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defaultThemeVersion="124226"/>
  <mc:AlternateContent xmlns:mc="http://schemas.openxmlformats.org/markup-compatibility/2006">
    <mc:Choice Requires="x15">
      <x15ac:absPath xmlns:x15ac="http://schemas.microsoft.com/office/spreadsheetml/2010/11/ac" url="/Users/cindyherrera/Documents/tareas/Julio/SOL0379469-26/"/>
    </mc:Choice>
  </mc:AlternateContent>
  <xr:revisionPtr revIDLastSave="0" documentId="8_{1616EADA-E48D-F041-98F6-FC5F5209F789}" xr6:coauthVersionLast="47" xr6:coauthVersionMax="47" xr10:uidLastSave="{00000000-0000-0000-0000-000000000000}"/>
  <bookViews>
    <workbookView xWindow="0" yWindow="760" windowWidth="29040" windowHeight="15720" tabRatio="772" activeTab="1" xr2:uid="{00000000-000D-0000-FFFF-FFFF00000000}"/>
  </bookViews>
  <sheets>
    <sheet name="Contexto" sheetId="34" r:id="rId1"/>
    <sheet name="Gestion" sheetId="29" r:id="rId2"/>
    <sheet name="Tablas" sheetId="32" state="hidden" r:id="rId3"/>
    <sheet name="Listas" sheetId="33" state="hidden" r:id="rId4"/>
    <sheet name="Fiscal" sheetId="41" r:id="rId5"/>
    <sheet name="Seguridad" sheetId="43" r:id="rId6"/>
    <sheet name="Integridad_Corrupcion" sheetId="35" r:id="rId7"/>
    <sheet name="Integridad_LAFT" sheetId="42" r:id="rId8"/>
    <sheet name="Tramites_Corrupcion" sheetId="39" r:id="rId9"/>
  </sheets>
  <externalReferences>
    <externalReference r:id="rId10"/>
  </externalReferences>
  <definedNames>
    <definedName name="Activos" localSheetId="0">#REF!</definedName>
    <definedName name="Activos" localSheetId="1">#REF!</definedName>
    <definedName name="Activos" localSheetId="5">#REF!</definedName>
    <definedName name="Activos">#REF!</definedName>
    <definedName name="Amenazas" localSheetId="0">#REF!</definedName>
    <definedName name="Amenazas" localSheetId="1">#REF!</definedName>
    <definedName name="Amenazas" localSheetId="5">#REF!</definedName>
    <definedName name="Amenazas">#REF!</definedName>
    <definedName name="_xlnm.Print_Area" localSheetId="1">Gestion!$A$2:$BX$348</definedName>
    <definedName name="_xlnm.Print_Area" localSheetId="5">Seguridad!$A$5:$BX$44</definedName>
    <definedName name="Atributos">#REF!</definedName>
    <definedName name="CR" localSheetId="0">#REF!</definedName>
    <definedName name="CR" localSheetId="1">#REF!</definedName>
    <definedName name="CR" localSheetId="3">#REF!</definedName>
    <definedName name="CR" localSheetId="5">#REF!</definedName>
    <definedName name="CR" localSheetId="2">#REF!</definedName>
    <definedName name="CR">#REF!</definedName>
    <definedName name="CRITICIDAD" localSheetId="0">#REF!</definedName>
    <definedName name="CRITICIDAD" localSheetId="1">#REF!</definedName>
    <definedName name="CRITICIDAD" localSheetId="5">#REF!</definedName>
    <definedName name="CRITICIDAD">#REF!</definedName>
    <definedName name="CriticidadResidual" localSheetId="0">#REF!</definedName>
    <definedName name="CriticidadResidual" localSheetId="1">#REF!</definedName>
    <definedName name="CriticidadResidual" localSheetId="5">#REF!</definedName>
    <definedName name="CriticidadResidual">#REF!</definedName>
    <definedName name="CriticidadRiesgo" localSheetId="0">#REF!</definedName>
    <definedName name="CriticidadRiesgo" localSheetId="1">#REF!</definedName>
    <definedName name="CriticidadRiesgo" localSheetId="3">#REF!</definedName>
    <definedName name="CriticidadRiesgo" localSheetId="5">#REF!</definedName>
    <definedName name="CriticidadRiesgo" localSheetId="2">#REF!</definedName>
    <definedName name="CriticidadRiesgo">#REF!</definedName>
    <definedName name="Impactos">#REF!</definedName>
    <definedName name="Matriz" localSheetId="0">#REF!</definedName>
    <definedName name="Matriz" localSheetId="1">#REF!</definedName>
    <definedName name="Matriz" localSheetId="3">#REF!</definedName>
    <definedName name="Matriz" localSheetId="5">#REF!</definedName>
    <definedName name="Matriz" localSheetId="2">#REF!</definedName>
    <definedName name="Matriz">#REF!</definedName>
    <definedName name="NAR" localSheetId="0">#REF!</definedName>
    <definedName name="NAR" localSheetId="1">#REF!</definedName>
    <definedName name="NAR" localSheetId="5">#REF!</definedName>
    <definedName name="NAR">#REF!</definedName>
    <definedName name="Privilegios">#REF!</definedName>
    <definedName name="RiesgosBrutos" localSheetId="0">#REF!</definedName>
    <definedName name="RiesgosBrutos" localSheetId="1">#REF!</definedName>
    <definedName name="RiesgosBrutos" localSheetId="3">#REF!</definedName>
    <definedName name="RiesgosBrutos" localSheetId="5">#REF!</definedName>
    <definedName name="RiesgosBrutos" localSheetId="2">#REF!</definedName>
    <definedName name="RiesgosBrutos">#REF!</definedName>
    <definedName name="RIESGOTODOS" localSheetId="0">#REF!</definedName>
    <definedName name="RIESGOTODOS" localSheetId="1">#REF!</definedName>
    <definedName name="RIESGOTODOS" localSheetId="3">#REF!</definedName>
    <definedName name="RIESGOTODOS" localSheetId="5">#REF!</definedName>
    <definedName name="RIESGOTODOS" localSheetId="2">#REF!</definedName>
    <definedName name="RIESGOTODOS">#REF!</definedName>
    <definedName name="TipoActivo">#REF!</definedName>
    <definedName name="_xlnm.Print_Titles" localSheetId="4">Fiscal!$5:$8</definedName>
    <definedName name="_xlnm.Print_Titles" localSheetId="1">Gestion!$A:$Q,Gestion!$9:$12</definedName>
    <definedName name="_xlnm.Print_Titles" localSheetId="6">Integridad_Corrupcion!$5:$8</definedName>
    <definedName name="_xlnm.Print_Titles" localSheetId="7">Integridad_LAFT!$5:$8</definedName>
    <definedName name="_xlnm.Print_Titles" localSheetId="5">Seguridad!$A:$Q</definedName>
    <definedName name="TOTACTIVOS" localSheetId="0">#REF!</definedName>
    <definedName name="TOTACTIVOS" localSheetId="1">#REF!</definedName>
    <definedName name="TOTACTIVOS" localSheetId="3">#REF!</definedName>
    <definedName name="TOTACTIVOS" localSheetId="5">#REF!</definedName>
    <definedName name="TOTACTIVOS" localSheetId="2">#REF!</definedName>
    <definedName name="TOTACTIVOS">#REF!</definedName>
    <definedName name="TotalActivos" localSheetId="0">#REF!</definedName>
    <definedName name="TotalActivos" localSheetId="1">#REF!</definedName>
    <definedName name="TotalActivos" localSheetId="5">#REF!</definedName>
    <definedName name="TotalActivos">#REF!</definedName>
    <definedName name="ValCorp">#REF!</definedName>
    <definedName name="ValoracionAct." localSheetId="0">#REF!</definedName>
    <definedName name="ValoracionAct." localSheetId="1">#REF!</definedName>
    <definedName name="ValoracionAct." localSheetId="3">#REF!</definedName>
    <definedName name="ValoracionAct." localSheetId="5">#REF!</definedName>
    <definedName name="ValoracionAct." localSheetId="2">#REF!</definedName>
    <definedName name="ValoracionAct.">#REF!</definedName>
    <definedName name="ValoresActivos" localSheetId="0">#REF!</definedName>
    <definedName name="ValoresActivos" localSheetId="1">#REF!</definedName>
    <definedName name="ValoresActivos" localSheetId="5">#REF!</definedName>
    <definedName name="ValoresActivos">#REF!</definedName>
    <definedName name="Vulnerabilidades" localSheetId="0">#REF!</definedName>
    <definedName name="Vulnerabilidades" localSheetId="1">#REF!</definedName>
    <definedName name="Vulnerabilidades" localSheetId="5">#REF!</definedName>
    <definedName name="Vulnerabilidad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51" i="43" l="1"/>
  <c r="J945" i="43"/>
  <c r="J939" i="43"/>
  <c r="J933" i="43"/>
  <c r="J927" i="43"/>
  <c r="J921" i="43"/>
  <c r="J915" i="43"/>
  <c r="J909" i="43"/>
  <c r="J903" i="43"/>
  <c r="J897" i="43"/>
  <c r="J891" i="43"/>
  <c r="J885" i="43"/>
  <c r="J879" i="43"/>
  <c r="J873" i="43"/>
  <c r="J867" i="43"/>
  <c r="J861" i="43"/>
  <c r="J855" i="43"/>
  <c r="J849" i="43"/>
  <c r="J843" i="43"/>
  <c r="J837" i="43"/>
  <c r="J831" i="43"/>
  <c r="J825" i="43"/>
  <c r="J819" i="43"/>
  <c r="J813" i="43"/>
  <c r="J807" i="43"/>
  <c r="J801" i="43"/>
  <c r="J795" i="43"/>
  <c r="J789" i="43"/>
  <c r="J783" i="43"/>
  <c r="J777" i="43"/>
  <c r="J771" i="43"/>
  <c r="J765" i="43"/>
  <c r="J759" i="43"/>
  <c r="J753" i="43"/>
  <c r="J747" i="43"/>
  <c r="J741" i="43"/>
  <c r="J735" i="43"/>
  <c r="J729" i="43"/>
  <c r="J723" i="43"/>
  <c r="J717" i="43"/>
  <c r="J711" i="43"/>
  <c r="J705" i="43"/>
  <c r="J699" i="43"/>
  <c r="J693" i="43"/>
  <c r="J687" i="43"/>
  <c r="J681" i="43"/>
  <c r="J675" i="43"/>
  <c r="J669" i="43"/>
  <c r="J663" i="43"/>
  <c r="J657" i="43"/>
  <c r="J651" i="43"/>
  <c r="J645" i="43"/>
  <c r="J639" i="43"/>
  <c r="J633" i="43"/>
  <c r="J627" i="43"/>
  <c r="J621" i="43"/>
  <c r="J615" i="43"/>
  <c r="J609" i="43"/>
  <c r="J603" i="43"/>
  <c r="J597" i="43"/>
  <c r="J591" i="43"/>
  <c r="J585" i="43"/>
  <c r="J579" i="43"/>
  <c r="J573" i="43"/>
  <c r="J567" i="43"/>
  <c r="J561" i="43"/>
  <c r="J555" i="43"/>
  <c r="J549" i="43"/>
  <c r="J543" i="43"/>
  <c r="J537" i="43"/>
  <c r="J531" i="43"/>
  <c r="J525" i="43"/>
  <c r="J519" i="43"/>
  <c r="J513" i="43"/>
  <c r="J507" i="43"/>
  <c r="J501" i="43"/>
  <c r="J495" i="43"/>
  <c r="J489" i="43"/>
  <c r="J483" i="43"/>
  <c r="J477" i="43"/>
  <c r="J471" i="43"/>
  <c r="J465" i="43"/>
  <c r="J459" i="43"/>
  <c r="J453" i="43"/>
  <c r="J447" i="43"/>
  <c r="J441" i="43"/>
  <c r="J435" i="43"/>
  <c r="J429" i="43"/>
  <c r="J423" i="43"/>
  <c r="J417" i="43"/>
  <c r="J411" i="43"/>
  <c r="J405" i="43"/>
  <c r="J399" i="43"/>
  <c r="J393" i="43"/>
  <c r="J387" i="43"/>
  <c r="J381" i="43"/>
  <c r="J375" i="43"/>
  <c r="J369" i="43"/>
  <c r="J363" i="43"/>
  <c r="J357" i="43"/>
  <c r="J351" i="43"/>
  <c r="J345" i="43"/>
  <c r="J339" i="43"/>
  <c r="J333" i="43"/>
  <c r="J327" i="43"/>
  <c r="J321" i="43"/>
  <c r="J315" i="43"/>
  <c r="J309" i="43"/>
  <c r="J303" i="43"/>
  <c r="J297" i="43"/>
  <c r="J291" i="43"/>
  <c r="J285" i="43"/>
  <c r="J279" i="43"/>
  <c r="J273" i="43"/>
  <c r="J267" i="43"/>
  <c r="J261" i="43"/>
  <c r="J255" i="43"/>
  <c r="J249" i="43"/>
  <c r="J243" i="43"/>
  <c r="J237" i="43"/>
  <c r="J231" i="43"/>
  <c r="J225" i="43"/>
  <c r="J219" i="43"/>
  <c r="J213" i="43"/>
  <c r="J207" i="43"/>
  <c r="J201" i="43"/>
  <c r="J195" i="43"/>
  <c r="J189" i="43"/>
  <c r="J183" i="43"/>
  <c r="J177" i="43"/>
  <c r="J171" i="43"/>
  <c r="J165" i="43"/>
  <c r="J159" i="43"/>
  <c r="J153" i="43"/>
  <c r="J147" i="43"/>
  <c r="J141" i="43"/>
  <c r="J135" i="43"/>
  <c r="J129" i="43"/>
  <c r="J123" i="43"/>
  <c r="J117" i="43"/>
  <c r="J111" i="43"/>
  <c r="J105" i="43"/>
  <c r="J99" i="43"/>
  <c r="J93" i="43"/>
  <c r="J87" i="43"/>
  <c r="J81" i="43"/>
  <c r="J75" i="43"/>
  <c r="J69" i="43"/>
  <c r="J63" i="43"/>
  <c r="J57" i="43"/>
  <c r="J51" i="43"/>
  <c r="J45" i="43"/>
  <c r="J39" i="43"/>
  <c r="J33" i="43"/>
  <c r="J27" i="43"/>
  <c r="J21" i="43"/>
  <c r="J15" i="43"/>
  <c r="J9" i="43"/>
  <c r="BQ956" i="43" l="1"/>
  <c r="BD956" i="43"/>
  <c r="BR956" i="43" s="1"/>
  <c r="AJ956" i="43"/>
  <c r="AH956" i="43"/>
  <c r="AF956" i="43"/>
  <c r="BQ955" i="43"/>
  <c r="BD955" i="43"/>
  <c r="AJ955" i="43"/>
  <c r="AH955" i="43"/>
  <c r="AK955" i="43" s="1"/>
  <c r="AF955" i="43"/>
  <c r="AL956" i="43" s="1"/>
  <c r="BQ954" i="43"/>
  <c r="BD954" i="43"/>
  <c r="AJ954" i="43"/>
  <c r="AH954" i="43"/>
  <c r="AF954" i="43"/>
  <c r="BQ953" i="43"/>
  <c r="BR953" i="43" s="1"/>
  <c r="BD953" i="43"/>
  <c r="AJ953" i="43"/>
  <c r="AH953" i="43"/>
  <c r="AK953" i="43" s="1"/>
  <c r="AF953" i="43"/>
  <c r="AL954" i="43" s="1"/>
  <c r="BQ952" i="43"/>
  <c r="BD952" i="43"/>
  <c r="AJ952" i="43"/>
  <c r="AH952" i="43"/>
  <c r="AF952" i="43"/>
  <c r="BQ951" i="43"/>
  <c r="BD951" i="43"/>
  <c r="AJ951" i="43"/>
  <c r="AH951" i="43"/>
  <c r="AF951" i="43"/>
  <c r="W951" i="43"/>
  <c r="U951" i="43"/>
  <c r="Y951" i="43" s="1"/>
  <c r="S951" i="43"/>
  <c r="AS951" i="43" s="1"/>
  <c r="BQ950" i="43"/>
  <c r="BD950" i="43"/>
  <c r="AJ950" i="43"/>
  <c r="AH950" i="43"/>
  <c r="AK950" i="43" s="1"/>
  <c r="AF950" i="43"/>
  <c r="BQ949" i="43"/>
  <c r="BD949" i="43"/>
  <c r="AJ949" i="43"/>
  <c r="AK949" i="43" s="1"/>
  <c r="AH949" i="43"/>
  <c r="AF949" i="43"/>
  <c r="AM950" i="43" s="1"/>
  <c r="BQ948" i="43"/>
  <c r="BD948" i="43"/>
  <c r="AJ948" i="43"/>
  <c r="AH948" i="43"/>
  <c r="AK948" i="43" s="1"/>
  <c r="AF948" i="43"/>
  <c r="BQ947" i="43"/>
  <c r="BD947" i="43"/>
  <c r="AM947" i="43"/>
  <c r="AJ947" i="43"/>
  <c r="AH947" i="43"/>
  <c r="AF947" i="43"/>
  <c r="BQ946" i="43"/>
  <c r="BD946" i="43"/>
  <c r="AJ946" i="43"/>
  <c r="AH946" i="43"/>
  <c r="AK946" i="43" s="1"/>
  <c r="AF946" i="43"/>
  <c r="BQ945" i="43"/>
  <c r="BD945" i="43"/>
  <c r="AJ945" i="43"/>
  <c r="AH945" i="43"/>
  <c r="AF945" i="43"/>
  <c r="W945" i="43"/>
  <c r="U945" i="43"/>
  <c r="Y945" i="43" s="1"/>
  <c r="AV945" i="43" s="1"/>
  <c r="S945" i="43"/>
  <c r="AS945" i="43" s="1"/>
  <c r="BQ944" i="43"/>
  <c r="BD944" i="43"/>
  <c r="AJ944" i="43"/>
  <c r="AH944" i="43"/>
  <c r="AF944" i="43"/>
  <c r="BQ943" i="43"/>
  <c r="BD943" i="43"/>
  <c r="AJ943" i="43"/>
  <c r="AH943" i="43"/>
  <c r="AF943" i="43"/>
  <c r="BQ942" i="43"/>
  <c r="BD942" i="43"/>
  <c r="AJ942" i="43"/>
  <c r="AH942" i="43"/>
  <c r="AF942" i="43"/>
  <c r="BQ941" i="43"/>
  <c r="BD941" i="43"/>
  <c r="AJ941" i="43"/>
  <c r="AH941" i="43"/>
  <c r="AF941" i="43"/>
  <c r="BQ940" i="43"/>
  <c r="BD940" i="43"/>
  <c r="AJ940" i="43"/>
  <c r="AH940" i="43"/>
  <c r="AF940" i="43"/>
  <c r="BQ939" i="43"/>
  <c r="BD939" i="43"/>
  <c r="AJ939" i="43"/>
  <c r="AH939" i="43"/>
  <c r="AF939" i="43"/>
  <c r="W939" i="43"/>
  <c r="U939" i="43"/>
  <c r="Y939" i="43" s="1"/>
  <c r="AM939" i="43" s="1"/>
  <c r="S939" i="43"/>
  <c r="AS939" i="43" s="1"/>
  <c r="BQ938" i="43"/>
  <c r="BR938" i="43" s="1"/>
  <c r="BD938" i="43"/>
  <c r="AL938" i="43"/>
  <c r="AJ938" i="43"/>
  <c r="AH938" i="43"/>
  <c r="AF938" i="43"/>
  <c r="BQ937" i="43"/>
  <c r="BD937" i="43"/>
  <c r="AJ937" i="43"/>
  <c r="AH937" i="43"/>
  <c r="AF937" i="43"/>
  <c r="BQ936" i="43"/>
  <c r="BD936" i="43"/>
  <c r="AJ936" i="43"/>
  <c r="AH936" i="43"/>
  <c r="AK936" i="43" s="1"/>
  <c r="AF936" i="43"/>
  <c r="BQ935" i="43"/>
  <c r="BD935" i="43"/>
  <c r="AJ935" i="43"/>
  <c r="AH935" i="43"/>
  <c r="AF935" i="43"/>
  <c r="BQ934" i="43"/>
  <c r="BR934" i="43" s="1"/>
  <c r="BD934" i="43"/>
  <c r="AJ934" i="43"/>
  <c r="AH934" i="43"/>
  <c r="AK934" i="43" s="1"/>
  <c r="AF934" i="43"/>
  <c r="BQ933" i="43"/>
  <c r="BD933" i="43"/>
  <c r="AJ933" i="43"/>
  <c r="AH933" i="43"/>
  <c r="AF933" i="43"/>
  <c r="W933" i="43"/>
  <c r="U933" i="43"/>
  <c r="S933" i="43"/>
  <c r="AS933" i="43" s="1"/>
  <c r="BQ932" i="43"/>
  <c r="BD932" i="43"/>
  <c r="AJ932" i="43"/>
  <c r="AH932" i="43"/>
  <c r="AF932" i="43"/>
  <c r="AM932" i="43" s="1"/>
  <c r="BQ931" i="43"/>
  <c r="BR931" i="43" s="1"/>
  <c r="BD931" i="43"/>
  <c r="AJ931" i="43"/>
  <c r="AH931" i="43"/>
  <c r="AF931" i="43"/>
  <c r="BQ930" i="43"/>
  <c r="BD930" i="43"/>
  <c r="AJ930" i="43"/>
  <c r="AH930" i="43"/>
  <c r="AK930" i="43" s="1"/>
  <c r="AF930" i="43"/>
  <c r="BQ929" i="43"/>
  <c r="BD929" i="43"/>
  <c r="AJ929" i="43"/>
  <c r="AH929" i="43"/>
  <c r="AK929" i="43" s="1"/>
  <c r="AF929" i="43"/>
  <c r="BQ928" i="43"/>
  <c r="BD928" i="43"/>
  <c r="AJ928" i="43"/>
  <c r="AH928" i="43"/>
  <c r="AF928" i="43"/>
  <c r="AL928" i="43" s="1"/>
  <c r="BQ927" i="43"/>
  <c r="BD927" i="43"/>
  <c r="AJ927" i="43"/>
  <c r="AH927" i="43"/>
  <c r="AK927" i="43" s="1"/>
  <c r="AF927" i="43"/>
  <c r="W927" i="43"/>
  <c r="U927" i="43"/>
  <c r="Y927" i="43" s="1"/>
  <c r="S927" i="43"/>
  <c r="AS927" i="43" s="1"/>
  <c r="BQ926" i="43"/>
  <c r="BD926" i="43"/>
  <c r="AJ926" i="43"/>
  <c r="AH926" i="43"/>
  <c r="AF926" i="43"/>
  <c r="BQ925" i="43"/>
  <c r="BD925" i="43"/>
  <c r="AL925" i="43"/>
  <c r="AJ925" i="43"/>
  <c r="AH925" i="43"/>
  <c r="AF925" i="43"/>
  <c r="AL926" i="43" s="1"/>
  <c r="BQ924" i="43"/>
  <c r="BD924" i="43"/>
  <c r="AJ924" i="43"/>
  <c r="AH924" i="43"/>
  <c r="AF924" i="43"/>
  <c r="BQ923" i="43"/>
  <c r="BD923" i="43"/>
  <c r="AJ923" i="43"/>
  <c r="AK923" i="43" s="1"/>
  <c r="AH923" i="43"/>
  <c r="AF923" i="43"/>
  <c r="BQ922" i="43"/>
  <c r="BD922" i="43"/>
  <c r="AJ922" i="43"/>
  <c r="AH922" i="43"/>
  <c r="AK922" i="43" s="1"/>
  <c r="AF922" i="43"/>
  <c r="BQ921" i="43"/>
  <c r="BD921" i="43"/>
  <c r="AJ921" i="43"/>
  <c r="AH921" i="43"/>
  <c r="AF921" i="43"/>
  <c r="W921" i="43"/>
  <c r="U921" i="43"/>
  <c r="Y921" i="43" s="1"/>
  <c r="S921" i="43"/>
  <c r="AS921" i="43" s="1"/>
  <c r="BQ920" i="43"/>
  <c r="BD920" i="43"/>
  <c r="AJ920" i="43"/>
  <c r="AH920" i="43"/>
  <c r="AK920" i="43" s="1"/>
  <c r="AF920" i="43"/>
  <c r="BQ919" i="43"/>
  <c r="BD919" i="43"/>
  <c r="BR919" i="43" s="1"/>
  <c r="AJ919" i="43"/>
  <c r="AH919" i="43"/>
  <c r="AF919" i="43"/>
  <c r="BQ918" i="43"/>
  <c r="BD918" i="43"/>
  <c r="AJ918" i="43"/>
  <c r="AH918" i="43"/>
  <c r="AK918" i="43" s="1"/>
  <c r="AF918" i="43"/>
  <c r="BQ917" i="43"/>
  <c r="BD917" i="43"/>
  <c r="AJ917" i="43"/>
  <c r="AH917" i="43"/>
  <c r="AF917" i="43"/>
  <c r="BQ916" i="43"/>
  <c r="BD916" i="43"/>
  <c r="AJ916" i="43"/>
  <c r="AH916" i="43"/>
  <c r="AF916" i="43"/>
  <c r="BQ915" i="43"/>
  <c r="BD915" i="43"/>
  <c r="AJ915" i="43"/>
  <c r="AH915" i="43"/>
  <c r="AF915" i="43"/>
  <c r="W915" i="43"/>
  <c r="U915" i="43"/>
  <c r="S915" i="43"/>
  <c r="AS915" i="43" s="1"/>
  <c r="BQ914" i="43"/>
  <c r="BD914" i="43"/>
  <c r="AJ914" i="43"/>
  <c r="AH914" i="43"/>
  <c r="AF914" i="43"/>
  <c r="BQ913" i="43"/>
  <c r="BD913" i="43"/>
  <c r="AJ913" i="43"/>
  <c r="AH913" i="43"/>
  <c r="AF913" i="43"/>
  <c r="BQ912" i="43"/>
  <c r="BD912" i="43"/>
  <c r="AJ912" i="43"/>
  <c r="AH912" i="43"/>
  <c r="AF912" i="43"/>
  <c r="BQ911" i="43"/>
  <c r="BR911" i="43" s="1"/>
  <c r="BD911" i="43"/>
  <c r="AJ911" i="43"/>
  <c r="AH911" i="43"/>
  <c r="AK911" i="43" s="1"/>
  <c r="AF911" i="43"/>
  <c r="BQ910" i="43"/>
  <c r="BD910" i="43"/>
  <c r="AJ910" i="43"/>
  <c r="AH910" i="43"/>
  <c r="AK910" i="43" s="1"/>
  <c r="AF910" i="43"/>
  <c r="BQ909" i="43"/>
  <c r="BD909" i="43"/>
  <c r="AJ909" i="43"/>
  <c r="AH909" i="43"/>
  <c r="AF909" i="43"/>
  <c r="W909" i="43"/>
  <c r="U909" i="43"/>
  <c r="Y909" i="43" s="1"/>
  <c r="AV909" i="43" s="1"/>
  <c r="S909" i="43"/>
  <c r="BQ908" i="43"/>
  <c r="BR908" i="43" s="1"/>
  <c r="BD908" i="43"/>
  <c r="AJ908" i="43"/>
  <c r="AH908" i="43"/>
  <c r="AF908" i="43"/>
  <c r="BQ907" i="43"/>
  <c r="BD907" i="43"/>
  <c r="AJ907" i="43"/>
  <c r="AH907" i="43"/>
  <c r="AF907" i="43"/>
  <c r="BQ906" i="43"/>
  <c r="BD906" i="43"/>
  <c r="AJ906" i="43"/>
  <c r="AH906" i="43"/>
  <c r="AK906" i="43" s="1"/>
  <c r="AF906" i="43"/>
  <c r="BQ905" i="43"/>
  <c r="BD905" i="43"/>
  <c r="AJ905" i="43"/>
  <c r="AH905" i="43"/>
  <c r="AK905" i="43" s="1"/>
  <c r="AF905" i="43"/>
  <c r="BQ904" i="43"/>
  <c r="BD904" i="43"/>
  <c r="AJ904" i="43"/>
  <c r="AH904" i="43"/>
  <c r="AK904" i="43" s="1"/>
  <c r="AF904" i="43"/>
  <c r="BQ903" i="43"/>
  <c r="BD903" i="43"/>
  <c r="AJ903" i="43"/>
  <c r="AH903" i="43"/>
  <c r="AK903" i="43" s="1"/>
  <c r="AF903" i="43"/>
  <c r="W903" i="43"/>
  <c r="U903" i="43"/>
  <c r="S903" i="43"/>
  <c r="AS903" i="43" s="1"/>
  <c r="BQ902" i="43"/>
  <c r="BD902" i="43"/>
  <c r="AJ902" i="43"/>
  <c r="AH902" i="43"/>
  <c r="AF902" i="43"/>
  <c r="AL902" i="43" s="1"/>
  <c r="BQ901" i="43"/>
  <c r="BD901" i="43"/>
  <c r="AJ901" i="43"/>
  <c r="AH901" i="43"/>
  <c r="AF901" i="43"/>
  <c r="BQ900" i="43"/>
  <c r="BD900" i="43"/>
  <c r="AJ900" i="43"/>
  <c r="AH900" i="43"/>
  <c r="AF900" i="43"/>
  <c r="BQ899" i="43"/>
  <c r="BD899" i="43"/>
  <c r="AJ899" i="43"/>
  <c r="AH899" i="43"/>
  <c r="AF899" i="43"/>
  <c r="BQ898" i="43"/>
  <c r="BR898" i="43" s="1"/>
  <c r="BD898" i="43"/>
  <c r="AJ898" i="43"/>
  <c r="AH898" i="43"/>
  <c r="AF898" i="43"/>
  <c r="BQ897" i="43"/>
  <c r="BD897" i="43"/>
  <c r="AJ897" i="43"/>
  <c r="AH897" i="43"/>
  <c r="AK897" i="43" s="1"/>
  <c r="AF897" i="43"/>
  <c r="W897" i="43"/>
  <c r="U897" i="43"/>
  <c r="S897" i="43"/>
  <c r="AS897" i="43" s="1"/>
  <c r="BQ896" i="43"/>
  <c r="BD896" i="43"/>
  <c r="AJ896" i="43"/>
  <c r="AH896" i="43"/>
  <c r="AF896" i="43"/>
  <c r="BQ895" i="43"/>
  <c r="BD895" i="43"/>
  <c r="AJ895" i="43"/>
  <c r="AH895" i="43"/>
  <c r="AF895" i="43"/>
  <c r="BQ894" i="43"/>
  <c r="BD894" i="43"/>
  <c r="AJ894" i="43"/>
  <c r="AH894" i="43"/>
  <c r="AK894" i="43" s="1"/>
  <c r="AF894" i="43"/>
  <c r="BQ893" i="43"/>
  <c r="BD893" i="43"/>
  <c r="AJ893" i="43"/>
  <c r="AK893" i="43" s="1"/>
  <c r="AH893" i="43"/>
  <c r="AF893" i="43"/>
  <c r="AL894" i="43" s="1"/>
  <c r="BQ892" i="43"/>
  <c r="BD892" i="43"/>
  <c r="AJ892" i="43"/>
  <c r="AK892" i="43" s="1"/>
  <c r="AH892" i="43"/>
  <c r="AF892" i="43"/>
  <c r="BQ891" i="43"/>
  <c r="BD891" i="43"/>
  <c r="AJ891" i="43"/>
  <c r="AH891" i="43"/>
  <c r="AK891" i="43" s="1"/>
  <c r="AF891" i="43"/>
  <c r="W891" i="43"/>
  <c r="U891" i="43"/>
  <c r="Y891" i="43" s="1"/>
  <c r="S891" i="43"/>
  <c r="AS891" i="43" s="1"/>
  <c r="BQ890" i="43"/>
  <c r="BD890" i="43"/>
  <c r="AJ890" i="43"/>
  <c r="AH890" i="43"/>
  <c r="AF890" i="43"/>
  <c r="AL890" i="43" s="1"/>
  <c r="BQ889" i="43"/>
  <c r="BD889" i="43"/>
  <c r="AJ889" i="43"/>
  <c r="AK889" i="43" s="1"/>
  <c r="AH889" i="43"/>
  <c r="AF889" i="43"/>
  <c r="BQ888" i="43"/>
  <c r="BD888" i="43"/>
  <c r="AK888" i="43"/>
  <c r="AJ888" i="43"/>
  <c r="AH888" i="43"/>
  <c r="AF888" i="43"/>
  <c r="BQ887" i="43"/>
  <c r="BD887" i="43"/>
  <c r="AJ887" i="43"/>
  <c r="AH887" i="43"/>
  <c r="AF887" i="43"/>
  <c r="BQ886" i="43"/>
  <c r="BD886" i="43"/>
  <c r="AJ886" i="43"/>
  <c r="AH886" i="43"/>
  <c r="AF886" i="43"/>
  <c r="AM887" i="43" s="1"/>
  <c r="BQ885" i="43"/>
  <c r="BD885" i="43"/>
  <c r="AJ885" i="43"/>
  <c r="AH885" i="43"/>
  <c r="AF885" i="43"/>
  <c r="W885" i="43"/>
  <c r="U885" i="43"/>
  <c r="S885" i="43"/>
  <c r="AS885" i="43" s="1"/>
  <c r="BQ884" i="43"/>
  <c r="BD884" i="43"/>
  <c r="BR884" i="43" s="1"/>
  <c r="AJ884" i="43"/>
  <c r="AH884" i="43"/>
  <c r="AF884" i="43"/>
  <c r="BQ883" i="43"/>
  <c r="BD883" i="43"/>
  <c r="AJ883" i="43"/>
  <c r="AH883" i="43"/>
  <c r="AF883" i="43"/>
  <c r="BQ882" i="43"/>
  <c r="BR882" i="43" s="1"/>
  <c r="BD882" i="43"/>
  <c r="AJ882" i="43"/>
  <c r="AH882" i="43"/>
  <c r="AF882" i="43"/>
  <c r="BQ881" i="43"/>
  <c r="BD881" i="43"/>
  <c r="AJ881" i="43"/>
  <c r="AH881" i="43"/>
  <c r="AK881" i="43" s="1"/>
  <c r="AF881" i="43"/>
  <c r="BQ880" i="43"/>
  <c r="BD880" i="43"/>
  <c r="AJ880" i="43"/>
  <c r="AH880" i="43"/>
  <c r="AF880" i="43"/>
  <c r="BQ879" i="43"/>
  <c r="BD879" i="43"/>
  <c r="AJ879" i="43"/>
  <c r="AH879" i="43"/>
  <c r="AF879" i="43"/>
  <c r="W879" i="43"/>
  <c r="U879" i="43"/>
  <c r="Y879" i="43" s="1"/>
  <c r="S879" i="43"/>
  <c r="AS879" i="43" s="1"/>
  <c r="BQ878" i="43"/>
  <c r="BR878" i="43" s="1"/>
  <c r="BD878" i="43"/>
  <c r="AJ878" i="43"/>
  <c r="AH878" i="43"/>
  <c r="AK878" i="43" s="1"/>
  <c r="AF878" i="43"/>
  <c r="BQ877" i="43"/>
  <c r="BD877" i="43"/>
  <c r="AJ877" i="43"/>
  <c r="AH877" i="43"/>
  <c r="AK877" i="43" s="1"/>
  <c r="AF877" i="43"/>
  <c r="BQ876" i="43"/>
  <c r="BD876" i="43"/>
  <c r="AJ876" i="43"/>
  <c r="AH876" i="43"/>
  <c r="AK876" i="43" s="1"/>
  <c r="AF876" i="43"/>
  <c r="BQ875" i="43"/>
  <c r="BD875" i="43"/>
  <c r="AJ875" i="43"/>
  <c r="AH875" i="43"/>
  <c r="AK875" i="43" s="1"/>
  <c r="AF875" i="43"/>
  <c r="BQ874" i="43"/>
  <c r="BD874" i="43"/>
  <c r="AJ874" i="43"/>
  <c r="AH874" i="43"/>
  <c r="AF874" i="43"/>
  <c r="BQ873" i="43"/>
  <c r="BD873" i="43"/>
  <c r="AJ873" i="43"/>
  <c r="AH873" i="43"/>
  <c r="AF873" i="43"/>
  <c r="W873" i="43"/>
  <c r="U873" i="43"/>
  <c r="Y873" i="43" s="1"/>
  <c r="S873" i="43"/>
  <c r="AS873" i="43" s="1"/>
  <c r="BQ872" i="43"/>
  <c r="BR872" i="43" s="1"/>
  <c r="BD872" i="43"/>
  <c r="AJ872" i="43"/>
  <c r="AH872" i="43"/>
  <c r="AF872" i="43"/>
  <c r="BQ871" i="43"/>
  <c r="BD871" i="43"/>
  <c r="AJ871" i="43"/>
  <c r="AH871" i="43"/>
  <c r="AK871" i="43" s="1"/>
  <c r="AF871" i="43"/>
  <c r="BQ870" i="43"/>
  <c r="BD870" i="43"/>
  <c r="AJ870" i="43"/>
  <c r="AH870" i="43"/>
  <c r="AF870" i="43"/>
  <c r="BQ869" i="43"/>
  <c r="BR869" i="43" s="1"/>
  <c r="BD869" i="43"/>
  <c r="AJ869" i="43"/>
  <c r="AH869" i="43"/>
  <c r="AK869" i="43" s="1"/>
  <c r="AF869" i="43"/>
  <c r="BQ868" i="43"/>
  <c r="BD868" i="43"/>
  <c r="BR868" i="43" s="1"/>
  <c r="AJ868" i="43"/>
  <c r="AH868" i="43"/>
  <c r="AF868" i="43"/>
  <c r="BQ867" i="43"/>
  <c r="BD867" i="43"/>
  <c r="AJ867" i="43"/>
  <c r="AH867" i="43"/>
  <c r="AF867" i="43"/>
  <c r="W867" i="43"/>
  <c r="Y867" i="43" s="1"/>
  <c r="U867" i="43"/>
  <c r="S867" i="43"/>
  <c r="AS867" i="43" s="1"/>
  <c r="BQ866" i="43"/>
  <c r="BD866" i="43"/>
  <c r="AJ866" i="43"/>
  <c r="AK866" i="43" s="1"/>
  <c r="AH866" i="43"/>
  <c r="AF866" i="43"/>
  <c r="BQ865" i="43"/>
  <c r="BD865" i="43"/>
  <c r="AJ865" i="43"/>
  <c r="AK865" i="43" s="1"/>
  <c r="AH865" i="43"/>
  <c r="AF865" i="43"/>
  <c r="AL866" i="43" s="1"/>
  <c r="BQ864" i="43"/>
  <c r="BD864" i="43"/>
  <c r="AJ864" i="43"/>
  <c r="AH864" i="43"/>
  <c r="AK864" i="43" s="1"/>
  <c r="AF864" i="43"/>
  <c r="BQ863" i="43"/>
  <c r="BD863" i="43"/>
  <c r="AJ863" i="43"/>
  <c r="AH863" i="43"/>
  <c r="AF863" i="43"/>
  <c r="BQ862" i="43"/>
  <c r="BD862" i="43"/>
  <c r="BR862" i="43" s="1"/>
  <c r="AJ862" i="43"/>
  <c r="AH862" i="43"/>
  <c r="AF862" i="43"/>
  <c r="BQ861" i="43"/>
  <c r="BD861" i="43"/>
  <c r="AK861" i="43"/>
  <c r="AJ861" i="43"/>
  <c r="AH861" i="43"/>
  <c r="AF861" i="43"/>
  <c r="W861" i="43"/>
  <c r="U861" i="43"/>
  <c r="S861" i="43"/>
  <c r="AS861" i="43" s="1"/>
  <c r="BQ860" i="43"/>
  <c r="BD860" i="43"/>
  <c r="AK860" i="43"/>
  <c r="AJ860" i="43"/>
  <c r="AH860" i="43"/>
  <c r="AF860" i="43"/>
  <c r="BQ859" i="43"/>
  <c r="BD859" i="43"/>
  <c r="AJ859" i="43"/>
  <c r="AH859" i="43"/>
  <c r="AF859" i="43"/>
  <c r="BQ858" i="43"/>
  <c r="BD858" i="43"/>
  <c r="AJ858" i="43"/>
  <c r="AH858" i="43"/>
  <c r="AK858" i="43" s="1"/>
  <c r="AF858" i="43"/>
  <c r="AM859" i="43" s="1"/>
  <c r="BQ857" i="43"/>
  <c r="BD857" i="43"/>
  <c r="AJ857" i="43"/>
  <c r="AK857" i="43" s="1"/>
  <c r="AH857" i="43"/>
  <c r="AF857" i="43"/>
  <c r="BQ856" i="43"/>
  <c r="BD856" i="43"/>
  <c r="AJ856" i="43"/>
  <c r="AH856" i="43"/>
  <c r="AF856" i="43"/>
  <c r="BQ855" i="43"/>
  <c r="BD855" i="43"/>
  <c r="AJ855" i="43"/>
  <c r="AH855" i="43"/>
  <c r="AF855" i="43"/>
  <c r="W855" i="43"/>
  <c r="U855" i="43"/>
  <c r="Y855" i="43" s="1"/>
  <c r="S855" i="43"/>
  <c r="BQ854" i="43"/>
  <c r="BR854" i="43" s="1"/>
  <c r="BD854" i="43"/>
  <c r="AJ854" i="43"/>
  <c r="AH854" i="43"/>
  <c r="AK854" i="43" s="1"/>
  <c r="AF854" i="43"/>
  <c r="BQ853" i="43"/>
  <c r="BD853" i="43"/>
  <c r="AJ853" i="43"/>
  <c r="AH853" i="43"/>
  <c r="AF853" i="43"/>
  <c r="BQ852" i="43"/>
  <c r="BD852" i="43"/>
  <c r="AJ852" i="43"/>
  <c r="AH852" i="43"/>
  <c r="AF852" i="43"/>
  <c r="BQ851" i="43"/>
  <c r="BD851" i="43"/>
  <c r="AJ851" i="43"/>
  <c r="AH851" i="43"/>
  <c r="AK851" i="43" s="1"/>
  <c r="AF851" i="43"/>
  <c r="BQ850" i="43"/>
  <c r="BR850" i="43" s="1"/>
  <c r="BD850" i="43"/>
  <c r="AJ850" i="43"/>
  <c r="AH850" i="43"/>
  <c r="AF850" i="43"/>
  <c r="BQ849" i="43"/>
  <c r="BD849" i="43"/>
  <c r="AJ849" i="43"/>
  <c r="AH849" i="43"/>
  <c r="AF849" i="43"/>
  <c r="W849" i="43"/>
  <c r="U849" i="43"/>
  <c r="S849" i="43"/>
  <c r="AS849" i="43" s="1"/>
  <c r="BQ848" i="43"/>
  <c r="BR848" i="43" s="1"/>
  <c r="BD848" i="43"/>
  <c r="AJ848" i="43"/>
  <c r="AH848" i="43"/>
  <c r="AF848" i="43"/>
  <c r="BQ847" i="43"/>
  <c r="BD847" i="43"/>
  <c r="AJ847" i="43"/>
  <c r="AH847" i="43"/>
  <c r="AF847" i="43"/>
  <c r="BQ846" i="43"/>
  <c r="BD846" i="43"/>
  <c r="AJ846" i="43"/>
  <c r="AH846" i="43"/>
  <c r="AF846" i="43"/>
  <c r="BQ845" i="43"/>
  <c r="BR845" i="43" s="1"/>
  <c r="BD845" i="43"/>
  <c r="AJ845" i="43"/>
  <c r="AH845" i="43"/>
  <c r="AK845" i="43" s="1"/>
  <c r="AF845" i="43"/>
  <c r="BQ844" i="43"/>
  <c r="BD844" i="43"/>
  <c r="AJ844" i="43"/>
  <c r="AH844" i="43"/>
  <c r="AF844" i="43"/>
  <c r="BQ843" i="43"/>
  <c r="BD843" i="43"/>
  <c r="AJ843" i="43"/>
  <c r="AH843" i="43"/>
  <c r="AF843" i="43"/>
  <c r="W843" i="43"/>
  <c r="U843" i="43"/>
  <c r="S843" i="43"/>
  <c r="AS843" i="43" s="1"/>
  <c r="BQ842" i="43"/>
  <c r="BD842" i="43"/>
  <c r="AJ842" i="43"/>
  <c r="AH842" i="43"/>
  <c r="AK842" i="43" s="1"/>
  <c r="AF842" i="43"/>
  <c r="BQ841" i="43"/>
  <c r="BD841" i="43"/>
  <c r="AJ841" i="43"/>
  <c r="AH841" i="43"/>
  <c r="AF841" i="43"/>
  <c r="BQ840" i="43"/>
  <c r="BD840" i="43"/>
  <c r="AJ840" i="43"/>
  <c r="AH840" i="43"/>
  <c r="AK840" i="43" s="1"/>
  <c r="AF840" i="43"/>
  <c r="BQ839" i="43"/>
  <c r="BD839" i="43"/>
  <c r="AJ839" i="43"/>
  <c r="AH839" i="43"/>
  <c r="AK839" i="43" s="1"/>
  <c r="AF839" i="43"/>
  <c r="BQ838" i="43"/>
  <c r="BD838" i="43"/>
  <c r="AJ838" i="43"/>
  <c r="AH838" i="43"/>
  <c r="AF838" i="43"/>
  <c r="BQ837" i="43"/>
  <c r="BD837" i="43"/>
  <c r="AJ837" i="43"/>
  <c r="AK837" i="43" s="1"/>
  <c r="AH837" i="43"/>
  <c r="AF837" i="43"/>
  <c r="W837" i="43"/>
  <c r="U837" i="43"/>
  <c r="S837" i="43"/>
  <c r="AS837" i="43" s="1"/>
  <c r="BQ836" i="43"/>
  <c r="BD836" i="43"/>
  <c r="AJ836" i="43"/>
  <c r="AH836" i="43"/>
  <c r="AF836" i="43"/>
  <c r="BQ835" i="43"/>
  <c r="BD835" i="43"/>
  <c r="BR835" i="43" s="1"/>
  <c r="AM835" i="43"/>
  <c r="AJ835" i="43"/>
  <c r="AH835" i="43"/>
  <c r="AK835" i="43" s="1"/>
  <c r="AF835" i="43"/>
  <c r="BQ834" i="43"/>
  <c r="BD834" i="43"/>
  <c r="AM834" i="43"/>
  <c r="AJ834" i="43"/>
  <c r="AH834" i="43"/>
  <c r="AK834" i="43" s="1"/>
  <c r="AF834" i="43"/>
  <c r="AL834" i="43" s="1"/>
  <c r="BQ833" i="43"/>
  <c r="BD833" i="43"/>
  <c r="AJ833" i="43"/>
  <c r="AH833" i="43"/>
  <c r="AK833" i="43" s="1"/>
  <c r="AF833" i="43"/>
  <c r="BQ832" i="43"/>
  <c r="BD832" i="43"/>
  <c r="AJ832" i="43"/>
  <c r="AH832" i="43"/>
  <c r="AF832" i="43"/>
  <c r="BQ831" i="43"/>
  <c r="BD831" i="43"/>
  <c r="AJ831" i="43"/>
  <c r="AH831" i="43"/>
  <c r="AK831" i="43" s="1"/>
  <c r="AF831" i="43"/>
  <c r="W831" i="43"/>
  <c r="U831" i="43"/>
  <c r="S831" i="43"/>
  <c r="AS831" i="43" s="1"/>
  <c r="BQ830" i="43"/>
  <c r="BD830" i="43"/>
  <c r="AL830" i="43"/>
  <c r="AJ830" i="43"/>
  <c r="AH830" i="43"/>
  <c r="AF830" i="43"/>
  <c r="BQ829" i="43"/>
  <c r="BD829" i="43"/>
  <c r="AJ829" i="43"/>
  <c r="AH829" i="43"/>
  <c r="AF829" i="43"/>
  <c r="BQ828" i="43"/>
  <c r="BD828" i="43"/>
  <c r="AJ828" i="43"/>
  <c r="AH828" i="43"/>
  <c r="AK828" i="43" s="1"/>
  <c r="AF828" i="43"/>
  <c r="BQ827" i="43"/>
  <c r="BD827" i="43"/>
  <c r="AJ827" i="43"/>
  <c r="AH827" i="43"/>
  <c r="AK827" i="43" s="1"/>
  <c r="AF827" i="43"/>
  <c r="BQ826" i="43"/>
  <c r="BR826" i="43" s="1"/>
  <c r="BD826" i="43"/>
  <c r="AJ826" i="43"/>
  <c r="AH826" i="43"/>
  <c r="AF826" i="43"/>
  <c r="BQ825" i="43"/>
  <c r="BD825" i="43"/>
  <c r="AJ825" i="43"/>
  <c r="AH825" i="43"/>
  <c r="AK825" i="43" s="1"/>
  <c r="AF825" i="43"/>
  <c r="W825" i="43"/>
  <c r="U825" i="43"/>
  <c r="Y825" i="43" s="1"/>
  <c r="S825" i="43"/>
  <c r="AS825" i="43" s="1"/>
  <c r="BQ824" i="43"/>
  <c r="BR824" i="43" s="1"/>
  <c r="BD824" i="43"/>
  <c r="AJ824" i="43"/>
  <c r="AH824" i="43"/>
  <c r="AK824" i="43" s="1"/>
  <c r="AF824" i="43"/>
  <c r="BQ823" i="43"/>
  <c r="BD823" i="43"/>
  <c r="AJ823" i="43"/>
  <c r="AH823" i="43"/>
  <c r="AF823" i="43"/>
  <c r="BQ822" i="43"/>
  <c r="BR822" i="43" s="1"/>
  <c r="BD822" i="43"/>
  <c r="AJ822" i="43"/>
  <c r="AH822" i="43"/>
  <c r="AF822" i="43"/>
  <c r="AM823" i="43" s="1"/>
  <c r="BQ821" i="43"/>
  <c r="BD821" i="43"/>
  <c r="AJ821" i="43"/>
  <c r="AH821" i="43"/>
  <c r="AF821" i="43"/>
  <c r="BQ820" i="43"/>
  <c r="BD820" i="43"/>
  <c r="AJ820" i="43"/>
  <c r="AH820" i="43"/>
  <c r="AF820" i="43"/>
  <c r="BQ819" i="43"/>
  <c r="BD819" i="43"/>
  <c r="AS819" i="43"/>
  <c r="AJ819" i="43"/>
  <c r="AH819" i="43"/>
  <c r="AF819" i="43"/>
  <c r="W819" i="43"/>
  <c r="U819" i="43"/>
  <c r="S819" i="43"/>
  <c r="BQ818" i="43"/>
  <c r="BD818" i="43"/>
  <c r="AJ818" i="43"/>
  <c r="AH818" i="43"/>
  <c r="AK818" i="43" s="1"/>
  <c r="AF818" i="43"/>
  <c r="BQ817" i="43"/>
  <c r="BD817" i="43"/>
  <c r="AJ817" i="43"/>
  <c r="AH817" i="43"/>
  <c r="AF817" i="43"/>
  <c r="BQ816" i="43"/>
  <c r="BD816" i="43"/>
  <c r="AJ816" i="43"/>
  <c r="AH816" i="43"/>
  <c r="AF816" i="43"/>
  <c r="BQ815" i="43"/>
  <c r="BD815" i="43"/>
  <c r="AJ815" i="43"/>
  <c r="AH815" i="43"/>
  <c r="AK815" i="43" s="1"/>
  <c r="AF815" i="43"/>
  <c r="AL816" i="43" s="1"/>
  <c r="BQ814" i="43"/>
  <c r="BD814" i="43"/>
  <c r="AJ814" i="43"/>
  <c r="AH814" i="43"/>
  <c r="AF814" i="43"/>
  <c r="BQ813" i="43"/>
  <c r="BD813" i="43"/>
  <c r="AJ813" i="43"/>
  <c r="AH813" i="43"/>
  <c r="AK813" i="43" s="1"/>
  <c r="AF813" i="43"/>
  <c r="W813" i="43"/>
  <c r="Y813" i="43" s="1"/>
  <c r="U813" i="43"/>
  <c r="S813" i="43"/>
  <c r="AS813" i="43" s="1"/>
  <c r="BQ812" i="43"/>
  <c r="BD812" i="43"/>
  <c r="AJ812" i="43"/>
  <c r="AH812" i="43"/>
  <c r="AF812" i="43"/>
  <c r="BQ811" i="43"/>
  <c r="BD811" i="43"/>
  <c r="BR811" i="43" s="1"/>
  <c r="AJ811" i="43"/>
  <c r="AH811" i="43"/>
  <c r="AK811" i="43" s="1"/>
  <c r="AF811" i="43"/>
  <c r="BQ810" i="43"/>
  <c r="BD810" i="43"/>
  <c r="AJ810" i="43"/>
  <c r="AH810" i="43"/>
  <c r="AK810" i="43" s="1"/>
  <c r="AF810" i="43"/>
  <c r="BQ809" i="43"/>
  <c r="BD809" i="43"/>
  <c r="AJ809" i="43"/>
  <c r="AH809" i="43"/>
  <c r="AF809" i="43"/>
  <c r="BQ808" i="43"/>
  <c r="BD808" i="43"/>
  <c r="AJ808" i="43"/>
  <c r="AH808" i="43"/>
  <c r="AF808" i="43"/>
  <c r="BQ807" i="43"/>
  <c r="BD807" i="43"/>
  <c r="AJ807" i="43"/>
  <c r="AH807" i="43"/>
  <c r="AF807" i="43"/>
  <c r="W807" i="43"/>
  <c r="U807" i="43"/>
  <c r="S807" i="43"/>
  <c r="AS807" i="43" s="1"/>
  <c r="BQ806" i="43"/>
  <c r="BD806" i="43"/>
  <c r="BR806" i="43" s="1"/>
  <c r="AJ806" i="43"/>
  <c r="AH806" i="43"/>
  <c r="AF806" i="43"/>
  <c r="BQ805" i="43"/>
  <c r="BR805" i="43" s="1"/>
  <c r="BD805" i="43"/>
  <c r="AJ805" i="43"/>
  <c r="AK805" i="43" s="1"/>
  <c r="AH805" i="43"/>
  <c r="AF805" i="43"/>
  <c r="BQ804" i="43"/>
  <c r="BD804" i="43"/>
  <c r="AJ804" i="43"/>
  <c r="AH804" i="43"/>
  <c r="AF804" i="43"/>
  <c r="BQ803" i="43"/>
  <c r="BD803" i="43"/>
  <c r="AJ803" i="43"/>
  <c r="AH803" i="43"/>
  <c r="AF803" i="43"/>
  <c r="BQ802" i="43"/>
  <c r="BD802" i="43"/>
  <c r="AJ802" i="43"/>
  <c r="AH802" i="43"/>
  <c r="AK802" i="43" s="1"/>
  <c r="AF802" i="43"/>
  <c r="BQ801" i="43"/>
  <c r="BD801" i="43"/>
  <c r="AJ801" i="43"/>
  <c r="AH801" i="43"/>
  <c r="AF801" i="43"/>
  <c r="W801" i="43"/>
  <c r="U801" i="43"/>
  <c r="S801" i="43"/>
  <c r="AS801" i="43" s="1"/>
  <c r="BQ800" i="43"/>
  <c r="BR800" i="43" s="1"/>
  <c r="BD800" i="43"/>
  <c r="AL800" i="43"/>
  <c r="AJ800" i="43"/>
  <c r="AH800" i="43"/>
  <c r="AK800" i="43" s="1"/>
  <c r="AF800" i="43"/>
  <c r="BQ799" i="43"/>
  <c r="BD799" i="43"/>
  <c r="AJ799" i="43"/>
  <c r="AH799" i="43"/>
  <c r="AK799" i="43" s="1"/>
  <c r="AF799" i="43"/>
  <c r="BQ798" i="43"/>
  <c r="BD798" i="43"/>
  <c r="AJ798" i="43"/>
  <c r="AH798" i="43"/>
  <c r="AK798" i="43" s="1"/>
  <c r="AF798" i="43"/>
  <c r="BQ797" i="43"/>
  <c r="BD797" i="43"/>
  <c r="AJ797" i="43"/>
  <c r="AH797" i="43"/>
  <c r="AF797" i="43"/>
  <c r="BQ796" i="43"/>
  <c r="BR796" i="43" s="1"/>
  <c r="BD796" i="43"/>
  <c r="AJ796" i="43"/>
  <c r="AH796" i="43"/>
  <c r="AF796" i="43"/>
  <c r="BQ795" i="43"/>
  <c r="BD795" i="43"/>
  <c r="AS795" i="43"/>
  <c r="AJ795" i="43"/>
  <c r="AH795" i="43"/>
  <c r="AK795" i="43" s="1"/>
  <c r="AF795" i="43"/>
  <c r="W795" i="43"/>
  <c r="U795" i="43"/>
  <c r="S795" i="43"/>
  <c r="BQ794" i="43"/>
  <c r="BD794" i="43"/>
  <c r="AJ794" i="43"/>
  <c r="AH794" i="43"/>
  <c r="AF794" i="43"/>
  <c r="BQ793" i="43"/>
  <c r="BD793" i="43"/>
  <c r="AJ793" i="43"/>
  <c r="AH793" i="43"/>
  <c r="AF793" i="43"/>
  <c r="BQ792" i="43"/>
  <c r="BD792" i="43"/>
  <c r="AJ792" i="43"/>
  <c r="AH792" i="43"/>
  <c r="AF792" i="43"/>
  <c r="BQ791" i="43"/>
  <c r="BD791" i="43"/>
  <c r="AJ791" i="43"/>
  <c r="AH791" i="43"/>
  <c r="AF791" i="43"/>
  <c r="BQ790" i="43"/>
  <c r="BD790" i="43"/>
  <c r="AJ790" i="43"/>
  <c r="AH790" i="43"/>
  <c r="AF790" i="43"/>
  <c r="BQ789" i="43"/>
  <c r="BD789" i="43"/>
  <c r="AJ789" i="43"/>
  <c r="AK789" i="43" s="1"/>
  <c r="AH789" i="43"/>
  <c r="AF789" i="43"/>
  <c r="W789" i="43"/>
  <c r="U789" i="43"/>
  <c r="S789" i="43"/>
  <c r="BQ788" i="43"/>
  <c r="BD788" i="43"/>
  <c r="AJ788" i="43"/>
  <c r="AH788" i="43"/>
  <c r="AF788" i="43"/>
  <c r="BQ787" i="43"/>
  <c r="BR787" i="43" s="1"/>
  <c r="BD787" i="43"/>
  <c r="AJ787" i="43"/>
  <c r="AH787" i="43"/>
  <c r="AK787" i="43" s="1"/>
  <c r="AF787" i="43"/>
  <c r="BQ786" i="43"/>
  <c r="BD786" i="43"/>
  <c r="AJ786" i="43"/>
  <c r="AH786" i="43"/>
  <c r="AF786" i="43"/>
  <c r="BQ785" i="43"/>
  <c r="BR785" i="43" s="1"/>
  <c r="BD785" i="43"/>
  <c r="AJ785" i="43"/>
  <c r="AH785" i="43"/>
  <c r="AK785" i="43" s="1"/>
  <c r="AF785" i="43"/>
  <c r="AL786" i="43" s="1"/>
  <c r="BQ784" i="43"/>
  <c r="BD784" i="43"/>
  <c r="AJ784" i="43"/>
  <c r="AH784" i="43"/>
  <c r="AK784" i="43" s="1"/>
  <c r="AF784" i="43"/>
  <c r="BQ783" i="43"/>
  <c r="BD783" i="43"/>
  <c r="AJ783" i="43"/>
  <c r="AH783" i="43"/>
  <c r="AF783" i="43"/>
  <c r="W783" i="43"/>
  <c r="U783" i="43"/>
  <c r="S783" i="43"/>
  <c r="AS783" i="43" s="1"/>
  <c r="BQ782" i="43"/>
  <c r="BD782" i="43"/>
  <c r="AJ782" i="43"/>
  <c r="AH782" i="43"/>
  <c r="AF782" i="43"/>
  <c r="AL782" i="43" s="1"/>
  <c r="BQ781" i="43"/>
  <c r="BD781" i="43"/>
  <c r="AJ781" i="43"/>
  <c r="AH781" i="43"/>
  <c r="AF781" i="43"/>
  <c r="BQ780" i="43"/>
  <c r="BD780" i="43"/>
  <c r="AJ780" i="43"/>
  <c r="AH780" i="43"/>
  <c r="AF780" i="43"/>
  <c r="BQ779" i="43"/>
  <c r="BD779" i="43"/>
  <c r="AJ779" i="43"/>
  <c r="AH779" i="43"/>
  <c r="AF779" i="43"/>
  <c r="BQ778" i="43"/>
  <c r="BR778" i="43" s="1"/>
  <c r="BD778" i="43"/>
  <c r="AJ778" i="43"/>
  <c r="AH778" i="43"/>
  <c r="AK778" i="43" s="1"/>
  <c r="AF778" i="43"/>
  <c r="BQ777" i="43"/>
  <c r="BD777" i="43"/>
  <c r="AJ777" i="43"/>
  <c r="AH777" i="43"/>
  <c r="AF777" i="43"/>
  <c r="W777" i="43"/>
  <c r="U777" i="43"/>
  <c r="Y777" i="43" s="1"/>
  <c r="X777" i="43" s="1"/>
  <c r="Z777" i="43" s="1"/>
  <c r="AA777" i="43" s="1"/>
  <c r="AY777" i="43" s="1"/>
  <c r="S777" i="43"/>
  <c r="AS777" i="43" s="1"/>
  <c r="BQ776" i="43"/>
  <c r="BR776" i="43" s="1"/>
  <c r="BD776" i="43"/>
  <c r="AJ776" i="43"/>
  <c r="AK776" i="43" s="1"/>
  <c r="AH776" i="43"/>
  <c r="AF776" i="43"/>
  <c r="BQ775" i="43"/>
  <c r="BR775" i="43" s="1"/>
  <c r="BD775" i="43"/>
  <c r="AJ775" i="43"/>
  <c r="AH775" i="43"/>
  <c r="AK775" i="43" s="1"/>
  <c r="AF775" i="43"/>
  <c r="BQ774" i="43"/>
  <c r="BD774" i="43"/>
  <c r="AJ774" i="43"/>
  <c r="AH774" i="43"/>
  <c r="AF774" i="43"/>
  <c r="BQ773" i="43"/>
  <c r="BD773" i="43"/>
  <c r="BQ772" i="43"/>
  <c r="BD772" i="43"/>
  <c r="BQ771" i="43"/>
  <c r="BD771" i="43"/>
  <c r="BR771" i="43" s="1"/>
  <c r="AS771" i="43"/>
  <c r="AJ771" i="43"/>
  <c r="AH771" i="43"/>
  <c r="AF771" i="43"/>
  <c r="W771" i="43"/>
  <c r="U771" i="43"/>
  <c r="S771" i="43"/>
  <c r="BQ770" i="43"/>
  <c r="BD770" i="43"/>
  <c r="AJ770" i="43"/>
  <c r="AH770" i="43"/>
  <c r="AK770" i="43" s="1"/>
  <c r="AF770" i="43"/>
  <c r="BQ769" i="43"/>
  <c r="BD769" i="43"/>
  <c r="AJ769" i="43"/>
  <c r="AH769" i="43"/>
  <c r="AF769" i="43"/>
  <c r="AL770" i="43" s="1"/>
  <c r="BQ768" i="43"/>
  <c r="BD768" i="43"/>
  <c r="AJ768" i="43"/>
  <c r="AK768" i="43" s="1"/>
  <c r="AH768" i="43"/>
  <c r="AF768" i="43"/>
  <c r="BQ767" i="43"/>
  <c r="BD767" i="43"/>
  <c r="AJ767" i="43"/>
  <c r="AH767" i="43"/>
  <c r="AK767" i="43" s="1"/>
  <c r="AF767" i="43"/>
  <c r="BQ766" i="43"/>
  <c r="BD766" i="43"/>
  <c r="AJ766" i="43"/>
  <c r="AH766" i="43"/>
  <c r="AF766" i="43"/>
  <c r="BQ765" i="43"/>
  <c r="BD765" i="43"/>
  <c r="AJ765" i="43"/>
  <c r="AH765" i="43"/>
  <c r="AF765" i="43"/>
  <c r="W765" i="43"/>
  <c r="Y765" i="43" s="1"/>
  <c r="AV765" i="43" s="1"/>
  <c r="U765" i="43"/>
  <c r="S765" i="43"/>
  <c r="AS765" i="43" s="1"/>
  <c r="BQ764" i="43"/>
  <c r="BD764" i="43"/>
  <c r="BR764" i="43" s="1"/>
  <c r="AJ764" i="43"/>
  <c r="AH764" i="43"/>
  <c r="AK764" i="43" s="1"/>
  <c r="AF764" i="43"/>
  <c r="BQ763" i="43"/>
  <c r="BR763" i="43" s="1"/>
  <c r="BD763" i="43"/>
  <c r="AJ763" i="43"/>
  <c r="AH763" i="43"/>
  <c r="AF763" i="43"/>
  <c r="BQ762" i="43"/>
  <c r="BD762" i="43"/>
  <c r="AJ762" i="43"/>
  <c r="AH762" i="43"/>
  <c r="AF762" i="43"/>
  <c r="BQ761" i="43"/>
  <c r="BD761" i="43"/>
  <c r="AJ761" i="43"/>
  <c r="AH761" i="43"/>
  <c r="AF761" i="43"/>
  <c r="BQ760" i="43"/>
  <c r="BD760" i="43"/>
  <c r="BR760" i="43" s="1"/>
  <c r="AJ760" i="43"/>
  <c r="AH760" i="43"/>
  <c r="AF760" i="43"/>
  <c r="BQ759" i="43"/>
  <c r="BD759" i="43"/>
  <c r="AJ759" i="43"/>
  <c r="AH759" i="43"/>
  <c r="AF759" i="43"/>
  <c r="W759" i="43"/>
  <c r="U759" i="43"/>
  <c r="Y759" i="43" s="1"/>
  <c r="S759" i="43"/>
  <c r="AS759" i="43" s="1"/>
  <c r="BQ758" i="43"/>
  <c r="BD758" i="43"/>
  <c r="AJ758" i="43"/>
  <c r="AH758" i="43"/>
  <c r="AF758" i="43"/>
  <c r="BQ757" i="43"/>
  <c r="BD757" i="43"/>
  <c r="AJ757" i="43"/>
  <c r="AH757" i="43"/>
  <c r="AF757" i="43"/>
  <c r="BQ756" i="43"/>
  <c r="BD756" i="43"/>
  <c r="AJ756" i="43"/>
  <c r="AH756" i="43"/>
  <c r="AF756" i="43"/>
  <c r="BQ755" i="43"/>
  <c r="BR755" i="43" s="1"/>
  <c r="BD755" i="43"/>
  <c r="AJ755" i="43"/>
  <c r="AH755" i="43"/>
  <c r="AK755" i="43" s="1"/>
  <c r="AF755" i="43"/>
  <c r="BQ754" i="43"/>
  <c r="BD754" i="43"/>
  <c r="AJ754" i="43"/>
  <c r="AH754" i="43"/>
  <c r="AK754" i="43" s="1"/>
  <c r="AF754" i="43"/>
  <c r="BQ753" i="43"/>
  <c r="BD753" i="43"/>
  <c r="AJ753" i="43"/>
  <c r="AH753" i="43"/>
  <c r="AK753" i="43" s="1"/>
  <c r="AF753" i="43"/>
  <c r="W753" i="43"/>
  <c r="U753" i="43"/>
  <c r="Y753" i="43" s="1"/>
  <c r="AV753" i="43" s="1"/>
  <c r="S753" i="43"/>
  <c r="BQ752" i="43"/>
  <c r="BD752" i="43"/>
  <c r="AJ752" i="43"/>
  <c r="AH752" i="43"/>
  <c r="AF752" i="43"/>
  <c r="BQ751" i="43"/>
  <c r="BD751" i="43"/>
  <c r="AJ751" i="43"/>
  <c r="AH751" i="43"/>
  <c r="AF751" i="43"/>
  <c r="BQ750" i="43"/>
  <c r="BD750" i="43"/>
  <c r="AJ750" i="43"/>
  <c r="AH750" i="43"/>
  <c r="AF750" i="43"/>
  <c r="BQ749" i="43"/>
  <c r="BD749" i="43"/>
  <c r="AJ749" i="43"/>
  <c r="AH749" i="43"/>
  <c r="AF749" i="43"/>
  <c r="BQ748" i="43"/>
  <c r="BD748" i="43"/>
  <c r="AJ748" i="43"/>
  <c r="AH748" i="43"/>
  <c r="AF748" i="43"/>
  <c r="BQ747" i="43"/>
  <c r="BD747" i="43"/>
  <c r="AJ747" i="43"/>
  <c r="AH747" i="43"/>
  <c r="AF747" i="43"/>
  <c r="W747" i="43"/>
  <c r="U747" i="43"/>
  <c r="S747" i="43"/>
  <c r="AS747" i="43" s="1"/>
  <c r="BQ746" i="43"/>
  <c r="BD746" i="43"/>
  <c r="AJ746" i="43"/>
  <c r="AH746" i="43"/>
  <c r="AF746" i="43"/>
  <c r="BQ745" i="43"/>
  <c r="BD745" i="43"/>
  <c r="AJ745" i="43"/>
  <c r="AH745" i="43"/>
  <c r="AK745" i="43" s="1"/>
  <c r="AF745" i="43"/>
  <c r="BQ744" i="43"/>
  <c r="BD744" i="43"/>
  <c r="AJ744" i="43"/>
  <c r="AH744" i="43"/>
  <c r="AF744" i="43"/>
  <c r="BQ743" i="43"/>
  <c r="BD743" i="43"/>
  <c r="AJ743" i="43"/>
  <c r="AH743" i="43"/>
  <c r="AK743" i="43" s="1"/>
  <c r="AF743" i="43"/>
  <c r="BQ742" i="43"/>
  <c r="BD742" i="43"/>
  <c r="AJ742" i="43"/>
  <c r="AH742" i="43"/>
  <c r="AF742" i="43"/>
  <c r="BQ741" i="43"/>
  <c r="BR741" i="43" s="1"/>
  <c r="BD741" i="43"/>
  <c r="AJ741" i="43"/>
  <c r="AH741" i="43"/>
  <c r="AK741" i="43" s="1"/>
  <c r="AF741" i="43"/>
  <c r="W741" i="43"/>
  <c r="Y741" i="43" s="1"/>
  <c r="AM741" i="43" s="1"/>
  <c r="U741" i="43"/>
  <c r="S741" i="43"/>
  <c r="AS741" i="43" s="1"/>
  <c r="BQ740" i="43"/>
  <c r="BD740" i="43"/>
  <c r="BR740" i="43" s="1"/>
  <c r="AJ740" i="43"/>
  <c r="AH740" i="43"/>
  <c r="AF740" i="43"/>
  <c r="BQ739" i="43"/>
  <c r="BD739" i="43"/>
  <c r="AJ739" i="43"/>
  <c r="AH739" i="43"/>
  <c r="AF739" i="43"/>
  <c r="BQ738" i="43"/>
  <c r="BD738" i="43"/>
  <c r="AJ738" i="43"/>
  <c r="AH738" i="43"/>
  <c r="AF738" i="43"/>
  <c r="BQ737" i="43"/>
  <c r="BD737" i="43"/>
  <c r="AJ737" i="43"/>
  <c r="AH737" i="43"/>
  <c r="AF737" i="43"/>
  <c r="BQ736" i="43"/>
  <c r="BD736" i="43"/>
  <c r="AJ736" i="43"/>
  <c r="AH736" i="43"/>
  <c r="AK736" i="43" s="1"/>
  <c r="AF736" i="43"/>
  <c r="BQ735" i="43"/>
  <c r="BR735" i="43" s="1"/>
  <c r="BD735" i="43"/>
  <c r="AJ735" i="43"/>
  <c r="AH735" i="43"/>
  <c r="AF735" i="43"/>
  <c r="W735" i="43"/>
  <c r="U735" i="43"/>
  <c r="S735" i="43"/>
  <c r="AS735" i="43" s="1"/>
  <c r="BQ734" i="43"/>
  <c r="BD734" i="43"/>
  <c r="AJ734" i="43"/>
  <c r="AH734" i="43"/>
  <c r="AF734" i="43"/>
  <c r="BQ733" i="43"/>
  <c r="BD733" i="43"/>
  <c r="AJ733" i="43"/>
  <c r="AH733" i="43"/>
  <c r="AF733" i="43"/>
  <c r="BQ732" i="43"/>
  <c r="BD732" i="43"/>
  <c r="AJ732" i="43"/>
  <c r="AH732" i="43"/>
  <c r="AF732" i="43"/>
  <c r="BQ731" i="43"/>
  <c r="BD731" i="43"/>
  <c r="AJ731" i="43"/>
  <c r="AH731" i="43"/>
  <c r="AF731" i="43"/>
  <c r="BQ730" i="43"/>
  <c r="BD730" i="43"/>
  <c r="AJ730" i="43"/>
  <c r="AK730" i="43" s="1"/>
  <c r="AH730" i="43"/>
  <c r="AF730" i="43"/>
  <c r="BQ729" i="43"/>
  <c r="BD729" i="43"/>
  <c r="AJ729" i="43"/>
  <c r="AH729" i="43"/>
  <c r="AF729" i="43"/>
  <c r="W729" i="43"/>
  <c r="U729" i="43"/>
  <c r="S729" i="43"/>
  <c r="BQ728" i="43"/>
  <c r="BD728" i="43"/>
  <c r="AJ728" i="43"/>
  <c r="AH728" i="43"/>
  <c r="AF728" i="43"/>
  <c r="BQ727" i="43"/>
  <c r="BD727" i="43"/>
  <c r="AJ727" i="43"/>
  <c r="AH727" i="43"/>
  <c r="AK727" i="43" s="1"/>
  <c r="AF727" i="43"/>
  <c r="AM728" i="43" s="1"/>
  <c r="BQ726" i="43"/>
  <c r="BD726" i="43"/>
  <c r="AJ726" i="43"/>
  <c r="AH726" i="43"/>
  <c r="AF726" i="43"/>
  <c r="BQ725" i="43"/>
  <c r="BR725" i="43" s="1"/>
  <c r="BD725" i="43"/>
  <c r="AJ725" i="43"/>
  <c r="AH725" i="43"/>
  <c r="AK725" i="43" s="1"/>
  <c r="AF725" i="43"/>
  <c r="BQ724" i="43"/>
  <c r="BD724" i="43"/>
  <c r="AJ724" i="43"/>
  <c r="AH724" i="43"/>
  <c r="AF724" i="43"/>
  <c r="BQ723" i="43"/>
  <c r="BD723" i="43"/>
  <c r="AJ723" i="43"/>
  <c r="AH723" i="43"/>
  <c r="AF723" i="43"/>
  <c r="W723" i="43"/>
  <c r="U723" i="43"/>
  <c r="Y723" i="43" s="1"/>
  <c r="X723" i="43" s="1"/>
  <c r="Z723" i="43" s="1"/>
  <c r="AA723" i="43" s="1"/>
  <c r="AY723" i="43" s="1"/>
  <c r="S723" i="43"/>
  <c r="AS723" i="43" s="1"/>
  <c r="BQ722" i="43"/>
  <c r="BR722" i="43" s="1"/>
  <c r="BD722" i="43"/>
  <c r="AJ722" i="43"/>
  <c r="AH722" i="43"/>
  <c r="AF722" i="43"/>
  <c r="BQ721" i="43"/>
  <c r="BR721" i="43" s="1"/>
  <c r="BD721" i="43"/>
  <c r="AJ721" i="43"/>
  <c r="AH721" i="43"/>
  <c r="AK721" i="43" s="1"/>
  <c r="AF721" i="43"/>
  <c r="BQ720" i="43"/>
  <c r="BD720" i="43"/>
  <c r="AJ720" i="43"/>
  <c r="AH720" i="43"/>
  <c r="AF720" i="43"/>
  <c r="BQ719" i="43"/>
  <c r="BR719" i="43" s="1"/>
  <c r="BD719" i="43"/>
  <c r="AJ719" i="43"/>
  <c r="AH719" i="43"/>
  <c r="AF719" i="43"/>
  <c r="BQ718" i="43"/>
  <c r="BD718" i="43"/>
  <c r="AJ718" i="43"/>
  <c r="AH718" i="43"/>
  <c r="AF718" i="43"/>
  <c r="BQ717" i="43"/>
  <c r="BD717" i="43"/>
  <c r="AK717" i="43"/>
  <c r="AJ717" i="43"/>
  <c r="AH717" i="43"/>
  <c r="AF717" i="43"/>
  <c r="W717" i="43"/>
  <c r="U717" i="43"/>
  <c r="Y717" i="43" s="1"/>
  <c r="S717" i="43"/>
  <c r="AS717" i="43" s="1"/>
  <c r="BQ716" i="43"/>
  <c r="BD716" i="43"/>
  <c r="AJ716" i="43"/>
  <c r="AH716" i="43"/>
  <c r="AF716" i="43"/>
  <c r="BQ715" i="43"/>
  <c r="BD715" i="43"/>
  <c r="BR715" i="43" s="1"/>
  <c r="AJ715" i="43"/>
  <c r="AH715" i="43"/>
  <c r="AF715" i="43"/>
  <c r="BQ714" i="43"/>
  <c r="BR714" i="43" s="1"/>
  <c r="BD714" i="43"/>
  <c r="AJ714" i="43"/>
  <c r="AH714" i="43"/>
  <c r="AF714" i="43"/>
  <c r="BQ713" i="43"/>
  <c r="BD713" i="43"/>
  <c r="AJ713" i="43"/>
  <c r="AH713" i="43"/>
  <c r="AK713" i="43" s="1"/>
  <c r="AF713" i="43"/>
  <c r="BQ712" i="43"/>
  <c r="BD712" i="43"/>
  <c r="AJ712" i="43"/>
  <c r="AH712" i="43"/>
  <c r="AF712" i="43"/>
  <c r="BQ711" i="43"/>
  <c r="BR711" i="43" s="1"/>
  <c r="BD711" i="43"/>
  <c r="AJ711" i="43"/>
  <c r="AH711" i="43"/>
  <c r="AF711" i="43"/>
  <c r="W711" i="43"/>
  <c r="U711" i="43"/>
  <c r="S711" i="43"/>
  <c r="AS711" i="43" s="1"/>
  <c r="BQ710" i="43"/>
  <c r="BD710" i="43"/>
  <c r="AJ710" i="43"/>
  <c r="AH710" i="43"/>
  <c r="AK710" i="43" s="1"/>
  <c r="AF710" i="43"/>
  <c r="BQ709" i="43"/>
  <c r="BD709" i="43"/>
  <c r="BR709" i="43" s="1"/>
  <c r="AJ709" i="43"/>
  <c r="AH709" i="43"/>
  <c r="AF709" i="43"/>
  <c r="BQ708" i="43"/>
  <c r="BR708" i="43" s="1"/>
  <c r="BD708" i="43"/>
  <c r="AJ708" i="43"/>
  <c r="AH708" i="43"/>
  <c r="AK708" i="43" s="1"/>
  <c r="AF708" i="43"/>
  <c r="BQ707" i="43"/>
  <c r="BD707" i="43"/>
  <c r="AJ707" i="43"/>
  <c r="AH707" i="43"/>
  <c r="AK707" i="43" s="1"/>
  <c r="AF707" i="43"/>
  <c r="BQ706" i="43"/>
  <c r="BD706" i="43"/>
  <c r="AJ706" i="43"/>
  <c r="AH706" i="43"/>
  <c r="AF706" i="43"/>
  <c r="BQ705" i="43"/>
  <c r="BD705" i="43"/>
  <c r="AJ705" i="43"/>
  <c r="AH705" i="43"/>
  <c r="AF705" i="43"/>
  <c r="W705" i="43"/>
  <c r="U705" i="43"/>
  <c r="S705" i="43"/>
  <c r="AS705" i="43" s="1"/>
  <c r="BQ704" i="43"/>
  <c r="BR704" i="43" s="1"/>
  <c r="BD704" i="43"/>
  <c r="AJ704" i="43"/>
  <c r="AH704" i="43"/>
  <c r="AF704" i="43"/>
  <c r="BQ703" i="43"/>
  <c r="BR703" i="43" s="1"/>
  <c r="BD703" i="43"/>
  <c r="AJ703" i="43"/>
  <c r="AH703" i="43"/>
  <c r="AF703" i="43"/>
  <c r="BQ702" i="43"/>
  <c r="BD702" i="43"/>
  <c r="AJ702" i="43"/>
  <c r="AH702" i="43"/>
  <c r="AK702" i="43" s="1"/>
  <c r="AF702" i="43"/>
  <c r="BQ701" i="43"/>
  <c r="BD701" i="43"/>
  <c r="AJ701" i="43"/>
  <c r="AH701" i="43"/>
  <c r="AF701" i="43"/>
  <c r="BQ700" i="43"/>
  <c r="BD700" i="43"/>
  <c r="AJ700" i="43"/>
  <c r="AH700" i="43"/>
  <c r="AK700" i="43" s="1"/>
  <c r="AF700" i="43"/>
  <c r="BQ699" i="43"/>
  <c r="BR699" i="43" s="1"/>
  <c r="BD699" i="43"/>
  <c r="AS699" i="43"/>
  <c r="AJ699" i="43"/>
  <c r="AH699" i="43"/>
  <c r="AK699" i="43" s="1"/>
  <c r="AF699" i="43"/>
  <c r="W699" i="43"/>
  <c r="U699" i="43"/>
  <c r="S699" i="43"/>
  <c r="BQ698" i="43"/>
  <c r="BD698" i="43"/>
  <c r="AJ698" i="43"/>
  <c r="AK698" i="43" s="1"/>
  <c r="AH698" i="43"/>
  <c r="AF698" i="43"/>
  <c r="BQ697" i="43"/>
  <c r="BD697" i="43"/>
  <c r="AJ697" i="43"/>
  <c r="AH697" i="43"/>
  <c r="AF697" i="43"/>
  <c r="BQ696" i="43"/>
  <c r="BD696" i="43"/>
  <c r="BR696" i="43" s="1"/>
  <c r="AJ696" i="43"/>
  <c r="AH696" i="43"/>
  <c r="AF696" i="43"/>
  <c r="BQ695" i="43"/>
  <c r="BD695" i="43"/>
  <c r="BR695" i="43" s="1"/>
  <c r="AJ695" i="43"/>
  <c r="AH695" i="43"/>
  <c r="AF695" i="43"/>
  <c r="BQ694" i="43"/>
  <c r="BD694" i="43"/>
  <c r="AJ694" i="43"/>
  <c r="AH694" i="43"/>
  <c r="AF694" i="43"/>
  <c r="BQ693" i="43"/>
  <c r="BD693" i="43"/>
  <c r="AJ693" i="43"/>
  <c r="AH693" i="43"/>
  <c r="AF693" i="43"/>
  <c r="W693" i="43"/>
  <c r="U693" i="43"/>
  <c r="S693" i="43"/>
  <c r="AS693" i="43" s="1"/>
  <c r="BQ692" i="43"/>
  <c r="BD692" i="43"/>
  <c r="AJ692" i="43"/>
  <c r="AH692" i="43"/>
  <c r="AK692" i="43" s="1"/>
  <c r="AF692" i="43"/>
  <c r="BQ691" i="43"/>
  <c r="BD691" i="43"/>
  <c r="AJ691" i="43"/>
  <c r="AH691" i="43"/>
  <c r="AF691" i="43"/>
  <c r="AM691" i="43" s="1"/>
  <c r="BQ690" i="43"/>
  <c r="BD690" i="43"/>
  <c r="AJ690" i="43"/>
  <c r="AH690" i="43"/>
  <c r="AK690" i="43" s="1"/>
  <c r="AF690" i="43"/>
  <c r="BQ689" i="43"/>
  <c r="BD689" i="43"/>
  <c r="AJ689" i="43"/>
  <c r="AH689" i="43"/>
  <c r="AF689" i="43"/>
  <c r="BQ688" i="43"/>
  <c r="BD688" i="43"/>
  <c r="AJ688" i="43"/>
  <c r="AK688" i="43" s="1"/>
  <c r="AH688" i="43"/>
  <c r="AF688" i="43"/>
  <c r="BQ687" i="43"/>
  <c r="BD687" i="43"/>
  <c r="AJ687" i="43"/>
  <c r="AH687" i="43"/>
  <c r="AK687" i="43" s="1"/>
  <c r="AF687" i="43"/>
  <c r="W687" i="43"/>
  <c r="U687" i="43"/>
  <c r="Y687" i="43" s="1"/>
  <c r="S687" i="43"/>
  <c r="AS687" i="43" s="1"/>
  <c r="BQ686" i="43"/>
  <c r="BD686" i="43"/>
  <c r="AJ686" i="43"/>
  <c r="AH686" i="43"/>
  <c r="AK686" i="43" s="1"/>
  <c r="AF686" i="43"/>
  <c r="BQ685" i="43"/>
  <c r="BD685" i="43"/>
  <c r="AJ685" i="43"/>
  <c r="AH685" i="43"/>
  <c r="AF685" i="43"/>
  <c r="BQ684" i="43"/>
  <c r="BR684" i="43" s="1"/>
  <c r="BD684" i="43"/>
  <c r="AJ684" i="43"/>
  <c r="AH684" i="43"/>
  <c r="AF684" i="43"/>
  <c r="BQ683" i="43"/>
  <c r="BD683" i="43"/>
  <c r="AJ683" i="43"/>
  <c r="AH683" i="43"/>
  <c r="AK683" i="43" s="1"/>
  <c r="AF683" i="43"/>
  <c r="BQ682" i="43"/>
  <c r="BD682" i="43"/>
  <c r="AJ682" i="43"/>
  <c r="AH682" i="43"/>
  <c r="AK682" i="43" s="1"/>
  <c r="AF682" i="43"/>
  <c r="BQ681" i="43"/>
  <c r="BD681" i="43"/>
  <c r="AS681" i="43"/>
  <c r="AJ681" i="43"/>
  <c r="AH681" i="43"/>
  <c r="AK681" i="43" s="1"/>
  <c r="AF681" i="43"/>
  <c r="W681" i="43"/>
  <c r="Y681" i="43" s="1"/>
  <c r="U681" i="43"/>
  <c r="S681" i="43"/>
  <c r="BQ680" i="43"/>
  <c r="BD680" i="43"/>
  <c r="AJ680" i="43"/>
  <c r="AK680" i="43" s="1"/>
  <c r="AH680" i="43"/>
  <c r="AF680" i="43"/>
  <c r="BQ679" i="43"/>
  <c r="BD679" i="43"/>
  <c r="AJ679" i="43"/>
  <c r="AH679" i="43"/>
  <c r="AF679" i="43"/>
  <c r="BQ678" i="43"/>
  <c r="BR678" i="43" s="1"/>
  <c r="BD678" i="43"/>
  <c r="AJ678" i="43"/>
  <c r="AH678" i="43"/>
  <c r="AK678" i="43" s="1"/>
  <c r="AF678" i="43"/>
  <c r="BQ677" i="43"/>
  <c r="BD677" i="43"/>
  <c r="AJ677" i="43"/>
  <c r="AH677" i="43"/>
  <c r="AF677" i="43"/>
  <c r="BQ676" i="43"/>
  <c r="BD676" i="43"/>
  <c r="AJ676" i="43"/>
  <c r="AH676" i="43"/>
  <c r="AF676" i="43"/>
  <c r="BQ675" i="43"/>
  <c r="BD675" i="43"/>
  <c r="AJ675" i="43"/>
  <c r="AH675" i="43"/>
  <c r="AK675" i="43" s="1"/>
  <c r="AF675" i="43"/>
  <c r="W675" i="43"/>
  <c r="U675" i="43"/>
  <c r="S675" i="43"/>
  <c r="AS675" i="43" s="1"/>
  <c r="BQ674" i="43"/>
  <c r="BD674" i="43"/>
  <c r="BR674" i="43" s="1"/>
  <c r="AJ674" i="43"/>
  <c r="AH674" i="43"/>
  <c r="AF674" i="43"/>
  <c r="BQ673" i="43"/>
  <c r="BD673" i="43"/>
  <c r="AJ673" i="43"/>
  <c r="AH673" i="43"/>
  <c r="AK673" i="43" s="1"/>
  <c r="AF673" i="43"/>
  <c r="BQ672" i="43"/>
  <c r="BD672" i="43"/>
  <c r="AJ672" i="43"/>
  <c r="AH672" i="43"/>
  <c r="AK672" i="43" s="1"/>
  <c r="AF672" i="43"/>
  <c r="BQ671" i="43"/>
  <c r="BD671" i="43"/>
  <c r="AJ671" i="43"/>
  <c r="AH671" i="43"/>
  <c r="AF671" i="43"/>
  <c r="BQ670" i="43"/>
  <c r="BD670" i="43"/>
  <c r="AJ670" i="43"/>
  <c r="AH670" i="43"/>
  <c r="AF670" i="43"/>
  <c r="BQ669" i="43"/>
  <c r="BD669" i="43"/>
  <c r="AJ669" i="43"/>
  <c r="AH669" i="43"/>
  <c r="AF669" i="43"/>
  <c r="W669" i="43"/>
  <c r="U669" i="43"/>
  <c r="S669" i="43"/>
  <c r="AS669" i="43" s="1"/>
  <c r="BQ668" i="43"/>
  <c r="BD668" i="43"/>
  <c r="AJ668" i="43"/>
  <c r="AH668" i="43"/>
  <c r="AF668" i="43"/>
  <c r="BQ667" i="43"/>
  <c r="BD667" i="43"/>
  <c r="AJ667" i="43"/>
  <c r="AH667" i="43"/>
  <c r="AF667" i="43"/>
  <c r="BQ666" i="43"/>
  <c r="BD666" i="43"/>
  <c r="AJ666" i="43"/>
  <c r="AH666" i="43"/>
  <c r="AF666" i="43"/>
  <c r="BQ665" i="43"/>
  <c r="BR665" i="43" s="1"/>
  <c r="BD665" i="43"/>
  <c r="AJ665" i="43"/>
  <c r="AH665" i="43"/>
  <c r="AK665" i="43" s="1"/>
  <c r="AF665" i="43"/>
  <c r="BQ664" i="43"/>
  <c r="BD664" i="43"/>
  <c r="AJ664" i="43"/>
  <c r="AH664" i="43"/>
  <c r="AK664" i="43" s="1"/>
  <c r="AF664" i="43"/>
  <c r="BQ663" i="43"/>
  <c r="BD663" i="43"/>
  <c r="AJ663" i="43"/>
  <c r="AH663" i="43"/>
  <c r="AF663" i="43"/>
  <c r="W663" i="43"/>
  <c r="U663" i="43"/>
  <c r="S663" i="43"/>
  <c r="AS663" i="43" s="1"/>
  <c r="BQ662" i="43"/>
  <c r="BD662" i="43"/>
  <c r="AM662" i="43"/>
  <c r="AJ662" i="43"/>
  <c r="AK662" i="43" s="1"/>
  <c r="AH662" i="43"/>
  <c r="AF662" i="43"/>
  <c r="BQ661" i="43"/>
  <c r="BD661" i="43"/>
  <c r="AJ661" i="43"/>
  <c r="AH661" i="43"/>
  <c r="AF661" i="43"/>
  <c r="AL662" i="43" s="1"/>
  <c r="BQ660" i="43"/>
  <c r="BR660" i="43" s="1"/>
  <c r="BD660" i="43"/>
  <c r="AJ660" i="43"/>
  <c r="AK660" i="43" s="1"/>
  <c r="AH660" i="43"/>
  <c r="AF660" i="43"/>
  <c r="BQ659" i="43"/>
  <c r="BD659" i="43"/>
  <c r="AJ659" i="43"/>
  <c r="AH659" i="43"/>
  <c r="AK659" i="43" s="1"/>
  <c r="AF659" i="43"/>
  <c r="AM660" i="43" s="1"/>
  <c r="BQ658" i="43"/>
  <c r="BD658" i="43"/>
  <c r="AJ658" i="43"/>
  <c r="AH658" i="43"/>
  <c r="AF658" i="43"/>
  <c r="BQ657" i="43"/>
  <c r="BD657" i="43"/>
  <c r="AS657" i="43"/>
  <c r="AJ657" i="43"/>
  <c r="AK657" i="43" s="1"/>
  <c r="AL657" i="43" s="1"/>
  <c r="AH657" i="43"/>
  <c r="AF657" i="43"/>
  <c r="W657" i="43"/>
  <c r="U657" i="43"/>
  <c r="S657" i="43"/>
  <c r="BQ656" i="43"/>
  <c r="BR656" i="43" s="1"/>
  <c r="BD656" i="43"/>
  <c r="AJ656" i="43"/>
  <c r="AH656" i="43"/>
  <c r="AF656" i="43"/>
  <c r="BQ655" i="43"/>
  <c r="BD655" i="43"/>
  <c r="AJ655" i="43"/>
  <c r="AH655" i="43"/>
  <c r="AF655" i="43"/>
  <c r="BQ654" i="43"/>
  <c r="BD654" i="43"/>
  <c r="BR654" i="43" s="1"/>
  <c r="AJ654" i="43"/>
  <c r="AH654" i="43"/>
  <c r="AF654" i="43"/>
  <c r="BQ653" i="43"/>
  <c r="BR653" i="43" s="1"/>
  <c r="BD653" i="43"/>
  <c r="AJ653" i="43"/>
  <c r="AH653" i="43"/>
  <c r="AK653" i="43" s="1"/>
  <c r="AF653" i="43"/>
  <c r="BQ652" i="43"/>
  <c r="BR652" i="43" s="1"/>
  <c r="BD652" i="43"/>
  <c r="AJ652" i="43"/>
  <c r="AH652" i="43"/>
  <c r="AF652" i="43"/>
  <c r="BQ651" i="43"/>
  <c r="BR651" i="43" s="1"/>
  <c r="BD651" i="43"/>
  <c r="AJ651" i="43"/>
  <c r="AH651" i="43"/>
  <c r="AK651" i="43" s="1"/>
  <c r="AF651" i="43"/>
  <c r="W651" i="43"/>
  <c r="U651" i="43"/>
  <c r="S651" i="43"/>
  <c r="AS651" i="43" s="1"/>
  <c r="BQ650" i="43"/>
  <c r="BD650" i="43"/>
  <c r="AJ650" i="43"/>
  <c r="AH650" i="43"/>
  <c r="AF650" i="43"/>
  <c r="BQ649" i="43"/>
  <c r="BR649" i="43" s="1"/>
  <c r="BD649" i="43"/>
  <c r="AL649" i="43"/>
  <c r="AJ649" i="43"/>
  <c r="AH649" i="43"/>
  <c r="AF649" i="43"/>
  <c r="BQ648" i="43"/>
  <c r="BD648" i="43"/>
  <c r="AJ648" i="43"/>
  <c r="AH648" i="43"/>
  <c r="AF648" i="43"/>
  <c r="BQ647" i="43"/>
  <c r="BR647" i="43" s="1"/>
  <c r="BD647" i="43"/>
  <c r="AJ647" i="43"/>
  <c r="AH647" i="43"/>
  <c r="AF647" i="43"/>
  <c r="BQ646" i="43"/>
  <c r="BD646" i="43"/>
  <c r="AJ646" i="43"/>
  <c r="AH646" i="43"/>
  <c r="AF646" i="43"/>
  <c r="BQ645" i="43"/>
  <c r="BD645" i="43"/>
  <c r="AJ645" i="43"/>
  <c r="AH645" i="43"/>
  <c r="AF645" i="43"/>
  <c r="W645" i="43"/>
  <c r="Y645" i="43" s="1"/>
  <c r="U645" i="43"/>
  <c r="S645" i="43"/>
  <c r="AS645" i="43" s="1"/>
  <c r="BQ644" i="43"/>
  <c r="BD644" i="43"/>
  <c r="AJ644" i="43"/>
  <c r="AH644" i="43"/>
  <c r="AK644" i="43" s="1"/>
  <c r="AF644" i="43"/>
  <c r="BQ643" i="43"/>
  <c r="BD643" i="43"/>
  <c r="AJ643" i="43"/>
  <c r="AH643" i="43"/>
  <c r="AF643" i="43"/>
  <c r="BQ642" i="43"/>
  <c r="BR642" i="43" s="1"/>
  <c r="BD642" i="43"/>
  <c r="AJ642" i="43"/>
  <c r="AH642" i="43"/>
  <c r="AK642" i="43" s="1"/>
  <c r="AF642" i="43"/>
  <c r="BQ641" i="43"/>
  <c r="BR641" i="43" s="1"/>
  <c r="BD641" i="43"/>
  <c r="AJ641" i="43"/>
  <c r="AH641" i="43"/>
  <c r="AK641" i="43" s="1"/>
  <c r="AF641" i="43"/>
  <c r="BQ640" i="43"/>
  <c r="BD640" i="43"/>
  <c r="BR640" i="43" s="1"/>
  <c r="AJ640" i="43"/>
  <c r="AH640" i="43"/>
  <c r="AF640" i="43"/>
  <c r="BQ639" i="43"/>
  <c r="BD639" i="43"/>
  <c r="AJ639" i="43"/>
  <c r="AH639" i="43"/>
  <c r="AF639" i="43"/>
  <c r="W639" i="43"/>
  <c r="U639" i="43"/>
  <c r="S639" i="43"/>
  <c r="AS639" i="43" s="1"/>
  <c r="BQ638" i="43"/>
  <c r="BD638" i="43"/>
  <c r="AJ638" i="43"/>
  <c r="AH638" i="43"/>
  <c r="AK638" i="43" s="1"/>
  <c r="AF638" i="43"/>
  <c r="BQ637" i="43"/>
  <c r="BD637" i="43"/>
  <c r="AJ637" i="43"/>
  <c r="AH637" i="43"/>
  <c r="AK637" i="43" s="1"/>
  <c r="AF637" i="43"/>
  <c r="BQ636" i="43"/>
  <c r="BD636" i="43"/>
  <c r="AJ636" i="43"/>
  <c r="AH636" i="43"/>
  <c r="AF636" i="43"/>
  <c r="BQ635" i="43"/>
  <c r="BD635" i="43"/>
  <c r="AJ635" i="43"/>
  <c r="AH635" i="43"/>
  <c r="AF635" i="43"/>
  <c r="BQ634" i="43"/>
  <c r="BD634" i="43"/>
  <c r="BR634" i="43" s="1"/>
  <c r="AJ634" i="43"/>
  <c r="AH634" i="43"/>
  <c r="AK634" i="43" s="1"/>
  <c r="AF634" i="43"/>
  <c r="BQ633" i="43"/>
  <c r="BD633" i="43"/>
  <c r="AJ633" i="43"/>
  <c r="AH633" i="43"/>
  <c r="AF633" i="43"/>
  <c r="W633" i="43"/>
  <c r="U633" i="43"/>
  <c r="S633" i="43"/>
  <c r="AS633" i="43" s="1"/>
  <c r="BQ632" i="43"/>
  <c r="BD632" i="43"/>
  <c r="BQ631" i="43"/>
  <c r="BD631" i="43"/>
  <c r="AJ631" i="43"/>
  <c r="AH631" i="43"/>
  <c r="AF631" i="43"/>
  <c r="BQ630" i="43"/>
  <c r="BD630" i="43"/>
  <c r="AJ630" i="43"/>
  <c r="AH630" i="43"/>
  <c r="AF630" i="43"/>
  <c r="BQ629" i="43"/>
  <c r="BR629" i="43" s="1"/>
  <c r="BD629" i="43"/>
  <c r="AJ629" i="43"/>
  <c r="AH629" i="43"/>
  <c r="AF629" i="43"/>
  <c r="BQ628" i="43"/>
  <c r="BD628" i="43"/>
  <c r="AJ628" i="43"/>
  <c r="AH628" i="43"/>
  <c r="AF628" i="43"/>
  <c r="BQ627" i="43"/>
  <c r="BD627" i="43"/>
  <c r="AJ627" i="43"/>
  <c r="AH627" i="43"/>
  <c r="AF627" i="43"/>
  <c r="W627" i="43"/>
  <c r="U627" i="43"/>
  <c r="S627" i="43"/>
  <c r="AS627" i="43" s="1"/>
  <c r="BQ626" i="43"/>
  <c r="BD626" i="43"/>
  <c r="AJ626" i="43"/>
  <c r="AH626" i="43"/>
  <c r="AK626" i="43" s="1"/>
  <c r="AF626" i="43"/>
  <c r="BQ625" i="43"/>
  <c r="BR625" i="43" s="1"/>
  <c r="BD625" i="43"/>
  <c r="AJ625" i="43"/>
  <c r="AH625" i="43"/>
  <c r="AF625" i="43"/>
  <c r="BQ624" i="43"/>
  <c r="BD624" i="43"/>
  <c r="AJ624" i="43"/>
  <c r="AH624" i="43"/>
  <c r="AF624" i="43"/>
  <c r="BQ623" i="43"/>
  <c r="BD623" i="43"/>
  <c r="AJ623" i="43"/>
  <c r="AH623" i="43"/>
  <c r="AF623" i="43"/>
  <c r="BQ622" i="43"/>
  <c r="BD622" i="43"/>
  <c r="AJ622" i="43"/>
  <c r="AH622" i="43"/>
  <c r="AF622" i="43"/>
  <c r="BQ621" i="43"/>
  <c r="BD621" i="43"/>
  <c r="AJ621" i="43"/>
  <c r="AH621" i="43"/>
  <c r="AF621" i="43"/>
  <c r="AM621" i="43" s="1"/>
  <c r="AM622" i="43" s="1"/>
  <c r="W621" i="43"/>
  <c r="U621" i="43"/>
  <c r="Y621" i="43" s="1"/>
  <c r="S621" i="43"/>
  <c r="AS621" i="43" s="1"/>
  <c r="BQ620" i="43"/>
  <c r="BD620" i="43"/>
  <c r="AJ620" i="43"/>
  <c r="AH620" i="43"/>
  <c r="AF620" i="43"/>
  <c r="BQ619" i="43"/>
  <c r="BR619" i="43" s="1"/>
  <c r="BD619" i="43"/>
  <c r="AJ619" i="43"/>
  <c r="AH619" i="43"/>
  <c r="AF619" i="43"/>
  <c r="BQ618" i="43"/>
  <c r="BR618" i="43" s="1"/>
  <c r="BD618" i="43"/>
  <c r="AJ618" i="43"/>
  <c r="AH618" i="43"/>
  <c r="AK618" i="43" s="1"/>
  <c r="AF618" i="43"/>
  <c r="BQ617" i="43"/>
  <c r="BD617" i="43"/>
  <c r="AJ617" i="43"/>
  <c r="AH617" i="43"/>
  <c r="AK617" i="43" s="1"/>
  <c r="AF617" i="43"/>
  <c r="BQ616" i="43"/>
  <c r="BD616" i="43"/>
  <c r="AJ616" i="43"/>
  <c r="AH616" i="43"/>
  <c r="AF616" i="43"/>
  <c r="BQ615" i="43"/>
  <c r="BD615" i="43"/>
  <c r="AJ615" i="43"/>
  <c r="AH615" i="43"/>
  <c r="AF615" i="43"/>
  <c r="W615" i="43"/>
  <c r="U615" i="43"/>
  <c r="S615" i="43"/>
  <c r="BQ614" i="43"/>
  <c r="BD614" i="43"/>
  <c r="AJ614" i="43"/>
  <c r="AH614" i="43"/>
  <c r="AF614" i="43"/>
  <c r="BQ613" i="43"/>
  <c r="BR613" i="43" s="1"/>
  <c r="BD613" i="43"/>
  <c r="AJ613" i="43"/>
  <c r="AH613" i="43"/>
  <c r="AF613" i="43"/>
  <c r="BQ612" i="43"/>
  <c r="BD612" i="43"/>
  <c r="AJ612" i="43"/>
  <c r="AH612" i="43"/>
  <c r="AF612" i="43"/>
  <c r="BQ611" i="43"/>
  <c r="BD611" i="43"/>
  <c r="AJ611" i="43"/>
  <c r="AH611" i="43"/>
  <c r="AF611" i="43"/>
  <c r="BQ610" i="43"/>
  <c r="BD610" i="43"/>
  <c r="AJ610" i="43"/>
  <c r="AH610" i="43"/>
  <c r="AF610" i="43"/>
  <c r="BQ609" i="43"/>
  <c r="BR609" i="43" s="1"/>
  <c r="BD609" i="43"/>
  <c r="AJ609" i="43"/>
  <c r="AH609" i="43"/>
  <c r="AK609" i="43" s="1"/>
  <c r="AF609" i="43"/>
  <c r="W609" i="43"/>
  <c r="Y609" i="43" s="1"/>
  <c r="U609" i="43"/>
  <c r="S609" i="43"/>
  <c r="AS609" i="43" s="1"/>
  <c r="BQ608" i="43"/>
  <c r="BD608" i="43"/>
  <c r="AJ608" i="43"/>
  <c r="AH608" i="43"/>
  <c r="AF608" i="43"/>
  <c r="BQ607" i="43"/>
  <c r="BD607" i="43"/>
  <c r="AJ607" i="43"/>
  <c r="AH607" i="43"/>
  <c r="AF607" i="43"/>
  <c r="BQ606" i="43"/>
  <c r="BD606" i="43"/>
  <c r="AJ606" i="43"/>
  <c r="AH606" i="43"/>
  <c r="AK606" i="43" s="1"/>
  <c r="AF606" i="43"/>
  <c r="BQ605" i="43"/>
  <c r="BD605" i="43"/>
  <c r="AJ605" i="43"/>
  <c r="AH605" i="43"/>
  <c r="AF605" i="43"/>
  <c r="BQ604" i="43"/>
  <c r="BD604" i="43"/>
  <c r="BR604" i="43" s="1"/>
  <c r="AJ604" i="43"/>
  <c r="AH604" i="43"/>
  <c r="AF604" i="43"/>
  <c r="BQ603" i="43"/>
  <c r="BD603" i="43"/>
  <c r="BR603" i="43" s="1"/>
  <c r="AJ603" i="43"/>
  <c r="AH603" i="43"/>
  <c r="AK603" i="43" s="1"/>
  <c r="AF603" i="43"/>
  <c r="W603" i="43"/>
  <c r="U603" i="43"/>
  <c r="S603" i="43"/>
  <c r="AS603" i="43" s="1"/>
  <c r="BQ602" i="43"/>
  <c r="BR602" i="43" s="1"/>
  <c r="BD602" i="43"/>
  <c r="AJ602" i="43"/>
  <c r="AH602" i="43"/>
  <c r="AK602" i="43" s="1"/>
  <c r="AF602" i="43"/>
  <c r="BQ601" i="43"/>
  <c r="BD601" i="43"/>
  <c r="AJ601" i="43"/>
  <c r="AH601" i="43"/>
  <c r="AK601" i="43" s="1"/>
  <c r="AF601" i="43"/>
  <c r="BQ600" i="43"/>
  <c r="BD600" i="43"/>
  <c r="AJ600" i="43"/>
  <c r="AH600" i="43"/>
  <c r="AK600" i="43" s="1"/>
  <c r="AF600" i="43"/>
  <c r="BQ599" i="43"/>
  <c r="BD599" i="43"/>
  <c r="AJ599" i="43"/>
  <c r="AH599" i="43"/>
  <c r="AF599" i="43"/>
  <c r="BQ598" i="43"/>
  <c r="BD598" i="43"/>
  <c r="AJ598" i="43"/>
  <c r="AH598" i="43"/>
  <c r="AK598" i="43" s="1"/>
  <c r="AF598" i="43"/>
  <c r="BQ597" i="43"/>
  <c r="BD597" i="43"/>
  <c r="AJ597" i="43"/>
  <c r="AH597" i="43"/>
  <c r="AF597" i="43"/>
  <c r="W597" i="43"/>
  <c r="U597" i="43"/>
  <c r="S597" i="43"/>
  <c r="BQ596" i="43"/>
  <c r="BD596" i="43"/>
  <c r="BR596" i="43" s="1"/>
  <c r="AJ596" i="43"/>
  <c r="AH596" i="43"/>
  <c r="AF596" i="43"/>
  <c r="BQ595" i="43"/>
  <c r="BD595" i="43"/>
  <c r="AJ595" i="43"/>
  <c r="AH595" i="43"/>
  <c r="AK595" i="43" s="1"/>
  <c r="AF595" i="43"/>
  <c r="BQ594" i="43"/>
  <c r="BD594" i="43"/>
  <c r="AJ594" i="43"/>
  <c r="AH594" i="43"/>
  <c r="AK594" i="43" s="1"/>
  <c r="AF594" i="43"/>
  <c r="BQ593" i="43"/>
  <c r="BD593" i="43"/>
  <c r="AJ593" i="43"/>
  <c r="AH593" i="43"/>
  <c r="AF593" i="43"/>
  <c r="BQ592" i="43"/>
  <c r="BD592" i="43"/>
  <c r="AJ592" i="43"/>
  <c r="AH592" i="43"/>
  <c r="AK592" i="43" s="1"/>
  <c r="AF592" i="43"/>
  <c r="BQ591" i="43"/>
  <c r="BD591" i="43"/>
  <c r="AJ591" i="43"/>
  <c r="AH591" i="43"/>
  <c r="AF591" i="43"/>
  <c r="W591" i="43"/>
  <c r="U591" i="43"/>
  <c r="Y591" i="43" s="1"/>
  <c r="S591" i="43"/>
  <c r="AS591" i="43" s="1"/>
  <c r="BQ590" i="43"/>
  <c r="BR590" i="43" s="1"/>
  <c r="BD590" i="43"/>
  <c r="AJ590" i="43"/>
  <c r="AH590" i="43"/>
  <c r="AF590" i="43"/>
  <c r="BQ589" i="43"/>
  <c r="BR589" i="43" s="1"/>
  <c r="BD589" i="43"/>
  <c r="AJ589" i="43"/>
  <c r="AH589" i="43"/>
  <c r="AF589" i="43"/>
  <c r="BQ588" i="43"/>
  <c r="BR588" i="43" s="1"/>
  <c r="BD588" i="43"/>
  <c r="AJ588" i="43"/>
  <c r="AH588" i="43"/>
  <c r="AF588" i="43"/>
  <c r="BQ587" i="43"/>
  <c r="BD587" i="43"/>
  <c r="AJ587" i="43"/>
  <c r="AH587" i="43"/>
  <c r="AF587" i="43"/>
  <c r="BQ586" i="43"/>
  <c r="BD586" i="43"/>
  <c r="AJ586" i="43"/>
  <c r="AH586" i="43"/>
  <c r="AF586" i="43"/>
  <c r="BQ585" i="43"/>
  <c r="BD585" i="43"/>
  <c r="AJ585" i="43"/>
  <c r="AH585" i="43"/>
  <c r="AF585" i="43"/>
  <c r="W585" i="43"/>
  <c r="U585" i="43"/>
  <c r="S585" i="43"/>
  <c r="AS585" i="43" s="1"/>
  <c r="BQ584" i="43"/>
  <c r="BD584" i="43"/>
  <c r="AJ584" i="43"/>
  <c r="AH584" i="43"/>
  <c r="AF584" i="43"/>
  <c r="BQ583" i="43"/>
  <c r="BD583" i="43"/>
  <c r="AJ583" i="43"/>
  <c r="AH583" i="43"/>
  <c r="AF583" i="43"/>
  <c r="BQ582" i="43"/>
  <c r="BD582" i="43"/>
  <c r="AJ582" i="43"/>
  <c r="AH582" i="43"/>
  <c r="AF582" i="43"/>
  <c r="AM583" i="43" s="1"/>
  <c r="BQ581" i="43"/>
  <c r="BD581" i="43"/>
  <c r="BR581" i="43" s="1"/>
  <c r="AJ581" i="43"/>
  <c r="AH581" i="43"/>
  <c r="AF581" i="43"/>
  <c r="AM582" i="43" s="1"/>
  <c r="BQ580" i="43"/>
  <c r="BD580" i="43"/>
  <c r="AJ580" i="43"/>
  <c r="AH580" i="43"/>
  <c r="AF580" i="43"/>
  <c r="BQ579" i="43"/>
  <c r="BD579" i="43"/>
  <c r="AJ579" i="43"/>
  <c r="AH579" i="43"/>
  <c r="AK579" i="43" s="1"/>
  <c r="AF579" i="43"/>
  <c r="W579" i="43"/>
  <c r="U579" i="43"/>
  <c r="S579" i="43"/>
  <c r="AS579" i="43" s="1"/>
  <c r="BQ578" i="43"/>
  <c r="BD578" i="43"/>
  <c r="BR578" i="43" s="1"/>
  <c r="AJ578" i="43"/>
  <c r="AH578" i="43"/>
  <c r="AK578" i="43" s="1"/>
  <c r="AF578" i="43"/>
  <c r="BQ577" i="43"/>
  <c r="BD577" i="43"/>
  <c r="AJ577" i="43"/>
  <c r="AH577" i="43"/>
  <c r="AF577" i="43"/>
  <c r="BQ576" i="43"/>
  <c r="BD576" i="43"/>
  <c r="AJ576" i="43"/>
  <c r="AK576" i="43" s="1"/>
  <c r="AH576" i="43"/>
  <c r="AF576" i="43"/>
  <c r="BQ575" i="43"/>
  <c r="BR575" i="43" s="1"/>
  <c r="BD575" i="43"/>
  <c r="AJ575" i="43"/>
  <c r="AK575" i="43" s="1"/>
  <c r="AH575" i="43"/>
  <c r="AF575" i="43"/>
  <c r="BQ574" i="43"/>
  <c r="BD574" i="43"/>
  <c r="AJ574" i="43"/>
  <c r="AH574" i="43"/>
  <c r="AK574" i="43" s="1"/>
  <c r="AF574" i="43"/>
  <c r="BQ573" i="43"/>
  <c r="BR573" i="43" s="1"/>
  <c r="BD573" i="43"/>
  <c r="AJ573" i="43"/>
  <c r="AH573" i="43"/>
  <c r="AK573" i="43" s="1"/>
  <c r="AF573" i="43"/>
  <c r="W573" i="43"/>
  <c r="U573" i="43"/>
  <c r="S573" i="43"/>
  <c r="BQ572" i="43"/>
  <c r="BD572" i="43"/>
  <c r="AJ572" i="43"/>
  <c r="AH572" i="43"/>
  <c r="AF572" i="43"/>
  <c r="AM572" i="43" s="1"/>
  <c r="BQ571" i="43"/>
  <c r="BD571" i="43"/>
  <c r="AJ571" i="43"/>
  <c r="AH571" i="43"/>
  <c r="AF571" i="43"/>
  <c r="BQ570" i="43"/>
  <c r="BD570" i="43"/>
  <c r="AJ570" i="43"/>
  <c r="AH570" i="43"/>
  <c r="AF570" i="43"/>
  <c r="BQ569" i="43"/>
  <c r="BD569" i="43"/>
  <c r="AJ569" i="43"/>
  <c r="AH569" i="43"/>
  <c r="AK569" i="43" s="1"/>
  <c r="AF569" i="43"/>
  <c r="BQ568" i="43"/>
  <c r="BD568" i="43"/>
  <c r="BR568" i="43" s="1"/>
  <c r="AJ568" i="43"/>
  <c r="AH568" i="43"/>
  <c r="AF568" i="43"/>
  <c r="BQ567" i="43"/>
  <c r="BD567" i="43"/>
  <c r="AJ567" i="43"/>
  <c r="AH567" i="43"/>
  <c r="AK567" i="43" s="1"/>
  <c r="AF567" i="43"/>
  <c r="W567" i="43"/>
  <c r="U567" i="43"/>
  <c r="S567" i="43"/>
  <c r="AS567" i="43" s="1"/>
  <c r="BR566" i="43"/>
  <c r="BQ566" i="43"/>
  <c r="BD566" i="43"/>
  <c r="AJ566" i="43"/>
  <c r="AH566" i="43"/>
  <c r="AK566" i="43" s="1"/>
  <c r="AF566" i="43"/>
  <c r="BQ565" i="43"/>
  <c r="BD565" i="43"/>
  <c r="AJ565" i="43"/>
  <c r="AH565" i="43"/>
  <c r="AK565" i="43" s="1"/>
  <c r="AF565" i="43"/>
  <c r="BQ564" i="43"/>
  <c r="BD564" i="43"/>
  <c r="AJ564" i="43"/>
  <c r="AH564" i="43"/>
  <c r="AF564" i="43"/>
  <c r="BQ563" i="43"/>
  <c r="BR563" i="43" s="1"/>
  <c r="BD563" i="43"/>
  <c r="AJ563" i="43"/>
  <c r="AH563" i="43"/>
  <c r="AK563" i="43" s="1"/>
  <c r="AF563" i="43"/>
  <c r="BQ562" i="43"/>
  <c r="BD562" i="43"/>
  <c r="AJ562" i="43"/>
  <c r="AH562" i="43"/>
  <c r="AF562" i="43"/>
  <c r="BQ561" i="43"/>
  <c r="BD561" i="43"/>
  <c r="AJ561" i="43"/>
  <c r="AH561" i="43"/>
  <c r="AF561" i="43"/>
  <c r="W561" i="43"/>
  <c r="U561" i="43"/>
  <c r="S561" i="43"/>
  <c r="AS561" i="43" s="1"/>
  <c r="BQ560" i="43"/>
  <c r="BD560" i="43"/>
  <c r="AJ560" i="43"/>
  <c r="AH560" i="43"/>
  <c r="AF560" i="43"/>
  <c r="AM560" i="43" s="1"/>
  <c r="BQ559" i="43"/>
  <c r="BD559" i="43"/>
  <c r="AJ559" i="43"/>
  <c r="AH559" i="43"/>
  <c r="AF559" i="43"/>
  <c r="BQ558" i="43"/>
  <c r="BD558" i="43"/>
  <c r="AJ558" i="43"/>
  <c r="AH558" i="43"/>
  <c r="AF558" i="43"/>
  <c r="BQ557" i="43"/>
  <c r="BD557" i="43"/>
  <c r="AJ557" i="43"/>
  <c r="AH557" i="43"/>
  <c r="AF557" i="43"/>
  <c r="BQ556" i="43"/>
  <c r="BD556" i="43"/>
  <c r="AJ556" i="43"/>
  <c r="AH556" i="43"/>
  <c r="AF556" i="43"/>
  <c r="BQ555" i="43"/>
  <c r="BD555" i="43"/>
  <c r="AJ555" i="43"/>
  <c r="AH555" i="43"/>
  <c r="AF555" i="43"/>
  <c r="Y555" i="43"/>
  <c r="W555" i="43"/>
  <c r="U555" i="43"/>
  <c r="S555" i="43"/>
  <c r="AS555" i="43" s="1"/>
  <c r="BQ554" i="43"/>
  <c r="BD554" i="43"/>
  <c r="BR554" i="43" s="1"/>
  <c r="AJ554" i="43"/>
  <c r="AK554" i="43" s="1"/>
  <c r="AH554" i="43"/>
  <c r="AF554" i="43"/>
  <c r="BQ553" i="43"/>
  <c r="BR553" i="43" s="1"/>
  <c r="BD553" i="43"/>
  <c r="AJ553" i="43"/>
  <c r="AH553" i="43"/>
  <c r="AK553" i="43" s="1"/>
  <c r="AF553" i="43"/>
  <c r="BQ552" i="43"/>
  <c r="BD552" i="43"/>
  <c r="AJ552" i="43"/>
  <c r="AH552" i="43"/>
  <c r="AF552" i="43"/>
  <c r="BQ551" i="43"/>
  <c r="BD551" i="43"/>
  <c r="BR551" i="43" s="1"/>
  <c r="AJ551" i="43"/>
  <c r="AH551" i="43"/>
  <c r="AF551" i="43"/>
  <c r="BQ550" i="43"/>
  <c r="BD550" i="43"/>
  <c r="BR550" i="43" s="1"/>
  <c r="AJ550" i="43"/>
  <c r="AH550" i="43"/>
  <c r="AF550" i="43"/>
  <c r="BQ549" i="43"/>
  <c r="BD549" i="43"/>
  <c r="AJ549" i="43"/>
  <c r="AK549" i="43" s="1"/>
  <c r="AH549" i="43"/>
  <c r="AF549" i="43"/>
  <c r="W549" i="43"/>
  <c r="U549" i="43"/>
  <c r="S549" i="43"/>
  <c r="AS549" i="43" s="1"/>
  <c r="BQ548" i="43"/>
  <c r="BD548" i="43"/>
  <c r="AJ548" i="43"/>
  <c r="AH548" i="43"/>
  <c r="AF548" i="43"/>
  <c r="BQ547" i="43"/>
  <c r="BD547" i="43"/>
  <c r="AK547" i="43"/>
  <c r="AJ547" i="43"/>
  <c r="AH547" i="43"/>
  <c r="AF547" i="43"/>
  <c r="BQ546" i="43"/>
  <c r="BD546" i="43"/>
  <c r="AJ546" i="43"/>
  <c r="AH546" i="43"/>
  <c r="AK546" i="43" s="1"/>
  <c r="AF546" i="43"/>
  <c r="AL547" i="43" s="1"/>
  <c r="BQ545" i="43"/>
  <c r="BR545" i="43" s="1"/>
  <c r="BD545" i="43"/>
  <c r="AJ545" i="43"/>
  <c r="AH545" i="43"/>
  <c r="AF545" i="43"/>
  <c r="BQ544" i="43"/>
  <c r="BD544" i="43"/>
  <c r="AJ544" i="43"/>
  <c r="AH544" i="43"/>
  <c r="AK544" i="43" s="1"/>
  <c r="AF544" i="43"/>
  <c r="BQ543" i="43"/>
  <c r="BR543" i="43" s="1"/>
  <c r="BD543" i="43"/>
  <c r="AJ543" i="43"/>
  <c r="AH543" i="43"/>
  <c r="AF543" i="43"/>
  <c r="W543" i="43"/>
  <c r="U543" i="43"/>
  <c r="Y543" i="43" s="1"/>
  <c r="S543" i="43"/>
  <c r="BQ542" i="43"/>
  <c r="BD542" i="43"/>
  <c r="AJ542" i="43"/>
  <c r="AH542" i="43"/>
  <c r="AF542" i="43"/>
  <c r="BQ541" i="43"/>
  <c r="BD541" i="43"/>
  <c r="AJ541" i="43"/>
  <c r="AH541" i="43"/>
  <c r="AF541" i="43"/>
  <c r="AL542" i="43" s="1"/>
  <c r="BQ540" i="43"/>
  <c r="BD540" i="43"/>
  <c r="AJ540" i="43"/>
  <c r="AH540" i="43"/>
  <c r="AF540" i="43"/>
  <c r="BQ539" i="43"/>
  <c r="BD539" i="43"/>
  <c r="AJ539" i="43"/>
  <c r="AH539" i="43"/>
  <c r="AK539" i="43" s="1"/>
  <c r="AF539" i="43"/>
  <c r="BQ538" i="43"/>
  <c r="BD538" i="43"/>
  <c r="AJ538" i="43"/>
  <c r="AH538" i="43"/>
  <c r="AF538" i="43"/>
  <c r="BQ537" i="43"/>
  <c r="BR537" i="43" s="1"/>
  <c r="BD537" i="43"/>
  <c r="AJ537" i="43"/>
  <c r="AH537" i="43"/>
  <c r="AK537" i="43" s="1"/>
  <c r="AF537" i="43"/>
  <c r="Y537" i="43"/>
  <c r="W537" i="43"/>
  <c r="U537" i="43"/>
  <c r="S537" i="43"/>
  <c r="AS537" i="43" s="1"/>
  <c r="BQ536" i="43"/>
  <c r="BD536" i="43"/>
  <c r="AJ536" i="43"/>
  <c r="AH536" i="43"/>
  <c r="AK536" i="43" s="1"/>
  <c r="AF536" i="43"/>
  <c r="BQ535" i="43"/>
  <c r="BD535" i="43"/>
  <c r="BR535" i="43" s="1"/>
  <c r="AJ535" i="43"/>
  <c r="AH535" i="43"/>
  <c r="AF535" i="43"/>
  <c r="BQ534" i="43"/>
  <c r="BD534" i="43"/>
  <c r="AJ534" i="43"/>
  <c r="AH534" i="43"/>
  <c r="AF534" i="43"/>
  <c r="BQ533" i="43"/>
  <c r="BD533" i="43"/>
  <c r="AK533" i="43"/>
  <c r="AJ533" i="43"/>
  <c r="AH533" i="43"/>
  <c r="AF533" i="43"/>
  <c r="BQ532" i="43"/>
  <c r="BR532" i="43" s="1"/>
  <c r="BD532" i="43"/>
  <c r="AJ532" i="43"/>
  <c r="AH532" i="43"/>
  <c r="AF532" i="43"/>
  <c r="BQ531" i="43"/>
  <c r="BD531" i="43"/>
  <c r="BR531" i="43" s="1"/>
  <c r="AJ531" i="43"/>
  <c r="AH531" i="43"/>
  <c r="AF531" i="43"/>
  <c r="W531" i="43"/>
  <c r="Y531" i="43" s="1"/>
  <c r="U531" i="43"/>
  <c r="S531" i="43"/>
  <c r="AS531" i="43" s="1"/>
  <c r="BQ530" i="43"/>
  <c r="BD530" i="43"/>
  <c r="AJ530" i="43"/>
  <c r="AH530" i="43"/>
  <c r="AF530" i="43"/>
  <c r="BQ529" i="43"/>
  <c r="BD529" i="43"/>
  <c r="AJ529" i="43"/>
  <c r="AH529" i="43"/>
  <c r="AF529" i="43"/>
  <c r="BQ528" i="43"/>
  <c r="BD528" i="43"/>
  <c r="AJ528" i="43"/>
  <c r="AH528" i="43"/>
  <c r="AK528" i="43" s="1"/>
  <c r="AF528" i="43"/>
  <c r="BQ527" i="43"/>
  <c r="BD527" i="43"/>
  <c r="AJ527" i="43"/>
  <c r="AK527" i="43" s="1"/>
  <c r="AH527" i="43"/>
  <c r="AF527" i="43"/>
  <c r="BQ526" i="43"/>
  <c r="BR526" i="43" s="1"/>
  <c r="BD526" i="43"/>
  <c r="AJ526" i="43"/>
  <c r="AH526" i="43"/>
  <c r="AF526" i="43"/>
  <c r="BQ525" i="43"/>
  <c r="BD525" i="43"/>
  <c r="AJ525" i="43"/>
  <c r="AH525" i="43"/>
  <c r="AF525" i="43"/>
  <c r="W525" i="43"/>
  <c r="U525" i="43"/>
  <c r="S525" i="43"/>
  <c r="AS525" i="43" s="1"/>
  <c r="BQ524" i="43"/>
  <c r="BD524" i="43"/>
  <c r="AJ524" i="43"/>
  <c r="AH524" i="43"/>
  <c r="AK524" i="43" s="1"/>
  <c r="AF524" i="43"/>
  <c r="AL524" i="43" s="1"/>
  <c r="BQ523" i="43"/>
  <c r="BD523" i="43"/>
  <c r="AJ523" i="43"/>
  <c r="AH523" i="43"/>
  <c r="AF523" i="43"/>
  <c r="BQ522" i="43"/>
  <c r="BD522" i="43"/>
  <c r="AJ522" i="43"/>
  <c r="AH522" i="43"/>
  <c r="AF522" i="43"/>
  <c r="BQ521" i="43"/>
  <c r="BD521" i="43"/>
  <c r="BQ520" i="43"/>
  <c r="BD520" i="43"/>
  <c r="BR520" i="43" s="1"/>
  <c r="AJ520" i="43"/>
  <c r="AH520" i="43"/>
  <c r="AF520" i="43"/>
  <c r="BQ519" i="43"/>
  <c r="BD519" i="43"/>
  <c r="AJ519" i="43"/>
  <c r="AH519" i="43"/>
  <c r="AF519" i="43"/>
  <c r="W519" i="43"/>
  <c r="U519" i="43"/>
  <c r="Y519" i="43" s="1"/>
  <c r="S519" i="43"/>
  <c r="AS519" i="43" s="1"/>
  <c r="BQ518" i="43"/>
  <c r="BD518" i="43"/>
  <c r="AJ518" i="43"/>
  <c r="AH518" i="43"/>
  <c r="AF518" i="43"/>
  <c r="BQ517" i="43"/>
  <c r="BD517" i="43"/>
  <c r="AJ517" i="43"/>
  <c r="AH517" i="43"/>
  <c r="AK517" i="43" s="1"/>
  <c r="AF517" i="43"/>
  <c r="BQ516" i="43"/>
  <c r="BD516" i="43"/>
  <c r="AJ516" i="43"/>
  <c r="AH516" i="43"/>
  <c r="AF516" i="43"/>
  <c r="BQ515" i="43"/>
  <c r="BD515" i="43"/>
  <c r="AJ515" i="43"/>
  <c r="AH515" i="43"/>
  <c r="AK515" i="43" s="1"/>
  <c r="AF515" i="43"/>
  <c r="BQ514" i="43"/>
  <c r="BD514" i="43"/>
  <c r="AJ514" i="43"/>
  <c r="AH514" i="43"/>
  <c r="AK514" i="43" s="1"/>
  <c r="AF514" i="43"/>
  <c r="BQ513" i="43"/>
  <c r="BD513" i="43"/>
  <c r="AJ513" i="43"/>
  <c r="AH513" i="43"/>
  <c r="AK513" i="43" s="1"/>
  <c r="AF513" i="43"/>
  <c r="W513" i="43"/>
  <c r="U513" i="43"/>
  <c r="Y513" i="43" s="1"/>
  <c r="S513" i="43"/>
  <c r="AS513" i="43" s="1"/>
  <c r="BQ512" i="43"/>
  <c r="BD512" i="43"/>
  <c r="AJ512" i="43"/>
  <c r="AH512" i="43"/>
  <c r="AF512" i="43"/>
  <c r="BQ511" i="43"/>
  <c r="BD511" i="43"/>
  <c r="AJ511" i="43"/>
  <c r="AH511" i="43"/>
  <c r="AK511" i="43" s="1"/>
  <c r="AF511" i="43"/>
  <c r="BQ510" i="43"/>
  <c r="BR510" i="43" s="1"/>
  <c r="BD510" i="43"/>
  <c r="AJ510" i="43"/>
  <c r="AH510" i="43"/>
  <c r="AF510" i="43"/>
  <c r="BR509" i="43"/>
  <c r="BQ509" i="43"/>
  <c r="BD509" i="43"/>
  <c r="AJ509" i="43"/>
  <c r="AH509" i="43"/>
  <c r="AF509" i="43"/>
  <c r="BQ508" i="43"/>
  <c r="BD508" i="43"/>
  <c r="AJ508" i="43"/>
  <c r="AH508" i="43"/>
  <c r="AF508" i="43"/>
  <c r="BQ507" i="43"/>
  <c r="BD507" i="43"/>
  <c r="AJ507" i="43"/>
  <c r="AH507" i="43"/>
  <c r="AK507" i="43" s="1"/>
  <c r="AF507" i="43"/>
  <c r="W507" i="43"/>
  <c r="U507" i="43"/>
  <c r="S507" i="43"/>
  <c r="AS507" i="43" s="1"/>
  <c r="BQ506" i="43"/>
  <c r="BD506" i="43"/>
  <c r="AJ506" i="43"/>
  <c r="AK506" i="43" s="1"/>
  <c r="AH506" i="43"/>
  <c r="AF506" i="43"/>
  <c r="BQ505" i="43"/>
  <c r="BD505" i="43"/>
  <c r="AJ505" i="43"/>
  <c r="AK505" i="43" s="1"/>
  <c r="AH505" i="43"/>
  <c r="AF505" i="43"/>
  <c r="BQ504" i="43"/>
  <c r="BD504" i="43"/>
  <c r="AJ504" i="43"/>
  <c r="AH504" i="43"/>
  <c r="AF504" i="43"/>
  <c r="BQ503" i="43"/>
  <c r="BD503" i="43"/>
  <c r="BR503" i="43" s="1"/>
  <c r="AJ503" i="43"/>
  <c r="AH503" i="43"/>
  <c r="AK503" i="43" s="1"/>
  <c r="AF503" i="43"/>
  <c r="BQ502" i="43"/>
  <c r="BD502" i="43"/>
  <c r="AJ502" i="43"/>
  <c r="AH502" i="43"/>
  <c r="AF502" i="43"/>
  <c r="AM503" i="43" s="1"/>
  <c r="BQ501" i="43"/>
  <c r="BR501" i="43" s="1"/>
  <c r="BD501" i="43"/>
  <c r="AJ501" i="43"/>
  <c r="AK501" i="43" s="1"/>
  <c r="AH501" i="43"/>
  <c r="AF501" i="43"/>
  <c r="W501" i="43"/>
  <c r="U501" i="43"/>
  <c r="Y501" i="43" s="1"/>
  <c r="S501" i="43"/>
  <c r="BQ500" i="43"/>
  <c r="BR500" i="43" s="1"/>
  <c r="BD500" i="43"/>
  <c r="AJ500" i="43"/>
  <c r="AH500" i="43"/>
  <c r="AK500" i="43" s="1"/>
  <c r="AF500" i="43"/>
  <c r="BQ499" i="43"/>
  <c r="BD499" i="43"/>
  <c r="AJ499" i="43"/>
  <c r="AH499" i="43"/>
  <c r="AF499" i="43"/>
  <c r="BQ498" i="43"/>
  <c r="BD498" i="43"/>
  <c r="AJ498" i="43"/>
  <c r="AH498" i="43"/>
  <c r="AK498" i="43" s="1"/>
  <c r="AF498" i="43"/>
  <c r="BQ497" i="43"/>
  <c r="BD497" i="43"/>
  <c r="AJ497" i="43"/>
  <c r="AH497" i="43"/>
  <c r="AF497" i="43"/>
  <c r="BQ496" i="43"/>
  <c r="BD496" i="43"/>
  <c r="BR496" i="43" s="1"/>
  <c r="AJ496" i="43"/>
  <c r="AH496" i="43"/>
  <c r="AF496" i="43"/>
  <c r="BQ495" i="43"/>
  <c r="BD495" i="43"/>
  <c r="AJ495" i="43"/>
  <c r="AH495" i="43"/>
  <c r="AK495" i="43" s="1"/>
  <c r="AF495" i="43"/>
  <c r="W495" i="43"/>
  <c r="U495" i="43"/>
  <c r="S495" i="43"/>
  <c r="AS495" i="43" s="1"/>
  <c r="BQ494" i="43"/>
  <c r="BR494" i="43" s="1"/>
  <c r="BD494" i="43"/>
  <c r="AM494" i="43"/>
  <c r="AJ494" i="43"/>
  <c r="AH494" i="43"/>
  <c r="AF494" i="43"/>
  <c r="BQ493" i="43"/>
  <c r="BD493" i="43"/>
  <c r="AJ493" i="43"/>
  <c r="AH493" i="43"/>
  <c r="AF493" i="43"/>
  <c r="AL494" i="43" s="1"/>
  <c r="BQ492" i="43"/>
  <c r="BD492" i="43"/>
  <c r="AJ492" i="43"/>
  <c r="AH492" i="43"/>
  <c r="AF492" i="43"/>
  <c r="BQ491" i="43"/>
  <c r="BD491" i="43"/>
  <c r="AJ491" i="43"/>
  <c r="AH491" i="43"/>
  <c r="AK491" i="43" s="1"/>
  <c r="AF491" i="43"/>
  <c r="BQ490" i="43"/>
  <c r="BD490" i="43"/>
  <c r="BR490" i="43" s="1"/>
  <c r="AJ490" i="43"/>
  <c r="AH490" i="43"/>
  <c r="AF490" i="43"/>
  <c r="BQ489" i="43"/>
  <c r="BD489" i="43"/>
  <c r="AJ489" i="43"/>
  <c r="AH489" i="43"/>
  <c r="AF489" i="43"/>
  <c r="W489" i="43"/>
  <c r="Y489" i="43" s="1"/>
  <c r="U489" i="43"/>
  <c r="S489" i="43"/>
  <c r="AS489" i="43" s="1"/>
  <c r="BQ488" i="43"/>
  <c r="BD488" i="43"/>
  <c r="AJ488" i="43"/>
  <c r="AH488" i="43"/>
  <c r="AF488" i="43"/>
  <c r="BQ487" i="43"/>
  <c r="BD487" i="43"/>
  <c r="AJ487" i="43"/>
  <c r="AH487" i="43"/>
  <c r="AF487" i="43"/>
  <c r="BQ486" i="43"/>
  <c r="BD486" i="43"/>
  <c r="AJ486" i="43"/>
  <c r="AH486" i="43"/>
  <c r="AF486" i="43"/>
  <c r="BR485" i="43"/>
  <c r="BQ485" i="43"/>
  <c r="BD485" i="43"/>
  <c r="AJ485" i="43"/>
  <c r="AH485" i="43"/>
  <c r="AF485" i="43"/>
  <c r="BQ484" i="43"/>
  <c r="BD484" i="43"/>
  <c r="AJ484" i="43"/>
  <c r="AH484" i="43"/>
  <c r="AK484" i="43" s="1"/>
  <c r="AF484" i="43"/>
  <c r="BQ483" i="43"/>
  <c r="BD483" i="43"/>
  <c r="AJ483" i="43"/>
  <c r="AH483" i="43"/>
  <c r="AF483" i="43"/>
  <c r="W483" i="43"/>
  <c r="Y483" i="43" s="1"/>
  <c r="U483" i="43"/>
  <c r="S483" i="43"/>
  <c r="AS483" i="43" s="1"/>
  <c r="BQ482" i="43"/>
  <c r="BD482" i="43"/>
  <c r="AJ482" i="43"/>
  <c r="AH482" i="43"/>
  <c r="AF482" i="43"/>
  <c r="BQ481" i="43"/>
  <c r="BD481" i="43"/>
  <c r="AJ481" i="43"/>
  <c r="AH481" i="43"/>
  <c r="AF481" i="43"/>
  <c r="BQ480" i="43"/>
  <c r="BD480" i="43"/>
  <c r="AJ480" i="43"/>
  <c r="AH480" i="43"/>
  <c r="AK480" i="43" s="1"/>
  <c r="AF480" i="43"/>
  <c r="BQ479" i="43"/>
  <c r="BD479" i="43"/>
  <c r="AJ479" i="43"/>
  <c r="AH479" i="43"/>
  <c r="AF479" i="43"/>
  <c r="BQ478" i="43"/>
  <c r="BD478" i="43"/>
  <c r="AJ478" i="43"/>
  <c r="AH478" i="43"/>
  <c r="AK478" i="43" s="1"/>
  <c r="AF478" i="43"/>
  <c r="BQ477" i="43"/>
  <c r="BD477" i="43"/>
  <c r="AS477" i="43"/>
  <c r="AJ477" i="43"/>
  <c r="AH477" i="43"/>
  <c r="AF477" i="43"/>
  <c r="W477" i="43"/>
  <c r="U477" i="43"/>
  <c r="S477" i="43"/>
  <c r="BQ476" i="43"/>
  <c r="BD476" i="43"/>
  <c r="AJ476" i="43"/>
  <c r="AH476" i="43"/>
  <c r="AK476" i="43" s="1"/>
  <c r="AF476" i="43"/>
  <c r="BQ475" i="43"/>
  <c r="BD475" i="43"/>
  <c r="AJ475" i="43"/>
  <c r="AH475" i="43"/>
  <c r="AF475" i="43"/>
  <c r="BQ474" i="43"/>
  <c r="BD474" i="43"/>
  <c r="AJ474" i="43"/>
  <c r="AH474" i="43"/>
  <c r="AK474" i="43" s="1"/>
  <c r="AF474" i="43"/>
  <c r="BQ473" i="43"/>
  <c r="BD473" i="43"/>
  <c r="AJ473" i="43"/>
  <c r="AH473" i="43"/>
  <c r="AF473" i="43"/>
  <c r="BQ472" i="43"/>
  <c r="BD472" i="43"/>
  <c r="AK472" i="43"/>
  <c r="AJ472" i="43"/>
  <c r="AH472" i="43"/>
  <c r="AF472" i="43"/>
  <c r="BQ471" i="43"/>
  <c r="BD471" i="43"/>
  <c r="BR471" i="43" s="1"/>
  <c r="AJ471" i="43"/>
  <c r="AH471" i="43"/>
  <c r="AK471" i="43" s="1"/>
  <c r="AL471" i="43" s="1"/>
  <c r="AF471" i="43"/>
  <c r="W471" i="43"/>
  <c r="U471" i="43"/>
  <c r="S471" i="43"/>
  <c r="AS471" i="43" s="1"/>
  <c r="BQ470" i="43"/>
  <c r="BR470" i="43" s="1"/>
  <c r="BD470" i="43"/>
  <c r="AJ470" i="43"/>
  <c r="AH470" i="43"/>
  <c r="AF470" i="43"/>
  <c r="BQ469" i="43"/>
  <c r="BD469" i="43"/>
  <c r="AM469" i="43"/>
  <c r="AJ469" i="43"/>
  <c r="AH469" i="43"/>
  <c r="AK469" i="43" s="1"/>
  <c r="AF469" i="43"/>
  <c r="BQ468" i="43"/>
  <c r="BR468" i="43" s="1"/>
  <c r="BD468" i="43"/>
  <c r="AJ468" i="43"/>
  <c r="AK468" i="43" s="1"/>
  <c r="AH468" i="43"/>
  <c r="AF468" i="43"/>
  <c r="BQ467" i="43"/>
  <c r="BD467" i="43"/>
  <c r="AJ467" i="43"/>
  <c r="AK467" i="43" s="1"/>
  <c r="AH467" i="43"/>
  <c r="AF467" i="43"/>
  <c r="BQ466" i="43"/>
  <c r="BR466" i="43" s="1"/>
  <c r="BD466" i="43"/>
  <c r="AJ466" i="43"/>
  <c r="AH466" i="43"/>
  <c r="AF466" i="43"/>
  <c r="BQ465" i="43"/>
  <c r="BD465" i="43"/>
  <c r="AJ465" i="43"/>
  <c r="AH465" i="43"/>
  <c r="AF465" i="43"/>
  <c r="W465" i="43"/>
  <c r="U465" i="43"/>
  <c r="S465" i="43"/>
  <c r="AS465" i="43" s="1"/>
  <c r="BQ464" i="43"/>
  <c r="BD464" i="43"/>
  <c r="AJ464" i="43"/>
  <c r="AH464" i="43"/>
  <c r="AF464" i="43"/>
  <c r="BQ463" i="43"/>
  <c r="BD463" i="43"/>
  <c r="AJ463" i="43"/>
  <c r="AH463" i="43"/>
  <c r="AK463" i="43" s="1"/>
  <c r="AF463" i="43"/>
  <c r="BQ462" i="43"/>
  <c r="BD462" i="43"/>
  <c r="AJ462" i="43"/>
  <c r="AH462" i="43"/>
  <c r="AF462" i="43"/>
  <c r="BQ461" i="43"/>
  <c r="BD461" i="43"/>
  <c r="AJ461" i="43"/>
  <c r="AH461" i="43"/>
  <c r="AF461" i="43"/>
  <c r="BQ460" i="43"/>
  <c r="BD460" i="43"/>
  <c r="AJ460" i="43"/>
  <c r="AH460" i="43"/>
  <c r="AK460" i="43" s="1"/>
  <c r="AF460" i="43"/>
  <c r="BQ459" i="43"/>
  <c r="BD459" i="43"/>
  <c r="AJ459" i="43"/>
  <c r="AH459" i="43"/>
  <c r="AK459" i="43" s="1"/>
  <c r="AF459" i="43"/>
  <c r="W459" i="43"/>
  <c r="U459" i="43"/>
  <c r="S459" i="43"/>
  <c r="AS459" i="43" s="1"/>
  <c r="BQ458" i="43"/>
  <c r="BR458" i="43" s="1"/>
  <c r="BD458" i="43"/>
  <c r="AJ458" i="43"/>
  <c r="AH458" i="43"/>
  <c r="AK458" i="43" s="1"/>
  <c r="AF458" i="43"/>
  <c r="BQ457" i="43"/>
  <c r="BD457" i="43"/>
  <c r="AJ457" i="43"/>
  <c r="AH457" i="43"/>
  <c r="AK457" i="43" s="1"/>
  <c r="AF457" i="43"/>
  <c r="BQ456" i="43"/>
  <c r="BD456" i="43"/>
  <c r="BR456" i="43" s="1"/>
  <c r="AJ456" i="43"/>
  <c r="AH456" i="43"/>
  <c r="AF456" i="43"/>
  <c r="BQ455" i="43"/>
  <c r="BD455" i="43"/>
  <c r="AJ455" i="43"/>
  <c r="AH455" i="43"/>
  <c r="AF455" i="43"/>
  <c r="BQ454" i="43"/>
  <c r="BD454" i="43"/>
  <c r="AJ454" i="43"/>
  <c r="AK454" i="43" s="1"/>
  <c r="AH454" i="43"/>
  <c r="AF454" i="43"/>
  <c r="BQ453" i="43"/>
  <c r="BD453" i="43"/>
  <c r="AJ453" i="43"/>
  <c r="AH453" i="43"/>
  <c r="AK453" i="43" s="1"/>
  <c r="AF453" i="43"/>
  <c r="W453" i="43"/>
  <c r="U453" i="43"/>
  <c r="Y453" i="43" s="1"/>
  <c r="S453" i="43"/>
  <c r="AS453" i="43" s="1"/>
  <c r="BQ452" i="43"/>
  <c r="BD452" i="43"/>
  <c r="AJ452" i="43"/>
  <c r="AH452" i="43"/>
  <c r="AF452" i="43"/>
  <c r="BQ451" i="43"/>
  <c r="BD451" i="43"/>
  <c r="AJ451" i="43"/>
  <c r="AH451" i="43"/>
  <c r="AK451" i="43" s="1"/>
  <c r="AF451" i="43"/>
  <c r="BQ450" i="43"/>
  <c r="BR450" i="43" s="1"/>
  <c r="BD450" i="43"/>
  <c r="AJ450" i="43"/>
  <c r="AH450" i="43"/>
  <c r="AK450" i="43" s="1"/>
  <c r="AF450" i="43"/>
  <c r="BQ449" i="43"/>
  <c r="BR449" i="43" s="1"/>
  <c r="BD449" i="43"/>
  <c r="AJ449" i="43"/>
  <c r="AH449" i="43"/>
  <c r="AF449" i="43"/>
  <c r="BQ448" i="43"/>
  <c r="BD448" i="43"/>
  <c r="AJ448" i="43"/>
  <c r="AK448" i="43" s="1"/>
  <c r="AH448" i="43"/>
  <c r="AF448" i="43"/>
  <c r="BQ447" i="43"/>
  <c r="BD447" i="43"/>
  <c r="AJ447" i="43"/>
  <c r="AH447" i="43"/>
  <c r="AF447" i="43"/>
  <c r="Y447" i="43"/>
  <c r="W447" i="43"/>
  <c r="U447" i="43"/>
  <c r="S447" i="43"/>
  <c r="AS447" i="43" s="1"/>
  <c r="BQ446" i="43"/>
  <c r="BR446" i="43" s="1"/>
  <c r="BD446" i="43"/>
  <c r="AJ446" i="43"/>
  <c r="AH446" i="43"/>
  <c r="AK446" i="43" s="1"/>
  <c r="AF446" i="43"/>
  <c r="BQ445" i="43"/>
  <c r="BD445" i="43"/>
  <c r="AJ445" i="43"/>
  <c r="AH445" i="43"/>
  <c r="AK445" i="43" s="1"/>
  <c r="AF445" i="43"/>
  <c r="BQ444" i="43"/>
  <c r="BD444" i="43"/>
  <c r="AJ444" i="43"/>
  <c r="AH444" i="43"/>
  <c r="AF444" i="43"/>
  <c r="BR443" i="43"/>
  <c r="BQ443" i="43"/>
  <c r="BD443" i="43"/>
  <c r="AJ443" i="43"/>
  <c r="AH443" i="43"/>
  <c r="AF443" i="43"/>
  <c r="BQ442" i="43"/>
  <c r="BD442" i="43"/>
  <c r="BR442" i="43" s="1"/>
  <c r="AJ442" i="43"/>
  <c r="AH442" i="43"/>
  <c r="AF442" i="43"/>
  <c r="BQ441" i="43"/>
  <c r="BD441" i="43"/>
  <c r="AJ441" i="43"/>
  <c r="AH441" i="43"/>
  <c r="AK441" i="43" s="1"/>
  <c r="AF441" i="43"/>
  <c r="W441" i="43"/>
  <c r="U441" i="43"/>
  <c r="Y441" i="43" s="1"/>
  <c r="S441" i="43"/>
  <c r="AS441" i="43" s="1"/>
  <c r="BQ440" i="43"/>
  <c r="BD440" i="43"/>
  <c r="AJ440" i="43"/>
  <c r="AH440" i="43"/>
  <c r="AK440" i="43" s="1"/>
  <c r="AF440" i="43"/>
  <c r="BQ439" i="43"/>
  <c r="BD439" i="43"/>
  <c r="AJ439" i="43"/>
  <c r="AH439" i="43"/>
  <c r="AK439" i="43" s="1"/>
  <c r="AF439" i="43"/>
  <c r="AL440" i="43" s="1"/>
  <c r="BQ438" i="43"/>
  <c r="BD438" i="43"/>
  <c r="AJ438" i="43"/>
  <c r="AH438" i="43"/>
  <c r="AF438" i="43"/>
  <c r="BQ437" i="43"/>
  <c r="BD437" i="43"/>
  <c r="AJ437" i="43"/>
  <c r="AH437" i="43"/>
  <c r="AF437" i="43"/>
  <c r="BQ436" i="43"/>
  <c r="BD436" i="43"/>
  <c r="AJ436" i="43"/>
  <c r="AK436" i="43" s="1"/>
  <c r="AH436" i="43"/>
  <c r="AF436" i="43"/>
  <c r="BQ435" i="43"/>
  <c r="BD435" i="43"/>
  <c r="AJ435" i="43"/>
  <c r="AH435" i="43"/>
  <c r="AF435" i="43"/>
  <c r="W435" i="43"/>
  <c r="U435" i="43"/>
  <c r="Y435" i="43" s="1"/>
  <c r="S435" i="43"/>
  <c r="AS435" i="43" s="1"/>
  <c r="BQ434" i="43"/>
  <c r="BD434" i="43"/>
  <c r="AJ434" i="43"/>
  <c r="AH434" i="43"/>
  <c r="AF434" i="43"/>
  <c r="BQ433" i="43"/>
  <c r="BD433" i="43"/>
  <c r="AJ433" i="43"/>
  <c r="AH433" i="43"/>
  <c r="AF433" i="43"/>
  <c r="BQ432" i="43"/>
  <c r="BD432" i="43"/>
  <c r="AK432" i="43"/>
  <c r="AJ432" i="43"/>
  <c r="AH432" i="43"/>
  <c r="AF432" i="43"/>
  <c r="BQ431" i="43"/>
  <c r="BD431" i="43"/>
  <c r="AJ431" i="43"/>
  <c r="AH431" i="43"/>
  <c r="AF431" i="43"/>
  <c r="BQ430" i="43"/>
  <c r="BD430" i="43"/>
  <c r="AJ430" i="43"/>
  <c r="AH430" i="43"/>
  <c r="AK430" i="43" s="1"/>
  <c r="AF430" i="43"/>
  <c r="BQ429" i="43"/>
  <c r="BR429" i="43" s="1"/>
  <c r="BD429" i="43"/>
  <c r="AJ429" i="43"/>
  <c r="AH429" i="43"/>
  <c r="AF429" i="43"/>
  <c r="W429" i="43"/>
  <c r="U429" i="43"/>
  <c r="S429" i="43"/>
  <c r="AS429" i="43" s="1"/>
  <c r="BQ428" i="43"/>
  <c r="BD428" i="43"/>
  <c r="AJ428" i="43"/>
  <c r="AH428" i="43"/>
  <c r="AF428" i="43"/>
  <c r="BQ427" i="43"/>
  <c r="BD427" i="43"/>
  <c r="AJ427" i="43"/>
  <c r="AH427" i="43"/>
  <c r="AF427" i="43"/>
  <c r="BQ426" i="43"/>
  <c r="BD426" i="43"/>
  <c r="AJ426" i="43"/>
  <c r="AH426" i="43"/>
  <c r="AF426" i="43"/>
  <c r="BQ425" i="43"/>
  <c r="BR425" i="43" s="1"/>
  <c r="BD425" i="43"/>
  <c r="AJ425" i="43"/>
  <c r="AH425" i="43"/>
  <c r="AK425" i="43" s="1"/>
  <c r="AF425" i="43"/>
  <c r="BQ424" i="43"/>
  <c r="BD424" i="43"/>
  <c r="AJ424" i="43"/>
  <c r="AH424" i="43"/>
  <c r="AF424" i="43"/>
  <c r="BQ423" i="43"/>
  <c r="BD423" i="43"/>
  <c r="AJ423" i="43"/>
  <c r="AH423" i="43"/>
  <c r="AK423" i="43" s="1"/>
  <c r="AF423" i="43"/>
  <c r="W423" i="43"/>
  <c r="Y423" i="43" s="1"/>
  <c r="U423" i="43"/>
  <c r="S423" i="43"/>
  <c r="AS423" i="43" s="1"/>
  <c r="BQ422" i="43"/>
  <c r="BD422" i="43"/>
  <c r="AJ422" i="43"/>
  <c r="AK422" i="43" s="1"/>
  <c r="AH422" i="43"/>
  <c r="AF422" i="43"/>
  <c r="BQ421" i="43"/>
  <c r="BD421" i="43"/>
  <c r="AJ421" i="43"/>
  <c r="AH421" i="43"/>
  <c r="AF421" i="43"/>
  <c r="BQ420" i="43"/>
  <c r="BD420" i="43"/>
  <c r="AJ420" i="43"/>
  <c r="AH420" i="43"/>
  <c r="AK420" i="43" s="1"/>
  <c r="AF420" i="43"/>
  <c r="BQ419" i="43"/>
  <c r="BD419" i="43"/>
  <c r="AJ419" i="43"/>
  <c r="AH419" i="43"/>
  <c r="AF419" i="43"/>
  <c r="BQ418" i="43"/>
  <c r="BD418" i="43"/>
  <c r="AJ418" i="43"/>
  <c r="AH418" i="43"/>
  <c r="AF418" i="43"/>
  <c r="AM418" i="43" s="1"/>
  <c r="BQ417" i="43"/>
  <c r="BD417" i="43"/>
  <c r="AJ417" i="43"/>
  <c r="AH417" i="43"/>
  <c r="AF417" i="43"/>
  <c r="W417" i="43"/>
  <c r="U417" i="43"/>
  <c r="Y417" i="43" s="1"/>
  <c r="S417" i="43"/>
  <c r="AS417" i="43" s="1"/>
  <c r="BQ416" i="43"/>
  <c r="BR416" i="43" s="1"/>
  <c r="BD416" i="43"/>
  <c r="AJ416" i="43"/>
  <c r="AH416" i="43"/>
  <c r="AK416" i="43" s="1"/>
  <c r="AF416" i="43"/>
  <c r="BQ415" i="43"/>
  <c r="BD415" i="43"/>
  <c r="BR415" i="43" s="1"/>
  <c r="AL415" i="43"/>
  <c r="AK415" i="43"/>
  <c r="AJ415" i="43"/>
  <c r="AH415" i="43"/>
  <c r="AF415" i="43"/>
  <c r="BQ414" i="43"/>
  <c r="BR414" i="43" s="1"/>
  <c r="BD414" i="43"/>
  <c r="AJ414" i="43"/>
  <c r="AH414" i="43"/>
  <c r="AK414" i="43" s="1"/>
  <c r="AF414" i="43"/>
  <c r="AM415" i="43" s="1"/>
  <c r="BQ413" i="43"/>
  <c r="BD413" i="43"/>
  <c r="AJ413" i="43"/>
  <c r="AH413" i="43"/>
  <c r="AF413" i="43"/>
  <c r="BQ412" i="43"/>
  <c r="BD412" i="43"/>
  <c r="AJ412" i="43"/>
  <c r="AK412" i="43" s="1"/>
  <c r="AH412" i="43"/>
  <c r="AF412" i="43"/>
  <c r="BQ411" i="43"/>
  <c r="BD411" i="43"/>
  <c r="AJ411" i="43"/>
  <c r="AH411" i="43"/>
  <c r="AF411" i="43"/>
  <c r="W411" i="43"/>
  <c r="U411" i="43"/>
  <c r="Y411" i="43" s="1"/>
  <c r="AV411" i="43" s="1"/>
  <c r="S411" i="43"/>
  <c r="AS411" i="43" s="1"/>
  <c r="BR410" i="43"/>
  <c r="BQ410" i="43"/>
  <c r="BD410" i="43"/>
  <c r="AJ410" i="43"/>
  <c r="AH410" i="43"/>
  <c r="AF410" i="43"/>
  <c r="BQ409" i="43"/>
  <c r="BD409" i="43"/>
  <c r="AJ409" i="43"/>
  <c r="AH409" i="43"/>
  <c r="AK409" i="43" s="1"/>
  <c r="AF409" i="43"/>
  <c r="BQ408" i="43"/>
  <c r="BD408" i="43"/>
  <c r="AJ408" i="43"/>
  <c r="AH408" i="43"/>
  <c r="AK408" i="43" s="1"/>
  <c r="AF408" i="43"/>
  <c r="BQ407" i="43"/>
  <c r="BR407" i="43" s="1"/>
  <c r="BD407" i="43"/>
  <c r="AJ407" i="43"/>
  <c r="AH407" i="43"/>
  <c r="AK407" i="43" s="1"/>
  <c r="AF407" i="43"/>
  <c r="BQ406" i="43"/>
  <c r="BD406" i="43"/>
  <c r="BR406" i="43" s="1"/>
  <c r="AJ406" i="43"/>
  <c r="AH406" i="43"/>
  <c r="AF406" i="43"/>
  <c r="BQ405" i="43"/>
  <c r="BD405" i="43"/>
  <c r="AJ405" i="43"/>
  <c r="AH405" i="43"/>
  <c r="AF405" i="43"/>
  <c r="W405" i="43"/>
  <c r="U405" i="43"/>
  <c r="S405" i="43"/>
  <c r="AS405" i="43" s="1"/>
  <c r="BQ404" i="43"/>
  <c r="BD404" i="43"/>
  <c r="AL404" i="43"/>
  <c r="AJ404" i="43"/>
  <c r="AH404" i="43"/>
  <c r="AF404" i="43"/>
  <c r="AM404" i="43" s="1"/>
  <c r="BQ403" i="43"/>
  <c r="BD403" i="43"/>
  <c r="AJ403" i="43"/>
  <c r="AH403" i="43"/>
  <c r="AK403" i="43" s="1"/>
  <c r="AF403" i="43"/>
  <c r="BQ402" i="43"/>
  <c r="BD402" i="43"/>
  <c r="AJ402" i="43"/>
  <c r="AH402" i="43"/>
  <c r="AF402" i="43"/>
  <c r="BQ401" i="43"/>
  <c r="BD401" i="43"/>
  <c r="AJ401" i="43"/>
  <c r="AH401" i="43"/>
  <c r="AK401" i="43" s="1"/>
  <c r="AF401" i="43"/>
  <c r="BQ400" i="43"/>
  <c r="BD400" i="43"/>
  <c r="AJ400" i="43"/>
  <c r="AH400" i="43"/>
  <c r="AF400" i="43"/>
  <c r="AM401" i="43" s="1"/>
  <c r="BQ399" i="43"/>
  <c r="BD399" i="43"/>
  <c r="AS399" i="43"/>
  <c r="AJ399" i="43"/>
  <c r="AH399" i="43"/>
  <c r="AF399" i="43"/>
  <c r="W399" i="43"/>
  <c r="U399" i="43"/>
  <c r="S399" i="43"/>
  <c r="BQ398" i="43"/>
  <c r="BD398" i="43"/>
  <c r="AK398" i="43"/>
  <c r="AJ398" i="43"/>
  <c r="AH398" i="43"/>
  <c r="AF398" i="43"/>
  <c r="BQ397" i="43"/>
  <c r="BD397" i="43"/>
  <c r="BR397" i="43" s="1"/>
  <c r="AJ397" i="43"/>
  <c r="AH397" i="43"/>
  <c r="AF397" i="43"/>
  <c r="BQ396" i="43"/>
  <c r="BD396" i="43"/>
  <c r="AJ396" i="43"/>
  <c r="AH396" i="43"/>
  <c r="AF396" i="43"/>
  <c r="AL397" i="43" s="1"/>
  <c r="BQ395" i="43"/>
  <c r="BD395" i="43"/>
  <c r="AJ395" i="43"/>
  <c r="AH395" i="43"/>
  <c r="AF395" i="43"/>
  <c r="BQ394" i="43"/>
  <c r="BD394" i="43"/>
  <c r="AJ394" i="43"/>
  <c r="AH394" i="43"/>
  <c r="AF394" i="43"/>
  <c r="BQ393" i="43"/>
  <c r="BD393" i="43"/>
  <c r="AJ393" i="43"/>
  <c r="AH393" i="43"/>
  <c r="AF393" i="43"/>
  <c r="W393" i="43"/>
  <c r="U393" i="43"/>
  <c r="S393" i="43"/>
  <c r="AS393" i="43" s="1"/>
  <c r="BQ392" i="43"/>
  <c r="BD392" i="43"/>
  <c r="BR392" i="43" s="1"/>
  <c r="AJ392" i="43"/>
  <c r="AH392" i="43"/>
  <c r="AF392" i="43"/>
  <c r="BQ391" i="43"/>
  <c r="BD391" i="43"/>
  <c r="AJ391" i="43"/>
  <c r="AH391" i="43"/>
  <c r="AK391" i="43" s="1"/>
  <c r="AF391" i="43"/>
  <c r="BQ390" i="43"/>
  <c r="BD390" i="43"/>
  <c r="AJ390" i="43"/>
  <c r="AH390" i="43"/>
  <c r="AF390" i="43"/>
  <c r="BQ389" i="43"/>
  <c r="BR389" i="43" s="1"/>
  <c r="BD389" i="43"/>
  <c r="AJ389" i="43"/>
  <c r="AH389" i="43"/>
  <c r="AF389" i="43"/>
  <c r="BQ388" i="43"/>
  <c r="BD388" i="43"/>
  <c r="AJ388" i="43"/>
  <c r="AH388" i="43"/>
  <c r="AK388" i="43" s="1"/>
  <c r="AF388" i="43"/>
  <c r="BQ387" i="43"/>
  <c r="BD387" i="43"/>
  <c r="AJ387" i="43"/>
  <c r="AH387" i="43"/>
  <c r="AK387" i="43" s="1"/>
  <c r="AF387" i="43"/>
  <c r="W387" i="43"/>
  <c r="U387" i="43"/>
  <c r="Y387" i="43" s="1"/>
  <c r="S387" i="43"/>
  <c r="AS387" i="43" s="1"/>
  <c r="BQ386" i="43"/>
  <c r="BD386" i="43"/>
  <c r="AJ386" i="43"/>
  <c r="AH386" i="43"/>
  <c r="AF386" i="43"/>
  <c r="BQ385" i="43"/>
  <c r="BD385" i="43"/>
  <c r="AJ385" i="43"/>
  <c r="AH385" i="43"/>
  <c r="AF385" i="43"/>
  <c r="BQ384" i="43"/>
  <c r="BD384" i="43"/>
  <c r="AJ384" i="43"/>
  <c r="AH384" i="43"/>
  <c r="AF384" i="43"/>
  <c r="BQ383" i="43"/>
  <c r="BD383" i="43"/>
  <c r="AJ383" i="43"/>
  <c r="AK383" i="43" s="1"/>
  <c r="AH383" i="43"/>
  <c r="AF383" i="43"/>
  <c r="BQ382" i="43"/>
  <c r="BD382" i="43"/>
  <c r="AJ382" i="43"/>
  <c r="AH382" i="43"/>
  <c r="AK382" i="43" s="1"/>
  <c r="AF382" i="43"/>
  <c r="BQ381" i="43"/>
  <c r="BD381" i="43"/>
  <c r="AJ381" i="43"/>
  <c r="AH381" i="43"/>
  <c r="AK381" i="43" s="1"/>
  <c r="AF381" i="43"/>
  <c r="W381" i="43"/>
  <c r="U381" i="43"/>
  <c r="Y381" i="43" s="1"/>
  <c r="S381" i="43"/>
  <c r="AS381" i="43" s="1"/>
  <c r="BQ380" i="43"/>
  <c r="BD380" i="43"/>
  <c r="AJ380" i="43"/>
  <c r="AK380" i="43" s="1"/>
  <c r="AH380" i="43"/>
  <c r="AF380" i="43"/>
  <c r="BQ379" i="43"/>
  <c r="BD379" i="43"/>
  <c r="BR379" i="43" s="1"/>
  <c r="AJ379" i="43"/>
  <c r="AH379" i="43"/>
  <c r="AF379" i="43"/>
  <c r="AL380" i="43" s="1"/>
  <c r="BQ378" i="43"/>
  <c r="BD378" i="43"/>
  <c r="AJ378" i="43"/>
  <c r="AH378" i="43"/>
  <c r="AK378" i="43" s="1"/>
  <c r="AF378" i="43"/>
  <c r="BQ377" i="43"/>
  <c r="BD377" i="43"/>
  <c r="AJ377" i="43"/>
  <c r="AH377" i="43"/>
  <c r="AF377" i="43"/>
  <c r="BQ376" i="43"/>
  <c r="BD376" i="43"/>
  <c r="AJ376" i="43"/>
  <c r="AH376" i="43"/>
  <c r="AF376" i="43"/>
  <c r="BQ375" i="43"/>
  <c r="BD375" i="43"/>
  <c r="AJ375" i="43"/>
  <c r="AH375" i="43"/>
  <c r="AF375" i="43"/>
  <c r="W375" i="43"/>
  <c r="U375" i="43"/>
  <c r="S375" i="43"/>
  <c r="BQ374" i="43"/>
  <c r="BR374" i="43" s="1"/>
  <c r="BD374" i="43"/>
  <c r="AJ374" i="43"/>
  <c r="AH374" i="43"/>
  <c r="AK374" i="43" s="1"/>
  <c r="AF374" i="43"/>
  <c r="BQ373" i="43"/>
  <c r="BD373" i="43"/>
  <c r="AJ373" i="43"/>
  <c r="AH373" i="43"/>
  <c r="AK373" i="43" s="1"/>
  <c r="AF373" i="43"/>
  <c r="BQ372" i="43"/>
  <c r="BD372" i="43"/>
  <c r="AJ372" i="43"/>
  <c r="AH372" i="43"/>
  <c r="AK372" i="43" s="1"/>
  <c r="AF372" i="43"/>
  <c r="BQ371" i="43"/>
  <c r="BR371" i="43" s="1"/>
  <c r="BD371" i="43"/>
  <c r="AJ371" i="43"/>
  <c r="AH371" i="43"/>
  <c r="AF371" i="43"/>
  <c r="BQ370" i="43"/>
  <c r="BD370" i="43"/>
  <c r="AJ370" i="43"/>
  <c r="AH370" i="43"/>
  <c r="AK370" i="43" s="1"/>
  <c r="AF370" i="43"/>
  <c r="BQ369" i="43"/>
  <c r="BD369" i="43"/>
  <c r="AJ369" i="43"/>
  <c r="AH369" i="43"/>
  <c r="AK369" i="43" s="1"/>
  <c r="AF369" i="43"/>
  <c r="W369" i="43"/>
  <c r="U369" i="43"/>
  <c r="Y369" i="43" s="1"/>
  <c r="S369" i="43"/>
  <c r="AS369" i="43" s="1"/>
  <c r="BQ368" i="43"/>
  <c r="BD368" i="43"/>
  <c r="AJ368" i="43"/>
  <c r="AK368" i="43" s="1"/>
  <c r="AH368" i="43"/>
  <c r="AF368" i="43"/>
  <c r="BQ367" i="43"/>
  <c r="BD367" i="43"/>
  <c r="AJ367" i="43"/>
  <c r="AH367" i="43"/>
  <c r="AF367" i="43"/>
  <c r="BQ366" i="43"/>
  <c r="BD366" i="43"/>
  <c r="AJ366" i="43"/>
  <c r="AH366" i="43"/>
  <c r="AF366" i="43"/>
  <c r="BQ365" i="43"/>
  <c r="BR365" i="43" s="1"/>
  <c r="BD365" i="43"/>
  <c r="AJ365" i="43"/>
  <c r="AK365" i="43" s="1"/>
  <c r="AH365" i="43"/>
  <c r="AF365" i="43"/>
  <c r="BQ364" i="43"/>
  <c r="BD364" i="43"/>
  <c r="AJ364" i="43"/>
  <c r="AK364" i="43" s="1"/>
  <c r="AH364" i="43"/>
  <c r="AF364" i="43"/>
  <c r="BQ363" i="43"/>
  <c r="BD363" i="43"/>
  <c r="AJ363" i="43"/>
  <c r="AH363" i="43"/>
  <c r="AK363" i="43" s="1"/>
  <c r="AF363" i="43"/>
  <c r="W363" i="43"/>
  <c r="U363" i="43"/>
  <c r="S363" i="43"/>
  <c r="AS363" i="43" s="1"/>
  <c r="BQ362" i="43"/>
  <c r="BD362" i="43"/>
  <c r="AJ362" i="43"/>
  <c r="AH362" i="43"/>
  <c r="AF362" i="43"/>
  <c r="BQ361" i="43"/>
  <c r="BD361" i="43"/>
  <c r="AJ361" i="43"/>
  <c r="AH361" i="43"/>
  <c r="AF361" i="43"/>
  <c r="BQ360" i="43"/>
  <c r="BD360" i="43"/>
  <c r="AJ360" i="43"/>
  <c r="AH360" i="43"/>
  <c r="AK360" i="43" s="1"/>
  <c r="AF360" i="43"/>
  <c r="BQ359" i="43"/>
  <c r="BR359" i="43" s="1"/>
  <c r="BD359" i="43"/>
  <c r="AJ359" i="43"/>
  <c r="AH359" i="43"/>
  <c r="AK359" i="43" s="1"/>
  <c r="AF359" i="43"/>
  <c r="BQ358" i="43"/>
  <c r="BD358" i="43"/>
  <c r="AJ358" i="43"/>
  <c r="AH358" i="43"/>
  <c r="AF358" i="43"/>
  <c r="BQ357" i="43"/>
  <c r="BD357" i="43"/>
  <c r="AJ357" i="43"/>
  <c r="AH357" i="43"/>
  <c r="AK357" i="43" s="1"/>
  <c r="AF357" i="43"/>
  <c r="W357" i="43"/>
  <c r="Y357" i="43" s="1"/>
  <c r="X357" i="43" s="1"/>
  <c r="Z357" i="43" s="1"/>
  <c r="AA357" i="43" s="1"/>
  <c r="AY357" i="43" s="1"/>
  <c r="U357" i="43"/>
  <c r="S357" i="43"/>
  <c r="AS357" i="43" s="1"/>
  <c r="BQ356" i="43"/>
  <c r="BD356" i="43"/>
  <c r="AJ356" i="43"/>
  <c r="AH356" i="43"/>
  <c r="AK356" i="43" s="1"/>
  <c r="AF356" i="43"/>
  <c r="BQ355" i="43"/>
  <c r="BD355" i="43"/>
  <c r="BR355" i="43" s="1"/>
  <c r="AJ355" i="43"/>
  <c r="AH355" i="43"/>
  <c r="AF355" i="43"/>
  <c r="BR354" i="43"/>
  <c r="BQ354" i="43"/>
  <c r="BD354" i="43"/>
  <c r="AJ354" i="43"/>
  <c r="AH354" i="43"/>
  <c r="AF354" i="43"/>
  <c r="BQ353" i="43"/>
  <c r="BD353" i="43"/>
  <c r="AJ353" i="43"/>
  <c r="AH353" i="43"/>
  <c r="AF353" i="43"/>
  <c r="BQ352" i="43"/>
  <c r="BD352" i="43"/>
  <c r="AJ352" i="43"/>
  <c r="AH352" i="43"/>
  <c r="AF352" i="43"/>
  <c r="AL353" i="43" s="1"/>
  <c r="BQ351" i="43"/>
  <c r="BD351" i="43"/>
  <c r="AJ351" i="43"/>
  <c r="AH351" i="43"/>
  <c r="AF351" i="43"/>
  <c r="W351" i="43"/>
  <c r="U351" i="43"/>
  <c r="Y351" i="43" s="1"/>
  <c r="S351" i="43"/>
  <c r="AS351" i="43" s="1"/>
  <c r="BQ350" i="43"/>
  <c r="BD350" i="43"/>
  <c r="AJ350" i="43"/>
  <c r="AH350" i="43"/>
  <c r="AK350" i="43" s="1"/>
  <c r="AF350" i="43"/>
  <c r="BQ349" i="43"/>
  <c r="BD349" i="43"/>
  <c r="AJ349" i="43"/>
  <c r="AH349" i="43"/>
  <c r="AF349" i="43"/>
  <c r="BQ348" i="43"/>
  <c r="BD348" i="43"/>
  <c r="AJ348" i="43"/>
  <c r="AH348" i="43"/>
  <c r="AK348" i="43" s="1"/>
  <c r="AF348" i="43"/>
  <c r="AL349" i="43" s="1"/>
  <c r="BQ347" i="43"/>
  <c r="BD347" i="43"/>
  <c r="AJ347" i="43"/>
  <c r="AH347" i="43"/>
  <c r="AF347" i="43"/>
  <c r="BQ346" i="43"/>
  <c r="BD346" i="43"/>
  <c r="AJ346" i="43"/>
  <c r="AH346" i="43"/>
  <c r="AF346" i="43"/>
  <c r="BQ345" i="43"/>
  <c r="BD345" i="43"/>
  <c r="AJ345" i="43"/>
  <c r="AH345" i="43"/>
  <c r="AK345" i="43" s="1"/>
  <c r="AF345" i="43"/>
  <c r="W345" i="43"/>
  <c r="Y345" i="43" s="1"/>
  <c r="AM345" i="43" s="1"/>
  <c r="U345" i="43"/>
  <c r="S345" i="43"/>
  <c r="AS345" i="43" s="1"/>
  <c r="BQ344" i="43"/>
  <c r="BD344" i="43"/>
  <c r="BR344" i="43" s="1"/>
  <c r="AJ344" i="43"/>
  <c r="AH344" i="43"/>
  <c r="AK344" i="43" s="1"/>
  <c r="AF344" i="43"/>
  <c r="BQ343" i="43"/>
  <c r="BD343" i="43"/>
  <c r="AJ343" i="43"/>
  <c r="AH343" i="43"/>
  <c r="AK343" i="43" s="1"/>
  <c r="AF343" i="43"/>
  <c r="BQ342" i="43"/>
  <c r="BD342" i="43"/>
  <c r="AJ342" i="43"/>
  <c r="AK342" i="43" s="1"/>
  <c r="AH342" i="43"/>
  <c r="AF342" i="43"/>
  <c r="BQ341" i="43"/>
  <c r="BD341" i="43"/>
  <c r="AK341" i="43"/>
  <c r="AJ341" i="43"/>
  <c r="AH341" i="43"/>
  <c r="AF341" i="43"/>
  <c r="BQ340" i="43"/>
  <c r="BD340" i="43"/>
  <c r="AJ340" i="43"/>
  <c r="AH340" i="43"/>
  <c r="AF340" i="43"/>
  <c r="BQ339" i="43"/>
  <c r="BD339" i="43"/>
  <c r="AJ339" i="43"/>
  <c r="AH339" i="43"/>
  <c r="AK339" i="43" s="1"/>
  <c r="AF339" i="43"/>
  <c r="W339" i="43"/>
  <c r="U339" i="43"/>
  <c r="Y339" i="43" s="1"/>
  <c r="X339" i="43" s="1"/>
  <c r="Z339" i="43" s="1"/>
  <c r="AA339" i="43" s="1"/>
  <c r="AY339" i="43" s="1"/>
  <c r="S339" i="43"/>
  <c r="AS339" i="43" s="1"/>
  <c r="BQ338" i="43"/>
  <c r="BD338" i="43"/>
  <c r="AJ338" i="43"/>
  <c r="AH338" i="43"/>
  <c r="AF338" i="43"/>
  <c r="BQ337" i="43"/>
  <c r="BD337" i="43"/>
  <c r="AJ337" i="43"/>
  <c r="AH337" i="43"/>
  <c r="AF337" i="43"/>
  <c r="BR336" i="43"/>
  <c r="BQ336" i="43"/>
  <c r="BD336" i="43"/>
  <c r="AJ336" i="43"/>
  <c r="AH336" i="43"/>
  <c r="AF336" i="43"/>
  <c r="BQ335" i="43"/>
  <c r="BR335" i="43" s="1"/>
  <c r="BD335" i="43"/>
  <c r="AJ335" i="43"/>
  <c r="AH335" i="43"/>
  <c r="AF335" i="43"/>
  <c r="BQ334" i="43"/>
  <c r="BR334" i="43" s="1"/>
  <c r="BD334" i="43"/>
  <c r="AJ334" i="43"/>
  <c r="AH334" i="43"/>
  <c r="AF334" i="43"/>
  <c r="BQ333" i="43"/>
  <c r="BD333" i="43"/>
  <c r="BR333" i="43" s="1"/>
  <c r="AS333" i="43"/>
  <c r="AJ333" i="43"/>
  <c r="AH333" i="43"/>
  <c r="AF333" i="43"/>
  <c r="W333" i="43"/>
  <c r="Y333" i="43" s="1"/>
  <c r="U333" i="43"/>
  <c r="S333" i="43"/>
  <c r="BQ332" i="43"/>
  <c r="BD332" i="43"/>
  <c r="AJ332" i="43"/>
  <c r="AH332" i="43"/>
  <c r="AF332" i="43"/>
  <c r="BQ331" i="43"/>
  <c r="BD331" i="43"/>
  <c r="BR331" i="43" s="1"/>
  <c r="AJ331" i="43"/>
  <c r="AH331" i="43"/>
  <c r="AF331" i="43"/>
  <c r="BQ330" i="43"/>
  <c r="BD330" i="43"/>
  <c r="AJ330" i="43"/>
  <c r="AH330" i="43"/>
  <c r="AK330" i="43" s="1"/>
  <c r="AF330" i="43"/>
  <c r="BQ329" i="43"/>
  <c r="BD329" i="43"/>
  <c r="AJ329" i="43"/>
  <c r="AH329" i="43"/>
  <c r="AF329" i="43"/>
  <c r="BQ328" i="43"/>
  <c r="BD328" i="43"/>
  <c r="AJ328" i="43"/>
  <c r="AH328" i="43"/>
  <c r="AF328" i="43"/>
  <c r="BQ327" i="43"/>
  <c r="BR327" i="43" s="1"/>
  <c r="BD327" i="43"/>
  <c r="AJ327" i="43"/>
  <c r="AH327" i="43"/>
  <c r="AF327" i="43"/>
  <c r="W327" i="43"/>
  <c r="Y327" i="43" s="1"/>
  <c r="AV327" i="43" s="1"/>
  <c r="U327" i="43"/>
  <c r="S327" i="43"/>
  <c r="AS327" i="43" s="1"/>
  <c r="BQ326" i="43"/>
  <c r="BR326" i="43" s="1"/>
  <c r="BD326" i="43"/>
  <c r="AJ326" i="43"/>
  <c r="AH326" i="43"/>
  <c r="AF326" i="43"/>
  <c r="BQ325" i="43"/>
  <c r="BR325" i="43" s="1"/>
  <c r="BD325" i="43"/>
  <c r="AJ325" i="43"/>
  <c r="AH325" i="43"/>
  <c r="AF325" i="43"/>
  <c r="BQ324" i="43"/>
  <c r="BD324" i="43"/>
  <c r="AJ324" i="43"/>
  <c r="AH324" i="43"/>
  <c r="AF324" i="43"/>
  <c r="BQ323" i="43"/>
  <c r="BD323" i="43"/>
  <c r="AJ323" i="43"/>
  <c r="AH323" i="43"/>
  <c r="AF323" i="43"/>
  <c r="BQ322" i="43"/>
  <c r="BR322" i="43" s="1"/>
  <c r="BD322" i="43"/>
  <c r="AJ322" i="43"/>
  <c r="AH322" i="43"/>
  <c r="AK322" i="43" s="1"/>
  <c r="AF322" i="43"/>
  <c r="BQ321" i="43"/>
  <c r="BD321" i="43"/>
  <c r="AJ321" i="43"/>
  <c r="AH321" i="43"/>
  <c r="AF321" i="43"/>
  <c r="W321" i="43"/>
  <c r="U321" i="43"/>
  <c r="S321" i="43"/>
  <c r="AS321" i="43" s="1"/>
  <c r="BQ320" i="43"/>
  <c r="BD320" i="43"/>
  <c r="AJ320" i="43"/>
  <c r="AH320" i="43"/>
  <c r="AK320" i="43" s="1"/>
  <c r="AF320" i="43"/>
  <c r="BQ319" i="43"/>
  <c r="BR319" i="43" s="1"/>
  <c r="BD319" i="43"/>
  <c r="AJ319" i="43"/>
  <c r="AK319" i="43" s="1"/>
  <c r="AH319" i="43"/>
  <c r="AF319" i="43"/>
  <c r="BQ318" i="43"/>
  <c r="BD318" i="43"/>
  <c r="AJ318" i="43"/>
  <c r="AH318" i="43"/>
  <c r="AK318" i="43" s="1"/>
  <c r="AF318" i="43"/>
  <c r="AM319" i="43" s="1"/>
  <c r="BQ317" i="43"/>
  <c r="BD317" i="43"/>
  <c r="AJ317" i="43"/>
  <c r="AH317" i="43"/>
  <c r="AF317" i="43"/>
  <c r="AM318" i="43" s="1"/>
  <c r="BQ316" i="43"/>
  <c r="BR316" i="43" s="1"/>
  <c r="BD316" i="43"/>
  <c r="AJ316" i="43"/>
  <c r="AK316" i="43" s="1"/>
  <c r="AH316" i="43"/>
  <c r="AF316" i="43"/>
  <c r="BQ315" i="43"/>
  <c r="BD315" i="43"/>
  <c r="AJ315" i="43"/>
  <c r="AK315" i="43" s="1"/>
  <c r="AH315" i="43"/>
  <c r="AF315" i="43"/>
  <c r="W315" i="43"/>
  <c r="U315" i="43"/>
  <c r="Y315" i="43" s="1"/>
  <c r="X315" i="43" s="1"/>
  <c r="Z315" i="43" s="1"/>
  <c r="AA315" i="43" s="1"/>
  <c r="AY315" i="43" s="1"/>
  <c r="S315" i="43"/>
  <c r="BQ314" i="43"/>
  <c r="BD314" i="43"/>
  <c r="AJ314" i="43"/>
  <c r="AH314" i="43"/>
  <c r="AF314" i="43"/>
  <c r="BQ313" i="43"/>
  <c r="BD313" i="43"/>
  <c r="AJ313" i="43"/>
  <c r="AH313" i="43"/>
  <c r="AK313" i="43" s="1"/>
  <c r="AF313" i="43"/>
  <c r="AM314" i="43" s="1"/>
  <c r="BQ312" i="43"/>
  <c r="BD312" i="43"/>
  <c r="AJ312" i="43"/>
  <c r="AH312" i="43"/>
  <c r="AF312" i="43"/>
  <c r="BQ311" i="43"/>
  <c r="BD311" i="43"/>
  <c r="AJ311" i="43"/>
  <c r="AH311" i="43"/>
  <c r="AF311" i="43"/>
  <c r="BQ310" i="43"/>
  <c r="BR310" i="43" s="1"/>
  <c r="BD310" i="43"/>
  <c r="AJ310" i="43"/>
  <c r="AH310" i="43"/>
  <c r="AF310" i="43"/>
  <c r="BQ309" i="43"/>
  <c r="BD309" i="43"/>
  <c r="AJ309" i="43"/>
  <c r="AH309" i="43"/>
  <c r="AF309" i="43"/>
  <c r="W309" i="43"/>
  <c r="U309" i="43"/>
  <c r="S309" i="43"/>
  <c r="AS309" i="43" s="1"/>
  <c r="BQ308" i="43"/>
  <c r="BD308" i="43"/>
  <c r="AJ308" i="43"/>
  <c r="AH308" i="43"/>
  <c r="AF308" i="43"/>
  <c r="BQ307" i="43"/>
  <c r="BD307" i="43"/>
  <c r="BR307" i="43" s="1"/>
  <c r="AJ307" i="43"/>
  <c r="AK307" i="43" s="1"/>
  <c r="AH307" i="43"/>
  <c r="AF307" i="43"/>
  <c r="BQ306" i="43"/>
  <c r="BD306" i="43"/>
  <c r="AJ306" i="43"/>
  <c r="AH306" i="43"/>
  <c r="AK306" i="43" s="1"/>
  <c r="AF306" i="43"/>
  <c r="AL307" i="43" s="1"/>
  <c r="BQ305" i="43"/>
  <c r="BR305" i="43" s="1"/>
  <c r="BD305" i="43"/>
  <c r="AJ305" i="43"/>
  <c r="AH305" i="43"/>
  <c r="AK305" i="43" s="1"/>
  <c r="AF305" i="43"/>
  <c r="AM306" i="43" s="1"/>
  <c r="BQ304" i="43"/>
  <c r="BD304" i="43"/>
  <c r="AJ304" i="43"/>
  <c r="AH304" i="43"/>
  <c r="AF304" i="43"/>
  <c r="BQ303" i="43"/>
  <c r="BD303" i="43"/>
  <c r="AJ303" i="43"/>
  <c r="AH303" i="43"/>
  <c r="AF303" i="43"/>
  <c r="W303" i="43"/>
  <c r="U303" i="43"/>
  <c r="Y303" i="43" s="1"/>
  <c r="X303" i="43" s="1"/>
  <c r="Z303" i="43" s="1"/>
  <c r="AA303" i="43" s="1"/>
  <c r="AY303" i="43" s="1"/>
  <c r="S303" i="43"/>
  <c r="AS303" i="43" s="1"/>
  <c r="BQ302" i="43"/>
  <c r="BD302" i="43"/>
  <c r="AJ302" i="43"/>
  <c r="AH302" i="43"/>
  <c r="AF302" i="43"/>
  <c r="BQ301" i="43"/>
  <c r="BR301" i="43" s="1"/>
  <c r="BD301" i="43"/>
  <c r="AJ301" i="43"/>
  <c r="AH301" i="43"/>
  <c r="AK301" i="43" s="1"/>
  <c r="AF301" i="43"/>
  <c r="BQ300" i="43"/>
  <c r="BD300" i="43"/>
  <c r="AM300" i="43"/>
  <c r="AJ300" i="43"/>
  <c r="AH300" i="43"/>
  <c r="AK300" i="43" s="1"/>
  <c r="AF300" i="43"/>
  <c r="BQ299" i="43"/>
  <c r="BD299" i="43"/>
  <c r="AJ299" i="43"/>
  <c r="AH299" i="43"/>
  <c r="AK299" i="43" s="1"/>
  <c r="AF299" i="43"/>
  <c r="AL300" i="43" s="1"/>
  <c r="BQ298" i="43"/>
  <c r="BD298" i="43"/>
  <c r="AJ298" i="43"/>
  <c r="AH298" i="43"/>
  <c r="AK298" i="43" s="1"/>
  <c r="AF298" i="43"/>
  <c r="BQ297" i="43"/>
  <c r="BD297" i="43"/>
  <c r="AJ297" i="43"/>
  <c r="AH297" i="43"/>
  <c r="AF297" i="43"/>
  <c r="W297" i="43"/>
  <c r="U297" i="43"/>
  <c r="S297" i="43"/>
  <c r="AS297" i="43" s="1"/>
  <c r="BQ296" i="43"/>
  <c r="BD296" i="43"/>
  <c r="AJ296" i="43"/>
  <c r="AH296" i="43"/>
  <c r="AF296" i="43"/>
  <c r="BQ295" i="43"/>
  <c r="BD295" i="43"/>
  <c r="AJ295" i="43"/>
  <c r="AK295" i="43" s="1"/>
  <c r="AH295" i="43"/>
  <c r="AF295" i="43"/>
  <c r="BQ294" i="43"/>
  <c r="BR294" i="43" s="1"/>
  <c r="BD294" i="43"/>
  <c r="AJ294" i="43"/>
  <c r="AH294" i="43"/>
  <c r="AK294" i="43" s="1"/>
  <c r="AF294" i="43"/>
  <c r="AL295" i="43" s="1"/>
  <c r="BQ293" i="43"/>
  <c r="BD293" i="43"/>
  <c r="BR293" i="43" s="1"/>
  <c r="AJ293" i="43"/>
  <c r="AH293" i="43"/>
  <c r="AF293" i="43"/>
  <c r="BQ292" i="43"/>
  <c r="BD292" i="43"/>
  <c r="AJ292" i="43"/>
  <c r="AH292" i="43"/>
  <c r="AF292" i="43"/>
  <c r="BQ291" i="43"/>
  <c r="BD291" i="43"/>
  <c r="AJ291" i="43"/>
  <c r="AH291" i="43"/>
  <c r="AK291" i="43" s="1"/>
  <c r="AF291" i="43"/>
  <c r="W291" i="43"/>
  <c r="U291" i="43"/>
  <c r="S291" i="43"/>
  <c r="AS291" i="43" s="1"/>
  <c r="BQ290" i="43"/>
  <c r="BD290" i="43"/>
  <c r="AJ290" i="43"/>
  <c r="AH290" i="43"/>
  <c r="AF290" i="43"/>
  <c r="BQ289" i="43"/>
  <c r="BD289" i="43"/>
  <c r="AJ289" i="43"/>
  <c r="AH289" i="43"/>
  <c r="AK289" i="43" s="1"/>
  <c r="AF289" i="43"/>
  <c r="BQ288" i="43"/>
  <c r="BD288" i="43"/>
  <c r="AJ288" i="43"/>
  <c r="AH288" i="43"/>
  <c r="AK288" i="43" s="1"/>
  <c r="AF288" i="43"/>
  <c r="BQ287" i="43"/>
  <c r="BD287" i="43"/>
  <c r="AJ287" i="43"/>
  <c r="AH287" i="43"/>
  <c r="AK287" i="43" s="1"/>
  <c r="AF287" i="43"/>
  <c r="BQ286" i="43"/>
  <c r="BD286" i="43"/>
  <c r="AJ286" i="43"/>
  <c r="AH286" i="43"/>
  <c r="AF286" i="43"/>
  <c r="BQ285" i="43"/>
  <c r="BD285" i="43"/>
  <c r="AJ285" i="43"/>
  <c r="AH285" i="43"/>
  <c r="AK285" i="43" s="1"/>
  <c r="AF285" i="43"/>
  <c r="W285" i="43"/>
  <c r="U285" i="43"/>
  <c r="S285" i="43"/>
  <c r="AS285" i="43" s="1"/>
  <c r="BQ284" i="43"/>
  <c r="BR284" i="43" s="1"/>
  <c r="BD284" i="43"/>
  <c r="AJ284" i="43"/>
  <c r="AH284" i="43"/>
  <c r="AK284" i="43" s="1"/>
  <c r="AF284" i="43"/>
  <c r="BQ283" i="43"/>
  <c r="BR283" i="43" s="1"/>
  <c r="BD283" i="43"/>
  <c r="AJ283" i="43"/>
  <c r="AH283" i="43"/>
  <c r="AF283" i="43"/>
  <c r="BQ282" i="43"/>
  <c r="BD282" i="43"/>
  <c r="AJ282" i="43"/>
  <c r="AH282" i="43"/>
  <c r="AK282" i="43" s="1"/>
  <c r="AF282" i="43"/>
  <c r="BQ281" i="43"/>
  <c r="BD281" i="43"/>
  <c r="AJ281" i="43"/>
  <c r="AH281" i="43"/>
  <c r="AF281" i="43"/>
  <c r="BQ280" i="43"/>
  <c r="BD280" i="43"/>
  <c r="AJ280" i="43"/>
  <c r="AH280" i="43"/>
  <c r="AK280" i="43" s="1"/>
  <c r="AF280" i="43"/>
  <c r="BQ279" i="43"/>
  <c r="BD279" i="43"/>
  <c r="AJ279" i="43"/>
  <c r="AH279" i="43"/>
  <c r="AF279" i="43"/>
  <c r="W279" i="43"/>
  <c r="U279" i="43"/>
  <c r="S279" i="43"/>
  <c r="AS279" i="43" s="1"/>
  <c r="BQ278" i="43"/>
  <c r="BD278" i="43"/>
  <c r="AJ278" i="43"/>
  <c r="AH278" i="43"/>
  <c r="AF278" i="43"/>
  <c r="AL278" i="43" s="1"/>
  <c r="BQ277" i="43"/>
  <c r="BD277" i="43"/>
  <c r="AJ277" i="43"/>
  <c r="AH277" i="43"/>
  <c r="AK277" i="43" s="1"/>
  <c r="AF277" i="43"/>
  <c r="BQ276" i="43"/>
  <c r="BD276" i="43"/>
  <c r="AJ276" i="43"/>
  <c r="AH276" i="43"/>
  <c r="AK276" i="43" s="1"/>
  <c r="AF276" i="43"/>
  <c r="BQ275" i="43"/>
  <c r="BD275" i="43"/>
  <c r="AJ275" i="43"/>
  <c r="AH275" i="43"/>
  <c r="AF275" i="43"/>
  <c r="BQ274" i="43"/>
  <c r="BD274" i="43"/>
  <c r="AJ274" i="43"/>
  <c r="AH274" i="43"/>
  <c r="AF274" i="43"/>
  <c r="BQ273" i="43"/>
  <c r="BD273" i="43"/>
  <c r="AJ273" i="43"/>
  <c r="AH273" i="43"/>
  <c r="AK273" i="43" s="1"/>
  <c r="AF273" i="43"/>
  <c r="W273" i="43"/>
  <c r="U273" i="43"/>
  <c r="Y273" i="43" s="1"/>
  <c r="S273" i="43"/>
  <c r="AS273" i="43" s="1"/>
  <c r="BQ272" i="43"/>
  <c r="BD272" i="43"/>
  <c r="AJ272" i="43"/>
  <c r="AH272" i="43"/>
  <c r="AF272" i="43"/>
  <c r="BQ271" i="43"/>
  <c r="BR271" i="43" s="1"/>
  <c r="BD271" i="43"/>
  <c r="AJ271" i="43"/>
  <c r="AH271" i="43"/>
  <c r="AK271" i="43" s="1"/>
  <c r="AF271" i="43"/>
  <c r="BQ270" i="43"/>
  <c r="BD270" i="43"/>
  <c r="AJ270" i="43"/>
  <c r="AH270" i="43"/>
  <c r="AF270" i="43"/>
  <c r="BQ269" i="43"/>
  <c r="BD269" i="43"/>
  <c r="AJ269" i="43"/>
  <c r="AH269" i="43"/>
  <c r="AK269" i="43" s="1"/>
  <c r="AF269" i="43"/>
  <c r="BQ268" i="43"/>
  <c r="BD268" i="43"/>
  <c r="AJ268" i="43"/>
  <c r="AH268" i="43"/>
  <c r="AF268" i="43"/>
  <c r="BQ267" i="43"/>
  <c r="BD267" i="43"/>
  <c r="AJ267" i="43"/>
  <c r="AH267" i="43"/>
  <c r="AF267" i="43"/>
  <c r="W267" i="43"/>
  <c r="U267" i="43"/>
  <c r="Y267" i="43" s="1"/>
  <c r="AV267" i="43" s="1"/>
  <c r="S267" i="43"/>
  <c r="AS267" i="43" s="1"/>
  <c r="BQ266" i="43"/>
  <c r="BD266" i="43"/>
  <c r="AJ266" i="43"/>
  <c r="AH266" i="43"/>
  <c r="AF266" i="43"/>
  <c r="BQ265" i="43"/>
  <c r="BD265" i="43"/>
  <c r="AJ265" i="43"/>
  <c r="AH265" i="43"/>
  <c r="AF265" i="43"/>
  <c r="BQ264" i="43"/>
  <c r="BD264" i="43"/>
  <c r="AJ264" i="43"/>
  <c r="AH264" i="43"/>
  <c r="AF264" i="43"/>
  <c r="BQ263" i="43"/>
  <c r="BD263" i="43"/>
  <c r="AJ263" i="43"/>
  <c r="AH263" i="43"/>
  <c r="AF263" i="43"/>
  <c r="BQ262" i="43"/>
  <c r="BD262" i="43"/>
  <c r="AJ262" i="43"/>
  <c r="AH262" i="43"/>
  <c r="AF262" i="43"/>
  <c r="BQ261" i="43"/>
  <c r="BR261" i="43" s="1"/>
  <c r="BD261" i="43"/>
  <c r="AJ261" i="43"/>
  <c r="AH261" i="43"/>
  <c r="AF261" i="43"/>
  <c r="W261" i="43"/>
  <c r="U261" i="43"/>
  <c r="S261" i="43"/>
  <c r="AS261" i="43" s="1"/>
  <c r="BQ260" i="43"/>
  <c r="BD260" i="43"/>
  <c r="AJ260" i="43"/>
  <c r="AH260" i="43"/>
  <c r="AF260" i="43"/>
  <c r="BQ259" i="43"/>
  <c r="BD259" i="43"/>
  <c r="AJ259" i="43"/>
  <c r="AH259" i="43"/>
  <c r="AF259" i="43"/>
  <c r="BQ258" i="43"/>
  <c r="BD258" i="43"/>
  <c r="AJ258" i="43"/>
  <c r="AK258" i="43" s="1"/>
  <c r="AH258" i="43"/>
  <c r="AF258" i="43"/>
  <c r="BQ257" i="43"/>
  <c r="BD257" i="43"/>
  <c r="AJ257" i="43"/>
  <c r="AH257" i="43"/>
  <c r="AK257" i="43" s="1"/>
  <c r="AF257" i="43"/>
  <c r="BQ256" i="43"/>
  <c r="BD256" i="43"/>
  <c r="AJ256" i="43"/>
  <c r="AH256" i="43"/>
  <c r="AF256" i="43"/>
  <c r="BQ255" i="43"/>
  <c r="BD255" i="43"/>
  <c r="AJ255" i="43"/>
  <c r="AH255" i="43"/>
  <c r="AF255" i="43"/>
  <c r="W255" i="43"/>
  <c r="U255" i="43"/>
  <c r="S255" i="43"/>
  <c r="AS255" i="43" s="1"/>
  <c r="BQ254" i="43"/>
  <c r="BD254" i="43"/>
  <c r="AJ254" i="43"/>
  <c r="AH254" i="43"/>
  <c r="AK254" i="43" s="1"/>
  <c r="AF254" i="43"/>
  <c r="BQ253" i="43"/>
  <c r="BD253" i="43"/>
  <c r="BR253" i="43" s="1"/>
  <c r="AJ253" i="43"/>
  <c r="AH253" i="43"/>
  <c r="AF253" i="43"/>
  <c r="BQ252" i="43"/>
  <c r="BD252" i="43"/>
  <c r="AJ252" i="43"/>
  <c r="AH252" i="43"/>
  <c r="AK252" i="43" s="1"/>
  <c r="AF252" i="43"/>
  <c r="BQ251" i="43"/>
  <c r="BR251" i="43" s="1"/>
  <c r="BD251" i="43"/>
  <c r="AJ251" i="43"/>
  <c r="AH251" i="43"/>
  <c r="AK251" i="43" s="1"/>
  <c r="AF251" i="43"/>
  <c r="BQ250" i="43"/>
  <c r="BD250" i="43"/>
  <c r="BR250" i="43" s="1"/>
  <c r="AJ250" i="43"/>
  <c r="AH250" i="43"/>
  <c r="AK250" i="43" s="1"/>
  <c r="AF250" i="43"/>
  <c r="BQ249" i="43"/>
  <c r="BD249" i="43"/>
  <c r="AJ249" i="43"/>
  <c r="AH249" i="43"/>
  <c r="AK249" i="43" s="1"/>
  <c r="AF249" i="43"/>
  <c r="W249" i="43"/>
  <c r="U249" i="43"/>
  <c r="S249" i="43"/>
  <c r="AS249" i="43" s="1"/>
  <c r="BQ248" i="43"/>
  <c r="BD248" i="43"/>
  <c r="AJ248" i="43"/>
  <c r="AH248" i="43"/>
  <c r="AF248" i="43"/>
  <c r="BQ247" i="43"/>
  <c r="BD247" i="43"/>
  <c r="AK247" i="43"/>
  <c r="AJ247" i="43"/>
  <c r="AH247" i="43"/>
  <c r="AF247" i="43"/>
  <c r="BQ246" i="43"/>
  <c r="BD246" i="43"/>
  <c r="AJ246" i="43"/>
  <c r="AK246" i="43" s="1"/>
  <c r="AH246" i="43"/>
  <c r="AF246" i="43"/>
  <c r="BQ245" i="43"/>
  <c r="BD245" i="43"/>
  <c r="AJ245" i="43"/>
  <c r="AH245" i="43"/>
  <c r="AK245" i="43" s="1"/>
  <c r="AF245" i="43"/>
  <c r="BQ244" i="43"/>
  <c r="BD244" i="43"/>
  <c r="AJ244" i="43"/>
  <c r="AH244" i="43"/>
  <c r="AF244" i="43"/>
  <c r="BQ243" i="43"/>
  <c r="BD243" i="43"/>
  <c r="AJ243" i="43"/>
  <c r="AH243" i="43"/>
  <c r="AF243" i="43"/>
  <c r="W243" i="43"/>
  <c r="U243" i="43"/>
  <c r="S243" i="43"/>
  <c r="AS243" i="43" s="1"/>
  <c r="BQ242" i="43"/>
  <c r="BD242" i="43"/>
  <c r="AJ242" i="43"/>
  <c r="AH242" i="43"/>
  <c r="AF242" i="43"/>
  <c r="BQ241" i="43"/>
  <c r="BD241" i="43"/>
  <c r="AJ241" i="43"/>
  <c r="AH241" i="43"/>
  <c r="AK241" i="43" s="1"/>
  <c r="AF241" i="43"/>
  <c r="BQ240" i="43"/>
  <c r="BD240" i="43"/>
  <c r="AJ240" i="43"/>
  <c r="AH240" i="43"/>
  <c r="AF240" i="43"/>
  <c r="BQ239" i="43"/>
  <c r="BR239" i="43" s="1"/>
  <c r="BD239" i="43"/>
  <c r="AJ239" i="43"/>
  <c r="AH239" i="43"/>
  <c r="AF239" i="43"/>
  <c r="BQ238" i="43"/>
  <c r="BD238" i="43"/>
  <c r="AJ238" i="43"/>
  <c r="AH238" i="43"/>
  <c r="AF238" i="43"/>
  <c r="BQ237" i="43"/>
  <c r="BD237" i="43"/>
  <c r="AJ237" i="43"/>
  <c r="AH237" i="43"/>
  <c r="AF237" i="43"/>
  <c r="W237" i="43"/>
  <c r="U237" i="43"/>
  <c r="Y237" i="43" s="1"/>
  <c r="X237" i="43" s="1"/>
  <c r="Z237" i="43" s="1"/>
  <c r="AA237" i="43" s="1"/>
  <c r="AY237" i="43" s="1"/>
  <c r="S237" i="43"/>
  <c r="AS237" i="43" s="1"/>
  <c r="BQ236" i="43"/>
  <c r="BD236" i="43"/>
  <c r="AJ236" i="43"/>
  <c r="AH236" i="43"/>
  <c r="AF236" i="43"/>
  <c r="AM236" i="43" s="1"/>
  <c r="BQ235" i="43"/>
  <c r="BD235" i="43"/>
  <c r="AJ235" i="43"/>
  <c r="AH235" i="43"/>
  <c r="AF235" i="43"/>
  <c r="BQ234" i="43"/>
  <c r="BD234" i="43"/>
  <c r="AJ234" i="43"/>
  <c r="AH234" i="43"/>
  <c r="AF234" i="43"/>
  <c r="AL235" i="43" s="1"/>
  <c r="BQ233" i="43"/>
  <c r="BR233" i="43" s="1"/>
  <c r="BD233" i="43"/>
  <c r="AJ233" i="43"/>
  <c r="AK233" i="43" s="1"/>
  <c r="AH233" i="43"/>
  <c r="AF233" i="43"/>
  <c r="BQ232" i="43"/>
  <c r="BD232" i="43"/>
  <c r="AJ232" i="43"/>
  <c r="AH232" i="43"/>
  <c r="AF232" i="43"/>
  <c r="BQ231" i="43"/>
  <c r="BD231" i="43"/>
  <c r="AJ231" i="43"/>
  <c r="AH231" i="43"/>
  <c r="AF231" i="43"/>
  <c r="W231" i="43"/>
  <c r="U231" i="43"/>
  <c r="S231" i="43"/>
  <c r="AS231" i="43" s="1"/>
  <c r="BQ230" i="43"/>
  <c r="BD230" i="43"/>
  <c r="AJ230" i="43"/>
  <c r="AH230" i="43"/>
  <c r="AK230" i="43" s="1"/>
  <c r="AF230" i="43"/>
  <c r="BQ229" i="43"/>
  <c r="BR229" i="43" s="1"/>
  <c r="BD229" i="43"/>
  <c r="AJ229" i="43"/>
  <c r="AH229" i="43"/>
  <c r="AK229" i="43" s="1"/>
  <c r="AF229" i="43"/>
  <c r="AL230" i="43" s="1"/>
  <c r="BQ228" i="43"/>
  <c r="BD228" i="43"/>
  <c r="AJ228" i="43"/>
  <c r="AH228" i="43"/>
  <c r="AK228" i="43" s="1"/>
  <c r="AF228" i="43"/>
  <c r="BQ227" i="43"/>
  <c r="BD227" i="43"/>
  <c r="AJ227" i="43"/>
  <c r="AH227" i="43"/>
  <c r="AF227" i="43"/>
  <c r="BQ226" i="43"/>
  <c r="BD226" i="43"/>
  <c r="AJ226" i="43"/>
  <c r="AH226" i="43"/>
  <c r="AF226" i="43"/>
  <c r="BQ225" i="43"/>
  <c r="BD225" i="43"/>
  <c r="AJ225" i="43"/>
  <c r="AH225" i="43"/>
  <c r="AK225" i="43" s="1"/>
  <c r="AF225" i="43"/>
  <c r="W225" i="43"/>
  <c r="Y225" i="43" s="1"/>
  <c r="U225" i="43"/>
  <c r="S225" i="43"/>
  <c r="AS225" i="43" s="1"/>
  <c r="BQ224" i="43"/>
  <c r="BD224" i="43"/>
  <c r="AJ224" i="43"/>
  <c r="AK224" i="43" s="1"/>
  <c r="AH224" i="43"/>
  <c r="AF224" i="43"/>
  <c r="BQ223" i="43"/>
  <c r="BR223" i="43" s="1"/>
  <c r="BD223" i="43"/>
  <c r="AJ223" i="43"/>
  <c r="AK223" i="43" s="1"/>
  <c r="AH223" i="43"/>
  <c r="AF223" i="43"/>
  <c r="BQ222" i="43"/>
  <c r="BD222" i="43"/>
  <c r="AJ222" i="43"/>
  <c r="AH222" i="43"/>
  <c r="AK222" i="43" s="1"/>
  <c r="AF222" i="43"/>
  <c r="BQ221" i="43"/>
  <c r="BD221" i="43"/>
  <c r="BR221" i="43" s="1"/>
  <c r="AJ221" i="43"/>
  <c r="AH221" i="43"/>
  <c r="AK221" i="43" s="1"/>
  <c r="AF221" i="43"/>
  <c r="BQ220" i="43"/>
  <c r="BR220" i="43" s="1"/>
  <c r="BD220" i="43"/>
  <c r="AJ220" i="43"/>
  <c r="AK220" i="43" s="1"/>
  <c r="AH220" i="43"/>
  <c r="AF220" i="43"/>
  <c r="BQ219" i="43"/>
  <c r="BD219" i="43"/>
  <c r="AJ219" i="43"/>
  <c r="AH219" i="43"/>
  <c r="AK219" i="43" s="1"/>
  <c r="AF219" i="43"/>
  <c r="W219" i="43"/>
  <c r="U219" i="43"/>
  <c r="S219" i="43"/>
  <c r="AS219" i="43" s="1"/>
  <c r="BQ218" i="43"/>
  <c r="BD218" i="43"/>
  <c r="AJ218" i="43"/>
  <c r="AH218" i="43"/>
  <c r="AK218" i="43" s="1"/>
  <c r="AF218" i="43"/>
  <c r="BQ217" i="43"/>
  <c r="BD217" i="43"/>
  <c r="AJ217" i="43"/>
  <c r="AH217" i="43"/>
  <c r="AF217" i="43"/>
  <c r="BQ216" i="43"/>
  <c r="BD216" i="43"/>
  <c r="AJ216" i="43"/>
  <c r="AH216" i="43"/>
  <c r="AF216" i="43"/>
  <c r="BQ215" i="43"/>
  <c r="BD215" i="43"/>
  <c r="AJ215" i="43"/>
  <c r="AH215" i="43"/>
  <c r="AK215" i="43" s="1"/>
  <c r="AF215" i="43"/>
  <c r="BQ214" i="43"/>
  <c r="BD214" i="43"/>
  <c r="AJ214" i="43"/>
  <c r="AH214" i="43"/>
  <c r="AF214" i="43"/>
  <c r="BQ213" i="43"/>
  <c r="BD213" i="43"/>
  <c r="AS213" i="43"/>
  <c r="AJ213" i="43"/>
  <c r="AH213" i="43"/>
  <c r="AF213" i="43"/>
  <c r="W213" i="43"/>
  <c r="U213" i="43"/>
  <c r="Y213" i="43" s="1"/>
  <c r="S213" i="43"/>
  <c r="BQ212" i="43"/>
  <c r="BD212" i="43"/>
  <c r="AJ212" i="43"/>
  <c r="AH212" i="43"/>
  <c r="AF212" i="43"/>
  <c r="AM212" i="43" s="1"/>
  <c r="BQ211" i="43"/>
  <c r="BD211" i="43"/>
  <c r="AJ211" i="43"/>
  <c r="AH211" i="43"/>
  <c r="AF211" i="43"/>
  <c r="BQ210" i="43"/>
  <c r="BD210" i="43"/>
  <c r="AJ210" i="43"/>
  <c r="AH210" i="43"/>
  <c r="AF210" i="43"/>
  <c r="BQ209" i="43"/>
  <c r="BD209" i="43"/>
  <c r="AJ209" i="43"/>
  <c r="AH209" i="43"/>
  <c r="AF209" i="43"/>
  <c r="BQ208" i="43"/>
  <c r="BD208" i="43"/>
  <c r="BR208" i="43" s="1"/>
  <c r="AJ208" i="43"/>
  <c r="AH208" i="43"/>
  <c r="AF208" i="43"/>
  <c r="BQ207" i="43"/>
  <c r="BD207" i="43"/>
  <c r="AJ207" i="43"/>
  <c r="AH207" i="43"/>
  <c r="AK207" i="43" s="1"/>
  <c r="AF207" i="43"/>
  <c r="W207" i="43"/>
  <c r="U207" i="43"/>
  <c r="Y207" i="43" s="1"/>
  <c r="S207" i="43"/>
  <c r="AS207" i="43" s="1"/>
  <c r="BQ206" i="43"/>
  <c r="BD206" i="43"/>
  <c r="AJ206" i="43"/>
  <c r="AH206" i="43"/>
  <c r="AF206" i="43"/>
  <c r="BQ205" i="43"/>
  <c r="BD205" i="43"/>
  <c r="AJ205" i="43"/>
  <c r="AH205" i="43"/>
  <c r="AF205" i="43"/>
  <c r="AM205" i="43" s="1"/>
  <c r="BQ204" i="43"/>
  <c r="BD204" i="43"/>
  <c r="AJ204" i="43"/>
  <c r="AH204" i="43"/>
  <c r="AK204" i="43" s="1"/>
  <c r="AF204" i="43"/>
  <c r="BQ203" i="43"/>
  <c r="BD203" i="43"/>
  <c r="AJ203" i="43"/>
  <c r="AH203" i="43"/>
  <c r="AF203" i="43"/>
  <c r="BQ202" i="43"/>
  <c r="BR202" i="43" s="1"/>
  <c r="BD202" i="43"/>
  <c r="AJ202" i="43"/>
  <c r="AH202" i="43"/>
  <c r="AF202" i="43"/>
  <c r="BQ201" i="43"/>
  <c r="BD201" i="43"/>
  <c r="AJ201" i="43"/>
  <c r="AH201" i="43"/>
  <c r="AF201" i="43"/>
  <c r="W201" i="43"/>
  <c r="U201" i="43"/>
  <c r="S201" i="43"/>
  <c r="AS201" i="43" s="1"/>
  <c r="BQ200" i="43"/>
  <c r="BD200" i="43"/>
  <c r="BR200" i="43" s="1"/>
  <c r="AM200" i="43"/>
  <c r="AJ200" i="43"/>
  <c r="AH200" i="43"/>
  <c r="AF200" i="43"/>
  <c r="BQ199" i="43"/>
  <c r="BD199" i="43"/>
  <c r="AJ199" i="43"/>
  <c r="AH199" i="43"/>
  <c r="AK199" i="43" s="1"/>
  <c r="AF199" i="43"/>
  <c r="BQ198" i="43"/>
  <c r="BD198" i="43"/>
  <c r="AL198" i="43"/>
  <c r="AJ198" i="43"/>
  <c r="AK198" i="43" s="1"/>
  <c r="AH198" i="43"/>
  <c r="AF198" i="43"/>
  <c r="BQ197" i="43"/>
  <c r="BD197" i="43"/>
  <c r="AJ197" i="43"/>
  <c r="AH197" i="43"/>
  <c r="AF197" i="43"/>
  <c r="AM198" i="43" s="1"/>
  <c r="BQ196" i="43"/>
  <c r="BD196" i="43"/>
  <c r="AJ196" i="43"/>
  <c r="AK196" i="43" s="1"/>
  <c r="AH196" i="43"/>
  <c r="AF196" i="43"/>
  <c r="BQ195" i="43"/>
  <c r="BD195" i="43"/>
  <c r="AS195" i="43"/>
  <c r="AJ195" i="43"/>
  <c r="AH195" i="43"/>
  <c r="AF195" i="43"/>
  <c r="W195" i="43"/>
  <c r="U195" i="43"/>
  <c r="Y195" i="43" s="1"/>
  <c r="AM195" i="43" s="1"/>
  <c r="AM196" i="43" s="1"/>
  <c r="S195" i="43"/>
  <c r="BQ194" i="43"/>
  <c r="BD194" i="43"/>
  <c r="AJ194" i="43"/>
  <c r="AH194" i="43"/>
  <c r="AK194" i="43" s="1"/>
  <c r="AF194" i="43"/>
  <c r="BQ193" i="43"/>
  <c r="BR193" i="43" s="1"/>
  <c r="BD193" i="43"/>
  <c r="AJ193" i="43"/>
  <c r="AH193" i="43"/>
  <c r="AF193" i="43"/>
  <c r="BQ192" i="43"/>
  <c r="BR192" i="43" s="1"/>
  <c r="BD192" i="43"/>
  <c r="AJ192" i="43"/>
  <c r="AH192" i="43"/>
  <c r="AK192" i="43" s="1"/>
  <c r="AF192" i="43"/>
  <c r="BQ191" i="43"/>
  <c r="BD191" i="43"/>
  <c r="AJ191" i="43"/>
  <c r="AH191" i="43"/>
  <c r="AF191" i="43"/>
  <c r="BQ190" i="43"/>
  <c r="BD190" i="43"/>
  <c r="AJ190" i="43"/>
  <c r="AH190" i="43"/>
  <c r="AK190" i="43" s="1"/>
  <c r="AF190" i="43"/>
  <c r="BQ189" i="43"/>
  <c r="BD189" i="43"/>
  <c r="AJ189" i="43"/>
  <c r="AH189" i="43"/>
  <c r="AF189" i="43"/>
  <c r="W189" i="43"/>
  <c r="Y189" i="43" s="1"/>
  <c r="X189" i="43" s="1"/>
  <c r="Z189" i="43" s="1"/>
  <c r="AA189" i="43" s="1"/>
  <c r="AY189" i="43" s="1"/>
  <c r="U189" i="43"/>
  <c r="S189" i="43"/>
  <c r="AS189" i="43" s="1"/>
  <c r="BQ188" i="43"/>
  <c r="BD188" i="43"/>
  <c r="AJ188" i="43"/>
  <c r="AH188" i="43"/>
  <c r="AK188" i="43" s="1"/>
  <c r="AF188" i="43"/>
  <c r="BQ187" i="43"/>
  <c r="BD187" i="43"/>
  <c r="AK187" i="43"/>
  <c r="AJ187" i="43"/>
  <c r="AH187" i="43"/>
  <c r="AF187" i="43"/>
  <c r="BQ186" i="43"/>
  <c r="BD186" i="43"/>
  <c r="AJ186" i="43"/>
  <c r="AH186" i="43"/>
  <c r="AK186" i="43" s="1"/>
  <c r="AF186" i="43"/>
  <c r="AL187" i="43" s="1"/>
  <c r="BQ185" i="43"/>
  <c r="BD185" i="43"/>
  <c r="AJ185" i="43"/>
  <c r="AH185" i="43"/>
  <c r="AF185" i="43"/>
  <c r="BQ184" i="43"/>
  <c r="BD184" i="43"/>
  <c r="AJ184" i="43"/>
  <c r="AH184" i="43"/>
  <c r="AF184" i="43"/>
  <c r="BQ183" i="43"/>
  <c r="BD183" i="43"/>
  <c r="AJ183" i="43"/>
  <c r="AH183" i="43"/>
  <c r="AF183" i="43"/>
  <c r="W183" i="43"/>
  <c r="U183" i="43"/>
  <c r="S183" i="43"/>
  <c r="AS183" i="43" s="1"/>
  <c r="BQ182" i="43"/>
  <c r="BD182" i="43"/>
  <c r="AJ182" i="43"/>
  <c r="AH182" i="43"/>
  <c r="AF182" i="43"/>
  <c r="BQ181" i="43"/>
  <c r="BD181" i="43"/>
  <c r="AJ181" i="43"/>
  <c r="AH181" i="43"/>
  <c r="AK181" i="43" s="1"/>
  <c r="AF181" i="43"/>
  <c r="AM181" i="43" s="1"/>
  <c r="BQ180" i="43"/>
  <c r="BD180" i="43"/>
  <c r="AJ180" i="43"/>
  <c r="AH180" i="43"/>
  <c r="AF180" i="43"/>
  <c r="BQ179" i="43"/>
  <c r="BD179" i="43"/>
  <c r="AJ179" i="43"/>
  <c r="AH179" i="43"/>
  <c r="AF179" i="43"/>
  <c r="BQ178" i="43"/>
  <c r="BD178" i="43"/>
  <c r="AJ178" i="43"/>
  <c r="AK178" i="43" s="1"/>
  <c r="AH178" i="43"/>
  <c r="AF178" i="43"/>
  <c r="BQ177" i="43"/>
  <c r="BR177" i="43" s="1"/>
  <c r="BD177" i="43"/>
  <c r="AJ177" i="43"/>
  <c r="AH177" i="43"/>
  <c r="AF177" i="43"/>
  <c r="W177" i="43"/>
  <c r="U177" i="43"/>
  <c r="Y177" i="43" s="1"/>
  <c r="S177" i="43"/>
  <c r="AS177" i="43" s="1"/>
  <c r="BQ176" i="43"/>
  <c r="BD176" i="43"/>
  <c r="BQ175" i="43"/>
  <c r="BD175" i="43"/>
  <c r="BQ174" i="43"/>
  <c r="BD174" i="43"/>
  <c r="AJ174" i="43"/>
  <c r="AH174" i="43"/>
  <c r="AF174" i="43"/>
  <c r="BQ173" i="43"/>
  <c r="BD173" i="43"/>
  <c r="AJ173" i="43"/>
  <c r="AH173" i="43"/>
  <c r="AK173" i="43" s="1"/>
  <c r="AF173" i="43"/>
  <c r="BQ172" i="43"/>
  <c r="BD172" i="43"/>
  <c r="AJ172" i="43"/>
  <c r="AH172" i="43"/>
  <c r="AK172" i="43" s="1"/>
  <c r="AF172" i="43"/>
  <c r="AM172" i="43" s="1"/>
  <c r="BQ171" i="43"/>
  <c r="BR171" i="43" s="1"/>
  <c r="BD171" i="43"/>
  <c r="AJ171" i="43"/>
  <c r="AH171" i="43"/>
  <c r="AF171" i="43"/>
  <c r="W171" i="43"/>
  <c r="U171" i="43"/>
  <c r="Y171" i="43" s="1"/>
  <c r="S171" i="43"/>
  <c r="AS171" i="43" s="1"/>
  <c r="BQ170" i="43"/>
  <c r="BD170" i="43"/>
  <c r="BQ169" i="43"/>
  <c r="BD169" i="43"/>
  <c r="BR168" i="43"/>
  <c r="BQ168" i="43"/>
  <c r="BD168" i="43"/>
  <c r="AJ168" i="43"/>
  <c r="AH168" i="43"/>
  <c r="AF168" i="43"/>
  <c r="BQ167" i="43"/>
  <c r="BD167" i="43"/>
  <c r="BR167" i="43" s="1"/>
  <c r="AJ167" i="43"/>
  <c r="AH167" i="43"/>
  <c r="AF167" i="43"/>
  <c r="BQ166" i="43"/>
  <c r="BD166" i="43"/>
  <c r="AJ166" i="43"/>
  <c r="AH166" i="43"/>
  <c r="AF166" i="43"/>
  <c r="BQ165" i="43"/>
  <c r="BD165" i="43"/>
  <c r="AJ165" i="43"/>
  <c r="AH165" i="43"/>
  <c r="AF165" i="43"/>
  <c r="W165" i="43"/>
  <c r="U165" i="43"/>
  <c r="S165" i="43"/>
  <c r="AS165" i="43" s="1"/>
  <c r="BQ164" i="43"/>
  <c r="BD164" i="43"/>
  <c r="AJ164" i="43"/>
  <c r="AH164" i="43"/>
  <c r="AF164" i="43"/>
  <c r="BQ163" i="43"/>
  <c r="BR163" i="43" s="1"/>
  <c r="BD163" i="43"/>
  <c r="AJ163" i="43"/>
  <c r="AH163" i="43"/>
  <c r="AF163" i="43"/>
  <c r="BQ162" i="43"/>
  <c r="BD162" i="43"/>
  <c r="AJ162" i="43"/>
  <c r="AH162" i="43"/>
  <c r="AF162" i="43"/>
  <c r="AL163" i="43" s="1"/>
  <c r="BQ161" i="43"/>
  <c r="BD161" i="43"/>
  <c r="AJ161" i="43"/>
  <c r="AH161" i="43"/>
  <c r="AF161" i="43"/>
  <c r="BQ160" i="43"/>
  <c r="BD160" i="43"/>
  <c r="AJ160" i="43"/>
  <c r="AH160" i="43"/>
  <c r="AK160" i="43" s="1"/>
  <c r="AF160" i="43"/>
  <c r="BQ159" i="43"/>
  <c r="BD159" i="43"/>
  <c r="AS159" i="43"/>
  <c r="AJ159" i="43"/>
  <c r="AH159" i="43"/>
  <c r="AF159" i="43"/>
  <c r="Y159" i="43"/>
  <c r="W159" i="43"/>
  <c r="U159" i="43"/>
  <c r="S159" i="43"/>
  <c r="BQ158" i="43"/>
  <c r="BR158" i="43" s="1"/>
  <c r="BD158" i="43"/>
  <c r="AJ158" i="43"/>
  <c r="AH158" i="43"/>
  <c r="AF158" i="43"/>
  <c r="BQ157" i="43"/>
  <c r="BD157" i="43"/>
  <c r="AJ157" i="43"/>
  <c r="AH157" i="43"/>
  <c r="AF157" i="43"/>
  <c r="BQ156" i="43"/>
  <c r="BD156" i="43"/>
  <c r="AJ156" i="43"/>
  <c r="AH156" i="43"/>
  <c r="AK156" i="43" s="1"/>
  <c r="AF156" i="43"/>
  <c r="BQ155" i="43"/>
  <c r="BD155" i="43"/>
  <c r="AJ155" i="43"/>
  <c r="AH155" i="43"/>
  <c r="AF155" i="43"/>
  <c r="AM156" i="43" s="1"/>
  <c r="BQ154" i="43"/>
  <c r="BD154" i="43"/>
  <c r="AJ154" i="43"/>
  <c r="AH154" i="43"/>
  <c r="AF154" i="43"/>
  <c r="BQ153" i="43"/>
  <c r="BD153" i="43"/>
  <c r="AJ153" i="43"/>
  <c r="AH153" i="43"/>
  <c r="AF153" i="43"/>
  <c r="W153" i="43"/>
  <c r="U153" i="43"/>
  <c r="S153" i="43"/>
  <c r="AS153" i="43" s="1"/>
  <c r="BQ152" i="43"/>
  <c r="BD152" i="43"/>
  <c r="AJ152" i="43"/>
  <c r="AH152" i="43"/>
  <c r="AF152" i="43"/>
  <c r="BQ151" i="43"/>
  <c r="BD151" i="43"/>
  <c r="AJ151" i="43"/>
  <c r="AH151" i="43"/>
  <c r="AF151" i="43"/>
  <c r="BQ150" i="43"/>
  <c r="BD150" i="43"/>
  <c r="AJ150" i="43"/>
  <c r="AH150" i="43"/>
  <c r="AF150" i="43"/>
  <c r="BQ149" i="43"/>
  <c r="BR149" i="43" s="1"/>
  <c r="BD149" i="43"/>
  <c r="AJ149" i="43"/>
  <c r="AH149" i="43"/>
  <c r="AK149" i="43" s="1"/>
  <c r="AF149" i="43"/>
  <c r="BQ148" i="43"/>
  <c r="BR148" i="43" s="1"/>
  <c r="BD148" i="43"/>
  <c r="AJ148" i="43"/>
  <c r="AH148" i="43"/>
  <c r="AK148" i="43" s="1"/>
  <c r="AF148" i="43"/>
  <c r="BQ147" i="43"/>
  <c r="BD147" i="43"/>
  <c r="AJ147" i="43"/>
  <c r="AH147" i="43"/>
  <c r="AF147" i="43"/>
  <c r="W147" i="43"/>
  <c r="U147" i="43"/>
  <c r="S147" i="43"/>
  <c r="AS147" i="43" s="1"/>
  <c r="BQ146" i="43"/>
  <c r="BD146" i="43"/>
  <c r="AJ146" i="43"/>
  <c r="AK146" i="43" s="1"/>
  <c r="AH146" i="43"/>
  <c r="AF146" i="43"/>
  <c r="AL146" i="43" s="1"/>
  <c r="BQ145" i="43"/>
  <c r="BD145" i="43"/>
  <c r="AJ145" i="43"/>
  <c r="AK145" i="43" s="1"/>
  <c r="AH145" i="43"/>
  <c r="AF145" i="43"/>
  <c r="BQ144" i="43"/>
  <c r="BD144" i="43"/>
  <c r="AK144" i="43"/>
  <c r="AJ144" i="43"/>
  <c r="AH144" i="43"/>
  <c r="AF144" i="43"/>
  <c r="BQ143" i="43"/>
  <c r="BR143" i="43" s="1"/>
  <c r="BD143" i="43"/>
  <c r="AJ143" i="43"/>
  <c r="AH143" i="43"/>
  <c r="AF143" i="43"/>
  <c r="BQ142" i="43"/>
  <c r="BD142" i="43"/>
  <c r="AJ142" i="43"/>
  <c r="AH142" i="43"/>
  <c r="AF142" i="43"/>
  <c r="BQ141" i="43"/>
  <c r="BD141" i="43"/>
  <c r="AS141" i="43"/>
  <c r="AJ141" i="43"/>
  <c r="AH141" i="43"/>
  <c r="AK141" i="43" s="1"/>
  <c r="AF141" i="43"/>
  <c r="W141" i="43"/>
  <c r="Y141" i="43" s="1"/>
  <c r="AV141" i="43" s="1"/>
  <c r="U141" i="43"/>
  <c r="S141" i="43"/>
  <c r="BQ140" i="43"/>
  <c r="BD140" i="43"/>
  <c r="AJ140" i="43"/>
  <c r="AH140" i="43"/>
  <c r="AK140" i="43" s="1"/>
  <c r="AF140" i="43"/>
  <c r="BQ139" i="43"/>
  <c r="BR139" i="43" s="1"/>
  <c r="BD139" i="43"/>
  <c r="AJ139" i="43"/>
  <c r="AH139" i="43"/>
  <c r="AK139" i="43" s="1"/>
  <c r="AF139" i="43"/>
  <c r="BQ138" i="43"/>
  <c r="BR138" i="43" s="1"/>
  <c r="BD138" i="43"/>
  <c r="AJ138" i="43"/>
  <c r="AH138" i="43"/>
  <c r="AF138" i="43"/>
  <c r="BQ137" i="43"/>
  <c r="BD137" i="43"/>
  <c r="AJ137" i="43"/>
  <c r="AH137" i="43"/>
  <c r="AK137" i="43" s="1"/>
  <c r="AF137" i="43"/>
  <c r="BQ136" i="43"/>
  <c r="BR136" i="43" s="1"/>
  <c r="BD136" i="43"/>
  <c r="AJ136" i="43"/>
  <c r="AH136" i="43"/>
  <c r="AF136" i="43"/>
  <c r="BQ135" i="43"/>
  <c r="BD135" i="43"/>
  <c r="AJ135" i="43"/>
  <c r="AH135" i="43"/>
  <c r="AF135" i="43"/>
  <c r="W135" i="43"/>
  <c r="U135" i="43"/>
  <c r="Y135" i="43" s="1"/>
  <c r="S135" i="43"/>
  <c r="AS135" i="43" s="1"/>
  <c r="BR134" i="43"/>
  <c r="BQ134" i="43"/>
  <c r="BD134" i="43"/>
  <c r="AJ134" i="43"/>
  <c r="AH134" i="43"/>
  <c r="AF134" i="43"/>
  <c r="BQ133" i="43"/>
  <c r="BD133" i="43"/>
  <c r="AJ133" i="43"/>
  <c r="AH133" i="43"/>
  <c r="AK133" i="43" s="1"/>
  <c r="AF133" i="43"/>
  <c r="BQ132" i="43"/>
  <c r="BD132" i="43"/>
  <c r="AJ132" i="43"/>
  <c r="AH132" i="43"/>
  <c r="AF132" i="43"/>
  <c r="BQ131" i="43"/>
  <c r="BR131" i="43" s="1"/>
  <c r="BD131" i="43"/>
  <c r="AJ131" i="43"/>
  <c r="AH131" i="43"/>
  <c r="AK131" i="43" s="1"/>
  <c r="AF131" i="43"/>
  <c r="BQ130" i="43"/>
  <c r="BD130" i="43"/>
  <c r="AJ130" i="43"/>
  <c r="AH130" i="43"/>
  <c r="AF130" i="43"/>
  <c r="BQ129" i="43"/>
  <c r="BD129" i="43"/>
  <c r="AJ129" i="43"/>
  <c r="AH129" i="43"/>
  <c r="AK129" i="43" s="1"/>
  <c r="AF129" i="43"/>
  <c r="W129" i="43"/>
  <c r="U129" i="43"/>
  <c r="S129" i="43"/>
  <c r="AS129" i="43" s="1"/>
  <c r="BQ128" i="43"/>
  <c r="BD128" i="43"/>
  <c r="AJ128" i="43"/>
  <c r="AH128" i="43"/>
  <c r="AF128" i="43"/>
  <c r="BR127" i="43"/>
  <c r="BQ127" i="43"/>
  <c r="BD127" i="43"/>
  <c r="AJ127" i="43"/>
  <c r="AH127" i="43"/>
  <c r="AF127" i="43"/>
  <c r="BQ126" i="43"/>
  <c r="BD126" i="43"/>
  <c r="AJ126" i="43"/>
  <c r="AH126" i="43"/>
  <c r="AF126" i="43"/>
  <c r="AM127" i="43" s="1"/>
  <c r="BQ125" i="43"/>
  <c r="BD125" i="43"/>
  <c r="AJ125" i="43"/>
  <c r="AH125" i="43"/>
  <c r="AK125" i="43" s="1"/>
  <c r="AF125" i="43"/>
  <c r="BQ124" i="43"/>
  <c r="BR124" i="43" s="1"/>
  <c r="BD124" i="43"/>
  <c r="AJ124" i="43"/>
  <c r="AH124" i="43"/>
  <c r="AF124" i="43"/>
  <c r="BQ123" i="43"/>
  <c r="BD123" i="43"/>
  <c r="AJ123" i="43"/>
  <c r="AH123" i="43"/>
  <c r="AF123" i="43"/>
  <c r="W123" i="43"/>
  <c r="U123" i="43"/>
  <c r="Y123" i="43" s="1"/>
  <c r="S123" i="43"/>
  <c r="BQ122" i="43"/>
  <c r="BD122" i="43"/>
  <c r="AJ122" i="43"/>
  <c r="AH122" i="43"/>
  <c r="AK122" i="43" s="1"/>
  <c r="AF122" i="43"/>
  <c r="BQ121" i="43"/>
  <c r="BD121" i="43"/>
  <c r="AJ121" i="43"/>
  <c r="AH121" i="43"/>
  <c r="AF121" i="43"/>
  <c r="BQ120" i="43"/>
  <c r="BD120" i="43"/>
  <c r="BR120" i="43" s="1"/>
  <c r="AJ120" i="43"/>
  <c r="AH120" i="43"/>
  <c r="AK120" i="43" s="1"/>
  <c r="AF120" i="43"/>
  <c r="BQ119" i="43"/>
  <c r="BD119" i="43"/>
  <c r="AJ119" i="43"/>
  <c r="AH119" i="43"/>
  <c r="AF119" i="43"/>
  <c r="BQ118" i="43"/>
  <c r="BD118" i="43"/>
  <c r="AJ118" i="43"/>
  <c r="AH118" i="43"/>
  <c r="AK118" i="43" s="1"/>
  <c r="AF118" i="43"/>
  <c r="BQ117" i="43"/>
  <c r="BR117" i="43" s="1"/>
  <c r="BD117" i="43"/>
  <c r="AS117" i="43"/>
  <c r="AJ117" i="43"/>
  <c r="AH117" i="43"/>
  <c r="AF117" i="43"/>
  <c r="W117" i="43"/>
  <c r="U117" i="43"/>
  <c r="Y117" i="43" s="1"/>
  <c r="S117" i="43"/>
  <c r="BQ116" i="43"/>
  <c r="BD116" i="43"/>
  <c r="AJ116" i="43"/>
  <c r="AH116" i="43"/>
  <c r="AK116" i="43" s="1"/>
  <c r="AF116" i="43"/>
  <c r="BQ115" i="43"/>
  <c r="BD115" i="43"/>
  <c r="AJ115" i="43"/>
  <c r="AH115" i="43"/>
  <c r="AF115" i="43"/>
  <c r="AL115" i="43" s="1"/>
  <c r="BQ114" i="43"/>
  <c r="BD114" i="43"/>
  <c r="AJ114" i="43"/>
  <c r="AH114" i="43"/>
  <c r="AF114" i="43"/>
  <c r="BQ113" i="43"/>
  <c r="BD113" i="43"/>
  <c r="AJ113" i="43"/>
  <c r="AH113" i="43"/>
  <c r="AF113" i="43"/>
  <c r="BQ112" i="43"/>
  <c r="BD112" i="43"/>
  <c r="AJ112" i="43"/>
  <c r="AH112" i="43"/>
  <c r="AF112" i="43"/>
  <c r="BQ111" i="43"/>
  <c r="BD111" i="43"/>
  <c r="AJ111" i="43"/>
  <c r="AK111" i="43" s="1"/>
  <c r="AH111" i="43"/>
  <c r="AF111" i="43"/>
  <c r="W111" i="43"/>
  <c r="U111" i="43"/>
  <c r="Y111" i="43" s="1"/>
  <c r="X111" i="43" s="1"/>
  <c r="Z111" i="43" s="1"/>
  <c r="AA111" i="43" s="1"/>
  <c r="AY111" i="43" s="1"/>
  <c r="S111" i="43"/>
  <c r="AS111" i="43" s="1"/>
  <c r="BQ110" i="43"/>
  <c r="BD110" i="43"/>
  <c r="AJ110" i="43"/>
  <c r="AH110" i="43"/>
  <c r="AF110" i="43"/>
  <c r="BQ109" i="43"/>
  <c r="BD109" i="43"/>
  <c r="AJ109" i="43"/>
  <c r="AH109" i="43"/>
  <c r="AF109" i="43"/>
  <c r="BQ108" i="43"/>
  <c r="BD108" i="43"/>
  <c r="AJ108" i="43"/>
  <c r="AH108" i="43"/>
  <c r="AF108" i="43"/>
  <c r="BQ107" i="43"/>
  <c r="BD107" i="43"/>
  <c r="AJ107" i="43"/>
  <c r="AH107" i="43"/>
  <c r="AF107" i="43"/>
  <c r="BQ106" i="43"/>
  <c r="BD106" i="43"/>
  <c r="AJ106" i="43"/>
  <c r="AH106" i="43"/>
  <c r="AF106" i="43"/>
  <c r="BQ105" i="43"/>
  <c r="BD105" i="43"/>
  <c r="AJ105" i="43"/>
  <c r="AH105" i="43"/>
  <c r="AF105" i="43"/>
  <c r="W105" i="43"/>
  <c r="U105" i="43"/>
  <c r="S105" i="43"/>
  <c r="AS105" i="43" s="1"/>
  <c r="BQ104" i="43"/>
  <c r="BD104" i="43"/>
  <c r="AJ104" i="43"/>
  <c r="AH104" i="43"/>
  <c r="AK104" i="43" s="1"/>
  <c r="AF104" i="43"/>
  <c r="BR103" i="43"/>
  <c r="BQ103" i="43"/>
  <c r="BD103" i="43"/>
  <c r="AJ103" i="43"/>
  <c r="AH103" i="43"/>
  <c r="AF103" i="43"/>
  <c r="BQ102" i="43"/>
  <c r="BD102" i="43"/>
  <c r="BR102" i="43" s="1"/>
  <c r="AJ102" i="43"/>
  <c r="AH102" i="43"/>
  <c r="AF102" i="43"/>
  <c r="AM103" i="43" s="1"/>
  <c r="BQ101" i="43"/>
  <c r="BR101" i="43" s="1"/>
  <c r="BD101" i="43"/>
  <c r="AJ101" i="43"/>
  <c r="AH101" i="43"/>
  <c r="AF101" i="43"/>
  <c r="BQ100" i="43"/>
  <c r="BD100" i="43"/>
  <c r="AJ100" i="43"/>
  <c r="AH100" i="43"/>
  <c r="AF100" i="43"/>
  <c r="BQ99" i="43"/>
  <c r="BD99" i="43"/>
  <c r="AJ99" i="43"/>
  <c r="AH99" i="43"/>
  <c r="AK99" i="43" s="1"/>
  <c r="AF99" i="43"/>
  <c r="W99" i="43"/>
  <c r="U99" i="43"/>
  <c r="Y99" i="43" s="1"/>
  <c r="S99" i="43"/>
  <c r="AS99" i="43" s="1"/>
  <c r="BQ98" i="43"/>
  <c r="BD98" i="43"/>
  <c r="AJ98" i="43"/>
  <c r="AH98" i="43"/>
  <c r="AF98" i="43"/>
  <c r="BQ97" i="43"/>
  <c r="BD97" i="43"/>
  <c r="BR97" i="43" s="1"/>
  <c r="AJ97" i="43"/>
  <c r="AH97" i="43"/>
  <c r="AK97" i="43" s="1"/>
  <c r="AF97" i="43"/>
  <c r="BQ96" i="43"/>
  <c r="BR96" i="43" s="1"/>
  <c r="BD96" i="43"/>
  <c r="AJ96" i="43"/>
  <c r="AH96" i="43"/>
  <c r="AF96" i="43"/>
  <c r="BQ95" i="43"/>
  <c r="BD95" i="43"/>
  <c r="AJ95" i="43"/>
  <c r="AH95" i="43"/>
  <c r="AF95" i="43"/>
  <c r="BQ94" i="43"/>
  <c r="BD94" i="43"/>
  <c r="AJ94" i="43"/>
  <c r="AH94" i="43"/>
  <c r="AF94" i="43"/>
  <c r="BQ93" i="43"/>
  <c r="BD93" i="43"/>
  <c r="BR93" i="43" s="1"/>
  <c r="AJ93" i="43"/>
  <c r="AH93" i="43"/>
  <c r="AF93" i="43"/>
  <c r="W93" i="43"/>
  <c r="U93" i="43"/>
  <c r="S93" i="43"/>
  <c r="AS93" i="43" s="1"/>
  <c r="BQ92" i="43"/>
  <c r="BD92" i="43"/>
  <c r="AJ92" i="43"/>
  <c r="AK92" i="43" s="1"/>
  <c r="AH92" i="43"/>
  <c r="AF92" i="43"/>
  <c r="BQ91" i="43"/>
  <c r="BD91" i="43"/>
  <c r="AJ91" i="43"/>
  <c r="AH91" i="43"/>
  <c r="AF91" i="43"/>
  <c r="AM91" i="43" s="1"/>
  <c r="BQ90" i="43"/>
  <c r="BD90" i="43"/>
  <c r="AJ90" i="43"/>
  <c r="AH90" i="43"/>
  <c r="AK90" i="43" s="1"/>
  <c r="AF90" i="43"/>
  <c r="BQ89" i="43"/>
  <c r="BD89" i="43"/>
  <c r="AJ89" i="43"/>
  <c r="AH89" i="43"/>
  <c r="AF89" i="43"/>
  <c r="BQ88" i="43"/>
  <c r="BR88" i="43" s="1"/>
  <c r="BD88" i="43"/>
  <c r="AJ88" i="43"/>
  <c r="AH88" i="43"/>
  <c r="AF88" i="43"/>
  <c r="BQ87" i="43"/>
  <c r="BD87" i="43"/>
  <c r="AJ87" i="43"/>
  <c r="AH87" i="43"/>
  <c r="AK87" i="43" s="1"/>
  <c r="AF87" i="43"/>
  <c r="W87" i="43"/>
  <c r="U87" i="43"/>
  <c r="S87" i="43"/>
  <c r="BQ86" i="43"/>
  <c r="BD86" i="43"/>
  <c r="AJ86" i="43"/>
  <c r="AH86" i="43"/>
  <c r="AF86" i="43"/>
  <c r="BQ85" i="43"/>
  <c r="BD85" i="43"/>
  <c r="BR85" i="43" s="1"/>
  <c r="AJ85" i="43"/>
  <c r="AH85" i="43"/>
  <c r="AK85" i="43" s="1"/>
  <c r="AF85" i="43"/>
  <c r="BQ84" i="43"/>
  <c r="BR84" i="43" s="1"/>
  <c r="BD84" i="43"/>
  <c r="AJ84" i="43"/>
  <c r="AH84" i="43"/>
  <c r="AK84" i="43" s="1"/>
  <c r="AF84" i="43"/>
  <c r="BQ83" i="43"/>
  <c r="BD83" i="43"/>
  <c r="AJ83" i="43"/>
  <c r="AH83" i="43"/>
  <c r="AF83" i="43"/>
  <c r="BQ82" i="43"/>
  <c r="BD82" i="43"/>
  <c r="AJ82" i="43"/>
  <c r="AH82" i="43"/>
  <c r="AF82" i="43"/>
  <c r="BQ81" i="43"/>
  <c r="BD81" i="43"/>
  <c r="AJ81" i="43"/>
  <c r="AH81" i="43"/>
  <c r="AF81" i="43"/>
  <c r="W81" i="43"/>
  <c r="U81" i="43"/>
  <c r="S81" i="43"/>
  <c r="AS81" i="43" s="1"/>
  <c r="BQ80" i="43"/>
  <c r="BD80" i="43"/>
  <c r="AJ80" i="43"/>
  <c r="AH80" i="43"/>
  <c r="AF80" i="43"/>
  <c r="BQ79" i="43"/>
  <c r="BD79" i="43"/>
  <c r="AJ79" i="43"/>
  <c r="AH79" i="43"/>
  <c r="AK79" i="43" s="1"/>
  <c r="AF79" i="43"/>
  <c r="BQ78" i="43"/>
  <c r="BD78" i="43"/>
  <c r="AJ78" i="43"/>
  <c r="AH78" i="43"/>
  <c r="AF78" i="43"/>
  <c r="BQ77" i="43"/>
  <c r="BD77" i="43"/>
  <c r="AK77" i="43"/>
  <c r="AJ77" i="43"/>
  <c r="AH77" i="43"/>
  <c r="AF77" i="43"/>
  <c r="AL78" i="43" s="1"/>
  <c r="BQ76" i="43"/>
  <c r="BD76" i="43"/>
  <c r="AJ76" i="43"/>
  <c r="AH76" i="43"/>
  <c r="AF76" i="43"/>
  <c r="BQ75" i="43"/>
  <c r="BD75" i="43"/>
  <c r="AS75" i="43"/>
  <c r="AJ75" i="43"/>
  <c r="AH75" i="43"/>
  <c r="AF75" i="43"/>
  <c r="W75" i="43"/>
  <c r="U75" i="43"/>
  <c r="S75" i="43"/>
  <c r="BQ74" i="43"/>
  <c r="BD74" i="43"/>
  <c r="AJ74" i="43"/>
  <c r="AH74" i="43"/>
  <c r="AK74" i="43" s="1"/>
  <c r="AF74" i="43"/>
  <c r="BQ73" i="43"/>
  <c r="BD73" i="43"/>
  <c r="AJ73" i="43"/>
  <c r="AH73" i="43"/>
  <c r="AK73" i="43" s="1"/>
  <c r="AF73" i="43"/>
  <c r="AL73" i="43" s="1"/>
  <c r="BQ72" i="43"/>
  <c r="BD72" i="43"/>
  <c r="AM72" i="43"/>
  <c r="AL72" i="43"/>
  <c r="AJ72" i="43"/>
  <c r="AH72" i="43"/>
  <c r="AF72" i="43"/>
  <c r="BQ71" i="43"/>
  <c r="BD71" i="43"/>
  <c r="AJ71" i="43"/>
  <c r="AH71" i="43"/>
  <c r="AF71" i="43"/>
  <c r="BQ70" i="43"/>
  <c r="BD70" i="43"/>
  <c r="AJ70" i="43"/>
  <c r="AH70" i="43"/>
  <c r="AF70" i="43"/>
  <c r="BQ69" i="43"/>
  <c r="BD69" i="43"/>
  <c r="BR69" i="43" s="1"/>
  <c r="AJ69" i="43"/>
  <c r="AH69" i="43"/>
  <c r="AK69" i="43" s="1"/>
  <c r="AF69" i="43"/>
  <c r="W69" i="43"/>
  <c r="U69" i="43"/>
  <c r="S69" i="43"/>
  <c r="AS69" i="43" s="1"/>
  <c r="BQ68" i="43"/>
  <c r="BD68" i="43"/>
  <c r="AM68" i="43"/>
  <c r="AL68" i="43"/>
  <c r="AJ68" i="43"/>
  <c r="AH68" i="43"/>
  <c r="AF68" i="43"/>
  <c r="BQ67" i="43"/>
  <c r="BD67" i="43"/>
  <c r="AJ67" i="43"/>
  <c r="AH67" i="43"/>
  <c r="AK67" i="43" s="1"/>
  <c r="AF67" i="43"/>
  <c r="BQ66" i="43"/>
  <c r="BD66" i="43"/>
  <c r="BR66" i="43" s="1"/>
  <c r="AJ66" i="43"/>
  <c r="AH66" i="43"/>
  <c r="AK66" i="43" s="1"/>
  <c r="AF66" i="43"/>
  <c r="BQ65" i="43"/>
  <c r="BR65" i="43" s="1"/>
  <c r="BD65" i="43"/>
  <c r="AK65" i="43"/>
  <c r="AJ65" i="43"/>
  <c r="AH65" i="43"/>
  <c r="AF65" i="43"/>
  <c r="BQ64" i="43"/>
  <c r="BD64" i="43"/>
  <c r="AJ64" i="43"/>
  <c r="AH64" i="43"/>
  <c r="AK64" i="43" s="1"/>
  <c r="AF64" i="43"/>
  <c r="BQ63" i="43"/>
  <c r="BD63" i="43"/>
  <c r="AJ63" i="43"/>
  <c r="AH63" i="43"/>
  <c r="AK63" i="43" s="1"/>
  <c r="AF63" i="43"/>
  <c r="Y63" i="43"/>
  <c r="W63" i="43"/>
  <c r="U63" i="43"/>
  <c r="S63" i="43"/>
  <c r="AS63" i="43" s="1"/>
  <c r="BQ62" i="43"/>
  <c r="BD62" i="43"/>
  <c r="AJ62" i="43"/>
  <c r="AH62" i="43"/>
  <c r="AK62" i="43" s="1"/>
  <c r="AF62" i="43"/>
  <c r="BQ61" i="43"/>
  <c r="BD61" i="43"/>
  <c r="AJ61" i="43"/>
  <c r="AH61" i="43"/>
  <c r="AF61" i="43"/>
  <c r="BQ60" i="43"/>
  <c r="BD60" i="43"/>
  <c r="AJ60" i="43"/>
  <c r="AH60" i="43"/>
  <c r="AK60" i="43" s="1"/>
  <c r="AF60" i="43"/>
  <c r="BQ59" i="43"/>
  <c r="BD59" i="43"/>
  <c r="AJ59" i="43"/>
  <c r="AH59" i="43"/>
  <c r="AF59" i="43"/>
  <c r="BQ58" i="43"/>
  <c r="BD58" i="43"/>
  <c r="AJ58" i="43"/>
  <c r="AH58" i="43"/>
  <c r="AF58" i="43"/>
  <c r="BQ57" i="43"/>
  <c r="BD57" i="43"/>
  <c r="AJ57" i="43"/>
  <c r="AH57" i="43"/>
  <c r="AF57" i="43"/>
  <c r="W57" i="43"/>
  <c r="Y57" i="43" s="1"/>
  <c r="AV57" i="43" s="1"/>
  <c r="U57" i="43"/>
  <c r="S57" i="43"/>
  <c r="AS57" i="43" s="1"/>
  <c r="BQ56" i="43"/>
  <c r="BD56" i="43"/>
  <c r="BR56" i="43" s="1"/>
  <c r="AJ56" i="43"/>
  <c r="AH56" i="43"/>
  <c r="AF56" i="43"/>
  <c r="BQ55" i="43"/>
  <c r="BD55" i="43"/>
  <c r="AJ55" i="43"/>
  <c r="AH55" i="43"/>
  <c r="AK55" i="43" s="1"/>
  <c r="AF55" i="43"/>
  <c r="BQ54" i="43"/>
  <c r="BD54" i="43"/>
  <c r="AJ54" i="43"/>
  <c r="AH54" i="43"/>
  <c r="AF54" i="43"/>
  <c r="BQ53" i="43"/>
  <c r="BD53" i="43"/>
  <c r="AJ53" i="43"/>
  <c r="AH53" i="43"/>
  <c r="AF53" i="43"/>
  <c r="BQ52" i="43"/>
  <c r="BR52" i="43" s="1"/>
  <c r="BD52" i="43"/>
  <c r="AJ52" i="43"/>
  <c r="AH52" i="43"/>
  <c r="AF52" i="43"/>
  <c r="BQ51" i="43"/>
  <c r="BD51" i="43"/>
  <c r="AJ51" i="43"/>
  <c r="AH51" i="43"/>
  <c r="AK51" i="43" s="1"/>
  <c r="AF51" i="43"/>
  <c r="W51" i="43"/>
  <c r="U51" i="43"/>
  <c r="Y51" i="43" s="1"/>
  <c r="X51" i="43" s="1"/>
  <c r="Z51" i="43" s="1"/>
  <c r="AA51" i="43" s="1"/>
  <c r="AY51" i="43" s="1"/>
  <c r="S51" i="43"/>
  <c r="AS51" i="43" s="1"/>
  <c r="BQ50" i="43"/>
  <c r="BD50" i="43"/>
  <c r="AJ50" i="43"/>
  <c r="AH50" i="43"/>
  <c r="AF50" i="43"/>
  <c r="BR49" i="43"/>
  <c r="BQ49" i="43"/>
  <c r="BD49" i="43"/>
  <c r="AK49" i="43"/>
  <c r="AJ49" i="43"/>
  <c r="AH49" i="43"/>
  <c r="AF49" i="43"/>
  <c r="BQ48" i="43"/>
  <c r="BD48" i="43"/>
  <c r="AJ48" i="43"/>
  <c r="AH48" i="43"/>
  <c r="AF48" i="43"/>
  <c r="BQ47" i="43"/>
  <c r="BD47" i="43"/>
  <c r="BR47" i="43" s="1"/>
  <c r="AJ47" i="43"/>
  <c r="AH47" i="43"/>
  <c r="AF47" i="43"/>
  <c r="BQ46" i="43"/>
  <c r="BD46" i="43"/>
  <c r="AJ46" i="43"/>
  <c r="AH46" i="43"/>
  <c r="AF46" i="43"/>
  <c r="BQ45" i="43"/>
  <c r="BD45" i="43"/>
  <c r="BR45" i="43" s="1"/>
  <c r="AJ45" i="43"/>
  <c r="AH45" i="43"/>
  <c r="AK45" i="43" s="1"/>
  <c r="AF45" i="43"/>
  <c r="W45" i="43"/>
  <c r="U45" i="43"/>
  <c r="S45" i="43"/>
  <c r="AS45" i="43" s="1"/>
  <c r="BQ44" i="43"/>
  <c r="BR44" i="43" s="1"/>
  <c r="BD44" i="43"/>
  <c r="AJ44" i="43"/>
  <c r="AH44" i="43"/>
  <c r="AK44" i="43" s="1"/>
  <c r="AF44" i="43"/>
  <c r="BQ43" i="43"/>
  <c r="BD43" i="43"/>
  <c r="BR43" i="43" s="1"/>
  <c r="AJ43" i="43"/>
  <c r="AH43" i="43"/>
  <c r="AF43" i="43"/>
  <c r="BQ42" i="43"/>
  <c r="BD42" i="43"/>
  <c r="AM42" i="43"/>
  <c r="AJ42" i="43"/>
  <c r="AH42" i="43"/>
  <c r="AF42" i="43"/>
  <c r="BQ41" i="43"/>
  <c r="BR41" i="43" s="1"/>
  <c r="BD41" i="43"/>
  <c r="AJ41" i="43"/>
  <c r="AH41" i="43"/>
  <c r="AF41" i="43"/>
  <c r="BQ40" i="43"/>
  <c r="BD40" i="43"/>
  <c r="AJ40" i="43"/>
  <c r="AH40" i="43"/>
  <c r="AK40" i="43" s="1"/>
  <c r="AF40" i="43"/>
  <c r="BQ39" i="43"/>
  <c r="BD39" i="43"/>
  <c r="AJ39" i="43"/>
  <c r="AH39" i="43"/>
  <c r="AK39" i="43" s="1"/>
  <c r="AF39" i="43"/>
  <c r="W39" i="43"/>
  <c r="U39" i="43"/>
  <c r="S39" i="43"/>
  <c r="AS39" i="43" s="1"/>
  <c r="BQ38" i="43"/>
  <c r="BD38" i="43"/>
  <c r="AJ38" i="43"/>
  <c r="AH38" i="43"/>
  <c r="AK38" i="43" s="1"/>
  <c r="AF38" i="43"/>
  <c r="AM38" i="43" s="1"/>
  <c r="BQ37" i="43"/>
  <c r="BD37" i="43"/>
  <c r="AJ37" i="43"/>
  <c r="AH37" i="43"/>
  <c r="AK37" i="43" s="1"/>
  <c r="AF37" i="43"/>
  <c r="BQ36" i="43"/>
  <c r="BD36" i="43"/>
  <c r="AJ36" i="43"/>
  <c r="AH36" i="43"/>
  <c r="AK36" i="43" s="1"/>
  <c r="AF36" i="43"/>
  <c r="BQ35" i="43"/>
  <c r="BD35" i="43"/>
  <c r="AJ35" i="43"/>
  <c r="AK35" i="43" s="1"/>
  <c r="AH35" i="43"/>
  <c r="AF35" i="43"/>
  <c r="AM35" i="43" s="1"/>
  <c r="BQ34" i="43"/>
  <c r="BD34" i="43"/>
  <c r="AJ34" i="43"/>
  <c r="AH34" i="43"/>
  <c r="AK34" i="43" s="1"/>
  <c r="AF34" i="43"/>
  <c r="BQ33" i="43"/>
  <c r="BD33" i="43"/>
  <c r="AJ33" i="43"/>
  <c r="AH33" i="43"/>
  <c r="AF33" i="43"/>
  <c r="W33" i="43"/>
  <c r="U33" i="43"/>
  <c r="Y33" i="43" s="1"/>
  <c r="AV33" i="43" s="1"/>
  <c r="S33" i="43"/>
  <c r="AS33" i="43" s="1"/>
  <c r="BQ32" i="43"/>
  <c r="BD32" i="43"/>
  <c r="AJ32" i="43"/>
  <c r="AH32" i="43"/>
  <c r="AK32" i="43" s="1"/>
  <c r="AF32" i="43"/>
  <c r="BQ31" i="43"/>
  <c r="BD31" i="43"/>
  <c r="BR31" i="43" s="1"/>
  <c r="AJ31" i="43"/>
  <c r="AH31" i="43"/>
  <c r="AF31" i="43"/>
  <c r="BQ30" i="43"/>
  <c r="BD30" i="43"/>
  <c r="AJ30" i="43"/>
  <c r="AH30" i="43"/>
  <c r="AK30" i="43" s="1"/>
  <c r="AF30" i="43"/>
  <c r="BQ29" i="43"/>
  <c r="BD29" i="43"/>
  <c r="AJ29" i="43"/>
  <c r="AH29" i="43"/>
  <c r="AK29" i="43" s="1"/>
  <c r="AF29" i="43"/>
  <c r="BQ28" i="43"/>
  <c r="BD28" i="43"/>
  <c r="AJ28" i="43"/>
  <c r="AH28" i="43"/>
  <c r="AK28" i="43" s="1"/>
  <c r="AF28" i="43"/>
  <c r="BQ27" i="43"/>
  <c r="BD27" i="43"/>
  <c r="AS27" i="43"/>
  <c r="AJ27" i="43"/>
  <c r="AH27" i="43"/>
  <c r="AF27" i="43"/>
  <c r="W27" i="43"/>
  <c r="U27" i="43"/>
  <c r="Y27" i="43" s="1"/>
  <c r="S27" i="43"/>
  <c r="BQ26" i="43"/>
  <c r="BD26" i="43"/>
  <c r="AJ26" i="43"/>
  <c r="AH26" i="43"/>
  <c r="AK26" i="43" s="1"/>
  <c r="AF26" i="43"/>
  <c r="BQ25" i="43"/>
  <c r="BD25" i="43"/>
  <c r="AJ25" i="43"/>
  <c r="AH25" i="43"/>
  <c r="AK25" i="43" s="1"/>
  <c r="AF25" i="43"/>
  <c r="BQ24" i="43"/>
  <c r="BD24" i="43"/>
  <c r="AJ24" i="43"/>
  <c r="AH24" i="43"/>
  <c r="AF24" i="43"/>
  <c r="BQ23" i="43"/>
  <c r="BD23" i="43"/>
  <c r="AJ23" i="43"/>
  <c r="AH23" i="43"/>
  <c r="AF23" i="43"/>
  <c r="BQ22" i="43"/>
  <c r="BD22" i="43"/>
  <c r="AJ22" i="43"/>
  <c r="AH22" i="43"/>
  <c r="AF22" i="43"/>
  <c r="BQ21" i="43"/>
  <c r="BD21" i="43"/>
  <c r="BR21" i="43" s="1"/>
  <c r="AS21" i="43"/>
  <c r="AJ21" i="43"/>
  <c r="AH21" i="43"/>
  <c r="AK21" i="43" s="1"/>
  <c r="AF21" i="43"/>
  <c r="W21" i="43"/>
  <c r="U21" i="43"/>
  <c r="S21" i="43"/>
  <c r="BQ20" i="43"/>
  <c r="BD20" i="43"/>
  <c r="BR20" i="43" s="1"/>
  <c r="AJ20" i="43"/>
  <c r="AH20" i="43"/>
  <c r="AK20" i="43" s="1"/>
  <c r="AF20" i="43"/>
  <c r="BQ19" i="43"/>
  <c r="BR19" i="43" s="1"/>
  <c r="BD19" i="43"/>
  <c r="AJ19" i="43"/>
  <c r="AH19" i="43"/>
  <c r="AF19" i="43"/>
  <c r="BQ18" i="43"/>
  <c r="BD18" i="43"/>
  <c r="AJ18" i="43"/>
  <c r="AH18" i="43"/>
  <c r="AF18" i="43"/>
  <c r="BQ17" i="43"/>
  <c r="BD17" i="43"/>
  <c r="BR17" i="43" s="1"/>
  <c r="AJ17" i="43"/>
  <c r="AH17" i="43"/>
  <c r="AF17" i="43"/>
  <c r="BQ16" i="43"/>
  <c r="BR16" i="43" s="1"/>
  <c r="BD16" i="43"/>
  <c r="AJ16" i="43"/>
  <c r="AH16" i="43"/>
  <c r="AF16" i="43"/>
  <c r="BQ15" i="43"/>
  <c r="BD15" i="43"/>
  <c r="AJ15" i="43"/>
  <c r="AH15" i="43"/>
  <c r="AF15" i="43"/>
  <c r="AM15" i="43" s="1"/>
  <c r="W15" i="43"/>
  <c r="U15" i="43"/>
  <c r="Y15" i="43" s="1"/>
  <c r="S15" i="43"/>
  <c r="AS15" i="43" s="1"/>
  <c r="BQ14" i="43"/>
  <c r="BD14" i="43"/>
  <c r="AJ14" i="43"/>
  <c r="AH14" i="43"/>
  <c r="AK14" i="43" s="1"/>
  <c r="AF14" i="43"/>
  <c r="BQ13" i="43"/>
  <c r="BR13" i="43" s="1"/>
  <c r="BD13" i="43"/>
  <c r="AJ13" i="43"/>
  <c r="AH13" i="43"/>
  <c r="AF13" i="43"/>
  <c r="BQ12" i="43"/>
  <c r="BD12" i="43"/>
  <c r="AJ12" i="43"/>
  <c r="AH12" i="43"/>
  <c r="AF12" i="43"/>
  <c r="BQ11" i="43"/>
  <c r="BD11" i="43"/>
  <c r="AJ11" i="43"/>
  <c r="AH11" i="43"/>
  <c r="AF11" i="43"/>
  <c r="BQ10" i="43"/>
  <c r="BD10" i="43"/>
  <c r="AJ10" i="43"/>
  <c r="AH10" i="43"/>
  <c r="AF10" i="43"/>
  <c r="BQ9" i="43"/>
  <c r="BD9" i="43"/>
  <c r="AJ9" i="43"/>
  <c r="AH9" i="43"/>
  <c r="AK9" i="43" s="1"/>
  <c r="AF9" i="43"/>
  <c r="W9" i="43"/>
  <c r="U9" i="43"/>
  <c r="Y9" i="43" s="1"/>
  <c r="S9" i="43"/>
  <c r="AS9" i="43" s="1"/>
  <c r="AM777" i="43" l="1"/>
  <c r="AK47" i="43"/>
  <c r="BR79" i="43"/>
  <c r="AK132" i="43"/>
  <c r="BR150" i="43"/>
  <c r="BR159" i="43"/>
  <c r="AK209" i="43"/>
  <c r="Y219" i="43"/>
  <c r="BR237" i="43"/>
  <c r="AK325" i="43"/>
  <c r="BR445" i="43"/>
  <c r="AM529" i="43"/>
  <c r="AL529" i="43"/>
  <c r="AK625" i="43"/>
  <c r="AK757" i="43"/>
  <c r="AK508" i="43"/>
  <c r="BR650" i="43"/>
  <c r="AM949" i="43"/>
  <c r="AL949" i="43"/>
  <c r="BR576" i="43"/>
  <c r="AM115" i="43"/>
  <c r="BR9" i="43"/>
  <c r="BR146" i="43"/>
  <c r="AM11" i="43"/>
  <c r="AK114" i="43"/>
  <c r="BR128" i="43"/>
  <c r="AK577" i="43"/>
  <c r="BR601" i="43"/>
  <c r="BR728" i="43"/>
  <c r="BR155" i="43"/>
  <c r="Y165" i="43"/>
  <c r="AV165" i="43" s="1"/>
  <c r="AK596" i="43"/>
  <c r="AK938" i="43"/>
  <c r="BR209" i="43"/>
  <c r="BR659" i="43"/>
  <c r="AM211" i="43"/>
  <c r="AL211" i="43"/>
  <c r="AL210" i="43"/>
  <c r="BR267" i="43"/>
  <c r="AK335" i="43"/>
  <c r="AK191" i="43"/>
  <c r="BR104" i="43"/>
  <c r="BR151" i="43"/>
  <c r="AK263" i="43"/>
  <c r="BR422" i="43"/>
  <c r="AK10" i="43"/>
  <c r="AK95" i="43"/>
  <c r="AK177" i="43"/>
  <c r="Y249" i="43"/>
  <c r="BR258" i="43"/>
  <c r="BR263" i="43"/>
  <c r="AK268" i="43"/>
  <c r="AK283" i="43"/>
  <c r="AK404" i="43"/>
  <c r="AL437" i="43"/>
  <c r="BR606" i="43"/>
  <c r="BR793" i="43"/>
  <c r="BR904" i="43"/>
  <c r="Y81" i="43"/>
  <c r="AK86" i="43"/>
  <c r="AM461" i="43"/>
  <c r="BR875" i="43"/>
  <c r="AM146" i="43"/>
  <c r="Y105" i="43"/>
  <c r="AK110" i="43"/>
  <c r="AK157" i="43"/>
  <c r="AK166" i="43"/>
  <c r="AM187" i="43"/>
  <c r="AM225" i="43"/>
  <c r="AM226" i="43" s="1"/>
  <c r="AK235" i="43"/>
  <c r="AK259" i="43"/>
  <c r="BR268" i="43"/>
  <c r="BR278" i="43"/>
  <c r="BR413" i="43"/>
  <c r="AM428" i="43"/>
  <c r="BR723" i="43"/>
  <c r="AL418" i="43"/>
  <c r="BR23" i="43"/>
  <c r="BR72" i="43"/>
  <c r="AK96" i="43"/>
  <c r="BR100" i="43"/>
  <c r="BR115" i="43"/>
  <c r="AK240" i="43"/>
  <c r="BR385" i="43"/>
  <c r="AK583" i="43"/>
  <c r="BR324" i="43"/>
  <c r="AK59" i="43"/>
  <c r="BR63" i="43"/>
  <c r="BR68" i="43"/>
  <c r="AM116" i="43"/>
  <c r="AL162" i="43"/>
  <c r="BR225" i="43"/>
  <c r="AK236" i="43"/>
  <c r="AK361" i="43"/>
  <c r="AK366" i="43"/>
  <c r="AK535" i="43"/>
  <c r="AK691" i="43"/>
  <c r="AK705" i="43"/>
  <c r="AL705" i="43" s="1"/>
  <c r="AL706" i="43" s="1"/>
  <c r="AL707" i="43" s="1"/>
  <c r="AT705" i="43" s="1"/>
  <c r="AU705" i="43" s="1"/>
  <c r="BR876" i="43"/>
  <c r="BR903" i="43"/>
  <c r="BR54" i="43"/>
  <c r="AL236" i="43"/>
  <c r="BR852" i="43"/>
  <c r="AK872" i="43"/>
  <c r="BR61" i="43"/>
  <c r="BR26" i="43"/>
  <c r="BR59" i="43"/>
  <c r="Y69" i="43"/>
  <c r="AM69" i="43" s="1"/>
  <c r="BR77" i="43"/>
  <c r="AK106" i="43"/>
  <c r="AK217" i="43"/>
  <c r="AK255" i="43"/>
  <c r="AK347" i="43"/>
  <c r="AL362" i="43"/>
  <c r="AK376" i="43"/>
  <c r="Y843" i="43"/>
  <c r="BR857" i="43"/>
  <c r="BR230" i="43"/>
  <c r="AL111" i="43"/>
  <c r="AL204" i="43"/>
  <c r="AM204" i="43"/>
  <c r="BR270" i="43"/>
  <c r="AK829" i="43"/>
  <c r="BR76" i="43"/>
  <c r="BR64" i="43"/>
  <c r="BR217" i="43"/>
  <c r="BR814" i="43"/>
  <c r="BR561" i="43"/>
  <c r="AK91" i="43"/>
  <c r="BR152" i="43"/>
  <c r="BR73" i="43"/>
  <c r="BR92" i="43"/>
  <c r="BR55" i="43"/>
  <c r="AL189" i="43"/>
  <c r="AK492" i="43"/>
  <c r="AK766" i="43"/>
  <c r="AK150" i="43"/>
  <c r="BR170" i="43"/>
  <c r="AM224" i="43"/>
  <c r="AL224" i="43"/>
  <c r="BR42" i="43"/>
  <c r="AK742" i="43"/>
  <c r="BR10" i="43"/>
  <c r="BR254" i="43"/>
  <c r="BR273" i="43"/>
  <c r="AM307" i="43"/>
  <c r="AM396" i="43"/>
  <c r="AL396" i="43"/>
  <c r="BR235" i="43"/>
  <c r="AK375" i="43"/>
  <c r="AL375" i="43" s="1"/>
  <c r="AK17" i="43"/>
  <c r="AL14" i="43"/>
  <c r="AM14" i="43"/>
  <c r="AK22" i="43"/>
  <c r="BR36" i="43"/>
  <c r="AK189" i="43"/>
  <c r="AK232" i="43"/>
  <c r="BR328" i="43"/>
  <c r="AM354" i="43"/>
  <c r="BR692" i="43"/>
  <c r="BR309" i="43"/>
  <c r="BR512" i="43"/>
  <c r="BR113" i="43"/>
  <c r="AL188" i="43"/>
  <c r="AM188" i="43"/>
  <c r="BR259" i="43"/>
  <c r="AL528" i="43"/>
  <c r="AL679" i="43"/>
  <c r="AK61" i="43"/>
  <c r="BR83" i="43"/>
  <c r="AK159" i="43"/>
  <c r="AK208" i="43"/>
  <c r="AK309" i="43"/>
  <c r="BR314" i="43"/>
  <c r="AK324" i="43"/>
  <c r="AK329" i="43"/>
  <c r="BR377" i="43"/>
  <c r="AK464" i="43"/>
  <c r="AK488" i="43"/>
  <c r="AK658" i="43"/>
  <c r="BR786" i="43"/>
  <c r="AK796" i="43"/>
  <c r="BR810" i="43"/>
  <c r="BR815" i="43"/>
  <c r="AK820" i="43"/>
  <c r="BR352" i="43"/>
  <c r="BR361" i="43"/>
  <c r="AK427" i="43"/>
  <c r="BR454" i="43"/>
  <c r="BR464" i="43"/>
  <c r="AK473" i="43"/>
  <c r="Y507" i="43"/>
  <c r="X507" i="43" s="1"/>
  <c r="Z507" i="43" s="1"/>
  <c r="AA507" i="43" s="1"/>
  <c r="AY507" i="43" s="1"/>
  <c r="Y549" i="43"/>
  <c r="X549" i="43" s="1"/>
  <c r="Z549" i="43" s="1"/>
  <c r="AA549" i="43" s="1"/>
  <c r="AY549" i="43" s="1"/>
  <c r="BR557" i="43"/>
  <c r="AK572" i="43"/>
  <c r="AK586" i="43"/>
  <c r="BR605" i="43"/>
  <c r="AK610" i="43"/>
  <c r="Y615" i="43"/>
  <c r="AM615" i="43" s="1"/>
  <c r="AK639" i="43"/>
  <c r="AK649" i="43"/>
  <c r="AK677" i="43"/>
  <c r="BR691" i="43"/>
  <c r="AK696" i="43"/>
  <c r="AK715" i="43"/>
  <c r="AK724" i="43"/>
  <c r="Y729" i="43"/>
  <c r="AM729" i="43" s="1"/>
  <c r="BR742" i="43"/>
  <c r="AK762" i="43"/>
  <c r="AK777" i="43"/>
  <c r="Y801" i="43"/>
  <c r="AK806" i="43"/>
  <c r="BR829" i="43"/>
  <c r="AK853" i="43"/>
  <c r="AK862" i="43"/>
  <c r="AK885" i="43"/>
  <c r="BR914" i="43"/>
  <c r="AK919" i="43"/>
  <c r="AM925" i="43"/>
  <c r="AK933" i="43"/>
  <c r="AL933" i="43" s="1"/>
  <c r="AK952" i="43"/>
  <c r="AM357" i="43"/>
  <c r="AK367" i="43"/>
  <c r="BR376" i="43"/>
  <c r="AK396" i="43"/>
  <c r="AK400" i="43"/>
  <c r="BR427" i="43"/>
  <c r="BR436" i="43"/>
  <c r="AK483" i="43"/>
  <c r="AL483" i="43" s="1"/>
  <c r="AM518" i="43"/>
  <c r="AK545" i="43"/>
  <c r="BR562" i="43"/>
  <c r="BR572" i="43"/>
  <c r="BR591" i="43"/>
  <c r="BR658" i="43"/>
  <c r="AK729" i="43"/>
  <c r="AL729" i="43" s="1"/>
  <c r="AK748" i="43"/>
  <c r="AK758" i="43"/>
  <c r="AL798" i="43"/>
  <c r="AK801" i="43"/>
  <c r="AL801" i="43" s="1"/>
  <c r="BR834" i="43"/>
  <c r="AK900" i="43"/>
  <c r="BR924" i="43"/>
  <c r="AK142" i="43"/>
  <c r="BR441" i="43"/>
  <c r="BR558" i="43"/>
  <c r="BR673" i="43"/>
  <c r="BR705" i="43"/>
  <c r="AK788" i="43"/>
  <c r="BR18" i="43"/>
  <c r="Y87" i="43"/>
  <c r="X87" i="43" s="1"/>
  <c r="Z87" i="43" s="1"/>
  <c r="AA87" i="43" s="1"/>
  <c r="AY87" i="43" s="1"/>
  <c r="AL92" i="43"/>
  <c r="AK124" i="43"/>
  <c r="Y129" i="43"/>
  <c r="AV129" i="43" s="1"/>
  <c r="AM134" i="43"/>
  <c r="AM171" i="43"/>
  <c r="AM182" i="43"/>
  <c r="AM228" i="43"/>
  <c r="BR231" i="43"/>
  <c r="AK260" i="43"/>
  <c r="BR306" i="43"/>
  <c r="BR367" i="43"/>
  <c r="BR483" i="43"/>
  <c r="BR582" i="43"/>
  <c r="AK611" i="43"/>
  <c r="BR630" i="43"/>
  <c r="BR748" i="43"/>
  <c r="BR758" i="43"/>
  <c r="BR801" i="43"/>
  <c r="AL860" i="43"/>
  <c r="AK944" i="43"/>
  <c r="AM78" i="43"/>
  <c r="BR91" i="43"/>
  <c r="BR160" i="43"/>
  <c r="BR264" i="43"/>
  <c r="BR455" i="43"/>
  <c r="BR522" i="43"/>
  <c r="AL573" i="43"/>
  <c r="BR615" i="43"/>
  <c r="AK654" i="43"/>
  <c r="BR739" i="43"/>
  <c r="BR743" i="43"/>
  <c r="BR767" i="43"/>
  <c r="AL835" i="43"/>
  <c r="BR858" i="43"/>
  <c r="AL19" i="43"/>
  <c r="BR46" i="43"/>
  <c r="AK56" i="43"/>
  <c r="BR110" i="43"/>
  <c r="AK134" i="43"/>
  <c r="AK152" i="43"/>
  <c r="AK161" i="43"/>
  <c r="AK171" i="43"/>
  <c r="AM210" i="43"/>
  <c r="BR218" i="43"/>
  <c r="AK227" i="43"/>
  <c r="BR241" i="43"/>
  <c r="AK265" i="43"/>
  <c r="BR269" i="43"/>
  <c r="BR297" i="43"/>
  <c r="BR330" i="43"/>
  <c r="AK349" i="43"/>
  <c r="BR357" i="43"/>
  <c r="BR372" i="43"/>
  <c r="AL401" i="43"/>
  <c r="AM434" i="43"/>
  <c r="BR474" i="43"/>
  <c r="AK479" i="43"/>
  <c r="BR498" i="43"/>
  <c r="BR517" i="43"/>
  <c r="AK523" i="43"/>
  <c r="AK559" i="43"/>
  <c r="Y573" i="43"/>
  <c r="BR587" i="43"/>
  <c r="AK597" i="43"/>
  <c r="AK636" i="43"/>
  <c r="AK674" i="43"/>
  <c r="BR687" i="43"/>
  <c r="BR701" i="43"/>
  <c r="AK706" i="43"/>
  <c r="Y735" i="43"/>
  <c r="AK740" i="43"/>
  <c r="BR773" i="43"/>
  <c r="AK783" i="43"/>
  <c r="BR788" i="43"/>
  <c r="AK793" i="43"/>
  <c r="AK812" i="43"/>
  <c r="BR816" i="43"/>
  <c r="AK849" i="43"/>
  <c r="AK882" i="43"/>
  <c r="AK896" i="43"/>
  <c r="BR905" i="43"/>
  <c r="AK925" i="43"/>
  <c r="BR929" i="43"/>
  <c r="AK939" i="43"/>
  <c r="BR944" i="43"/>
  <c r="BR844" i="43"/>
  <c r="BR896" i="43"/>
  <c r="AK242" i="43"/>
  <c r="BR246" i="43"/>
  <c r="BR311" i="43"/>
  <c r="AK331" i="43"/>
  <c r="BR368" i="43"/>
  <c r="AK475" i="43"/>
  <c r="BR479" i="43"/>
  <c r="BR523" i="43"/>
  <c r="AK532" i="43"/>
  <c r="AM542" i="43"/>
  <c r="AK550" i="43"/>
  <c r="BR559" i="43"/>
  <c r="AK564" i="43"/>
  <c r="AK588" i="43"/>
  <c r="AK593" i="43"/>
  <c r="BR597" i="43"/>
  <c r="AK612" i="43"/>
  <c r="BR631" i="43"/>
  <c r="BR645" i="43"/>
  <c r="AK669" i="43"/>
  <c r="AL669" i="43" s="1"/>
  <c r="AL670" i="43" s="1"/>
  <c r="AL671" i="43" s="1"/>
  <c r="AK679" i="43"/>
  <c r="BR706" i="43"/>
  <c r="AK726" i="43"/>
  <c r="BR744" i="43"/>
  <c r="BR783" i="43"/>
  <c r="AK817" i="43"/>
  <c r="AK868" i="43"/>
  <c r="AK466" i="43"/>
  <c r="Y471" i="43"/>
  <c r="AK504" i="43"/>
  <c r="BR621" i="43"/>
  <c r="BR702" i="43"/>
  <c r="BR730" i="43"/>
  <c r="BR373" i="43"/>
  <c r="BR754" i="43"/>
  <c r="AK779" i="43"/>
  <c r="BR798" i="43"/>
  <c r="AK24" i="43"/>
  <c r="BR28" i="43"/>
  <c r="AK33" i="43"/>
  <c r="AL33" i="43" s="1"/>
  <c r="AL34" i="43" s="1"/>
  <c r="BR38" i="43"/>
  <c r="AK43" i="43"/>
  <c r="Y93" i="43"/>
  <c r="AM93" i="43" s="1"/>
  <c r="AM94" i="43" s="1"/>
  <c r="AK102" i="43"/>
  <c r="Y153" i="43"/>
  <c r="AM153" i="43" s="1"/>
  <c r="AK214" i="43"/>
  <c r="BR242" i="43"/>
  <c r="AK317" i="43"/>
  <c r="AK336" i="43"/>
  <c r="BR340" i="43"/>
  <c r="AL374" i="43"/>
  <c r="Y393" i="43"/>
  <c r="AK434" i="43"/>
  <c r="BR461" i="43"/>
  <c r="AK509" i="43"/>
  <c r="BR528" i="43"/>
  <c r="BR546" i="43"/>
  <c r="AK584" i="43"/>
  <c r="BR593" i="43"/>
  <c r="AK608" i="43"/>
  <c r="BR612" i="43"/>
  <c r="Y627" i="43"/>
  <c r="BR632" i="43"/>
  <c r="Y651" i="43"/>
  <c r="AV651" i="43" s="1"/>
  <c r="BR688" i="43"/>
  <c r="AK693" i="43"/>
  <c r="AL693" i="43" s="1"/>
  <c r="AK731" i="43"/>
  <c r="AK750" i="43"/>
  <c r="AK759" i="43"/>
  <c r="AL759" i="43" s="1"/>
  <c r="AM775" i="43"/>
  <c r="BR779" i="43"/>
  <c r="AK803" i="43"/>
  <c r="AK836" i="43"/>
  <c r="AK873" i="43"/>
  <c r="AL873" i="43" s="1"/>
  <c r="AK883" i="43"/>
  <c r="AK926" i="43"/>
  <c r="BR935" i="43"/>
  <c r="AK940" i="43"/>
  <c r="AM940" i="43" s="1"/>
  <c r="BR954" i="43"/>
  <c r="AL476" i="43"/>
  <c r="AL560" i="43"/>
  <c r="Y75" i="43"/>
  <c r="AK121" i="43"/>
  <c r="BR275" i="43"/>
  <c r="BR312" i="43"/>
  <c r="BR350" i="43"/>
  <c r="BR480" i="43"/>
  <c r="Y495" i="43"/>
  <c r="BR513" i="43"/>
  <c r="BR542" i="43"/>
  <c r="BR646" i="43"/>
  <c r="AL680" i="43"/>
  <c r="BR707" i="43"/>
  <c r="AL780" i="43"/>
  <c r="BR836" i="43"/>
  <c r="AK907" i="43"/>
  <c r="AL98" i="43"/>
  <c r="BR266" i="43"/>
  <c r="AK11" i="43"/>
  <c r="AK15" i="43"/>
  <c r="AL15" i="43" s="1"/>
  <c r="AL16" i="43" s="1"/>
  <c r="AK93" i="43"/>
  <c r="AL93" i="43" s="1"/>
  <c r="AK98" i="43"/>
  <c r="AK107" i="43"/>
  <c r="BR121" i="43"/>
  <c r="AK126" i="43"/>
  <c r="AK183" i="43"/>
  <c r="AL183" i="43" s="1"/>
  <c r="AL184" i="43" s="1"/>
  <c r="AL185" i="43" s="1"/>
  <c r="AK201" i="43"/>
  <c r="AL201" i="43" s="1"/>
  <c r="BR247" i="43"/>
  <c r="AK303" i="43"/>
  <c r="BR317" i="43"/>
  <c r="AK379" i="43"/>
  <c r="BR383" i="43"/>
  <c r="BR388" i="43"/>
  <c r="AK393" i="43"/>
  <c r="BR402" i="43"/>
  <c r="BR434" i="43"/>
  <c r="BR608" i="43"/>
  <c r="Y633" i="43"/>
  <c r="AK661" i="43"/>
  <c r="AK689" i="43"/>
  <c r="BR693" i="43"/>
  <c r="BR759" i="43"/>
  <c r="BR769" i="43"/>
  <c r="AK780" i="43"/>
  <c r="AK823" i="43"/>
  <c r="AK841" i="43"/>
  <c r="BR940" i="43"/>
  <c r="AL717" i="43"/>
  <c r="AL741" i="43"/>
  <c r="AL742" i="43" s="1"/>
  <c r="AL744" i="43" s="1"/>
  <c r="BR290" i="43"/>
  <c r="BR308" i="43"/>
  <c r="BR332" i="43"/>
  <c r="AK481" i="43"/>
  <c r="BR565" i="43"/>
  <c r="AK570" i="43"/>
  <c r="AK647" i="43"/>
  <c r="BR670" i="43"/>
  <c r="BR689" i="43"/>
  <c r="BR736" i="43"/>
  <c r="X765" i="43"/>
  <c r="Z765" i="43" s="1"/>
  <c r="AA765" i="43" s="1"/>
  <c r="AY765" i="43" s="1"/>
  <c r="BR827" i="43"/>
  <c r="BR841" i="43"/>
  <c r="BR224" i="43"/>
  <c r="BR11" i="43"/>
  <c r="AK112" i="43"/>
  <c r="BR126" i="43"/>
  <c r="AK179" i="43"/>
  <c r="BR201" i="43"/>
  <c r="BR206" i="43"/>
  <c r="AK234" i="43"/>
  <c r="AK248" i="43"/>
  <c r="AK272" i="43"/>
  <c r="BR276" i="43"/>
  <c r="AK281" i="43"/>
  <c r="AM301" i="43"/>
  <c r="BR313" i="43"/>
  <c r="AK337" i="43"/>
  <c r="BR341" i="43"/>
  <c r="AM361" i="43"/>
  <c r="AK389" i="43"/>
  <c r="BR393" i="43"/>
  <c r="BR398" i="43"/>
  <c r="BR533" i="43"/>
  <c r="BR547" i="43"/>
  <c r="AK590" i="43"/>
  <c r="AK633" i="43"/>
  <c r="BR661" i="43"/>
  <c r="BR680" i="43"/>
  <c r="AK685" i="43"/>
  <c r="BR746" i="43"/>
  <c r="BR780" i="43"/>
  <c r="AK790" i="43"/>
  <c r="AK809" i="43"/>
  <c r="AL842" i="43"/>
  <c r="BR846" i="43"/>
  <c r="BR874" i="43"/>
  <c r="AK884" i="43"/>
  <c r="Y903" i="43"/>
  <c r="AM903" i="43" s="1"/>
  <c r="AM904" i="43" s="1"/>
  <c r="AM938" i="43"/>
  <c r="BR24" i="43"/>
  <c r="AK52" i="43"/>
  <c r="BR15" i="43"/>
  <c r="BR57" i="43"/>
  <c r="BR67" i="43"/>
  <c r="AM343" i="43"/>
  <c r="AM380" i="43"/>
  <c r="AM914" i="43"/>
  <c r="BR48" i="43"/>
  <c r="BR25" i="43"/>
  <c r="AM109" i="43"/>
  <c r="BR153" i="43"/>
  <c r="AK12" i="43"/>
  <c r="AM73" i="43"/>
  <c r="AL85" i="43"/>
  <c r="BR112" i="43"/>
  <c r="AK127" i="43"/>
  <c r="AK168" i="43"/>
  <c r="BR179" i="43"/>
  <c r="AK184" i="43"/>
  <c r="BR215" i="43"/>
  <c r="BR248" i="43"/>
  <c r="AK262" i="43"/>
  <c r="AK286" i="43"/>
  <c r="BR295" i="43"/>
  <c r="Y309" i="43"/>
  <c r="AV309" i="43" s="1"/>
  <c r="BR318" i="43"/>
  <c r="BR323" i="43"/>
  <c r="AK346" i="43"/>
  <c r="AK351" i="43"/>
  <c r="AL370" i="43"/>
  <c r="Y375" i="43"/>
  <c r="X375" i="43" s="1"/>
  <c r="Z375" i="43" s="1"/>
  <c r="AA375" i="43" s="1"/>
  <c r="AY375" i="43" s="1"/>
  <c r="BR384" i="43"/>
  <c r="BR412" i="43"/>
  <c r="AK449" i="43"/>
  <c r="Y477" i="43"/>
  <c r="AV477" i="43" s="1"/>
  <c r="BR486" i="43"/>
  <c r="BR519" i="43"/>
  <c r="AK534" i="43"/>
  <c r="AL609" i="43"/>
  <c r="AL610" i="43" s="1"/>
  <c r="BR623" i="43"/>
  <c r="AK628" i="43"/>
  <c r="AK652" i="43"/>
  <c r="Y657" i="43"/>
  <c r="AK671" i="43"/>
  <c r="BR675" i="43"/>
  <c r="BR694" i="43"/>
  <c r="AK756" i="43"/>
  <c r="AK765" i="43"/>
  <c r="BR770" i="43"/>
  <c r="BR851" i="43"/>
  <c r="AK898" i="43"/>
  <c r="BR946" i="43"/>
  <c r="AM386" i="43"/>
  <c r="AM620" i="43"/>
  <c r="AM649" i="43"/>
  <c r="AL728" i="43"/>
  <c r="AM805" i="43"/>
  <c r="AM163" i="43"/>
  <c r="AM114" i="43"/>
  <c r="AL181" i="43"/>
  <c r="AK72" i="43"/>
  <c r="AK76" i="43"/>
  <c r="AL91" i="43"/>
  <c r="AK239" i="43"/>
  <c r="AK253" i="43"/>
  <c r="AL283" i="43"/>
  <c r="BR304" i="43"/>
  <c r="AK314" i="43"/>
  <c r="AK328" i="43"/>
  <c r="BR346" i="43"/>
  <c r="BR380" i="43"/>
  <c r="AK385" i="43"/>
  <c r="AK435" i="43"/>
  <c r="BR440" i="43"/>
  <c r="AK482" i="43"/>
  <c r="BR491" i="43"/>
  <c r="BR525" i="43"/>
  <c r="AK548" i="43"/>
  <c r="AK561" i="43"/>
  <c r="AL561" i="43" s="1"/>
  <c r="AL562" i="43" s="1"/>
  <c r="AL576" i="43"/>
  <c r="AK619" i="43"/>
  <c r="BR671" i="43"/>
  <c r="AK709" i="43"/>
  <c r="AK723" i="43"/>
  <c r="Y747" i="43"/>
  <c r="AK761" i="43"/>
  <c r="AK819" i="43"/>
  <c r="AL819" i="43" s="1"/>
  <c r="AL820" i="43" s="1"/>
  <c r="BR828" i="43"/>
  <c r="BR913" i="43"/>
  <c r="BR937" i="43"/>
  <c r="AK951" i="43"/>
  <c r="AL951" i="43" s="1"/>
  <c r="AL952" i="43" s="1"/>
  <c r="AL953" i="43" s="1"/>
  <c r="X123" i="43"/>
  <c r="Z123" i="43" s="1"/>
  <c r="AA123" i="43" s="1"/>
  <c r="AY123" i="43" s="1"/>
  <c r="AV123" i="43"/>
  <c r="AM123" i="43"/>
  <c r="AW123" i="43" s="1"/>
  <c r="AX123" i="43" s="1"/>
  <c r="X591" i="43"/>
  <c r="Z591" i="43" s="1"/>
  <c r="AA591" i="43" s="1"/>
  <c r="AY591" i="43" s="1"/>
  <c r="AV591" i="43"/>
  <c r="X135" i="43"/>
  <c r="Z135" i="43" s="1"/>
  <c r="AA135" i="43" s="1"/>
  <c r="AY135" i="43" s="1"/>
  <c r="AV135" i="43"/>
  <c r="X75" i="43"/>
  <c r="Z75" i="43" s="1"/>
  <c r="AA75" i="43" s="1"/>
  <c r="AY75" i="43" s="1"/>
  <c r="AV75" i="43"/>
  <c r="AV417" i="43"/>
  <c r="X417" i="43"/>
  <c r="Z417" i="43" s="1"/>
  <c r="AA417" i="43" s="1"/>
  <c r="AY417" i="43" s="1"/>
  <c r="AV609" i="43"/>
  <c r="X609" i="43"/>
  <c r="Z609" i="43" s="1"/>
  <c r="AA609" i="43" s="1"/>
  <c r="AY609" i="43" s="1"/>
  <c r="AL107" i="43"/>
  <c r="AM107" i="43"/>
  <c r="AM277" i="43"/>
  <c r="AL277" i="43"/>
  <c r="AK496" i="43"/>
  <c r="BR750" i="43"/>
  <c r="AK769" i="43"/>
  <c r="X159" i="43"/>
  <c r="Z159" i="43" s="1"/>
  <c r="AA159" i="43" s="1"/>
  <c r="AY159" i="43" s="1"/>
  <c r="AV159" i="43"/>
  <c r="AM424" i="43"/>
  <c r="AL424" i="43"/>
  <c r="BR75" i="43"/>
  <c r="BR280" i="43"/>
  <c r="BR337" i="43"/>
  <c r="BR345" i="43"/>
  <c r="AM356" i="43"/>
  <c r="AL356" i="43"/>
  <c r="AK760" i="43"/>
  <c r="AK163" i="43"/>
  <c r="AK167" i="43"/>
  <c r="AK244" i="43"/>
  <c r="BR302" i="43"/>
  <c r="AK333" i="43"/>
  <c r="AL333" i="43" s="1"/>
  <c r="AK355" i="43"/>
  <c r="AL379" i="43"/>
  <c r="AM379" i="43"/>
  <c r="Y525" i="43"/>
  <c r="X525" i="43" s="1"/>
  <c r="Z525" i="43" s="1"/>
  <c r="AA525" i="43" s="1"/>
  <c r="AY525" i="43" s="1"/>
  <c r="BR529" i="43"/>
  <c r="AK551" i="43"/>
  <c r="AM575" i="43"/>
  <c r="AL575" i="43"/>
  <c r="AK635" i="43"/>
  <c r="AK728" i="43"/>
  <c r="AK732" i="43"/>
  <c r="AK822" i="43"/>
  <c r="BR867" i="43"/>
  <c r="AM139" i="43"/>
  <c r="BR315" i="43"/>
  <c r="AL470" i="43"/>
  <c r="BR473" i="43"/>
  <c r="BR626" i="43"/>
  <c r="BR952" i="43"/>
  <c r="BR451" i="43"/>
  <c r="BR570" i="43"/>
  <c r="AM765" i="43"/>
  <c r="AM931" i="43"/>
  <c r="AL931" i="43"/>
  <c r="BR298" i="43"/>
  <c r="BR432" i="43"/>
  <c r="BR320" i="43"/>
  <c r="AM512" i="43"/>
  <c r="AL512" i="43"/>
  <c r="BR188" i="43"/>
  <c r="AK155" i="43"/>
  <c r="BR51" i="43"/>
  <c r="AM674" i="43"/>
  <c r="AL674" i="43"/>
  <c r="X813" i="43"/>
  <c r="Z813" i="43" s="1"/>
  <c r="AA813" i="43" s="1"/>
  <c r="AY813" i="43" s="1"/>
  <c r="AV813" i="43"/>
  <c r="AM159" i="43"/>
  <c r="AL650" i="43"/>
  <c r="AM650" i="43"/>
  <c r="BR240" i="43"/>
  <c r="BR285" i="43"/>
  <c r="AK311" i="43"/>
  <c r="BR378" i="43"/>
  <c r="AK645" i="43"/>
  <c r="AL645" i="43" s="1"/>
  <c r="AL646" i="43" s="1"/>
  <c r="AV687" i="43"/>
  <c r="X687" i="43"/>
  <c r="Z687" i="43" s="1"/>
  <c r="AA687" i="43" s="1"/>
  <c r="AY687" i="43" s="1"/>
  <c r="AM810" i="43"/>
  <c r="AL810" i="43"/>
  <c r="BR831" i="43"/>
  <c r="AK89" i="43"/>
  <c r="BR12" i="43"/>
  <c r="AM62" i="43"/>
  <c r="AL62" i="43"/>
  <c r="BR89" i="43"/>
  <c r="AK103" i="43"/>
  <c r="AK138" i="43"/>
  <c r="AK164" i="43"/>
  <c r="BR245" i="43"/>
  <c r="BR277" i="43"/>
  <c r="AM313" i="43"/>
  <c r="AK334" i="43"/>
  <c r="BR401" i="43"/>
  <c r="BR419" i="43"/>
  <c r="BR423" i="43"/>
  <c r="AM536" i="43"/>
  <c r="AL536" i="43"/>
  <c r="BR636" i="43"/>
  <c r="BR804" i="43"/>
  <c r="Y39" i="43"/>
  <c r="AM39" i="43" s="1"/>
  <c r="AK81" i="43"/>
  <c r="AL81" i="43" s="1"/>
  <c r="AL82" i="43" s="1"/>
  <c r="AL83" i="43" s="1"/>
  <c r="AM86" i="43"/>
  <c r="AK94" i="43"/>
  <c r="AK151" i="43"/>
  <c r="BR219" i="43"/>
  <c r="AL343" i="43"/>
  <c r="AK406" i="43"/>
  <c r="BR433" i="43"/>
  <c r="BR502" i="43"/>
  <c r="BR548" i="43"/>
  <c r="AK701" i="43"/>
  <c r="AK747" i="43"/>
  <c r="AL747" i="43" s="1"/>
  <c r="BR809" i="43"/>
  <c r="AM829" i="43"/>
  <c r="AL829" i="43"/>
  <c r="Y897" i="43"/>
  <c r="AM897" i="43" s="1"/>
  <c r="AM898" i="43" s="1"/>
  <c r="AM899" i="43" s="1"/>
  <c r="BR906" i="43"/>
  <c r="BR925" i="43"/>
  <c r="AL939" i="43"/>
  <c r="AK48" i="43"/>
  <c r="AL69" i="43"/>
  <c r="AL70" i="43" s="1"/>
  <c r="AL71" i="43" s="1"/>
  <c r="AK108" i="43"/>
  <c r="BR129" i="43"/>
  <c r="BR142" i="43"/>
  <c r="AK211" i="43"/>
  <c r="BR228" i="43"/>
  <c r="Y255" i="43"/>
  <c r="AM255" i="43" s="1"/>
  <c r="AM256" i="43" s="1"/>
  <c r="AM257" i="43" s="1"/>
  <c r="AV303" i="43"/>
  <c r="AK424" i="43"/>
  <c r="AK438" i="43"/>
  <c r="AM596" i="43"/>
  <c r="AL596" i="43"/>
  <c r="AK646" i="43"/>
  <c r="AM697" i="43"/>
  <c r="AM698" i="43"/>
  <c r="AL698" i="43"/>
  <c r="BR738" i="43"/>
  <c r="AM811" i="43"/>
  <c r="AL811" i="43"/>
  <c r="AK902" i="43"/>
  <c r="AK916" i="43"/>
  <c r="AL930" i="43"/>
  <c r="BR125" i="43"/>
  <c r="Y147" i="43"/>
  <c r="AM147" i="43" s="1"/>
  <c r="AK321" i="43"/>
  <c r="AL321" i="43" s="1"/>
  <c r="AL322" i="43" s="1"/>
  <c r="AK411" i="43"/>
  <c r="AL411" i="43" s="1"/>
  <c r="AK447" i="43"/>
  <c r="AL447" i="43" s="1"/>
  <c r="AL448" i="43" s="1"/>
  <c r="AL449" i="43" s="1"/>
  <c r="AM522" i="43"/>
  <c r="AM523" i="43"/>
  <c r="AL523" i="43"/>
  <c r="AK604" i="43"/>
  <c r="AK814" i="43"/>
  <c r="AM814" i="43" s="1"/>
  <c r="AM815" i="43" s="1"/>
  <c r="AK921" i="43"/>
  <c r="AL921" i="43" s="1"/>
  <c r="AM930" i="43"/>
  <c r="BR902" i="43"/>
  <c r="AL503" i="43"/>
  <c r="BR585" i="43"/>
  <c r="X633" i="43"/>
  <c r="Z633" i="43" s="1"/>
  <c r="AA633" i="43" s="1"/>
  <c r="AY633" i="43" s="1"/>
  <c r="AV633" i="43"/>
  <c r="BR697" i="43"/>
  <c r="AL31" i="43"/>
  <c r="AM32" i="43"/>
  <c r="AK57" i="43"/>
  <c r="AL57" i="43" s="1"/>
  <c r="AK109" i="43"/>
  <c r="AK113" i="43"/>
  <c r="BR130" i="43"/>
  <c r="BR194" i="43"/>
  <c r="AM207" i="43"/>
  <c r="AK216" i="43"/>
  <c r="AM283" i="43"/>
  <c r="AK394" i="43"/>
  <c r="AM422" i="43"/>
  <c r="AL422" i="43"/>
  <c r="X453" i="43"/>
  <c r="Z453" i="43" s="1"/>
  <c r="AA453" i="43" s="1"/>
  <c r="AY453" i="43" s="1"/>
  <c r="AV453" i="43"/>
  <c r="BR484" i="43"/>
  <c r="AK499" i="43"/>
  <c r="AM638" i="43"/>
  <c r="AL638" i="43"/>
  <c r="BR683" i="43"/>
  <c r="Y693" i="43"/>
  <c r="AV693" i="43" s="1"/>
  <c r="AM890" i="43"/>
  <c r="AL889" i="43"/>
  <c r="AM889" i="43"/>
  <c r="BR438" i="43"/>
  <c r="BR30" i="43"/>
  <c r="AK31" i="43"/>
  <c r="AK53" i="43"/>
  <c r="AK70" i="43"/>
  <c r="AK212" i="43"/>
  <c r="AK421" i="43"/>
  <c r="AK711" i="43"/>
  <c r="AM722" i="43"/>
  <c r="AL722" i="43"/>
  <c r="AV777" i="43"/>
  <c r="BR870" i="43"/>
  <c r="AL35" i="43"/>
  <c r="AS123" i="43"/>
  <c r="BR109" i="43"/>
  <c r="AK848" i="43"/>
  <c r="AM312" i="43"/>
  <c r="AL312" i="43"/>
  <c r="BR477" i="43"/>
  <c r="BR175" i="43"/>
  <c r="BR424" i="43"/>
  <c r="AM787" i="43"/>
  <c r="AL788" i="43"/>
  <c r="AL99" i="43"/>
  <c r="AL100" i="43" s="1"/>
  <c r="AL101" i="43" s="1"/>
  <c r="AM248" i="43"/>
  <c r="AL248" i="43"/>
  <c r="AL313" i="43"/>
  <c r="AM591" i="43"/>
  <c r="AM592" i="43" s="1"/>
  <c r="AM593" i="43" s="1"/>
  <c r="AM594" i="43" s="1"/>
  <c r="AM128" i="43"/>
  <c r="X195" i="43"/>
  <c r="Z195" i="43" s="1"/>
  <c r="AA195" i="43" s="1"/>
  <c r="AY195" i="43" s="1"/>
  <c r="AV195" i="43"/>
  <c r="AK203" i="43"/>
  <c r="Y279" i="43"/>
  <c r="AV279" i="43" s="1"/>
  <c r="BR394" i="43"/>
  <c r="X513" i="43"/>
  <c r="Z513" i="43" s="1"/>
  <c r="AA513" i="43" s="1"/>
  <c r="AY513" i="43" s="1"/>
  <c r="AV513" i="43"/>
  <c r="BR14" i="43"/>
  <c r="BR212" i="43"/>
  <c r="AL280" i="43"/>
  <c r="AL281" i="43" s="1"/>
  <c r="BR586" i="43"/>
  <c r="BR792" i="43"/>
  <c r="BR161" i="43"/>
  <c r="BR186" i="43"/>
  <c r="BR207" i="43"/>
  <c r="AK256" i="43"/>
  <c r="AL256" i="43" s="1"/>
  <c r="AL257" i="43" s="1"/>
  <c r="AL258" i="43" s="1"/>
  <c r="AL301" i="43"/>
  <c r="AL306" i="43"/>
  <c r="AL373" i="43"/>
  <c r="AM373" i="43"/>
  <c r="BR403" i="43"/>
  <c r="AM435" i="43"/>
  <c r="AL435" i="43"/>
  <c r="AL436" i="43" s="1"/>
  <c r="AT435" i="43" s="1"/>
  <c r="AU435" i="43" s="1"/>
  <c r="AM606" i="43"/>
  <c r="AL607" i="43"/>
  <c r="AK666" i="43"/>
  <c r="AM672" i="43"/>
  <c r="AL672" i="43"/>
  <c r="AK843" i="43"/>
  <c r="AK338" i="43"/>
  <c r="BR154" i="43"/>
  <c r="BR183" i="43"/>
  <c r="AL139" i="43"/>
  <c r="AL140" i="43"/>
  <c r="AL507" i="43"/>
  <c r="BR90" i="43"/>
  <c r="AL200" i="43"/>
  <c r="AK292" i="43"/>
  <c r="AL391" i="43"/>
  <c r="AM391" i="43"/>
  <c r="AL11" i="43"/>
  <c r="BR35" i="43"/>
  <c r="BR265" i="43"/>
  <c r="BR421" i="43"/>
  <c r="AK582" i="43"/>
  <c r="AS615" i="43"/>
  <c r="AL615" i="43"/>
  <c r="AL617" i="43" s="1"/>
  <c r="AL618" i="43" s="1"/>
  <c r="AM36" i="43"/>
  <c r="BR22" i="43"/>
  <c r="BR40" i="43"/>
  <c r="AK71" i="43"/>
  <c r="AM140" i="43"/>
  <c r="AK182" i="43"/>
  <c r="AL205" i="43"/>
  <c r="BR274" i="43"/>
  <c r="AK279" i="43"/>
  <c r="AL279" i="43" s="1"/>
  <c r="BR288" i="43"/>
  <c r="BR106" i="43"/>
  <c r="AK27" i="43"/>
  <c r="AL42" i="43"/>
  <c r="AK105" i="43"/>
  <c r="AL105" i="43" s="1"/>
  <c r="AM276" i="43"/>
  <c r="AL276" i="43"/>
  <c r="X573" i="43"/>
  <c r="Z573" i="43" s="1"/>
  <c r="AA573" i="43" s="1"/>
  <c r="AY573" i="43" s="1"/>
  <c r="AV573" i="43"/>
  <c r="BR133" i="43"/>
  <c r="AK41" i="43"/>
  <c r="AK123" i="43"/>
  <c r="AL123" i="43" s="1"/>
  <c r="AK153" i="43"/>
  <c r="AL153" i="43" s="1"/>
  <c r="AL154" i="43" s="1"/>
  <c r="AL155" i="43" s="1"/>
  <c r="AK275" i="43"/>
  <c r="AL314" i="43"/>
  <c r="AK542" i="43"/>
  <c r="AM573" i="43"/>
  <c r="AM574" i="43" s="1"/>
  <c r="AW573" i="43" s="1"/>
  <c r="AX573" i="43" s="1"/>
  <c r="AK774" i="43"/>
  <c r="AM799" i="43"/>
  <c r="AL799" i="43"/>
  <c r="AM798" i="43"/>
  <c r="AV213" i="43"/>
  <c r="X213" i="43"/>
  <c r="Z213" i="43" s="1"/>
  <c r="AA213" i="43" s="1"/>
  <c r="AY213" i="43" s="1"/>
  <c r="AM378" i="43"/>
  <c r="BR732" i="43"/>
  <c r="AL159" i="43"/>
  <c r="AL813" i="43"/>
  <c r="AL814" i="43" s="1"/>
  <c r="AM813" i="43"/>
  <c r="AM98" i="43"/>
  <c r="BR244" i="43"/>
  <c r="BR34" i="43"/>
  <c r="AK494" i="43"/>
  <c r="AK119" i="43"/>
  <c r="BR358" i="43"/>
  <c r="BR386" i="43"/>
  <c r="BR463" i="43"/>
  <c r="AL501" i="43"/>
  <c r="AS501" i="43"/>
  <c r="AV519" i="43"/>
  <c r="X519" i="43"/>
  <c r="Z519" i="43" s="1"/>
  <c r="AA519" i="43" s="1"/>
  <c r="AY519" i="43" s="1"/>
  <c r="BR825" i="43"/>
  <c r="AK101" i="43"/>
  <c r="AK115" i="43"/>
  <c r="BR166" i="43"/>
  <c r="BR191" i="43"/>
  <c r="BR289" i="43"/>
  <c r="AM295" i="43"/>
  <c r="AM294" i="43"/>
  <c r="BR381" i="43"/>
  <c r="AL464" i="43"/>
  <c r="AK529" i="43"/>
  <c r="AK560" i="43"/>
  <c r="AS573" i="43"/>
  <c r="BR644" i="43"/>
  <c r="BR657" i="43"/>
  <c r="BR745" i="43"/>
  <c r="AM818" i="43"/>
  <c r="AL818" i="43"/>
  <c r="BR839" i="43"/>
  <c r="AM878" i="43"/>
  <c r="AM877" i="43"/>
  <c r="AL878" i="43"/>
  <c r="AL877" i="43"/>
  <c r="AK943" i="43"/>
  <c r="AM272" i="43"/>
  <c r="AK312" i="43"/>
  <c r="BR342" i="43"/>
  <c r="X369" i="43"/>
  <c r="Z369" i="43" s="1"/>
  <c r="AA369" i="43" s="1"/>
  <c r="AY369" i="43" s="1"/>
  <c r="AV369" i="43"/>
  <c r="AL386" i="43"/>
  <c r="AL434" i="43"/>
  <c r="AK650" i="43"/>
  <c r="AK19" i="43"/>
  <c r="AM27" i="43"/>
  <c r="AL90" i="43"/>
  <c r="BR114" i="43"/>
  <c r="BR216" i="43"/>
  <c r="AK237" i="43"/>
  <c r="BR249" i="43"/>
  <c r="BR338" i="43"/>
  <c r="AM344" i="43"/>
  <c r="AK386" i="43"/>
  <c r="AK390" i="43"/>
  <c r="BR420" i="43"/>
  <c r="BR499" i="43"/>
  <c r="BR516" i="43"/>
  <c r="AK543" i="43"/>
  <c r="AL543" i="43" s="1"/>
  <c r="AL545" i="43" s="1"/>
  <c r="AL546" i="43" s="1"/>
  <c r="BR560" i="43"/>
  <c r="AK587" i="43"/>
  <c r="BR622" i="43"/>
  <c r="BR676" i="43"/>
  <c r="BR685" i="43"/>
  <c r="Y711" i="43"/>
  <c r="AM711" i="43" s="1"/>
  <c r="AM713" i="43" s="1"/>
  <c r="AK738" i="43"/>
  <c r="AK752" i="43"/>
  <c r="AM802" i="43"/>
  <c r="AM803" i="43" s="1"/>
  <c r="AW801" i="43" s="1"/>
  <c r="AX801" i="43" s="1"/>
  <c r="AK867" i="43"/>
  <c r="AL867" i="43" s="1"/>
  <c r="AL868" i="43" s="1"/>
  <c r="AL869" i="43" s="1"/>
  <c r="AL870" i="43" s="1"/>
  <c r="AK880" i="43"/>
  <c r="Y885" i="43"/>
  <c r="AM885" i="43" s="1"/>
  <c r="AM886" i="43" s="1"/>
  <c r="BR912" i="43"/>
  <c r="BR917" i="43"/>
  <c r="AK490" i="43"/>
  <c r="AK552" i="43"/>
  <c r="AM584" i="43"/>
  <c r="AL584" i="43"/>
  <c r="AL583" i="43"/>
  <c r="AK668" i="43"/>
  <c r="AL806" i="43"/>
  <c r="AK859" i="43"/>
  <c r="AK890" i="43"/>
  <c r="AK913" i="43"/>
  <c r="AM801" i="43"/>
  <c r="Y819" i="43"/>
  <c r="BR823" i="43"/>
  <c r="BR859" i="43"/>
  <c r="AL865" i="43"/>
  <c r="AM865" i="43"/>
  <c r="BR894" i="43"/>
  <c r="BR32" i="43"/>
  <c r="AK128" i="43"/>
  <c r="BR135" i="43"/>
  <c r="BR147" i="43"/>
  <c r="Y201" i="43"/>
  <c r="AV201" i="43" s="1"/>
  <c r="AK205" i="43"/>
  <c r="AM336" i="43"/>
  <c r="AL336" i="43"/>
  <c r="AK443" i="43"/>
  <c r="AM443" i="43" s="1"/>
  <c r="AM444" i="43" s="1"/>
  <c r="AM445" i="43" s="1"/>
  <c r="AM446" i="43" s="1"/>
  <c r="BR482" i="43"/>
  <c r="BR504" i="43"/>
  <c r="BR574" i="43"/>
  <c r="BR583" i="43"/>
  <c r="BR663" i="43"/>
  <c r="BR677" i="43"/>
  <c r="BR747" i="43"/>
  <c r="AL794" i="43"/>
  <c r="AM860" i="43"/>
  <c r="AL950" i="43"/>
  <c r="Y45" i="43"/>
  <c r="AM46" i="43" s="1"/>
  <c r="AM47" i="43" s="1"/>
  <c r="AM48" i="43" s="1"/>
  <c r="AM49" i="43" s="1"/>
  <c r="AM50" i="43" s="1"/>
  <c r="AK78" i="43"/>
  <c r="BR81" i="43"/>
  <c r="BR98" i="43"/>
  <c r="BR174" i="43"/>
  <c r="AK180" i="43"/>
  <c r="AK197" i="43"/>
  <c r="AK213" i="43"/>
  <c r="AL213" i="43" s="1"/>
  <c r="AK238" i="43"/>
  <c r="BR281" i="43"/>
  <c r="BR347" i="43"/>
  <c r="AK352" i="43"/>
  <c r="BR391" i="43"/>
  <c r="AK417" i="43"/>
  <c r="AL417" i="43" s="1"/>
  <c r="AK465" i="43"/>
  <c r="AL465" i="43" s="1"/>
  <c r="AL466" i="43" s="1"/>
  <c r="AL467" i="43" s="1"/>
  <c r="AL468" i="43" s="1"/>
  <c r="AK518" i="43"/>
  <c r="AL572" i="43"/>
  <c r="AM571" i="43"/>
  <c r="AK615" i="43"/>
  <c r="AK624" i="43"/>
  <c r="AM624" i="43" s="1"/>
  <c r="AM625" i="43" s="1"/>
  <c r="AM626" i="43" s="1"/>
  <c r="X651" i="43"/>
  <c r="Z651" i="43" s="1"/>
  <c r="AA651" i="43" s="1"/>
  <c r="AY651" i="43" s="1"/>
  <c r="Y771" i="43"/>
  <c r="X771" i="43" s="1"/>
  <c r="Z771" i="43" s="1"/>
  <c r="AA771" i="43" s="1"/>
  <c r="AY771" i="43" s="1"/>
  <c r="AK895" i="43"/>
  <c r="BR899" i="43"/>
  <c r="AK932" i="43"/>
  <c r="AK945" i="43"/>
  <c r="AL945" i="43" s="1"/>
  <c r="AK540" i="43"/>
  <c r="AK571" i="43"/>
  <c r="AK695" i="43"/>
  <c r="AK846" i="43"/>
  <c r="AK855" i="43"/>
  <c r="AL855" i="43" s="1"/>
  <c r="AL186" i="43"/>
  <c r="AL45" i="43"/>
  <c r="BR396" i="43"/>
  <c r="Y807" i="43"/>
  <c r="X807" i="43" s="1"/>
  <c r="Z807" i="43" s="1"/>
  <c r="AA807" i="43" s="1"/>
  <c r="AY807" i="43" s="1"/>
  <c r="BR923" i="43"/>
  <c r="BR950" i="43"/>
  <c r="AK54" i="43"/>
  <c r="AK58" i="43"/>
  <c r="AM92" i="43"/>
  <c r="BR94" i="43"/>
  <c r="BR107" i="43"/>
  <c r="BR111" i="43"/>
  <c r="X171" i="43"/>
  <c r="Z171" i="43" s="1"/>
  <c r="AA171" i="43" s="1"/>
  <c r="AY171" i="43" s="1"/>
  <c r="AV171" i="43"/>
  <c r="AL182" i="43"/>
  <c r="AL206" i="43"/>
  <c r="BR255" i="43"/>
  <c r="BR260" i="43"/>
  <c r="AL344" i="43"/>
  <c r="AM458" i="43"/>
  <c r="AL458" i="43"/>
  <c r="BR487" i="43"/>
  <c r="AK562" i="43"/>
  <c r="BR571" i="43"/>
  <c r="BR584" i="43"/>
  <c r="AK589" i="43"/>
  <c r="AK607" i="43"/>
  <c r="BR664" i="43"/>
  <c r="AK735" i="43"/>
  <c r="AM753" i="43"/>
  <c r="AM754" i="43" s="1"/>
  <c r="BR766" i="43"/>
  <c r="AK771" i="43"/>
  <c r="AL771" i="43" s="1"/>
  <c r="AM782" i="43"/>
  <c r="BR886" i="43"/>
  <c r="AK928" i="43"/>
  <c r="AL947" i="43"/>
  <c r="AK82" i="43"/>
  <c r="AM162" i="43"/>
  <c r="BR180" i="43"/>
  <c r="AK392" i="43"/>
  <c r="BR404" i="43"/>
  <c r="BR430" i="43"/>
  <c r="BR465" i="43"/>
  <c r="BR518" i="43"/>
  <c r="BR794" i="43"/>
  <c r="AK16" i="43"/>
  <c r="AM16" i="43" s="1"/>
  <c r="AM17" i="43" s="1"/>
  <c r="AM18" i="43" s="1"/>
  <c r="BR37" i="43"/>
  <c r="BR78" i="43"/>
  <c r="BR82" i="43"/>
  <c r="AK165" i="43"/>
  <c r="AL165" i="43" s="1"/>
  <c r="AL166" i="43" s="1"/>
  <c r="AL167" i="43" s="1"/>
  <c r="AL168" i="43" s="1"/>
  <c r="BR176" i="43"/>
  <c r="AK185" i="43"/>
  <c r="AK206" i="43"/>
  <c r="AK210" i="43"/>
  <c r="Y231" i="43"/>
  <c r="AM231" i="43" s="1"/>
  <c r="AM232" i="43" s="1"/>
  <c r="AK278" i="43"/>
  <c r="AK340" i="43"/>
  <c r="AL340" i="43" s="1"/>
  <c r="AL341" i="43" s="1"/>
  <c r="AL342" i="43" s="1"/>
  <c r="AK353" i="43"/>
  <c r="BR366" i="43"/>
  <c r="AK397" i="43"/>
  <c r="AK418" i="43"/>
  <c r="Y567" i="43"/>
  <c r="AV567" i="43" s="1"/>
  <c r="AM680" i="43"/>
  <c r="BR726" i="43"/>
  <c r="BR753" i="43"/>
  <c r="AK763" i="43"/>
  <c r="BR802" i="43"/>
  <c r="AK807" i="43"/>
  <c r="AL807" i="43" s="1"/>
  <c r="AM812" i="43"/>
  <c r="AM928" i="43"/>
  <c r="AV471" i="43"/>
  <c r="X471" i="43"/>
  <c r="Z471" i="43" s="1"/>
  <c r="AA471" i="43" s="1"/>
  <c r="AY471" i="43" s="1"/>
  <c r="BR492" i="43"/>
  <c r="AK558" i="43"/>
  <c r="BR607" i="43"/>
  <c r="AK749" i="43"/>
  <c r="AK887" i="43"/>
  <c r="Y915" i="43"/>
  <c r="AM915" i="43" s="1"/>
  <c r="X951" i="43"/>
  <c r="Z951" i="43" s="1"/>
  <c r="AA951" i="43" s="1"/>
  <c r="AY951" i="43" s="1"/>
  <c r="AV951" i="43"/>
  <c r="AM710" i="43"/>
  <c r="AL710" i="43"/>
  <c r="Y795" i="43"/>
  <c r="AV795" i="43" s="1"/>
  <c r="AV177" i="43"/>
  <c r="X177" i="43"/>
  <c r="Z177" i="43" s="1"/>
  <c r="AA177" i="43" s="1"/>
  <c r="AY177" i="43" s="1"/>
  <c r="BR435" i="43"/>
  <c r="AM547" i="43"/>
  <c r="AL603" i="43"/>
  <c r="BR781" i="43"/>
  <c r="AK786" i="43"/>
  <c r="AK816" i="43"/>
  <c r="BR837" i="43"/>
  <c r="BR842" i="43"/>
  <c r="AM853" i="43"/>
  <c r="AL853" i="43"/>
  <c r="AK901" i="43"/>
  <c r="BR243" i="43"/>
  <c r="BR256" i="43"/>
  <c r="AL266" i="43"/>
  <c r="BR541" i="43"/>
  <c r="AK648" i="43"/>
  <c r="AK670" i="43"/>
  <c r="BR749" i="43"/>
  <c r="AL777" i="43"/>
  <c r="BR856" i="43"/>
  <c r="AK942" i="43"/>
  <c r="AM948" i="43"/>
  <c r="AL948" i="43"/>
  <c r="BR165" i="43"/>
  <c r="AL291" i="43"/>
  <c r="AM385" i="43"/>
  <c r="AL385" i="43"/>
  <c r="BR71" i="43"/>
  <c r="BR95" i="43"/>
  <c r="BR108" i="43"/>
  <c r="AK158" i="43"/>
  <c r="AK202" i="43"/>
  <c r="BR210" i="43"/>
  <c r="AK327" i="43"/>
  <c r="AL327" i="43" s="1"/>
  <c r="AL329" i="43" s="1"/>
  <c r="AL330" i="43" s="1"/>
  <c r="AL331" i="43" s="1"/>
  <c r="AL332" i="43" s="1"/>
  <c r="BR353" i="43"/>
  <c r="AM437" i="43"/>
  <c r="BR549" i="43"/>
  <c r="BR580" i="43"/>
  <c r="BR29" i="43"/>
  <c r="BR33" i="43"/>
  <c r="AK46" i="43"/>
  <c r="AK162" i="43"/>
  <c r="BR181" i="43"/>
  <c r="AK261" i="43"/>
  <c r="AL261" i="43" s="1"/>
  <c r="BR299" i="43"/>
  <c r="BR349" i="43"/>
  <c r="BR362" i="43"/>
  <c r="AV375" i="43"/>
  <c r="BR418" i="43"/>
  <c r="BR497" i="43"/>
  <c r="BR594" i="43"/>
  <c r="BR616" i="43"/>
  <c r="Y675" i="43"/>
  <c r="AM679" i="43"/>
  <c r="BR713" i="43"/>
  <c r="BR772" i="43"/>
  <c r="BR790" i="43"/>
  <c r="AK838" i="43"/>
  <c r="AM858" i="43"/>
  <c r="BR901" i="43"/>
  <c r="BR920" i="43"/>
  <c r="AK354" i="43"/>
  <c r="AK362" i="43"/>
  <c r="AK395" i="43"/>
  <c r="Y399" i="43"/>
  <c r="AM399" i="43" s="1"/>
  <c r="AM400" i="43" s="1"/>
  <c r="AM411" i="43"/>
  <c r="AM412" i="43" s="1"/>
  <c r="AM413" i="43" s="1"/>
  <c r="AK419" i="43"/>
  <c r="BR426" i="43"/>
  <c r="AK431" i="43"/>
  <c r="BR488" i="43"/>
  <c r="AK493" i="43"/>
  <c r="AK497" i="43"/>
  <c r="BR521" i="43"/>
  <c r="Y579" i="43"/>
  <c r="AK591" i="43"/>
  <c r="AL591" i="43" s="1"/>
  <c r="AL592" i="43" s="1"/>
  <c r="AL593" i="43" s="1"/>
  <c r="AL594" i="43" s="1"/>
  <c r="AL608" i="43"/>
  <c r="BR662" i="43"/>
  <c r="BR679" i="43"/>
  <c r="BR716" i="43"/>
  <c r="BR720" i="43"/>
  <c r="AK733" i="43"/>
  <c r="AK737" i="43"/>
  <c r="BR784" i="43"/>
  <c r="Y789" i="43"/>
  <c r="AV789" i="43" s="1"/>
  <c r="AK830" i="43"/>
  <c r="AK847" i="43"/>
  <c r="BR910" i="43"/>
  <c r="AK915" i="43"/>
  <c r="AL915" i="43" s="1"/>
  <c r="AL917" i="43" s="1"/>
  <c r="AL918" i="43" s="1"/>
  <c r="BR932" i="43"/>
  <c r="BR936" i="43"/>
  <c r="BR949" i="43"/>
  <c r="BR395" i="43"/>
  <c r="AL423" i="43"/>
  <c r="BR431" i="43"/>
  <c r="AM440" i="43"/>
  <c r="BR459" i="43"/>
  <c r="BR476" i="43"/>
  <c r="BR493" i="43"/>
  <c r="BR530" i="43"/>
  <c r="BR611" i="43"/>
  <c r="BR733" i="43"/>
  <c r="BR737" i="43"/>
  <c r="BR817" i="43"/>
  <c r="BR821" i="43"/>
  <c r="BR847" i="43"/>
  <c r="BR864" i="43"/>
  <c r="BR928" i="43"/>
  <c r="AK937" i="43"/>
  <c r="AK18" i="43"/>
  <c r="AK42" i="43"/>
  <c r="BR50" i="43"/>
  <c r="BR58" i="43"/>
  <c r="BR86" i="43"/>
  <c r="AK130" i="43"/>
  <c r="AM130" i="43" s="1"/>
  <c r="AM131" i="43" s="1"/>
  <c r="AM132" i="43" s="1"/>
  <c r="AK154" i="43"/>
  <c r="BR185" i="43"/>
  <c r="BR205" i="43"/>
  <c r="AK266" i="43"/>
  <c r="AK270" i="43"/>
  <c r="AK274" i="43"/>
  <c r="BR282" i="43"/>
  <c r="BR286" i="43"/>
  <c r="Y291" i="43"/>
  <c r="AV291" i="43" s="1"/>
  <c r="AK326" i="43"/>
  <c r="AK358" i="43"/>
  <c r="AK371" i="43"/>
  <c r="AM397" i="43"/>
  <c r="AK399" i="43"/>
  <c r="AL399" i="43" s="1"/>
  <c r="BR411" i="43"/>
  <c r="AK444" i="43"/>
  <c r="AK456" i="43"/>
  <c r="BR506" i="43"/>
  <c r="AK510" i="43"/>
  <c r="BR534" i="43"/>
  <c r="AK538" i="43"/>
  <c r="AM538" i="43" s="1"/>
  <c r="AM539" i="43" s="1"/>
  <c r="AM541" i="43" s="1"/>
  <c r="AK620" i="43"/>
  <c r="BR624" i="43"/>
  <c r="BR628" i="43"/>
  <c r="BR633" i="43"/>
  <c r="Y705" i="43"/>
  <c r="AK712" i="43"/>
  <c r="AL734" i="43"/>
  <c r="AK751" i="43"/>
  <c r="AK781" i="43"/>
  <c r="AK794" i="43"/>
  <c r="AK826" i="43"/>
  <c r="BR830" i="43"/>
  <c r="BR860" i="43"/>
  <c r="BR893" i="43"/>
  <c r="Y933" i="43"/>
  <c r="AM934" i="43" s="1"/>
  <c r="AM935" i="43" s="1"/>
  <c r="AK941" i="43"/>
  <c r="BR448" i="43"/>
  <c r="Y465" i="43"/>
  <c r="AM465" i="43" s="1"/>
  <c r="AM466" i="43" s="1"/>
  <c r="AM467" i="43" s="1"/>
  <c r="AM468" i="43" s="1"/>
  <c r="BR472" i="43"/>
  <c r="AK502" i="43"/>
  <c r="AM524" i="43"/>
  <c r="BR538" i="43"/>
  <c r="AK555" i="43"/>
  <c r="AL555" i="43" s="1"/>
  <c r="AL556" i="43" s="1"/>
  <c r="BR600" i="43"/>
  <c r="AK616" i="43"/>
  <c r="BR620" i="43"/>
  <c r="AK629" i="43"/>
  <c r="BR638" i="43"/>
  <c r="AK643" i="43"/>
  <c r="AK663" i="43"/>
  <c r="BR668" i="43"/>
  <c r="AK676" i="43"/>
  <c r="AK697" i="43"/>
  <c r="BR700" i="43"/>
  <c r="BR712" i="43"/>
  <c r="BR768" i="43"/>
  <c r="Y831" i="43"/>
  <c r="X831" i="43" s="1"/>
  <c r="Z831" i="43" s="1"/>
  <c r="AA831" i="43" s="1"/>
  <c r="AY831" i="43" s="1"/>
  <c r="AM854" i="43"/>
  <c r="Y861" i="43"/>
  <c r="AV861" i="43" s="1"/>
  <c r="AK886" i="43"/>
  <c r="AK912" i="43"/>
  <c r="AM943" i="43"/>
  <c r="AK23" i="43"/>
  <c r="AM44" i="43"/>
  <c r="AK75" i="43"/>
  <c r="AL75" i="43" s="1"/>
  <c r="AL76" i="43" s="1"/>
  <c r="AL77" i="43" s="1"/>
  <c r="AM96" i="43"/>
  <c r="BR119" i="43"/>
  <c r="AK135" i="43"/>
  <c r="AK143" i="43"/>
  <c r="BR190" i="43"/>
  <c r="BR198" i="43"/>
  <c r="AK226" i="43"/>
  <c r="BR287" i="43"/>
  <c r="AK296" i="43"/>
  <c r="AK384" i="43"/>
  <c r="BR408" i="43"/>
  <c r="AK413" i="43"/>
  <c r="BR428" i="43"/>
  <c r="AK433" i="43"/>
  <c r="AK470" i="43"/>
  <c r="AK477" i="43"/>
  <c r="BR489" i="43"/>
  <c r="BR514" i="43"/>
  <c r="BR527" i="43"/>
  <c r="AK531" i="43"/>
  <c r="BR555" i="43"/>
  <c r="AK580" i="43"/>
  <c r="BR592" i="43"/>
  <c r="AK605" i="43"/>
  <c r="AK613" i="43"/>
  <c r="AK630" i="43"/>
  <c r="AK739" i="43"/>
  <c r="BR752" i="43"/>
  <c r="BR774" i="43"/>
  <c r="AK844" i="43"/>
  <c r="Y849" i="43"/>
  <c r="AM849" i="43" s="1"/>
  <c r="AK870" i="43"/>
  <c r="AK874" i="43"/>
  <c r="AK899" i="43"/>
  <c r="AK908" i="43"/>
  <c r="BR942" i="43"/>
  <c r="AK947" i="43"/>
  <c r="BR955" i="43"/>
  <c r="AM956" i="43"/>
  <c r="BR807" i="43"/>
  <c r="BR895" i="43"/>
  <c r="BR926" i="43"/>
  <c r="BR947" i="43"/>
  <c r="BR400" i="43"/>
  <c r="AK437" i="43"/>
  <c r="AK512" i="43"/>
  <c r="BR552" i="43"/>
  <c r="AM577" i="43"/>
  <c r="AL691" i="43"/>
  <c r="AK718" i="43"/>
  <c r="BR761" i="43"/>
  <c r="Y783" i="43"/>
  <c r="X783" i="43" s="1"/>
  <c r="Z783" i="43" s="1"/>
  <c r="AA783" i="43" s="1"/>
  <c r="AY783" i="43" s="1"/>
  <c r="BR866" i="43"/>
  <c r="AK956" i="43"/>
  <c r="BR27" i="43"/>
  <c r="BR39" i="43"/>
  <c r="BR60" i="43"/>
  <c r="AK80" i="43"/>
  <c r="BR87" i="43"/>
  <c r="BR116" i="43"/>
  <c r="AK136" i="43"/>
  <c r="AM136" i="43" s="1"/>
  <c r="AM137" i="43" s="1"/>
  <c r="AM138" i="43" s="1"/>
  <c r="BR164" i="43"/>
  <c r="BR187" i="43"/>
  <c r="BR199" i="43"/>
  <c r="BR203" i="43"/>
  <c r="BR214" i="43"/>
  <c r="AK231" i="43"/>
  <c r="BR238" i="43"/>
  <c r="BR292" i="43"/>
  <c r="BR303" i="43"/>
  <c r="Y405" i="43"/>
  <c r="AV405" i="43" s="1"/>
  <c r="BR409" i="43"/>
  <c r="AK429" i="43"/>
  <c r="AK462" i="43"/>
  <c r="BR544" i="43"/>
  <c r="BR569" i="43"/>
  <c r="AK614" i="43"/>
  <c r="BR635" i="43"/>
  <c r="BR698" i="43"/>
  <c r="BR718" i="43"/>
  <c r="AK744" i="43"/>
  <c r="BR791" i="43"/>
  <c r="AM800" i="43"/>
  <c r="BR803" i="43"/>
  <c r="AK808" i="43"/>
  <c r="AK832" i="43"/>
  <c r="AL858" i="43"/>
  <c r="BR883" i="43"/>
  <c r="BR918" i="43"/>
  <c r="AK931" i="43"/>
  <c r="BR943" i="43"/>
  <c r="AL410" i="43"/>
  <c r="AL783" i="43"/>
  <c r="AL784" i="43" s="1"/>
  <c r="AL854" i="43"/>
  <c r="AL914" i="43"/>
  <c r="AL122" i="43"/>
  <c r="BR227" i="43"/>
  <c r="BR272" i="43"/>
  <c r="BR356" i="43"/>
  <c r="BR360" i="43"/>
  <c r="AL398" i="43"/>
  <c r="AK410" i="43"/>
  <c r="BR417" i="43"/>
  <c r="BR524" i="43"/>
  <c r="BR536" i="43"/>
  <c r="BR669" i="43"/>
  <c r="BR681" i="43"/>
  <c r="AK694" i="43"/>
  <c r="BR727" i="43"/>
  <c r="AM788" i="43"/>
  <c r="AL804" i="43"/>
  <c r="BR808" i="43"/>
  <c r="BR812" i="43"/>
  <c r="AM830" i="43"/>
  <c r="AK879" i="43"/>
  <c r="AM879" i="43" s="1"/>
  <c r="BR900" i="43"/>
  <c r="AK909" i="43"/>
  <c r="AL909" i="43" s="1"/>
  <c r="AL911" i="43" s="1"/>
  <c r="AL912" i="43" s="1"/>
  <c r="AL913" i="43" s="1"/>
  <c r="BR922" i="43"/>
  <c r="AK935" i="43"/>
  <c r="BR156" i="43"/>
  <c r="AK13" i="43"/>
  <c r="AM74" i="43"/>
  <c r="BR80" i="43"/>
  <c r="AK88" i="43"/>
  <c r="AK100" i="43"/>
  <c r="BR144" i="43"/>
  <c r="AM158" i="43"/>
  <c r="BR169" i="43"/>
  <c r="AK174" i="43"/>
  <c r="AK200" i="43"/>
  <c r="BR211" i="43"/>
  <c r="AK243" i="43"/>
  <c r="AL243" i="43" s="1"/>
  <c r="AL245" i="43" s="1"/>
  <c r="AL246" i="43" s="1"/>
  <c r="AK297" i="43"/>
  <c r="AK304" i="43"/>
  <c r="AK308" i="43"/>
  <c r="AK405" i="43"/>
  <c r="AL405" i="43" s="1"/>
  <c r="AK442" i="43"/>
  <c r="AM476" i="43"/>
  <c r="BR478" i="43"/>
  <c r="AK487" i="43"/>
  <c r="BR495" i="43"/>
  <c r="AK516" i="43"/>
  <c r="AK541" i="43"/>
  <c r="AL566" i="43"/>
  <c r="BR577" i="43"/>
  <c r="AL582" i="43"/>
  <c r="AK585" i="43"/>
  <c r="AL585" i="43" s="1"/>
  <c r="AK622" i="43"/>
  <c r="BR690" i="43"/>
  <c r="Y699" i="43"/>
  <c r="AM700" i="43" s="1"/>
  <c r="AK703" i="43"/>
  <c r="AK719" i="43"/>
  <c r="BR731" i="43"/>
  <c r="AM758" i="43"/>
  <c r="BR762" i="43"/>
  <c r="AK792" i="43"/>
  <c r="AK804" i="43"/>
  <c r="Y837" i="43"/>
  <c r="AK850" i="43"/>
  <c r="AM902" i="43"/>
  <c r="AV117" i="43"/>
  <c r="X117" i="43"/>
  <c r="Z117" i="43" s="1"/>
  <c r="AA117" i="43" s="1"/>
  <c r="AY117" i="43" s="1"/>
  <c r="AL59" i="43"/>
  <c r="AL60" i="43" s="1"/>
  <c r="AL61" i="43" s="1"/>
  <c r="AV423" i="43"/>
  <c r="X423" i="43"/>
  <c r="Z423" i="43" s="1"/>
  <c r="AA423" i="43" s="1"/>
  <c r="AY423" i="43" s="1"/>
  <c r="AM351" i="43"/>
  <c r="X351" i="43"/>
  <c r="Z351" i="43" s="1"/>
  <c r="AA351" i="43" s="1"/>
  <c r="AY351" i="43" s="1"/>
  <c r="AV351" i="43"/>
  <c r="AV441" i="43"/>
  <c r="X441" i="43"/>
  <c r="Z441" i="43" s="1"/>
  <c r="AA441" i="43" s="1"/>
  <c r="AY441" i="43" s="1"/>
  <c r="AM441" i="43"/>
  <c r="AL112" i="43"/>
  <c r="AM65" i="43"/>
  <c r="AM67" i="43" s="1"/>
  <c r="AM197" i="43"/>
  <c r="AW195" i="43" s="1"/>
  <c r="AX195" i="43" s="1"/>
  <c r="AV219" i="43"/>
  <c r="AM220" i="43"/>
  <c r="AM221" i="43" s="1"/>
  <c r="AM222" i="43" s="1"/>
  <c r="AM219" i="43"/>
  <c r="X219" i="43"/>
  <c r="Z219" i="43" s="1"/>
  <c r="AA219" i="43" s="1"/>
  <c r="AY219" i="43" s="1"/>
  <c r="AV333" i="43"/>
  <c r="X333" i="43"/>
  <c r="Z333" i="43" s="1"/>
  <c r="AA333" i="43" s="1"/>
  <c r="AY333" i="43" s="1"/>
  <c r="AL292" i="43"/>
  <c r="AV9" i="43"/>
  <c r="X9" i="43"/>
  <c r="Z9" i="43" s="1"/>
  <c r="AA9" i="43" s="1"/>
  <c r="AY9" i="43" s="1"/>
  <c r="AM657" i="43"/>
  <c r="AM658" i="43" s="1"/>
  <c r="AV657" i="43"/>
  <c r="X657" i="43"/>
  <c r="Z657" i="43" s="1"/>
  <c r="AA657" i="43" s="1"/>
  <c r="AY657" i="43" s="1"/>
  <c r="AL897" i="43"/>
  <c r="AV81" i="43"/>
  <c r="X81" i="43"/>
  <c r="Z81" i="43" s="1"/>
  <c r="AA81" i="43" s="1"/>
  <c r="AY81" i="43" s="1"/>
  <c r="AL393" i="43"/>
  <c r="AM393" i="43"/>
  <c r="AM394" i="43" s="1"/>
  <c r="AM395" i="43" s="1"/>
  <c r="X465" i="43"/>
  <c r="Z465" i="43" s="1"/>
  <c r="AA465" i="43" s="1"/>
  <c r="AY465" i="43" s="1"/>
  <c r="AV465" i="43"/>
  <c r="AL500" i="43"/>
  <c r="AM500" i="43"/>
  <c r="AM12" i="43"/>
  <c r="AL12" i="43"/>
  <c r="AM117" i="43"/>
  <c r="AL117" i="43"/>
  <c r="AM118" i="43"/>
  <c r="AM119" i="43" s="1"/>
  <c r="AM215" i="43"/>
  <c r="AM216" i="43" s="1"/>
  <c r="BR234" i="43"/>
  <c r="BR262" i="43"/>
  <c r="AV357" i="43"/>
  <c r="AL369" i="43"/>
  <c r="AM369" i="43"/>
  <c r="AM370" i="43"/>
  <c r="AM374" i="43"/>
  <c r="AM447" i="43"/>
  <c r="AM527" i="43"/>
  <c r="AL527" i="43"/>
  <c r="AM358" i="43"/>
  <c r="AV447" i="43"/>
  <c r="X447" i="43"/>
  <c r="Z447" i="43" s="1"/>
  <c r="AA447" i="43" s="1"/>
  <c r="AY447" i="43" s="1"/>
  <c r="AV483" i="43"/>
  <c r="AM483" i="43"/>
  <c r="X483" i="43"/>
  <c r="Z483" i="43" s="1"/>
  <c r="AA483" i="43" s="1"/>
  <c r="AY483" i="43" s="1"/>
  <c r="AM488" i="43"/>
  <c r="AL488" i="43"/>
  <c r="AM495" i="43"/>
  <c r="AL495" i="43"/>
  <c r="AM496" i="43"/>
  <c r="AM497" i="43" s="1"/>
  <c r="AM498" i="43" s="1"/>
  <c r="AL17" i="43"/>
  <c r="AL18" i="43" s="1"/>
  <c r="AT15" i="43" s="1"/>
  <c r="AU15" i="43" s="1"/>
  <c r="X63" i="43"/>
  <c r="Z63" i="43" s="1"/>
  <c r="AA63" i="43" s="1"/>
  <c r="AY63" i="43" s="1"/>
  <c r="AV63" i="43"/>
  <c r="AM165" i="43"/>
  <c r="AM166" i="43" s="1"/>
  <c r="AM167" i="43" s="1"/>
  <c r="AM168" i="43" s="1"/>
  <c r="BR184" i="43"/>
  <c r="AL228" i="43"/>
  <c r="AM229" i="43"/>
  <c r="AL229" i="43"/>
  <c r="BR375" i="43"/>
  <c r="AL429" i="43"/>
  <c r="BR453" i="43"/>
  <c r="Y663" i="43"/>
  <c r="X627" i="43"/>
  <c r="Z627" i="43" s="1"/>
  <c r="AA627" i="43" s="1"/>
  <c r="AY627" i="43" s="1"/>
  <c r="AV627" i="43"/>
  <c r="X27" i="43"/>
  <c r="Z27" i="43" s="1"/>
  <c r="AA27" i="43" s="1"/>
  <c r="AY27" i="43" s="1"/>
  <c r="AV27" i="43"/>
  <c r="AL128" i="43"/>
  <c r="AL127" i="43"/>
  <c r="Y321" i="43"/>
  <c r="AL409" i="43"/>
  <c r="AL408" i="43"/>
  <c r="AM499" i="43"/>
  <c r="AK556" i="43"/>
  <c r="BR53" i="43"/>
  <c r="X57" i="43"/>
  <c r="Z57" i="43" s="1"/>
  <c r="AA57" i="43" s="1"/>
  <c r="AY57" i="43" s="1"/>
  <c r="AM64" i="43"/>
  <c r="AM63" i="43"/>
  <c r="AL63" i="43"/>
  <c r="AL64" i="43" s="1"/>
  <c r="X267" i="43"/>
  <c r="Z267" i="43" s="1"/>
  <c r="AA267" i="43" s="1"/>
  <c r="AY267" i="43" s="1"/>
  <c r="X345" i="43"/>
  <c r="Z345" i="43" s="1"/>
  <c r="AA345" i="43" s="1"/>
  <c r="AY345" i="43" s="1"/>
  <c r="AL427" i="43"/>
  <c r="AM427" i="43"/>
  <c r="AK530" i="43"/>
  <c r="AV537" i="43"/>
  <c r="X537" i="43"/>
  <c r="Z537" i="43" s="1"/>
  <c r="AA537" i="43" s="1"/>
  <c r="AY537" i="43" s="1"/>
  <c r="AK631" i="43"/>
  <c r="AL716" i="43"/>
  <c r="AV387" i="43"/>
  <c r="X387" i="43"/>
  <c r="Z387" i="43" s="1"/>
  <c r="AA387" i="43" s="1"/>
  <c r="AY387" i="43" s="1"/>
  <c r="AM426" i="43"/>
  <c r="AK627" i="43"/>
  <c r="AL627" i="43" s="1"/>
  <c r="AM945" i="43"/>
  <c r="AM946" i="43"/>
  <c r="AL946" i="43"/>
  <c r="AL21" i="43"/>
  <c r="AL22" i="43" s="1"/>
  <c r="AM108" i="43"/>
  <c r="AM111" i="43"/>
  <c r="AM112" i="43" s="1"/>
  <c r="BR140" i="43"/>
  <c r="AK264" i="43"/>
  <c r="AK302" i="43"/>
  <c r="X405" i="43"/>
  <c r="Z405" i="43" s="1"/>
  <c r="AA405" i="43" s="1"/>
  <c r="AY405" i="43" s="1"/>
  <c r="AM504" i="43"/>
  <c r="AL504" i="43"/>
  <c r="AM505" i="43"/>
  <c r="AL505" i="43"/>
  <c r="BR511" i="43"/>
  <c r="BR599" i="43"/>
  <c r="BR648" i="43"/>
  <c r="AV723" i="43"/>
  <c r="AL39" i="43"/>
  <c r="AM79" i="43"/>
  <c r="AL79" i="43"/>
  <c r="BR123" i="43"/>
  <c r="AL27" i="43"/>
  <c r="AM33" i="43"/>
  <c r="AM34" i="43" s="1"/>
  <c r="AM189" i="43"/>
  <c r="AV345" i="43"/>
  <c r="Y363" i="43"/>
  <c r="AM421" i="43"/>
  <c r="AL420" i="43"/>
  <c r="AL421" i="43"/>
  <c r="AM420" i="43"/>
  <c r="AM423" i="43"/>
  <c r="AM456" i="43"/>
  <c r="AL456" i="43"/>
  <c r="AM627" i="43"/>
  <c r="X645" i="43"/>
  <c r="Z645" i="43" s="1"/>
  <c r="AA645" i="43" s="1"/>
  <c r="AY645" i="43" s="1"/>
  <c r="AV645" i="43"/>
  <c r="AM645" i="43"/>
  <c r="AL553" i="43"/>
  <c r="AM554" i="43"/>
  <c r="AM600" i="43"/>
  <c r="AL600" i="43"/>
  <c r="AM95" i="43"/>
  <c r="AL95" i="43"/>
  <c r="AL574" i="43"/>
  <c r="AL285" i="43"/>
  <c r="AL286" i="43" s="1"/>
  <c r="AL287" i="43" s="1"/>
  <c r="AL288" i="43" s="1"/>
  <c r="AL289" i="43" s="1"/>
  <c r="AL290" i="43" s="1"/>
  <c r="X33" i="43"/>
  <c r="Z33" i="43" s="1"/>
  <c r="AA33" i="43" s="1"/>
  <c r="AY33" i="43" s="1"/>
  <c r="AV105" i="43"/>
  <c r="X105" i="43"/>
  <c r="Z105" i="43" s="1"/>
  <c r="AA105" i="43" s="1"/>
  <c r="AY105" i="43" s="1"/>
  <c r="BR182" i="43"/>
  <c r="AL315" i="43"/>
  <c r="AS315" i="43"/>
  <c r="AL36" i="43"/>
  <c r="AM57" i="43"/>
  <c r="AV111" i="43"/>
  <c r="AM145" i="43"/>
  <c r="AL145" i="43"/>
  <c r="AK147" i="43"/>
  <c r="AL147" i="43" s="1"/>
  <c r="Y183" i="43"/>
  <c r="AV189" i="43"/>
  <c r="AM194" i="43"/>
  <c r="AL194" i="43"/>
  <c r="AM328" i="43"/>
  <c r="AM329" i="43" s="1"/>
  <c r="AM330" i="43" s="1"/>
  <c r="AM331" i="43" s="1"/>
  <c r="AM332" i="43" s="1"/>
  <c r="AM349" i="43"/>
  <c r="AL477" i="43"/>
  <c r="AM721" i="43"/>
  <c r="AL721" i="43"/>
  <c r="AV825" i="43"/>
  <c r="X825" i="43"/>
  <c r="Z825" i="43" s="1"/>
  <c r="AA825" i="43" s="1"/>
  <c r="AY825" i="43" s="1"/>
  <c r="AL463" i="43"/>
  <c r="AL462" i="43"/>
  <c r="AM463" i="43"/>
  <c r="AM81" i="43"/>
  <c r="BR178" i="43"/>
  <c r="AV51" i="43"/>
  <c r="AL157" i="43"/>
  <c r="AM186" i="43"/>
  <c r="AK193" i="43"/>
  <c r="Y243" i="43"/>
  <c r="AL296" i="43"/>
  <c r="AM296" i="43"/>
  <c r="AM316" i="43"/>
  <c r="AM317" i="43" s="1"/>
  <c r="AM315" i="43"/>
  <c r="AL318" i="43"/>
  <c r="AM339" i="43"/>
  <c r="AM340" i="43" s="1"/>
  <c r="AM341" i="43" s="1"/>
  <c r="AM342" i="43" s="1"/>
  <c r="AK377" i="43"/>
  <c r="AM409" i="43"/>
  <c r="AM716" i="43"/>
  <c r="AK720" i="43"/>
  <c r="AV921" i="43"/>
  <c r="AM921" i="43"/>
  <c r="X921" i="43"/>
  <c r="Z921" i="43" s="1"/>
  <c r="AA921" i="43" s="1"/>
  <c r="AY921" i="43" s="1"/>
  <c r="BR157" i="43"/>
  <c r="AM519" i="43"/>
  <c r="AM520" i="43" s="1"/>
  <c r="AL712" i="43"/>
  <c r="AL713" i="43"/>
  <c r="AL714" i="43" s="1"/>
  <c r="X891" i="43"/>
  <c r="Z891" i="43" s="1"/>
  <c r="AA891" i="43" s="1"/>
  <c r="AY891" i="43" s="1"/>
  <c r="AV891" i="43"/>
  <c r="AM489" i="43"/>
  <c r="X543" i="43"/>
  <c r="Z543" i="43" s="1"/>
  <c r="AA543" i="43" s="1"/>
  <c r="AY543" i="43" s="1"/>
  <c r="AV543" i="43"/>
  <c r="AM544" i="43"/>
  <c r="AM545" i="43" s="1"/>
  <c r="AM546" i="43" s="1"/>
  <c r="AM543" i="43"/>
  <c r="AM855" i="43"/>
  <c r="X855" i="43"/>
  <c r="Z855" i="43" s="1"/>
  <c r="AA855" i="43" s="1"/>
  <c r="AY855" i="43" s="1"/>
  <c r="AL249" i="43"/>
  <c r="AL250" i="43" s="1"/>
  <c r="AM249" i="43"/>
  <c r="AM251" i="43" s="1"/>
  <c r="AM252" i="43" s="1"/>
  <c r="AM253" i="43" s="1"/>
  <c r="AM254" i="43" s="1"/>
  <c r="AM52" i="43"/>
  <c r="AM53" i="43" s="1"/>
  <c r="AM54" i="43" s="1"/>
  <c r="AM55" i="43" s="1"/>
  <c r="AM51" i="43"/>
  <c r="AL51" i="43"/>
  <c r="AL52" i="43"/>
  <c r="AM26" i="43"/>
  <c r="AL26" i="43"/>
  <c r="AM105" i="43"/>
  <c r="AM106" i="43" s="1"/>
  <c r="X141" i="43"/>
  <c r="Z141" i="43" s="1"/>
  <c r="AA141" i="43" s="1"/>
  <c r="AY141" i="43" s="1"/>
  <c r="AL86" i="43"/>
  <c r="AM122" i="43"/>
  <c r="BR137" i="43"/>
  <c r="BR232" i="43"/>
  <c r="AS543" i="43"/>
  <c r="AM602" i="43"/>
  <c r="AL602" i="43"/>
  <c r="BR757" i="43"/>
  <c r="BR189" i="43"/>
  <c r="X207" i="43"/>
  <c r="Z207" i="43" s="1"/>
  <c r="AA207" i="43" s="1"/>
  <c r="AY207" i="43" s="1"/>
  <c r="AV207" i="43"/>
  <c r="BR236" i="43"/>
  <c r="BR370" i="43"/>
  <c r="AM99" i="43"/>
  <c r="AM100" i="43" s="1"/>
  <c r="BR122" i="43"/>
  <c r="AL219" i="43"/>
  <c r="AL220" i="43" s="1"/>
  <c r="BR222" i="43"/>
  <c r="AM268" i="43"/>
  <c r="AM269" i="43" s="1"/>
  <c r="AM270" i="43" s="1"/>
  <c r="AM271" i="43" s="1"/>
  <c r="AL272" i="43"/>
  <c r="BR296" i="43"/>
  <c r="AV339" i="43"/>
  <c r="AL363" i="43"/>
  <c r="AM372" i="43"/>
  <c r="AL372" i="43"/>
  <c r="AM382" i="43"/>
  <c r="AM383" i="43" s="1"/>
  <c r="AM384" i="43" s="1"/>
  <c r="AM392" i="43"/>
  <c r="AL392" i="43"/>
  <c r="X435" i="43"/>
  <c r="Z435" i="43" s="1"/>
  <c r="AA435" i="43" s="1"/>
  <c r="AY435" i="43" s="1"/>
  <c r="AV435" i="43"/>
  <c r="AL686" i="43"/>
  <c r="AM686" i="43"/>
  <c r="AL891" i="43"/>
  <c r="AM891" i="43"/>
  <c r="AM37" i="43"/>
  <c r="AL37" i="43"/>
  <c r="X795" i="43"/>
  <c r="Z795" i="43" s="1"/>
  <c r="AA795" i="43" s="1"/>
  <c r="AY795" i="43" s="1"/>
  <c r="AM97" i="43"/>
  <c r="AL97" i="43"/>
  <c r="AL109" i="43"/>
  <c r="AM233" i="43"/>
  <c r="AM234" i="43"/>
  <c r="AL339" i="43"/>
  <c r="AL43" i="43"/>
  <c r="BR329" i="43"/>
  <c r="AM353" i="43"/>
  <c r="AL354" i="43"/>
  <c r="AM417" i="43"/>
  <c r="AK428" i="43"/>
  <c r="AL141" i="43"/>
  <c r="BR437" i="43"/>
  <c r="X489" i="43"/>
  <c r="Z489" i="43" s="1"/>
  <c r="AA489" i="43" s="1"/>
  <c r="AY489" i="43" s="1"/>
  <c r="AV489" i="43"/>
  <c r="AL439" i="43"/>
  <c r="AM439" i="43"/>
  <c r="AL438" i="43"/>
  <c r="AM31" i="43"/>
  <c r="AM43" i="43"/>
  <c r="BR70" i="43"/>
  <c r="AL80" i="43"/>
  <c r="AV93" i="43"/>
  <c r="X93" i="43"/>
  <c r="Z93" i="43" s="1"/>
  <c r="AA93" i="43" s="1"/>
  <c r="AY93" i="43" s="1"/>
  <c r="BR105" i="43"/>
  <c r="AL116" i="43"/>
  <c r="AM135" i="43"/>
  <c r="AL135" i="43"/>
  <c r="AL137" i="43" s="1"/>
  <c r="AL138" i="43" s="1"/>
  <c r="AL136" i="43"/>
  <c r="AM141" i="43"/>
  <c r="AL158" i="43"/>
  <c r="AL309" i="43"/>
  <c r="AM309" i="43"/>
  <c r="AV315" i="43"/>
  <c r="BR508" i="43"/>
  <c r="AV681" i="43"/>
  <c r="X681" i="43"/>
  <c r="Z681" i="43" s="1"/>
  <c r="AA681" i="43" s="1"/>
  <c r="AY681" i="43" s="1"/>
  <c r="AM681" i="43"/>
  <c r="AM20" i="43"/>
  <c r="AM19" i="43"/>
  <c r="X501" i="43"/>
  <c r="Z501" i="43" s="1"/>
  <c r="AA501" i="43" s="1"/>
  <c r="AY501" i="43" s="1"/>
  <c r="AV501" i="43"/>
  <c r="AM501" i="43"/>
  <c r="AM502" i="43" s="1"/>
  <c r="AL554" i="43"/>
  <c r="AM578" i="43"/>
  <c r="AL578" i="43"/>
  <c r="BR637" i="43"/>
  <c r="AM346" i="43"/>
  <c r="AL346" i="43"/>
  <c r="AL347" i="43" s="1"/>
  <c r="AL348" i="43" s="1"/>
  <c r="AM486" i="43"/>
  <c r="AL486" i="43"/>
  <c r="AM84" i="43"/>
  <c r="AM80" i="43"/>
  <c r="AK83" i="43"/>
  <c r="AS87" i="43"/>
  <c r="AL87" i="43"/>
  <c r="AL88" i="43" s="1"/>
  <c r="AL89" i="43" s="1"/>
  <c r="AL96" i="43"/>
  <c r="AM104" i="43"/>
  <c r="AL104" i="43"/>
  <c r="AL103" i="43"/>
  <c r="X129" i="43"/>
  <c r="Z129" i="43" s="1"/>
  <c r="AA129" i="43" s="1"/>
  <c r="AY129" i="43" s="1"/>
  <c r="AM152" i="43"/>
  <c r="AL152" i="43"/>
  <c r="AM173" i="43"/>
  <c r="AM174" i="43" s="1"/>
  <c r="AL207" i="43"/>
  <c r="AM208" i="43"/>
  <c r="AL208" i="43"/>
  <c r="AL233" i="43"/>
  <c r="AL303" i="43"/>
  <c r="AM303" i="43"/>
  <c r="AM304" i="43" s="1"/>
  <c r="AL319" i="43"/>
  <c r="BR343" i="43"/>
  <c r="BR363" i="43"/>
  <c r="AL414" i="43"/>
  <c r="AL428" i="43"/>
  <c r="AM436" i="43"/>
  <c r="AW435" i="43" s="1"/>
  <c r="AX435" i="43" s="1"/>
  <c r="AL40" i="43"/>
  <c r="AM58" i="43"/>
  <c r="AM59" i="43" s="1"/>
  <c r="AM60" i="43" s="1"/>
  <c r="AL190" i="43"/>
  <c r="AL192" i="43" s="1"/>
  <c r="AM213" i="43"/>
  <c r="AM414" i="43"/>
  <c r="AM464" i="43"/>
  <c r="AV855" i="43"/>
  <c r="AM247" i="43"/>
  <c r="AL247" i="43"/>
  <c r="AM308" i="43"/>
  <c r="AL308" i="43"/>
  <c r="AV237" i="43"/>
  <c r="AM237" i="43"/>
  <c r="AM238" i="43" s="1"/>
  <c r="AL297" i="43"/>
  <c r="AV843" i="43"/>
  <c r="X843" i="43"/>
  <c r="Z843" i="43" s="1"/>
  <c r="AA843" i="43" s="1"/>
  <c r="AY843" i="43" s="1"/>
  <c r="BR595" i="43"/>
  <c r="X99" i="43"/>
  <c r="Z99" i="43" s="1"/>
  <c r="AA99" i="43" s="1"/>
  <c r="AY99" i="43" s="1"/>
  <c r="AV99" i="43"/>
  <c r="BR118" i="43"/>
  <c r="AM164" i="43"/>
  <c r="AL164" i="43"/>
  <c r="AM250" i="43"/>
  <c r="AL156" i="43"/>
  <c r="AK50" i="43"/>
  <c r="AL114" i="43"/>
  <c r="AM113" i="43"/>
  <c r="AL113" i="43"/>
  <c r="AM129" i="43"/>
  <c r="BR145" i="43"/>
  <c r="X165" i="43"/>
  <c r="Z165" i="43" s="1"/>
  <c r="AA165" i="43" s="1"/>
  <c r="AY165" i="43" s="1"/>
  <c r="AM177" i="43"/>
  <c r="AL177" i="43"/>
  <c r="BR279" i="43"/>
  <c r="X327" i="43"/>
  <c r="Z327" i="43" s="1"/>
  <c r="AA327" i="43" s="1"/>
  <c r="AY327" i="43" s="1"/>
  <c r="AL351" i="43"/>
  <c r="AK520" i="43"/>
  <c r="X567" i="43"/>
  <c r="Z567" i="43" s="1"/>
  <c r="AA567" i="43" s="1"/>
  <c r="AY567" i="43" s="1"/>
  <c r="AK621" i="43"/>
  <c r="AL621" i="43" s="1"/>
  <c r="AM644" i="43"/>
  <c r="AL644" i="43"/>
  <c r="AL643" i="43"/>
  <c r="AM643" i="43"/>
  <c r="BR257" i="43"/>
  <c r="AM338" i="43"/>
  <c r="AL338" i="43"/>
  <c r="AL337" i="43"/>
  <c r="AL38" i="43"/>
  <c r="BR62" i="43"/>
  <c r="AM85" i="43"/>
  <c r="AL84" i="43"/>
  <c r="AM90" i="43"/>
  <c r="X291" i="43"/>
  <c r="Z291" i="43" s="1"/>
  <c r="AA291" i="43" s="1"/>
  <c r="AY291" i="43" s="1"/>
  <c r="AL361" i="43"/>
  <c r="AL389" i="43"/>
  <c r="AM390" i="43"/>
  <c r="AL390" i="43"/>
  <c r="AM389" i="43"/>
  <c r="AL425" i="43"/>
  <c r="AL426" i="43"/>
  <c r="AM425" i="43"/>
  <c r="AL579" i="43"/>
  <c r="AL580" i="43" s="1"/>
  <c r="BR666" i="43"/>
  <c r="AL44" i="43"/>
  <c r="X69" i="43"/>
  <c r="Z69" i="43" s="1"/>
  <c r="AA69" i="43" s="1"/>
  <c r="AY69" i="43" s="1"/>
  <c r="BR99" i="43"/>
  <c r="AL108" i="43"/>
  <c r="BR172" i="43"/>
  <c r="AL355" i="43"/>
  <c r="AM355" i="43"/>
  <c r="X411" i="43"/>
  <c r="Z411" i="43" s="1"/>
  <c r="AA411" i="43" s="1"/>
  <c r="AY411" i="43" s="1"/>
  <c r="BR439" i="43"/>
  <c r="BR617" i="43"/>
  <c r="BR729" i="43"/>
  <c r="AV897" i="43"/>
  <c r="X897" i="43"/>
  <c r="Z897" i="43" s="1"/>
  <c r="AA897" i="43" s="1"/>
  <c r="AY897" i="43" s="1"/>
  <c r="AL537" i="43"/>
  <c r="AL538" i="43" s="1"/>
  <c r="AM537" i="43"/>
  <c r="AM28" i="43"/>
  <c r="AM29" i="43" s="1"/>
  <c r="AM30" i="43" s="1"/>
  <c r="AL28" i="43"/>
  <c r="AM161" i="43"/>
  <c r="AL161" i="43"/>
  <c r="AV273" i="43"/>
  <c r="X273" i="43"/>
  <c r="Z273" i="43" s="1"/>
  <c r="AA273" i="43" s="1"/>
  <c r="AY273" i="43" s="1"/>
  <c r="AM727" i="43"/>
  <c r="AL727" i="43"/>
  <c r="AM843" i="43"/>
  <c r="AM844" i="43" s="1"/>
  <c r="AM845" i="43" s="1"/>
  <c r="AL843" i="43"/>
  <c r="AL844" i="43" s="1"/>
  <c r="AL845" i="43" s="1"/>
  <c r="AL20" i="43"/>
  <c r="AL284" i="43"/>
  <c r="AM284" i="43"/>
  <c r="AL32" i="43"/>
  <c r="AM75" i="43"/>
  <c r="AM76" i="43" s="1"/>
  <c r="AM77" i="43" s="1"/>
  <c r="AL129" i="43"/>
  <c r="AL234" i="43"/>
  <c r="AL294" i="43"/>
  <c r="BR300" i="43"/>
  <c r="AM327" i="43"/>
  <c r="AM337" i="43"/>
  <c r="AV393" i="43"/>
  <c r="X393" i="43"/>
  <c r="Z393" i="43" s="1"/>
  <c r="AA393" i="43" s="1"/>
  <c r="AY393" i="43" s="1"/>
  <c r="BR399" i="43"/>
  <c r="BR457" i="43"/>
  <c r="BR460" i="43"/>
  <c r="AV495" i="43"/>
  <c r="X495" i="43"/>
  <c r="Z495" i="43" s="1"/>
  <c r="AA495" i="43" s="1"/>
  <c r="AY495" i="43" s="1"/>
  <c r="BR643" i="43"/>
  <c r="AL892" i="43"/>
  <c r="AK522" i="43"/>
  <c r="AM585" i="43"/>
  <c r="AM586" i="43" s="1"/>
  <c r="AK782" i="43"/>
  <c r="AM824" i="43"/>
  <c r="AL824" i="43"/>
  <c r="BR447" i="43"/>
  <c r="AM455" i="43"/>
  <c r="AL455" i="43"/>
  <c r="AL499" i="43"/>
  <c r="AL663" i="43"/>
  <c r="AL664" i="43" s="1"/>
  <c r="AM709" i="43"/>
  <c r="AL709" i="43"/>
  <c r="BR789" i="43"/>
  <c r="BR195" i="43"/>
  <c r="AM214" i="43"/>
  <c r="AM223" i="43"/>
  <c r="AL223" i="43"/>
  <c r="X225" i="43"/>
  <c r="Z225" i="43" s="1"/>
  <c r="AA225" i="43" s="1"/>
  <c r="AY225" i="43" s="1"/>
  <c r="AV225" i="43"/>
  <c r="AL485" i="43"/>
  <c r="AM484" i="43"/>
  <c r="AM485" i="43" s="1"/>
  <c r="AL484" i="43"/>
  <c r="AV615" i="43"/>
  <c r="X615" i="43"/>
  <c r="Z615" i="43" s="1"/>
  <c r="AA615" i="43" s="1"/>
  <c r="AY615" i="43" s="1"/>
  <c r="BR686" i="43"/>
  <c r="AL723" i="43"/>
  <c r="AL724" i="43" s="1"/>
  <c r="AL725" i="43" s="1"/>
  <c r="AM723" i="43"/>
  <c r="AM724" i="43" s="1"/>
  <c r="AV735" i="43"/>
  <c r="X735" i="43"/>
  <c r="Z735" i="43" s="1"/>
  <c r="AA735" i="43" s="1"/>
  <c r="AY735" i="43" s="1"/>
  <c r="AM742" i="43"/>
  <c r="AM743" i="43"/>
  <c r="AM744" i="43" s="1"/>
  <c r="BR132" i="43"/>
  <c r="AL255" i="43"/>
  <c r="AK290" i="43"/>
  <c r="BR348" i="43"/>
  <c r="Y429" i="43"/>
  <c r="AM429" i="43" s="1"/>
  <c r="BR539" i="43"/>
  <c r="BR610" i="43"/>
  <c r="AK716" i="43"/>
  <c r="AV747" i="43"/>
  <c r="X747" i="43"/>
  <c r="Z747" i="43" s="1"/>
  <c r="AA747" i="43" s="1"/>
  <c r="AY747" i="43" s="1"/>
  <c r="AM747" i="43"/>
  <c r="AM748" i="43" s="1"/>
  <c r="BR162" i="43"/>
  <c r="AL58" i="43"/>
  <c r="AK68" i="43"/>
  <c r="AL231" i="43"/>
  <c r="AM350" i="43"/>
  <c r="AL350" i="43"/>
  <c r="AK461" i="43"/>
  <c r="AK557" i="43"/>
  <c r="AM739" i="43"/>
  <c r="AL739" i="43"/>
  <c r="AM740" i="43"/>
  <c r="AL740" i="43"/>
  <c r="AV759" i="43"/>
  <c r="X759" i="43"/>
  <c r="Z759" i="43" s="1"/>
  <c r="AA759" i="43" s="1"/>
  <c r="AY759" i="43" s="1"/>
  <c r="AL861" i="43"/>
  <c r="AK917" i="43"/>
  <c r="AM110" i="43"/>
  <c r="AL110" i="43"/>
  <c r="BR196" i="43"/>
  <c r="AM218" i="43"/>
  <c r="AL218" i="43"/>
  <c r="BR252" i="43"/>
  <c r="AM267" i="43"/>
  <c r="AK293" i="43"/>
  <c r="AL293" i="43" s="1"/>
  <c r="AK310" i="43"/>
  <c r="AM310" i="43" s="1"/>
  <c r="AM311" i="43" s="1"/>
  <c r="AM359" i="43"/>
  <c r="AM360" i="43" s="1"/>
  <c r="AW357" i="43" s="1"/>
  <c r="AX357" i="43" s="1"/>
  <c r="BR452" i="43"/>
  <c r="AK455" i="43"/>
  <c r="AK519" i="43"/>
  <c r="AL519" i="43" s="1"/>
  <c r="Y597" i="43"/>
  <c r="BR881" i="43"/>
  <c r="AL47" i="43"/>
  <c r="AL48" i="43" s="1"/>
  <c r="AL49" i="43" s="1"/>
  <c r="AL273" i="43"/>
  <c r="AM274" i="43"/>
  <c r="AM275" i="43" s="1"/>
  <c r="AM273" i="43"/>
  <c r="AM320" i="43"/>
  <c r="AL320" i="43"/>
  <c r="AK332" i="43"/>
  <c r="BR364" i="43"/>
  <c r="AM388" i="43"/>
  <c r="AK489" i="43"/>
  <c r="AL489" i="43" s="1"/>
  <c r="AM535" i="43"/>
  <c r="AL535" i="43"/>
  <c r="X717" i="43"/>
  <c r="Z717" i="43" s="1"/>
  <c r="AA717" i="43" s="1"/>
  <c r="AY717" i="43" s="1"/>
  <c r="AV717" i="43"/>
  <c r="AM717" i="43"/>
  <c r="BR930" i="43"/>
  <c r="AM403" i="43"/>
  <c r="AL403" i="43"/>
  <c r="AL459" i="43"/>
  <c r="AM647" i="43"/>
  <c r="AM648" i="43" s="1"/>
  <c r="AS855" i="43"/>
  <c r="AM927" i="43"/>
  <c r="AV927" i="43"/>
  <c r="X927" i="43"/>
  <c r="Z927" i="43" s="1"/>
  <c r="AA927" i="43" s="1"/>
  <c r="AY927" i="43" s="1"/>
  <c r="AM10" i="43"/>
  <c r="AM13" i="43"/>
  <c r="AL13" i="43"/>
  <c r="AL74" i="43"/>
  <c r="AK117" i="43"/>
  <c r="BR213" i="43"/>
  <c r="AK402" i="43"/>
  <c r="AM457" i="43"/>
  <c r="AL457" i="43"/>
  <c r="BR469" i="43"/>
  <c r="AM487" i="43"/>
  <c r="AL487" i="43"/>
  <c r="AM513" i="43"/>
  <c r="AM514" i="43"/>
  <c r="AM515" i="43" s="1"/>
  <c r="AM516" i="43" s="1"/>
  <c r="BR672" i="43"/>
  <c r="BR724" i="43"/>
  <c r="AS753" i="43"/>
  <c r="AL753" i="43"/>
  <c r="AM793" i="43"/>
  <c r="AL793" i="43"/>
  <c r="BR885" i="43"/>
  <c r="X15" i="43"/>
  <c r="Z15" i="43" s="1"/>
  <c r="AA15" i="43" s="1"/>
  <c r="AY15" i="43" s="1"/>
  <c r="AV15" i="43"/>
  <c r="AM924" i="43"/>
  <c r="AL924" i="43"/>
  <c r="AM923" i="43"/>
  <c r="AM227" i="43"/>
  <c r="AL227" i="43"/>
  <c r="AL134" i="43"/>
  <c r="AL381" i="43"/>
  <c r="AL383" i="43" s="1"/>
  <c r="AL384" i="43" s="1"/>
  <c r="AL382" i="43"/>
  <c r="AL387" i="43"/>
  <c r="AL517" i="43"/>
  <c r="AL518" i="43"/>
  <c r="AM517" i="43"/>
  <c r="AL531" i="43"/>
  <c r="AM531" i="43"/>
  <c r="AM610" i="43"/>
  <c r="AM611" i="43" s="1"/>
  <c r="AM852" i="43"/>
  <c r="AM851" i="43"/>
  <c r="AL852" i="43"/>
  <c r="AM895" i="43"/>
  <c r="AL895" i="43"/>
  <c r="AM894" i="43"/>
  <c r="AM944" i="43"/>
  <c r="AL944" i="43"/>
  <c r="BR74" i="43"/>
  <c r="AM87" i="43"/>
  <c r="AM89" i="43" s="1"/>
  <c r="BR141" i="43"/>
  <c r="BR173" i="43"/>
  <c r="BR197" i="43"/>
  <c r="AM235" i="43"/>
  <c r="AM387" i="43"/>
  <c r="AM402" i="43"/>
  <c r="AM459" i="43"/>
  <c r="AM555" i="43"/>
  <c r="AM556" i="43"/>
  <c r="AM557" i="43" s="1"/>
  <c r="AM558" i="43" s="1"/>
  <c r="AM559" i="43" s="1"/>
  <c r="AM599" i="43"/>
  <c r="AL599" i="43"/>
  <c r="AM628" i="43"/>
  <c r="AM629" i="43" s="1"/>
  <c r="AM630" i="43" s="1"/>
  <c r="AM631" i="43" s="1"/>
  <c r="AM637" i="43"/>
  <c r="AL637" i="43"/>
  <c r="AK684" i="43"/>
  <c r="AL746" i="43"/>
  <c r="AM746" i="43"/>
  <c r="AM745" i="43"/>
  <c r="X753" i="43"/>
  <c r="Z753" i="43" s="1"/>
  <c r="AA753" i="43" s="1"/>
  <c r="AY753" i="43" s="1"/>
  <c r="AV867" i="43"/>
  <c r="X867" i="43"/>
  <c r="Z867" i="43" s="1"/>
  <c r="AA867" i="43" s="1"/>
  <c r="AY867" i="43" s="1"/>
  <c r="AM157" i="43"/>
  <c r="AL511" i="43"/>
  <c r="AM511" i="43"/>
  <c r="X531" i="43"/>
  <c r="Z531" i="43" s="1"/>
  <c r="AA531" i="43" s="1"/>
  <c r="AY531" i="43" s="1"/>
  <c r="AV531" i="43"/>
  <c r="AV555" i="43"/>
  <c r="X555" i="43"/>
  <c r="Z555" i="43" s="1"/>
  <c r="AA555" i="43" s="1"/>
  <c r="AY555" i="43" s="1"/>
  <c r="AV699" i="43"/>
  <c r="X699" i="43"/>
  <c r="Z699" i="43" s="1"/>
  <c r="AA699" i="43" s="1"/>
  <c r="AY699" i="43" s="1"/>
  <c r="AM124" i="43"/>
  <c r="AM125" i="43" s="1"/>
  <c r="AM126" i="43" s="1"/>
  <c r="BR390" i="43"/>
  <c r="AM398" i="43"/>
  <c r="AL402" i="43"/>
  <c r="AL431" i="43"/>
  <c r="AL432" i="43" s="1"/>
  <c r="AL433" i="43" s="1"/>
  <c r="AL472" i="43"/>
  <c r="AL9" i="43"/>
  <c r="Y21" i="43"/>
  <c r="AM102" i="43"/>
  <c r="AL102" i="43"/>
  <c r="AL171" i="43"/>
  <c r="AL173" i="43" s="1"/>
  <c r="AL174" i="43" s="1"/>
  <c r="AM193" i="43"/>
  <c r="AL193" i="43"/>
  <c r="AM199" i="43"/>
  <c r="AL199" i="43"/>
  <c r="AM209" i="43"/>
  <c r="AL209" i="43"/>
  <c r="AL212" i="43"/>
  <c r="AK323" i="43"/>
  <c r="AL453" i="43"/>
  <c r="AM453" i="43"/>
  <c r="AL454" i="43"/>
  <c r="AL510" i="43"/>
  <c r="AL513" i="43"/>
  <c r="AL571" i="43"/>
  <c r="AM9" i="43"/>
  <c r="AL46" i="43"/>
  <c r="AM160" i="43"/>
  <c r="AL160" i="43"/>
  <c r="AT159" i="43" s="1"/>
  <c r="AU159" i="43" s="1"/>
  <c r="AK195" i="43"/>
  <c r="AL195" i="43" s="1"/>
  <c r="AL196" i="43" s="1"/>
  <c r="AL197" i="43" s="1"/>
  <c r="AM381" i="43"/>
  <c r="AK655" i="43"/>
  <c r="BR710" i="43"/>
  <c r="AL922" i="43"/>
  <c r="AT921" i="43" s="1"/>
  <c r="AU921" i="43" s="1"/>
  <c r="BR941" i="43"/>
  <c r="AL955" i="43"/>
  <c r="AM954" i="43"/>
  <c r="AM955" i="43"/>
  <c r="BR226" i="43"/>
  <c r="AK267" i="43"/>
  <c r="AL267" i="43" s="1"/>
  <c r="Y297" i="43"/>
  <c r="AM297" i="43" s="1"/>
  <c r="BR339" i="43"/>
  <c r="AK452" i="43"/>
  <c r="AK485" i="43"/>
  <c r="AM493" i="43"/>
  <c r="AL493" i="43"/>
  <c r="AM506" i="43"/>
  <c r="AL506" i="43"/>
  <c r="BR598" i="43"/>
  <c r="Y603" i="43"/>
  <c r="X621" i="43"/>
  <c r="Z621" i="43" s="1"/>
  <c r="AA621" i="43" s="1"/>
  <c r="AY621" i="43" s="1"/>
  <c r="AV621" i="43"/>
  <c r="AM659" i="43"/>
  <c r="AL660" i="43"/>
  <c r="X879" i="43"/>
  <c r="Z879" i="43" s="1"/>
  <c r="AA879" i="43" s="1"/>
  <c r="AY879" i="43" s="1"/>
  <c r="AV879" i="43"/>
  <c r="AL225" i="43"/>
  <c r="AL282" i="43"/>
  <c r="AT279" i="43" s="1"/>
  <c r="AU279" i="43" s="1"/>
  <c r="AL364" i="43"/>
  <c r="AS375" i="43"/>
  <c r="AL377" i="43"/>
  <c r="AM377" i="43"/>
  <c r="BR382" i="43"/>
  <c r="AK426" i="43"/>
  <c r="Y459" i="43"/>
  <c r="AL567" i="43"/>
  <c r="AL568" i="43" s="1"/>
  <c r="AM601" i="43"/>
  <c r="AL601" i="43"/>
  <c r="BR614" i="43"/>
  <c r="BR820" i="43"/>
  <c r="BR556" i="43"/>
  <c r="AK640" i="43"/>
  <c r="BR667" i="43"/>
  <c r="X837" i="43"/>
  <c r="Z837" i="43" s="1"/>
  <c r="AA837" i="43" s="1"/>
  <c r="AY837" i="43" s="1"/>
  <c r="AM838" i="43"/>
  <c r="AM839" i="43" s="1"/>
  <c r="AV837" i="43"/>
  <c r="Y561" i="43"/>
  <c r="AM562" i="43" s="1"/>
  <c r="AM563" i="43" s="1"/>
  <c r="AM565" i="43" s="1"/>
  <c r="AS597" i="43"/>
  <c r="AL597" i="43"/>
  <c r="AM774" i="43"/>
  <c r="AL774" i="43"/>
  <c r="AL775" i="43"/>
  <c r="AM778" i="43"/>
  <c r="BR351" i="43"/>
  <c r="AM362" i="43"/>
  <c r="AM438" i="43"/>
  <c r="AM471" i="43"/>
  <c r="BR564" i="43"/>
  <c r="BR567" i="43"/>
  <c r="AS729" i="43"/>
  <c r="BR204" i="43"/>
  <c r="Y261" i="43"/>
  <c r="AM261" i="43" s="1"/>
  <c r="Y285" i="43"/>
  <c r="AM302" i="43"/>
  <c r="AL302" i="43"/>
  <c r="BR321" i="43"/>
  <c r="AM375" i="43"/>
  <c r="X381" i="43"/>
  <c r="Z381" i="43" s="1"/>
  <c r="AA381" i="43" s="1"/>
  <c r="AY381" i="43" s="1"/>
  <c r="AV381" i="43"/>
  <c r="BR444" i="43"/>
  <c r="AL522" i="43"/>
  <c r="AK525" i="43"/>
  <c r="AL525" i="43" s="1"/>
  <c r="AL620" i="43"/>
  <c r="AM619" i="43"/>
  <c r="AM726" i="43"/>
  <c r="AL726" i="43"/>
  <c r="BR865" i="43"/>
  <c r="AL469" i="43"/>
  <c r="AM470" i="43"/>
  <c r="AM482" i="43"/>
  <c r="AL482" i="43"/>
  <c r="BR765" i="43"/>
  <c r="AM846" i="43"/>
  <c r="AL846" i="43"/>
  <c r="AM847" i="43"/>
  <c r="AL847" i="43"/>
  <c r="AM230" i="43"/>
  <c r="AM278" i="43"/>
  <c r="AM333" i="43"/>
  <c r="AM334" i="43" s="1"/>
  <c r="AM335" i="43" s="1"/>
  <c r="AL378" i="43"/>
  <c r="AM408" i="43"/>
  <c r="AM416" i="43"/>
  <c r="AL416" i="43"/>
  <c r="AM419" i="43"/>
  <c r="AL419" i="43"/>
  <c r="BR462" i="43"/>
  <c r="BR515" i="43"/>
  <c r="AM530" i="43"/>
  <c r="AL530" i="43"/>
  <c r="AM552" i="43"/>
  <c r="AL552" i="43"/>
  <c r="AK581" i="43"/>
  <c r="AM595" i="43"/>
  <c r="AL595" i="43"/>
  <c r="AM642" i="43"/>
  <c r="AL642" i="43"/>
  <c r="AL651" i="43"/>
  <c r="AL652" i="43" s="1"/>
  <c r="AM651" i="43"/>
  <c r="AL675" i="43"/>
  <c r="AL676" i="43" s="1"/>
  <c r="AL677" i="43" s="1"/>
  <c r="AL678" i="43" s="1"/>
  <c r="AM675" i="43"/>
  <c r="AM676" i="43" s="1"/>
  <c r="AM755" i="43"/>
  <c r="AM756" i="43" s="1"/>
  <c r="AM757" i="43" s="1"/>
  <c r="AM766" i="43"/>
  <c r="AM767" i="43"/>
  <c r="AM768" i="43" s="1"/>
  <c r="AK797" i="43"/>
  <c r="BR888" i="43"/>
  <c r="BR915" i="43"/>
  <c r="AM299" i="43"/>
  <c r="AL299" i="43"/>
  <c r="AM462" i="43"/>
  <c r="AL461" i="43"/>
  <c r="AK486" i="43"/>
  <c r="BR505" i="43"/>
  <c r="BR507" i="43"/>
  <c r="AM661" i="43"/>
  <c r="AL661" i="43"/>
  <c r="AM873" i="43"/>
  <c r="AM874" i="43" s="1"/>
  <c r="AM876" i="43" s="1"/>
  <c r="AV873" i="43"/>
  <c r="X873" i="43"/>
  <c r="Z873" i="43" s="1"/>
  <c r="AA873" i="43" s="1"/>
  <c r="AY873" i="43" s="1"/>
  <c r="BR890" i="43"/>
  <c r="BR916" i="43"/>
  <c r="AV939" i="43"/>
  <c r="X939" i="43"/>
  <c r="Z939" i="43" s="1"/>
  <c r="AA939" i="43" s="1"/>
  <c r="AY939" i="43" s="1"/>
  <c r="AK954" i="43"/>
  <c r="AL441" i="43"/>
  <c r="BR475" i="43"/>
  <c r="AL549" i="43"/>
  <c r="AL550" i="43" s="1"/>
  <c r="BR627" i="43"/>
  <c r="AK667" i="43"/>
  <c r="BR682" i="43"/>
  <c r="AM734" i="43"/>
  <c r="AL751" i="43"/>
  <c r="AM751" i="43"/>
  <c r="AL874" i="43"/>
  <c r="AL875" i="43" s="1"/>
  <c r="AL876" i="43" s="1"/>
  <c r="BR880" i="43"/>
  <c r="BR887" i="43"/>
  <c r="BR909" i="43"/>
  <c r="AM848" i="43"/>
  <c r="AL848" i="43"/>
  <c r="BR467" i="43"/>
  <c r="BR481" i="43"/>
  <c r="AM510" i="43"/>
  <c r="AK526" i="43"/>
  <c r="AL590" i="43"/>
  <c r="AM590" i="43"/>
  <c r="AM608" i="43"/>
  <c r="AM633" i="43"/>
  <c r="AL633" i="43"/>
  <c r="AK704" i="43"/>
  <c r="AM708" i="43"/>
  <c r="AL708" i="43"/>
  <c r="BR832" i="43"/>
  <c r="AK852" i="43"/>
  <c r="AL357" i="43"/>
  <c r="AM614" i="43"/>
  <c r="AL614" i="43"/>
  <c r="AM685" i="43"/>
  <c r="AL685" i="43"/>
  <c r="AL687" i="43"/>
  <c r="AM688" i="43"/>
  <c r="AL688" i="43"/>
  <c r="AL577" i="43"/>
  <c r="AL589" i="43"/>
  <c r="AM607" i="43"/>
  <c r="BR655" i="43"/>
  <c r="BR734" i="43"/>
  <c r="BR818" i="43"/>
  <c r="AL237" i="43"/>
  <c r="AL238" i="43" s="1"/>
  <c r="AL240" i="43" s="1"/>
  <c r="AL241" i="43" s="1"/>
  <c r="AL242" i="43" s="1"/>
  <c r="AM266" i="43"/>
  <c r="BR291" i="43"/>
  <c r="BR369" i="43"/>
  <c r="AM528" i="43"/>
  <c r="AM589" i="43"/>
  <c r="AL656" i="43"/>
  <c r="AM656" i="43"/>
  <c r="AM687" i="43"/>
  <c r="AL745" i="43"/>
  <c r="BR751" i="43"/>
  <c r="BR833" i="43"/>
  <c r="BR948" i="43"/>
  <c r="AM410" i="43"/>
  <c r="AM371" i="43"/>
  <c r="AL371" i="43"/>
  <c r="BR387" i="43"/>
  <c r="BR405" i="43"/>
  <c r="AM472" i="43"/>
  <c r="AM473" i="43" s="1"/>
  <c r="AK568" i="43"/>
  <c r="BR639" i="43"/>
  <c r="AK656" i="43"/>
  <c r="AM692" i="43"/>
  <c r="AL692" i="43"/>
  <c r="AM770" i="43"/>
  <c r="AM769" i="43"/>
  <c r="AL769" i="43"/>
  <c r="AM837" i="43"/>
  <c r="BR871" i="43"/>
  <c r="X945" i="43"/>
  <c r="Z945" i="43" s="1"/>
  <c r="AA945" i="43" s="1"/>
  <c r="AY945" i="43" s="1"/>
  <c r="AM206" i="43"/>
  <c r="AL345" i="43"/>
  <c r="AM407" i="43"/>
  <c r="AL407" i="43"/>
  <c r="AL641" i="43"/>
  <c r="AM641" i="43"/>
  <c r="Y669" i="43"/>
  <c r="AM792" i="43"/>
  <c r="AL792" i="43"/>
  <c r="AL805" i="43"/>
  <c r="BR863" i="43"/>
  <c r="BR907" i="43"/>
  <c r="AM548" i="43"/>
  <c r="AM553" i="43"/>
  <c r="BR579" i="43"/>
  <c r="AK599" i="43"/>
  <c r="AL673" i="43"/>
  <c r="AM673" i="43"/>
  <c r="AK791" i="43"/>
  <c r="AL735" i="43"/>
  <c r="AL736" i="43" s="1"/>
  <c r="AM736" i="43"/>
  <c r="AM737" i="43" s="1"/>
  <c r="AM735" i="43"/>
  <c r="AV741" i="43"/>
  <c r="X741" i="43"/>
  <c r="Z741" i="43" s="1"/>
  <c r="AA741" i="43" s="1"/>
  <c r="AY741" i="43" s="1"/>
  <c r="AM880" i="43"/>
  <c r="AM881" i="43" s="1"/>
  <c r="AM882" i="43" s="1"/>
  <c r="AM883" i="43" s="1"/>
  <c r="AL880" i="43"/>
  <c r="AL881" i="43" s="1"/>
  <c r="AL879" i="43"/>
  <c r="Y639" i="43"/>
  <c r="AM759" i="43"/>
  <c r="AK821" i="43"/>
  <c r="AK863" i="43"/>
  <c r="AL903" i="43"/>
  <c r="AK623" i="43"/>
  <c r="AM704" i="43"/>
  <c r="AL704" i="43"/>
  <c r="AM703" i="43"/>
  <c r="AL703" i="43"/>
  <c r="BR782" i="43"/>
  <c r="AM794" i="43"/>
  <c r="BR838" i="43"/>
  <c r="AL849" i="43"/>
  <c r="BR892" i="43"/>
  <c r="AL548" i="43"/>
  <c r="AL606" i="43"/>
  <c r="BR756" i="43"/>
  <c r="AM780" i="43"/>
  <c r="AM779" i="43"/>
  <c r="AM836" i="43"/>
  <c r="AL836" i="43"/>
  <c r="AM609" i="43"/>
  <c r="AM616" i="43"/>
  <c r="AM617" i="43" s="1"/>
  <c r="AM618" i="43" s="1"/>
  <c r="AW615" i="43" s="1"/>
  <c r="AX615" i="43" s="1"/>
  <c r="AL733" i="43"/>
  <c r="BR795" i="43"/>
  <c r="AM867" i="43"/>
  <c r="AM868" i="43" s="1"/>
  <c r="AM869" i="43" s="1"/>
  <c r="AM888" i="43"/>
  <c r="AL888" i="43"/>
  <c r="AM566" i="43"/>
  <c r="AL619" i="43"/>
  <c r="AM646" i="43"/>
  <c r="AM733" i="43"/>
  <c r="AM908" i="43"/>
  <c r="AL908" i="43"/>
  <c r="AL932" i="43"/>
  <c r="AM683" i="43"/>
  <c r="AM684" i="43" s="1"/>
  <c r="BR717" i="43"/>
  <c r="BR799" i="43"/>
  <c r="AL851" i="43"/>
  <c r="BR877" i="43"/>
  <c r="AL697" i="43"/>
  <c r="AM828" i="43"/>
  <c r="AL828" i="43"/>
  <c r="AL885" i="43"/>
  <c r="AM841" i="43"/>
  <c r="AL841" i="43"/>
  <c r="AM926" i="43"/>
  <c r="AS789" i="43"/>
  <c r="AL789" i="43"/>
  <c r="BR797" i="43"/>
  <c r="X801" i="43"/>
  <c r="Z801" i="43" s="1"/>
  <c r="AA801" i="43" s="1"/>
  <c r="AY801" i="43" s="1"/>
  <c r="AV801" i="43"/>
  <c r="BR951" i="43"/>
  <c r="AM807" i="43"/>
  <c r="AM808" i="43"/>
  <c r="AM809" i="43" s="1"/>
  <c r="AL823" i="43"/>
  <c r="AM826" i="43"/>
  <c r="AM827" i="43" s="1"/>
  <c r="AL837" i="43"/>
  <c r="AL839" i="43" s="1"/>
  <c r="AL840" i="43"/>
  <c r="AL887" i="43"/>
  <c r="BR889" i="43"/>
  <c r="AL943" i="43"/>
  <c r="AL778" i="43"/>
  <c r="AS909" i="43"/>
  <c r="AL658" i="43"/>
  <c r="AL659" i="43" s="1"/>
  <c r="AM752" i="43"/>
  <c r="AL752" i="43"/>
  <c r="BR840" i="43"/>
  <c r="AM896" i="43"/>
  <c r="AL896" i="43"/>
  <c r="X909" i="43"/>
  <c r="Z909" i="43" s="1"/>
  <c r="AA909" i="43" s="1"/>
  <c r="AY909" i="43" s="1"/>
  <c r="AM909" i="43"/>
  <c r="AM910" i="43"/>
  <c r="AM911" i="43" s="1"/>
  <c r="BR927" i="43"/>
  <c r="BR945" i="43"/>
  <c r="AM612" i="43"/>
  <c r="AL681" i="43"/>
  <c r="AL682" i="43" s="1"/>
  <c r="AL701" i="43"/>
  <c r="AL702" i="43" s="1"/>
  <c r="AM786" i="43"/>
  <c r="AL787" i="43"/>
  <c r="AM817" i="43"/>
  <c r="AL817" i="43"/>
  <c r="AM842" i="43"/>
  <c r="BR853" i="43"/>
  <c r="AM884" i="43"/>
  <c r="AL884" i="43"/>
  <c r="BR921" i="43"/>
  <c r="AM929" i="43"/>
  <c r="AL929" i="43"/>
  <c r="BR933" i="43"/>
  <c r="BR540" i="43"/>
  <c r="Y585" i="43"/>
  <c r="AM623" i="43"/>
  <c r="AL711" i="43"/>
  <c r="AM781" i="43"/>
  <c r="AL781" i="43"/>
  <c r="BR843" i="43"/>
  <c r="BR849" i="43"/>
  <c r="AL923" i="43"/>
  <c r="BR873" i="43"/>
  <c r="AK914" i="43"/>
  <c r="AM951" i="43"/>
  <c r="AM952" i="43" s="1"/>
  <c r="AM953" i="43" s="1"/>
  <c r="AM804" i="43"/>
  <c r="AM825" i="43"/>
  <c r="AL825" i="43"/>
  <c r="BR813" i="43"/>
  <c r="AM840" i="43"/>
  <c r="AL859" i="43"/>
  <c r="BR891" i="43"/>
  <c r="AL927" i="43"/>
  <c r="AM776" i="43"/>
  <c r="AL776" i="43"/>
  <c r="BR777" i="43"/>
  <c r="BR855" i="43"/>
  <c r="AL893" i="43"/>
  <c r="AK924" i="43"/>
  <c r="AL758" i="43"/>
  <c r="AL765" i="43"/>
  <c r="AL766" i="43" s="1"/>
  <c r="AL768" i="43" s="1"/>
  <c r="AL779" i="43"/>
  <c r="AL831" i="43"/>
  <c r="AL832" i="43" s="1"/>
  <c r="AL833" i="43" s="1"/>
  <c r="AM857" i="43"/>
  <c r="AL857" i="43"/>
  <c r="BR861" i="43"/>
  <c r="AM576" i="43"/>
  <c r="AL639" i="43"/>
  <c r="AL699" i="43"/>
  <c r="AK714" i="43"/>
  <c r="AK722" i="43"/>
  <c r="AL795" i="43"/>
  <c r="AL812" i="43"/>
  <c r="AK856" i="43"/>
  <c r="BR897" i="43"/>
  <c r="AK746" i="43"/>
  <c r="BR819" i="43"/>
  <c r="AM806" i="43"/>
  <c r="BR879" i="43"/>
  <c r="AK734" i="43"/>
  <c r="AM816" i="43"/>
  <c r="AM866" i="43"/>
  <c r="BR939" i="43"/>
  <c r="AM70" i="43" l="1"/>
  <c r="AM71" i="43"/>
  <c r="AL934" i="43"/>
  <c r="AL935" i="43"/>
  <c r="AL936" i="43" s="1"/>
  <c r="AL937" i="43" s="1"/>
  <c r="AM750" i="43"/>
  <c r="AM749" i="43"/>
  <c r="AL822" i="43"/>
  <c r="AL821" i="43"/>
  <c r="AT819" i="43" s="1"/>
  <c r="AU819" i="43" s="1"/>
  <c r="AL802" i="43"/>
  <c r="AL803" i="43"/>
  <c r="AM677" i="43"/>
  <c r="AM678" i="43"/>
  <c r="AM906" i="43"/>
  <c r="AM907" i="43" s="1"/>
  <c r="AM905" i="43"/>
  <c r="AW903" i="43" s="1"/>
  <c r="AX903" i="43" s="1"/>
  <c r="AW315" i="43"/>
  <c r="AX315" i="43" s="1"/>
  <c r="AL882" i="43"/>
  <c r="AL883" i="43" s="1"/>
  <c r="AL557" i="43"/>
  <c r="AL558" i="43" s="1"/>
  <c r="AL559" i="43" s="1"/>
  <c r="AL581" i="43"/>
  <c r="AL311" i="43"/>
  <c r="AL473" i="43"/>
  <c r="AL474" i="43" s="1"/>
  <c r="AL475" i="43" s="1"/>
  <c r="AL50" i="43"/>
  <c r="AT45" i="43" s="1"/>
  <c r="AU45" i="43" s="1"/>
  <c r="AT423" i="43"/>
  <c r="AU423" i="43" s="1"/>
  <c r="AL23" i="43"/>
  <c r="AL24" i="43" s="1"/>
  <c r="AL25" i="43" s="1"/>
  <c r="AV249" i="43"/>
  <c r="X249" i="43"/>
  <c r="Z249" i="43" s="1"/>
  <c r="AA249" i="43" s="1"/>
  <c r="AY249" i="43" s="1"/>
  <c r="AM191" i="43"/>
  <c r="AM192" i="43" s="1"/>
  <c r="AL496" i="43"/>
  <c r="AL497" i="43" s="1"/>
  <c r="AL498" i="43" s="1"/>
  <c r="AW813" i="43"/>
  <c r="AX813" i="43" s="1"/>
  <c r="AV147" i="43"/>
  <c r="AL647" i="43"/>
  <c r="AL648" i="43" s="1"/>
  <c r="AM45" i="43"/>
  <c r="X147" i="43"/>
  <c r="Z147" i="43" s="1"/>
  <c r="AA147" i="43" s="1"/>
  <c r="AY147" i="43" s="1"/>
  <c r="AL611" i="43"/>
  <c r="AL612" i="43" s="1"/>
  <c r="AL613" i="43" s="1"/>
  <c r="AT69" i="43"/>
  <c r="AU69" i="43" s="1"/>
  <c r="AT573" i="43"/>
  <c r="AU573" i="43" s="1"/>
  <c r="AL323" i="43"/>
  <c r="AL324" i="43" s="1"/>
  <c r="AL325" i="43" s="1"/>
  <c r="AL326" i="43" s="1"/>
  <c r="AV153" i="43"/>
  <c r="AM714" i="43"/>
  <c r="AM715" i="43" s="1"/>
  <c r="AL502" i="43"/>
  <c r="AT501" i="43" s="1"/>
  <c r="AU501" i="43" s="1"/>
  <c r="X309" i="43"/>
  <c r="Z309" i="43" s="1"/>
  <c r="AA309" i="43" s="1"/>
  <c r="AY309" i="43" s="1"/>
  <c r="AV87" i="43"/>
  <c r="AL274" i="43"/>
  <c r="AL275" i="43" s="1"/>
  <c r="AV849" i="43"/>
  <c r="AM549" i="43"/>
  <c r="AL718" i="43"/>
  <c r="AL719" i="43" s="1"/>
  <c r="X903" i="43"/>
  <c r="Z903" i="43" s="1"/>
  <c r="AA903" i="43" s="1"/>
  <c r="AY903" i="43" s="1"/>
  <c r="AL815" i="43"/>
  <c r="AT813" i="43" s="1"/>
  <c r="AU813" i="43" s="1"/>
  <c r="AZ813" i="43" s="1"/>
  <c r="AL358" i="43"/>
  <c r="AL359" i="43" s="1"/>
  <c r="AL360" i="43" s="1"/>
  <c r="AM550" i="43"/>
  <c r="AM551" i="43" s="1"/>
  <c r="AV729" i="43"/>
  <c r="X477" i="43"/>
  <c r="Z477" i="43" s="1"/>
  <c r="AA477" i="43" s="1"/>
  <c r="AY477" i="43" s="1"/>
  <c r="AV549" i="43"/>
  <c r="X45" i="43"/>
  <c r="Z45" i="43" s="1"/>
  <c r="AA45" i="43" s="1"/>
  <c r="AY45" i="43" s="1"/>
  <c r="AL898" i="43"/>
  <c r="AL899" i="43" s="1"/>
  <c r="AL900" i="43" s="1"/>
  <c r="AL901" i="43" s="1"/>
  <c r="AV903" i="43"/>
  <c r="AM916" i="43"/>
  <c r="AM917" i="43" s="1"/>
  <c r="AM918" i="43" s="1"/>
  <c r="AL919" i="43"/>
  <c r="AL920" i="43" s="1"/>
  <c r="AM477" i="43"/>
  <c r="AM478" i="43" s="1"/>
  <c r="AM430" i="43"/>
  <c r="AM431" i="43" s="1"/>
  <c r="AM432" i="43" s="1"/>
  <c r="AM433" i="43" s="1"/>
  <c r="AV885" i="43"/>
  <c r="AL604" i="43"/>
  <c r="AL941" i="43"/>
  <c r="AL942" i="43" s="1"/>
  <c r="X915" i="43"/>
  <c r="Z915" i="43" s="1"/>
  <c r="AA915" i="43" s="1"/>
  <c r="AY915" i="43" s="1"/>
  <c r="X729" i="43"/>
  <c r="Z729" i="43" s="1"/>
  <c r="AA729" i="43" s="1"/>
  <c r="AY729" i="43" s="1"/>
  <c r="AW207" i="43"/>
  <c r="AX207" i="43" s="1"/>
  <c r="AV915" i="43"/>
  <c r="X885" i="43"/>
  <c r="Z885" i="43" s="1"/>
  <c r="AA885" i="43" s="1"/>
  <c r="AY885" i="43" s="1"/>
  <c r="AM699" i="43"/>
  <c r="AL106" i="43"/>
  <c r="AL508" i="43"/>
  <c r="X153" i="43"/>
  <c r="Z153" i="43" s="1"/>
  <c r="AA153" i="43" s="1"/>
  <c r="AY153" i="43" s="1"/>
  <c r="AM449" i="43"/>
  <c r="AM450" i="43" s="1"/>
  <c r="AM451" i="43" s="1"/>
  <c r="AM452" i="43" s="1"/>
  <c r="AM507" i="43"/>
  <c r="AM508" i="43" s="1"/>
  <c r="AM509" i="43" s="1"/>
  <c r="AM613" i="43"/>
  <c r="AL142" i="43"/>
  <c r="AL143" i="43" s="1"/>
  <c r="AV507" i="43"/>
  <c r="AV45" i="43"/>
  <c r="AL796" i="43"/>
  <c r="AL797" i="43" s="1"/>
  <c r="AM652" i="43"/>
  <c r="AM654" i="43" s="1"/>
  <c r="AM655" i="43" s="1"/>
  <c r="AV807" i="43"/>
  <c r="AM820" i="43"/>
  <c r="AM821" i="43" s="1"/>
  <c r="AM822" i="43" s="1"/>
  <c r="AL366" i="43"/>
  <c r="AL367" i="43" s="1"/>
  <c r="AL368" i="43" s="1"/>
  <c r="AV69" i="43"/>
  <c r="AM121" i="43"/>
  <c r="AM120" i="43"/>
  <c r="AL262" i="43"/>
  <c r="AL263" i="43"/>
  <c r="AL264" i="43" s="1"/>
  <c r="AL265" i="43" s="1"/>
  <c r="AM479" i="43"/>
  <c r="AM480" i="43"/>
  <c r="AM481" i="43" s="1"/>
  <c r="AL605" i="43"/>
  <c r="AT603" i="43" s="1"/>
  <c r="AU603" i="43" s="1"/>
  <c r="AW753" i="43"/>
  <c r="AX753" i="43" s="1"/>
  <c r="AM937" i="43"/>
  <c r="AM936" i="43"/>
  <c r="AM900" i="43"/>
  <c r="AM901" i="43"/>
  <c r="AL124" i="43"/>
  <c r="AL125" i="43"/>
  <c r="AL126" i="43" s="1"/>
  <c r="AT123" i="43"/>
  <c r="AU123" i="43" s="1"/>
  <c r="AZ123" i="43" s="1"/>
  <c r="AL509" i="43"/>
  <c r="AT507" i="43" s="1"/>
  <c r="AU507" i="43" s="1"/>
  <c r="AL66" i="43"/>
  <c r="AL67" i="43" s="1"/>
  <c r="AL65" i="43"/>
  <c r="AT63" i="43" s="1"/>
  <c r="AU63" i="43" s="1"/>
  <c r="AM701" i="43"/>
  <c r="AM702" i="43" s="1"/>
  <c r="AW741" i="43"/>
  <c r="AX741" i="43" s="1"/>
  <c r="AL940" i="43"/>
  <c r="AT939" i="43" s="1"/>
  <c r="AU939" i="43" s="1"/>
  <c r="AL41" i="43"/>
  <c r="AT39" i="43" s="1"/>
  <c r="AU39" i="43" s="1"/>
  <c r="AM561" i="43"/>
  <c r="AW561" i="43" s="1"/>
  <c r="AX561" i="43" s="1"/>
  <c r="AW591" i="43"/>
  <c r="AX591" i="43" s="1"/>
  <c r="AM262" i="43"/>
  <c r="AM263" i="43" s="1"/>
  <c r="AZ435" i="43"/>
  <c r="X933" i="43"/>
  <c r="Z933" i="43" s="1"/>
  <c r="AA933" i="43" s="1"/>
  <c r="AY933" i="43" s="1"/>
  <c r="AV933" i="43"/>
  <c r="AW837" i="43"/>
  <c r="AX837" i="43" s="1"/>
  <c r="AM190" i="43"/>
  <c r="AT339" i="43"/>
  <c r="AU339" i="43" s="1"/>
  <c r="AM693" i="43"/>
  <c r="AM695" i="43" s="1"/>
  <c r="AM696" i="43" s="1"/>
  <c r="AM291" i="43"/>
  <c r="X693" i="43"/>
  <c r="Z693" i="43" s="1"/>
  <c r="AA693" i="43" s="1"/>
  <c r="AY693" i="43" s="1"/>
  <c r="AM292" i="43"/>
  <c r="AM293" i="43" s="1"/>
  <c r="AW231" i="43"/>
  <c r="AX231" i="43" s="1"/>
  <c r="AV705" i="43"/>
  <c r="X705" i="43"/>
  <c r="Z705" i="43" s="1"/>
  <c r="AA705" i="43" s="1"/>
  <c r="AY705" i="43" s="1"/>
  <c r="AT645" i="43"/>
  <c r="AU645" i="43" s="1"/>
  <c r="X399" i="43"/>
  <c r="Z399" i="43" s="1"/>
  <c r="AA399" i="43" s="1"/>
  <c r="AY399" i="43" s="1"/>
  <c r="AV399" i="43"/>
  <c r="AT57" i="43"/>
  <c r="AU57" i="43" s="1"/>
  <c r="AM705" i="43"/>
  <c r="AV675" i="43"/>
  <c r="X675" i="43"/>
  <c r="Z675" i="43" s="1"/>
  <c r="AA675" i="43" s="1"/>
  <c r="AY675" i="43" s="1"/>
  <c r="AL526" i="43"/>
  <c r="AT525" i="43" s="1"/>
  <c r="AU525" i="43" s="1"/>
  <c r="AM795" i="43"/>
  <c r="AM796" i="43" s="1"/>
  <c r="AM797" i="43" s="1"/>
  <c r="AV783" i="43"/>
  <c r="X711" i="43"/>
  <c r="Z711" i="43" s="1"/>
  <c r="AA711" i="43" s="1"/>
  <c r="AY711" i="43" s="1"/>
  <c r="AV711" i="43"/>
  <c r="AW777" i="43"/>
  <c r="AX777" i="43" s="1"/>
  <c r="AM819" i="43"/>
  <c r="AW819" i="43" s="1"/>
  <c r="AX819" i="43" s="1"/>
  <c r="AZ819" i="43" s="1"/>
  <c r="X231" i="43"/>
  <c r="Z231" i="43" s="1"/>
  <c r="AA231" i="43" s="1"/>
  <c r="AY231" i="43" s="1"/>
  <c r="AV231" i="43"/>
  <c r="AM831" i="43"/>
  <c r="AM832" i="43" s="1"/>
  <c r="AM833" i="43" s="1"/>
  <c r="AM568" i="43"/>
  <c r="AM569" i="43" s="1"/>
  <c r="AM570" i="43" s="1"/>
  <c r="AM201" i="43"/>
  <c r="AM202" i="43" s="1"/>
  <c r="AM203" i="43" s="1"/>
  <c r="AW201" i="43" s="1"/>
  <c r="AX201" i="43" s="1"/>
  <c r="X789" i="43"/>
  <c r="Z789" i="43" s="1"/>
  <c r="AA789" i="43" s="1"/>
  <c r="AY789" i="43" s="1"/>
  <c r="AM790" i="43"/>
  <c r="AM791" i="43" s="1"/>
  <c r="AT111" i="43"/>
  <c r="AU111" i="43" s="1"/>
  <c r="AM525" i="43"/>
  <c r="AM526" i="43" s="1"/>
  <c r="AW69" i="43"/>
  <c r="AX69" i="43" s="1"/>
  <c r="AZ69" i="43" s="1"/>
  <c r="AM789" i="43"/>
  <c r="AW789" i="43" s="1"/>
  <c r="AX789" i="43" s="1"/>
  <c r="AW945" i="43"/>
  <c r="AX945" i="43" s="1"/>
  <c r="AM783" i="43"/>
  <c r="AM784" i="43" s="1"/>
  <c r="AM785" i="43" s="1"/>
  <c r="AW783" i="43" s="1"/>
  <c r="AX783" i="43" s="1"/>
  <c r="AT927" i="43"/>
  <c r="AU927" i="43" s="1"/>
  <c r="AW645" i="43"/>
  <c r="AX645" i="43" s="1"/>
  <c r="X279" i="43"/>
  <c r="Z279" i="43" s="1"/>
  <c r="AA279" i="43" s="1"/>
  <c r="AY279" i="43" s="1"/>
  <c r="AM725" i="43"/>
  <c r="AW723" i="43" s="1"/>
  <c r="AX723" i="43" s="1"/>
  <c r="AM305" i="43"/>
  <c r="AW303" i="43" s="1"/>
  <c r="AX303" i="43" s="1"/>
  <c r="AV819" i="43"/>
  <c r="AW225" i="43"/>
  <c r="AX225" i="43" s="1"/>
  <c r="AM279" i="43"/>
  <c r="AM281" i="43" s="1"/>
  <c r="AM282" i="43" s="1"/>
  <c r="AZ573" i="43"/>
  <c r="AL886" i="43"/>
  <c r="AT885" i="43" s="1"/>
  <c r="AU885" i="43" s="1"/>
  <c r="AM861" i="43"/>
  <c r="AM862" i="43" s="1"/>
  <c r="X819" i="43"/>
  <c r="Z819" i="43" s="1"/>
  <c r="AA819" i="43" s="1"/>
  <c r="AY819" i="43" s="1"/>
  <c r="AT801" i="43"/>
  <c r="AU801" i="43" s="1"/>
  <c r="AZ801" i="43" s="1"/>
  <c r="X579" i="43"/>
  <c r="Z579" i="43" s="1"/>
  <c r="AA579" i="43" s="1"/>
  <c r="AY579" i="43" s="1"/>
  <c r="AV579" i="43"/>
  <c r="AV831" i="43"/>
  <c r="X201" i="43"/>
  <c r="Z201" i="43" s="1"/>
  <c r="AA201" i="43" s="1"/>
  <c r="AY201" i="43" s="1"/>
  <c r="AL653" i="43"/>
  <c r="AT291" i="43"/>
  <c r="AU291" i="43" s="1"/>
  <c r="AT483" i="43"/>
  <c r="AU483" i="43" s="1"/>
  <c r="AM405" i="43"/>
  <c r="AT873" i="43"/>
  <c r="AU873" i="43" s="1"/>
  <c r="AV525" i="43"/>
  <c r="X861" i="43"/>
  <c r="Z861" i="43" s="1"/>
  <c r="AA861" i="43" s="1"/>
  <c r="AY861" i="43" s="1"/>
  <c r="AW9" i="43"/>
  <c r="AX9" i="43" s="1"/>
  <c r="AM567" i="43"/>
  <c r="AW567" i="43" s="1"/>
  <c r="AX567" i="43" s="1"/>
  <c r="AL328" i="43"/>
  <c r="AT327" i="43" s="1"/>
  <c r="AU327" i="43" s="1"/>
  <c r="AL616" i="43"/>
  <c r="AT615" i="43" s="1"/>
  <c r="AU615" i="43" s="1"/>
  <c r="AZ615" i="43" s="1"/>
  <c r="AM771" i="43"/>
  <c r="AW771" i="43" s="1"/>
  <c r="AX771" i="43" s="1"/>
  <c r="AL715" i="43"/>
  <c r="AT711" i="43" s="1"/>
  <c r="AU711" i="43" s="1"/>
  <c r="AM933" i="43"/>
  <c r="AW933" i="43" s="1"/>
  <c r="AX933" i="43" s="1"/>
  <c r="X849" i="43"/>
  <c r="Z849" i="43" s="1"/>
  <c r="AA849" i="43" s="1"/>
  <c r="AY849" i="43" s="1"/>
  <c r="AV771" i="43"/>
  <c r="X255" i="43"/>
  <c r="Z255" i="43" s="1"/>
  <c r="AA255" i="43" s="1"/>
  <c r="AY255" i="43" s="1"/>
  <c r="AV255" i="43"/>
  <c r="X39" i="43"/>
  <c r="Z39" i="43" s="1"/>
  <c r="AA39" i="43" s="1"/>
  <c r="AY39" i="43" s="1"/>
  <c r="AV39" i="43"/>
  <c r="AL785" i="43"/>
  <c r="AT783" i="43" s="1"/>
  <c r="AU783" i="43" s="1"/>
  <c r="AZ783" i="43" s="1"/>
  <c r="AM66" i="43"/>
  <c r="AW63" i="43" s="1"/>
  <c r="AX63" i="43" s="1"/>
  <c r="AM579" i="43"/>
  <c r="AM580" i="43" s="1"/>
  <c r="AM581" i="43" s="1"/>
  <c r="AL259" i="43"/>
  <c r="AT255" i="43" s="1"/>
  <c r="AU255" i="43" s="1"/>
  <c r="AL260" i="43"/>
  <c r="AL251" i="43"/>
  <c r="AL252" i="43"/>
  <c r="AL253" i="43" s="1"/>
  <c r="AL254" i="43" s="1"/>
  <c r="AM870" i="43"/>
  <c r="AM871" i="43"/>
  <c r="AM872" i="43" s="1"/>
  <c r="AL269" i="43"/>
  <c r="AL270" i="43" s="1"/>
  <c r="AL271" i="43" s="1"/>
  <c r="AL268" i="43"/>
  <c r="AW621" i="43"/>
  <c r="AX621" i="43" s="1"/>
  <c r="AW765" i="43"/>
  <c r="AX765" i="43" s="1"/>
  <c r="AL665" i="43"/>
  <c r="AL666" i="43"/>
  <c r="AL667" i="43" s="1"/>
  <c r="AL668" i="43" s="1"/>
  <c r="AZ291" i="43"/>
  <c r="AM475" i="43"/>
  <c r="AM474" i="43"/>
  <c r="AW471" i="43" s="1"/>
  <c r="AX471" i="43" s="1"/>
  <c r="AL490" i="43"/>
  <c r="AL491" i="43" s="1"/>
  <c r="AL492" i="43" s="1"/>
  <c r="AL520" i="43"/>
  <c r="AT519" i="43" s="1"/>
  <c r="AU519" i="43" s="1"/>
  <c r="AL871" i="43"/>
  <c r="AL872" i="43"/>
  <c r="AL683" i="43"/>
  <c r="AL684" i="43"/>
  <c r="AM913" i="43"/>
  <c r="AM912" i="43"/>
  <c r="AW909" i="43" s="1"/>
  <c r="AX909" i="43" s="1"/>
  <c r="AM920" i="43"/>
  <c r="AM919" i="43"/>
  <c r="AM634" i="43"/>
  <c r="AL730" i="43"/>
  <c r="AV21" i="43"/>
  <c r="X21" i="43"/>
  <c r="Z21" i="43" s="1"/>
  <c r="AA21" i="43" s="1"/>
  <c r="AY21" i="43" s="1"/>
  <c r="AM101" i="43"/>
  <c r="AW99" i="43" s="1"/>
  <c r="AX99" i="43" s="1"/>
  <c r="AW27" i="43"/>
  <c r="AX27" i="43" s="1"/>
  <c r="AL850" i="43"/>
  <c r="AT849" i="43"/>
  <c r="AU849" i="43" s="1"/>
  <c r="AL767" i="43"/>
  <c r="AT765" i="43" s="1"/>
  <c r="AU765" i="43" s="1"/>
  <c r="AW513" i="43"/>
  <c r="AX513" i="43" s="1"/>
  <c r="AW93" i="43"/>
  <c r="AX93" i="43" s="1"/>
  <c r="AM178" i="43"/>
  <c r="AM179" i="43"/>
  <c r="AM180" i="43" s="1"/>
  <c r="AL53" i="43"/>
  <c r="AL54" i="43" s="1"/>
  <c r="AL55" i="43" s="1"/>
  <c r="AL56" i="43" s="1"/>
  <c r="AW45" i="43"/>
  <c r="AX45" i="43" s="1"/>
  <c r="AT9" i="43"/>
  <c r="AU9" i="43" s="1"/>
  <c r="AZ9" i="43" s="1"/>
  <c r="AW885" i="43"/>
  <c r="AX885" i="43" s="1"/>
  <c r="AT381" i="43"/>
  <c r="AU381" i="43" s="1"/>
  <c r="AM719" i="43"/>
  <c r="AM720" i="43" s="1"/>
  <c r="AV597" i="43"/>
  <c r="AM597" i="43"/>
  <c r="X597" i="43"/>
  <c r="Z597" i="43" s="1"/>
  <c r="AA597" i="43" s="1"/>
  <c r="AY597" i="43" s="1"/>
  <c r="AW75" i="43"/>
  <c r="AX75" i="43" s="1"/>
  <c r="AM682" i="43"/>
  <c r="AW681" i="43" s="1"/>
  <c r="AX681" i="43" s="1"/>
  <c r="AM133" i="43"/>
  <c r="AW129" i="43" s="1"/>
  <c r="AX129" i="43" s="1"/>
  <c r="AM540" i="43"/>
  <c r="AW537" i="43" s="1"/>
  <c r="AX537" i="43" s="1"/>
  <c r="AW507" i="43"/>
  <c r="AX507" i="43" s="1"/>
  <c r="AV663" i="43"/>
  <c r="X663" i="43"/>
  <c r="Z663" i="43" s="1"/>
  <c r="AA663" i="43" s="1"/>
  <c r="AY663" i="43" s="1"/>
  <c r="AM448" i="43"/>
  <c r="AW411" i="43"/>
  <c r="AX411" i="43" s="1"/>
  <c r="AL94" i="43"/>
  <c r="AT93" i="43" s="1"/>
  <c r="AU93" i="43" s="1"/>
  <c r="AZ93" i="43" s="1"/>
  <c r="AL148" i="43"/>
  <c r="AL149" i="43" s="1"/>
  <c r="AL150" i="43" s="1"/>
  <c r="AL151" i="43" s="1"/>
  <c r="AW33" i="43"/>
  <c r="AX33" i="43" s="1"/>
  <c r="AL239" i="43"/>
  <c r="AT237" i="43" s="1"/>
  <c r="AU237" i="43" s="1"/>
  <c r="AT495" i="43"/>
  <c r="AU495" i="43" s="1"/>
  <c r="AW393" i="43"/>
  <c r="AX393" i="43" s="1"/>
  <c r="AT75" i="43"/>
  <c r="AU75" i="43" s="1"/>
  <c r="AM352" i="43"/>
  <c r="AW351" i="43" s="1"/>
  <c r="AX351" i="43" s="1"/>
  <c r="AM730" i="43"/>
  <c r="AL130" i="43"/>
  <c r="AL450" i="43"/>
  <c r="AL451" i="43" s="1"/>
  <c r="AL452" i="43" s="1"/>
  <c r="AM922" i="43"/>
  <c r="AW921" i="43" s="1"/>
  <c r="AX921" i="43" s="1"/>
  <c r="AZ921" i="43" s="1"/>
  <c r="AM239" i="43"/>
  <c r="AM240" i="43" s="1"/>
  <c r="AW495" i="43"/>
  <c r="AX495" i="43" s="1"/>
  <c r="AW171" i="43"/>
  <c r="AX171" i="43" s="1"/>
  <c r="X183" i="43"/>
  <c r="Z183" i="43" s="1"/>
  <c r="AA183" i="43" s="1"/>
  <c r="AY183" i="43" s="1"/>
  <c r="AV183" i="43"/>
  <c r="AW369" i="43"/>
  <c r="AX369" i="43" s="1"/>
  <c r="AZ15" i="43"/>
  <c r="AL551" i="43"/>
  <c r="AT549" i="43" s="1"/>
  <c r="AU549" i="43" s="1"/>
  <c r="AM564" i="43"/>
  <c r="AW807" i="43"/>
  <c r="AX807" i="43" s="1"/>
  <c r="AT669" i="43"/>
  <c r="AU669" i="43" s="1"/>
  <c r="AM56" i="43"/>
  <c r="AW51" i="43" s="1"/>
  <c r="AX51" i="43" s="1"/>
  <c r="AT87" i="43"/>
  <c r="AU87" i="43" s="1"/>
  <c r="AL29" i="43"/>
  <c r="AL30" i="43" s="1"/>
  <c r="AT465" i="43"/>
  <c r="AU465" i="43" s="1"/>
  <c r="AM454" i="43"/>
  <c r="AW453" i="43" s="1"/>
  <c r="AX453" i="43" s="1"/>
  <c r="AT933" i="43"/>
  <c r="AU933" i="43" s="1"/>
  <c r="AM217" i="43"/>
  <c r="AW213" i="43" s="1"/>
  <c r="AX213" i="43" s="1"/>
  <c r="AW249" i="43"/>
  <c r="AX249" i="43" s="1"/>
  <c r="AT321" i="43"/>
  <c r="AU321" i="43" s="1"/>
  <c r="AW465" i="43"/>
  <c r="AX465" i="43" s="1"/>
  <c r="AT369" i="43"/>
  <c r="AU369" i="43" s="1"/>
  <c r="AM718" i="43"/>
  <c r="AT453" i="43"/>
  <c r="AU453" i="43" s="1"/>
  <c r="AL131" i="43"/>
  <c r="AL132" i="43" s="1"/>
  <c r="AL133" i="43" s="1"/>
  <c r="AT843" i="43"/>
  <c r="AU843" i="43" s="1"/>
  <c r="AT579" i="43"/>
  <c r="AU579" i="43" s="1"/>
  <c r="AW15" i="43"/>
  <c r="AX15" i="43" s="1"/>
  <c r="AT105" i="43"/>
  <c r="AU105" i="43" s="1"/>
  <c r="AW627" i="43"/>
  <c r="AX627" i="43" s="1"/>
  <c r="AW519" i="43"/>
  <c r="AX519" i="43" s="1"/>
  <c r="AM587" i="43"/>
  <c r="AM588" i="43" s="1"/>
  <c r="AW867" i="43"/>
  <c r="AX867" i="43" s="1"/>
  <c r="AM738" i="43"/>
  <c r="AW735" i="43" s="1"/>
  <c r="AX735" i="43" s="1"/>
  <c r="AL569" i="43"/>
  <c r="AL570" i="43" s="1"/>
  <c r="AL232" i="43"/>
  <c r="AT231" i="43" s="1"/>
  <c r="AU231" i="43" s="1"/>
  <c r="AW843" i="43"/>
  <c r="AX843" i="43" s="1"/>
  <c r="AT249" i="43"/>
  <c r="AU249" i="43" s="1"/>
  <c r="AW483" i="43"/>
  <c r="AX483" i="43" s="1"/>
  <c r="AZ483" i="43" s="1"/>
  <c r="AL655" i="43"/>
  <c r="AL654" i="43"/>
  <c r="AL388" i="43"/>
  <c r="AT387" i="43" s="1"/>
  <c r="AU387" i="43" s="1"/>
  <c r="AT33" i="43"/>
  <c r="AU33" i="43" s="1"/>
  <c r="AW309" i="43"/>
  <c r="AX309" i="43" s="1"/>
  <c r="AM61" i="43"/>
  <c r="AW57" i="43" s="1"/>
  <c r="AX57" i="43" s="1"/>
  <c r="AW429" i="43"/>
  <c r="AX429" i="43" s="1"/>
  <c r="AM154" i="43"/>
  <c r="AM155" i="43" s="1"/>
  <c r="AW153" i="43" s="1"/>
  <c r="AX153" i="43" s="1"/>
  <c r="AL412" i="43"/>
  <c r="AL413" i="43" s="1"/>
  <c r="AL904" i="43"/>
  <c r="AL905" i="43" s="1"/>
  <c r="AL689" i="43"/>
  <c r="AL690" i="43" s="1"/>
  <c r="AT675" i="43"/>
  <c r="AU675" i="43" s="1"/>
  <c r="AL539" i="43"/>
  <c r="AL540" i="43" s="1"/>
  <c r="AL541" i="43" s="1"/>
  <c r="AW267" i="43"/>
  <c r="AX267" i="43" s="1"/>
  <c r="AL743" i="43"/>
  <c r="AT741" i="43" s="1"/>
  <c r="AU741" i="43" s="1"/>
  <c r="AL544" i="43"/>
  <c r="AT543" i="43"/>
  <c r="AU543" i="43" s="1"/>
  <c r="AW543" i="43"/>
  <c r="AX543" i="43" s="1"/>
  <c r="AW339" i="43"/>
  <c r="AX339" i="43" s="1"/>
  <c r="AZ339" i="43" s="1"/>
  <c r="AL394" i="43"/>
  <c r="AL395" i="43" s="1"/>
  <c r="AL826" i="43"/>
  <c r="AT825" i="43" s="1"/>
  <c r="AU825" i="43" s="1"/>
  <c r="AZ825" i="43" s="1"/>
  <c r="AT657" i="43"/>
  <c r="AU657" i="43" s="1"/>
  <c r="AL790" i="43"/>
  <c r="AM376" i="43"/>
  <c r="AW375" i="43" s="1"/>
  <c r="AX375" i="43" s="1"/>
  <c r="AL10" i="43"/>
  <c r="AM850" i="43"/>
  <c r="AW849" i="43" s="1"/>
  <c r="AX849" i="43" s="1"/>
  <c r="AM143" i="43"/>
  <c r="AM144" i="43" s="1"/>
  <c r="AM142" i="43"/>
  <c r="AL215" i="43"/>
  <c r="AL216" i="43" s="1"/>
  <c r="AL217" i="43" s="1"/>
  <c r="AL178" i="43"/>
  <c r="AL514" i="43"/>
  <c r="AL515" i="43" s="1"/>
  <c r="AL516" i="43" s="1"/>
  <c r="AV585" i="43"/>
  <c r="X585" i="43"/>
  <c r="Z585" i="43" s="1"/>
  <c r="AA585" i="43" s="1"/>
  <c r="AY585" i="43" s="1"/>
  <c r="AW675" i="43"/>
  <c r="AX675" i="43" s="1"/>
  <c r="AL365" i="43"/>
  <c r="AT591" i="43"/>
  <c r="AU591" i="43" s="1"/>
  <c r="AM22" i="43"/>
  <c r="AM23" i="43" s="1"/>
  <c r="AL316" i="43"/>
  <c r="AT315" i="43"/>
  <c r="AU315" i="43" s="1"/>
  <c r="AZ315" i="43" s="1"/>
  <c r="AL700" i="43"/>
  <c r="AT699" i="43" s="1"/>
  <c r="AU699" i="43" s="1"/>
  <c r="AV603" i="43"/>
  <c r="AM603" i="43"/>
  <c r="X603" i="43"/>
  <c r="Z603" i="43" s="1"/>
  <c r="AA603" i="43" s="1"/>
  <c r="AY603" i="43" s="1"/>
  <c r="AW927" i="43"/>
  <c r="AX927" i="43" s="1"/>
  <c r="AZ927" i="43" s="1"/>
  <c r="AW417" i="43"/>
  <c r="AX417" i="43" s="1"/>
  <c r="AL760" i="43"/>
  <c r="X669" i="43"/>
  <c r="Z669" i="43" s="1"/>
  <c r="AA669" i="43" s="1"/>
  <c r="AY669" i="43" s="1"/>
  <c r="AV669" i="43"/>
  <c r="X285" i="43"/>
  <c r="Z285" i="43" s="1"/>
  <c r="AA285" i="43" s="1"/>
  <c r="AY285" i="43" s="1"/>
  <c r="AV285" i="43"/>
  <c r="AM669" i="43"/>
  <c r="AM663" i="43"/>
  <c r="AL304" i="43"/>
  <c r="AL305" i="43" s="1"/>
  <c r="AW135" i="43"/>
  <c r="AX135" i="43" s="1"/>
  <c r="AT417" i="43"/>
  <c r="AU417" i="43" s="1"/>
  <c r="AW117" i="43"/>
  <c r="AX117" i="43" s="1"/>
  <c r="AT951" i="43"/>
  <c r="AU951" i="43" s="1"/>
  <c r="AZ951" i="43" s="1"/>
  <c r="X639" i="43"/>
  <c r="Z639" i="43" s="1"/>
  <c r="AA639" i="43" s="1"/>
  <c r="AY639" i="43" s="1"/>
  <c r="AM639" i="43"/>
  <c r="AV639" i="43"/>
  <c r="AM875" i="43"/>
  <c r="AW873" i="43" s="1"/>
  <c r="AX873" i="43" s="1"/>
  <c r="AZ873" i="43" s="1"/>
  <c r="X261" i="43"/>
  <c r="Z261" i="43" s="1"/>
  <c r="AA261" i="43" s="1"/>
  <c r="AY261" i="43" s="1"/>
  <c r="AV261" i="43"/>
  <c r="AL598" i="43"/>
  <c r="AT597" i="43" s="1"/>
  <c r="AU597" i="43" s="1"/>
  <c r="AV459" i="43"/>
  <c r="X459" i="43"/>
  <c r="Z459" i="43" s="1"/>
  <c r="AA459" i="43" s="1"/>
  <c r="AY459" i="43" s="1"/>
  <c r="AW387" i="43"/>
  <c r="AX387" i="43" s="1"/>
  <c r="AW273" i="43"/>
  <c r="AX273" i="43" s="1"/>
  <c r="AM148" i="43"/>
  <c r="AM149" i="43" s="1"/>
  <c r="AM150" i="43" s="1"/>
  <c r="AM151" i="43" s="1"/>
  <c r="AM347" i="43"/>
  <c r="AM348" i="43" s="1"/>
  <c r="AW477" i="43"/>
  <c r="AX477" i="43" s="1"/>
  <c r="AM40" i="43"/>
  <c r="AM41" i="43" s="1"/>
  <c r="AL118" i="43"/>
  <c r="AW657" i="43"/>
  <c r="AX657" i="43" s="1"/>
  <c r="AL334" i="43"/>
  <c r="AL335" i="43" s="1"/>
  <c r="AW219" i="43"/>
  <c r="AX219" i="43" s="1"/>
  <c r="AW951" i="43"/>
  <c r="AX951" i="43" s="1"/>
  <c r="AT777" i="43"/>
  <c r="AU777" i="43" s="1"/>
  <c r="AL808" i="43"/>
  <c r="AL809" i="43" s="1"/>
  <c r="AT183" i="43"/>
  <c r="AU183" i="43" s="1"/>
  <c r="AM533" i="43"/>
  <c r="AM534" i="43" s="1"/>
  <c r="AW327" i="43"/>
  <c r="AX327" i="43" s="1"/>
  <c r="AW291" i="43"/>
  <c r="AX291" i="43" s="1"/>
  <c r="AL119" i="43"/>
  <c r="AL120" i="43" s="1"/>
  <c r="AL121" i="43" s="1"/>
  <c r="AL400" i="43"/>
  <c r="AT399" i="43" s="1"/>
  <c r="AU399" i="43" s="1"/>
  <c r="AM82" i="43"/>
  <c r="AM83" i="43" s="1"/>
  <c r="AM490" i="43"/>
  <c r="AM491" i="43" s="1"/>
  <c r="AM492" i="43" s="1"/>
  <c r="AL478" i="43"/>
  <c r="AL479" i="43" s="1"/>
  <c r="X363" i="43"/>
  <c r="Z363" i="43" s="1"/>
  <c r="AA363" i="43" s="1"/>
  <c r="AY363" i="43" s="1"/>
  <c r="AV363" i="43"/>
  <c r="AM363" i="43"/>
  <c r="AV321" i="43"/>
  <c r="X321" i="43"/>
  <c r="Z321" i="43" s="1"/>
  <c r="AA321" i="43" s="1"/>
  <c r="AY321" i="43" s="1"/>
  <c r="AM406" i="43"/>
  <c r="AW405" i="43" s="1"/>
  <c r="AX405" i="43" s="1"/>
  <c r="AL838" i="43"/>
  <c r="AT837" i="43" s="1"/>
  <c r="AU837" i="43" s="1"/>
  <c r="AZ837" i="43" s="1"/>
  <c r="AL202" i="43"/>
  <c r="AL203" i="43" s="1"/>
  <c r="AM689" i="43"/>
  <c r="AM690" i="43"/>
  <c r="AW381" i="43"/>
  <c r="AX381" i="43" s="1"/>
  <c r="AW423" i="43"/>
  <c r="AX423" i="43" s="1"/>
  <c r="AL748" i="43"/>
  <c r="AL749" i="43" s="1"/>
  <c r="AL750" i="43" s="1"/>
  <c r="AM941" i="43"/>
  <c r="AM942" i="43" s="1"/>
  <c r="AM761" i="43"/>
  <c r="AM762" i="43" s="1"/>
  <c r="AM760" i="43"/>
  <c r="AM21" i="43"/>
  <c r="AL563" i="43"/>
  <c r="AL564" i="43" s="1"/>
  <c r="AL565" i="43" s="1"/>
  <c r="AL791" i="43"/>
  <c r="AV561" i="43"/>
  <c r="X561" i="43"/>
  <c r="Z561" i="43" s="1"/>
  <c r="AA561" i="43" s="1"/>
  <c r="AY561" i="43" s="1"/>
  <c r="AM183" i="43"/>
  <c r="AM460" i="43"/>
  <c r="AW459" i="43" s="1"/>
  <c r="AX459" i="43" s="1"/>
  <c r="AT723" i="43"/>
  <c r="AU723" i="43" s="1"/>
  <c r="AL622" i="43"/>
  <c r="AL623" i="43" s="1"/>
  <c r="AW399" i="43"/>
  <c r="AX399" i="43" s="1"/>
  <c r="AW165" i="43"/>
  <c r="AX165" i="43" s="1"/>
  <c r="AW879" i="43"/>
  <c r="AX879" i="43" s="1"/>
  <c r="AT831" i="43"/>
  <c r="AU831" i="43" s="1"/>
  <c r="AM731" i="43"/>
  <c r="AM732" i="43" s="1"/>
  <c r="AL916" i="43"/>
  <c r="AT915" i="43" s="1"/>
  <c r="AU915" i="43" s="1"/>
  <c r="AT153" i="43"/>
  <c r="AU153" i="43" s="1"/>
  <c r="AL214" i="43"/>
  <c r="AT213" i="43" s="1"/>
  <c r="AU213" i="43" s="1"/>
  <c r="AL172" i="43"/>
  <c r="AT171" i="43" s="1"/>
  <c r="AU171" i="43" s="1"/>
  <c r="AM532" i="43"/>
  <c r="AL460" i="43"/>
  <c r="AT459" i="43" s="1"/>
  <c r="AU459" i="43" s="1"/>
  <c r="AW105" i="43"/>
  <c r="AX105" i="43" s="1"/>
  <c r="AM321" i="43"/>
  <c r="AL298" i="43"/>
  <c r="AT297" i="43" s="1"/>
  <c r="AU297" i="43" s="1"/>
  <c r="AL191" i="43"/>
  <c r="AT189" i="43" s="1"/>
  <c r="AU189" i="43" s="1"/>
  <c r="AM298" i="43"/>
  <c r="AW297" i="43"/>
  <c r="AX297" i="43" s="1"/>
  <c r="AL628" i="43"/>
  <c r="AL629" i="43" s="1"/>
  <c r="AL630" i="43" s="1"/>
  <c r="AL631" i="43" s="1"/>
  <c r="AW333" i="43"/>
  <c r="AX333" i="43" s="1"/>
  <c r="AL310" i="43"/>
  <c r="AW555" i="43"/>
  <c r="AX555" i="43" s="1"/>
  <c r="AW747" i="43"/>
  <c r="AX747" i="43" s="1"/>
  <c r="AT135" i="43"/>
  <c r="AU135" i="43" s="1"/>
  <c r="AW111" i="43"/>
  <c r="AX111" i="43" s="1"/>
  <c r="AZ111" i="43" s="1"/>
  <c r="AT99" i="43"/>
  <c r="AU99" i="43" s="1"/>
  <c r="AL910" i="43"/>
  <c r="AT909" i="43" s="1"/>
  <c r="AU909" i="43" s="1"/>
  <c r="AL827" i="43"/>
  <c r="AL226" i="43"/>
  <c r="AT225" i="43" s="1"/>
  <c r="AU225" i="43" s="1"/>
  <c r="AZ225" i="43" s="1"/>
  <c r="AL586" i="43"/>
  <c r="AL737" i="43"/>
  <c r="AL738" i="43" s="1"/>
  <c r="AM88" i="43"/>
  <c r="AW87" i="43" s="1"/>
  <c r="AX87" i="43" s="1"/>
  <c r="AT195" i="43"/>
  <c r="AU195" i="43" s="1"/>
  <c r="AZ195" i="43" s="1"/>
  <c r="AL532" i="43"/>
  <c r="AL221" i="43"/>
  <c r="AL222" i="43" s="1"/>
  <c r="X243" i="43"/>
  <c r="Z243" i="43" s="1"/>
  <c r="AA243" i="43" s="1"/>
  <c r="AY243" i="43" s="1"/>
  <c r="AV243" i="43"/>
  <c r="AM243" i="43"/>
  <c r="AM285" i="43"/>
  <c r="AM442" i="43"/>
  <c r="AW441" i="43" s="1"/>
  <c r="AX441" i="43" s="1"/>
  <c r="AM856" i="43"/>
  <c r="AW855" i="43" s="1"/>
  <c r="AX855" i="43" s="1"/>
  <c r="AT345" i="43"/>
  <c r="AU345" i="43" s="1"/>
  <c r="AL376" i="43"/>
  <c r="AT375" i="43" s="1"/>
  <c r="AU375" i="43" s="1"/>
  <c r="AL754" i="43"/>
  <c r="AL244" i="43"/>
  <c r="AT243" i="43" s="1"/>
  <c r="AU243" i="43" s="1"/>
  <c r="AL694" i="43"/>
  <c r="AW501" i="43"/>
  <c r="AX501" i="43" s="1"/>
  <c r="AZ501" i="43" s="1"/>
  <c r="AM892" i="43"/>
  <c r="AM893" i="43" s="1"/>
  <c r="AM712" i="43"/>
  <c r="AW711" i="43" s="1"/>
  <c r="AX711" i="43" s="1"/>
  <c r="AM259" i="43"/>
  <c r="AM260" i="43" s="1"/>
  <c r="AM258" i="43"/>
  <c r="AL430" i="43"/>
  <c r="AT429" i="43"/>
  <c r="AU429" i="43" s="1"/>
  <c r="AZ429" i="43" s="1"/>
  <c r="AW825" i="43"/>
  <c r="AX825" i="43" s="1"/>
  <c r="AL144" i="43"/>
  <c r="AT141" i="43" s="1"/>
  <c r="AU141" i="43" s="1"/>
  <c r="AL640" i="43"/>
  <c r="AT639" i="43" s="1"/>
  <c r="AU639" i="43" s="1"/>
  <c r="AW609" i="43"/>
  <c r="AX609" i="43" s="1"/>
  <c r="AW915" i="43"/>
  <c r="AX915" i="43" s="1"/>
  <c r="AT771" i="43"/>
  <c r="AU771" i="43" s="1"/>
  <c r="AL856" i="43"/>
  <c r="AT855" i="43" s="1"/>
  <c r="AU855" i="43" s="1"/>
  <c r="AL406" i="43"/>
  <c r="AT405" i="43" s="1"/>
  <c r="AU405" i="43" s="1"/>
  <c r="AV429" i="43"/>
  <c r="X429" i="43"/>
  <c r="Z429" i="43" s="1"/>
  <c r="AA429" i="43" s="1"/>
  <c r="AY429" i="43" s="1"/>
  <c r="AL442" i="43"/>
  <c r="AT81" i="43"/>
  <c r="AU81" i="43" s="1"/>
  <c r="AW831" i="43"/>
  <c r="AX831" i="43" s="1"/>
  <c r="AL634" i="43"/>
  <c r="AL635" i="43" s="1"/>
  <c r="AL636" i="43" s="1"/>
  <c r="X297" i="43"/>
  <c r="Z297" i="43" s="1"/>
  <c r="AA297" i="43" s="1"/>
  <c r="AY297" i="43" s="1"/>
  <c r="AV297" i="43"/>
  <c r="AW159" i="43"/>
  <c r="AX159" i="43" s="1"/>
  <c r="AZ159" i="43" s="1"/>
  <c r="AL317" i="43"/>
  <c r="AM244" i="43"/>
  <c r="AL862" i="43"/>
  <c r="AL863" i="43" s="1"/>
  <c r="AL864" i="43" s="1"/>
  <c r="AM694" i="43"/>
  <c r="AW693" i="43" s="1"/>
  <c r="AX693" i="43" s="1"/>
  <c r="AT165" i="43"/>
  <c r="AU165" i="43" s="1"/>
  <c r="AL352" i="43"/>
  <c r="AT351" i="43" s="1"/>
  <c r="AU351" i="43" s="1"/>
  <c r="AT207" i="43"/>
  <c r="AU207" i="43" s="1"/>
  <c r="AZ207" i="43" s="1"/>
  <c r="AT891" i="43"/>
  <c r="AU891" i="43" s="1"/>
  <c r="AT285" i="43"/>
  <c r="AU285" i="43" s="1"/>
  <c r="AT945" i="43"/>
  <c r="AU945" i="43" s="1"/>
  <c r="AT201" i="43" l="1"/>
  <c r="AU201" i="43" s="1"/>
  <c r="AZ201" i="43" s="1"/>
  <c r="AT897" i="43"/>
  <c r="AU897" i="43" s="1"/>
  <c r="AT363" i="43"/>
  <c r="AU363" i="43" s="1"/>
  <c r="AT471" i="43"/>
  <c r="AU471" i="43" s="1"/>
  <c r="AT447" i="43"/>
  <c r="AU447" i="43" s="1"/>
  <c r="AW897" i="43"/>
  <c r="AX897" i="43" s="1"/>
  <c r="AZ519" i="43"/>
  <c r="AT609" i="43"/>
  <c r="AU609" i="43" s="1"/>
  <c r="AZ609" i="43" s="1"/>
  <c r="AW549" i="43"/>
  <c r="AX549" i="43" s="1"/>
  <c r="AM653" i="43"/>
  <c r="AT681" i="43"/>
  <c r="AU681" i="43" s="1"/>
  <c r="AT651" i="43"/>
  <c r="AU651" i="43" s="1"/>
  <c r="AT537" i="43"/>
  <c r="AU537" i="43" s="1"/>
  <c r="AZ537" i="43" s="1"/>
  <c r="AW687" i="43"/>
  <c r="AX687" i="43" s="1"/>
  <c r="AZ765" i="43"/>
  <c r="AT267" i="43"/>
  <c r="AU267" i="43" s="1"/>
  <c r="AL720" i="43"/>
  <c r="AT717" i="43" s="1"/>
  <c r="AU717" i="43" s="1"/>
  <c r="AZ717" i="43" s="1"/>
  <c r="AW525" i="43"/>
  <c r="AX525" i="43" s="1"/>
  <c r="AZ525" i="43" s="1"/>
  <c r="AZ591" i="43"/>
  <c r="AW651" i="43"/>
  <c r="AX651" i="43" s="1"/>
  <c r="AZ249" i="43"/>
  <c r="AT261" i="43"/>
  <c r="AU261" i="43" s="1"/>
  <c r="AZ75" i="43"/>
  <c r="AW447" i="43"/>
  <c r="AX447" i="43" s="1"/>
  <c r="AZ447" i="43" s="1"/>
  <c r="AT795" i="43"/>
  <c r="AU795" i="43" s="1"/>
  <c r="AZ795" i="43" s="1"/>
  <c r="AZ507" i="43"/>
  <c r="AW729" i="43"/>
  <c r="AX729" i="43" s="1"/>
  <c r="AT309" i="43"/>
  <c r="AU309" i="43" s="1"/>
  <c r="AZ309" i="43" s="1"/>
  <c r="AZ45" i="43"/>
  <c r="AZ297" i="43"/>
  <c r="AT879" i="43"/>
  <c r="AU879" i="43" s="1"/>
  <c r="AT21" i="43"/>
  <c r="AU21" i="43" s="1"/>
  <c r="AZ423" i="43"/>
  <c r="AT357" i="43"/>
  <c r="AU357" i="43" s="1"/>
  <c r="AZ357" i="43" s="1"/>
  <c r="AT789" i="43"/>
  <c r="AU789" i="43" s="1"/>
  <c r="AZ789" i="43" s="1"/>
  <c r="AZ231" i="43"/>
  <c r="AW579" i="43"/>
  <c r="AX579" i="43" s="1"/>
  <c r="AW189" i="43"/>
  <c r="AX189" i="43" s="1"/>
  <c r="AZ63" i="43"/>
  <c r="AT867" i="43"/>
  <c r="AU867" i="43" s="1"/>
  <c r="AZ867" i="43" s="1"/>
  <c r="AW891" i="43"/>
  <c r="AX891" i="43" s="1"/>
  <c r="AT273" i="43"/>
  <c r="AU273" i="43" s="1"/>
  <c r="AZ273" i="43" s="1"/>
  <c r="AZ657" i="43"/>
  <c r="AW177" i="43"/>
  <c r="AX177" i="43" s="1"/>
  <c r="AZ549" i="43"/>
  <c r="AZ945" i="43"/>
  <c r="AW39" i="43"/>
  <c r="AX39" i="43" s="1"/>
  <c r="AW489" i="43"/>
  <c r="AX489" i="43" s="1"/>
  <c r="AZ267" i="43"/>
  <c r="AZ891" i="43"/>
  <c r="AT411" i="43"/>
  <c r="AU411" i="43" s="1"/>
  <c r="AZ411" i="43" s="1"/>
  <c r="AZ375" i="43"/>
  <c r="AW795" i="43"/>
  <c r="AX795" i="43" s="1"/>
  <c r="AZ351" i="43"/>
  <c r="AZ777" i="43"/>
  <c r="AW699" i="43"/>
  <c r="AX699" i="43" s="1"/>
  <c r="AZ699" i="43" s="1"/>
  <c r="AZ771" i="43"/>
  <c r="AZ645" i="43"/>
  <c r="AM280" i="43"/>
  <c r="AW279" i="43" s="1"/>
  <c r="AX279" i="43" s="1"/>
  <c r="AZ279" i="43" s="1"/>
  <c r="AZ171" i="43"/>
  <c r="AM706" i="43"/>
  <c r="AM707" i="43"/>
  <c r="AZ543" i="43"/>
  <c r="AT561" i="43"/>
  <c r="AU561" i="43" s="1"/>
  <c r="AZ561" i="43" s="1"/>
  <c r="AZ741" i="43"/>
  <c r="AT663" i="43"/>
  <c r="AU663" i="43" s="1"/>
  <c r="AZ327" i="43"/>
  <c r="AZ417" i="43"/>
  <c r="AZ165" i="43"/>
  <c r="AW255" i="43"/>
  <c r="AX255" i="43" s="1"/>
  <c r="AT303" i="43"/>
  <c r="AU303" i="43" s="1"/>
  <c r="AZ303" i="43" s="1"/>
  <c r="AW141" i="43"/>
  <c r="AX141" i="43" s="1"/>
  <c r="AZ141" i="43" s="1"/>
  <c r="AZ57" i="43"/>
  <c r="AZ897" i="43"/>
  <c r="AZ909" i="43"/>
  <c r="AZ915" i="43"/>
  <c r="AT333" i="43"/>
  <c r="AU333" i="43" s="1"/>
  <c r="AZ333" i="43" s="1"/>
  <c r="AW147" i="43"/>
  <c r="AX147" i="43" s="1"/>
  <c r="AZ387" i="43"/>
  <c r="AW81" i="43"/>
  <c r="AX81" i="43" s="1"/>
  <c r="AZ81" i="43" s="1"/>
  <c r="AM264" i="43"/>
  <c r="AM265" i="43"/>
  <c r="AZ831" i="43"/>
  <c r="AT117" i="43"/>
  <c r="AU117" i="43" s="1"/>
  <c r="AZ117" i="43" s="1"/>
  <c r="AZ381" i="43"/>
  <c r="AW345" i="43"/>
  <c r="AX345" i="43" s="1"/>
  <c r="AZ345" i="43" s="1"/>
  <c r="AZ855" i="43"/>
  <c r="AZ213" i="43"/>
  <c r="AM604" i="43"/>
  <c r="AM605" i="43" s="1"/>
  <c r="AZ453" i="43"/>
  <c r="AW531" i="43"/>
  <c r="AX531" i="43" s="1"/>
  <c r="AT129" i="43"/>
  <c r="AU129" i="43" s="1"/>
  <c r="AZ129" i="43" s="1"/>
  <c r="AM245" i="43"/>
  <c r="AM246" i="43"/>
  <c r="AT219" i="43"/>
  <c r="AU219" i="43" s="1"/>
  <c r="AZ219" i="43" s="1"/>
  <c r="AL625" i="43"/>
  <c r="AL626" i="43" s="1"/>
  <c r="AL624" i="43"/>
  <c r="AT621" i="43" s="1"/>
  <c r="AU621" i="43" s="1"/>
  <c r="AZ621" i="43" s="1"/>
  <c r="AZ933" i="43"/>
  <c r="AT393" i="43"/>
  <c r="AU393" i="43" s="1"/>
  <c r="AZ393" i="43" s="1"/>
  <c r="AT51" i="43"/>
  <c r="AU51" i="43" s="1"/>
  <c r="AZ51" i="43" s="1"/>
  <c r="AM241" i="43"/>
  <c r="AM242" i="43"/>
  <c r="AL179" i="43"/>
  <c r="AL180" i="43"/>
  <c r="AT567" i="43"/>
  <c r="AU567" i="43" s="1"/>
  <c r="AZ567" i="43" s="1"/>
  <c r="AW717" i="43"/>
  <c r="AX717" i="43" s="1"/>
  <c r="AZ153" i="43"/>
  <c r="AZ651" i="43"/>
  <c r="AM286" i="43"/>
  <c r="AM287" i="43" s="1"/>
  <c r="AM288" i="43" s="1"/>
  <c r="AM289" i="43" s="1"/>
  <c r="AM290" i="43" s="1"/>
  <c r="AL533" i="43"/>
  <c r="AT531" i="43" s="1"/>
  <c r="AU531" i="43" s="1"/>
  <c r="AZ531" i="43" s="1"/>
  <c r="AL534" i="43"/>
  <c r="AM184" i="43"/>
  <c r="AM185" i="43"/>
  <c r="AT633" i="43"/>
  <c r="AU633" i="43" s="1"/>
  <c r="AL906" i="43"/>
  <c r="AL907" i="43"/>
  <c r="AT555" i="43"/>
  <c r="AU555" i="43" s="1"/>
  <c r="AZ555" i="43" s="1"/>
  <c r="AM665" i="43"/>
  <c r="AM666" i="43" s="1"/>
  <c r="AM664" i="43"/>
  <c r="AZ465" i="43"/>
  <c r="AZ189" i="43"/>
  <c r="AT27" i="43"/>
  <c r="AU27" i="43" s="1"/>
  <c r="AZ27" i="43" s="1"/>
  <c r="AM322" i="43"/>
  <c r="AM323" i="43" s="1"/>
  <c r="AM324" i="43" s="1"/>
  <c r="AM864" i="43"/>
  <c r="AM863" i="43"/>
  <c r="AZ255" i="43"/>
  <c r="AZ723" i="43"/>
  <c r="AT513" i="43"/>
  <c r="AU513" i="43" s="1"/>
  <c r="AZ513" i="43" s="1"/>
  <c r="AZ675" i="43"/>
  <c r="AL588" i="43"/>
  <c r="AL587" i="43"/>
  <c r="AT585" i="43" s="1"/>
  <c r="AU585" i="43" s="1"/>
  <c r="AW585" i="43"/>
  <c r="AX585" i="43" s="1"/>
  <c r="AZ849" i="43"/>
  <c r="AL481" i="43"/>
  <c r="AL480" i="43"/>
  <c r="AT477" i="43" s="1"/>
  <c r="AU477" i="43" s="1"/>
  <c r="AZ477" i="43" s="1"/>
  <c r="AL696" i="43"/>
  <c r="AL695" i="43"/>
  <c r="AZ99" i="43"/>
  <c r="AZ105" i="43"/>
  <c r="AM640" i="43"/>
  <c r="AW639" i="43" s="1"/>
  <c r="AX639" i="43" s="1"/>
  <c r="AZ639" i="43" s="1"/>
  <c r="AZ33" i="43"/>
  <c r="AL731" i="43"/>
  <c r="AL732" i="43"/>
  <c r="AZ879" i="43"/>
  <c r="AZ885" i="43"/>
  <c r="AT687" i="43"/>
  <c r="AU687" i="43" s="1"/>
  <c r="AZ471" i="43"/>
  <c r="AZ399" i="43"/>
  <c r="AZ405" i="43"/>
  <c r="AT147" i="43"/>
  <c r="AU147" i="43" s="1"/>
  <c r="AZ369" i="43"/>
  <c r="AM636" i="43"/>
  <c r="AM635" i="43"/>
  <c r="AW633" i="43" s="1"/>
  <c r="AX633" i="43" s="1"/>
  <c r="AZ681" i="43"/>
  <c r="AM365" i="43"/>
  <c r="AM366" i="43" s="1"/>
  <c r="AM364" i="43"/>
  <c r="AZ87" i="43"/>
  <c r="AL444" i="43"/>
  <c r="AL445" i="43" s="1"/>
  <c r="AL446" i="43" s="1"/>
  <c r="AL443" i="43"/>
  <c r="AZ39" i="43"/>
  <c r="AZ459" i="43"/>
  <c r="AZ579" i="43"/>
  <c r="AT807" i="43"/>
  <c r="AU807" i="43" s="1"/>
  <c r="AZ807" i="43" s="1"/>
  <c r="AT747" i="43"/>
  <c r="AU747" i="43" s="1"/>
  <c r="AZ747" i="43" s="1"/>
  <c r="AM24" i="43"/>
  <c r="AM25" i="43"/>
  <c r="AT627" i="43"/>
  <c r="AU627" i="43" s="1"/>
  <c r="AZ627" i="43" s="1"/>
  <c r="AM671" i="43"/>
  <c r="AM670" i="43"/>
  <c r="AW669" i="43" s="1"/>
  <c r="AX669" i="43" s="1"/>
  <c r="AZ669" i="43" s="1"/>
  <c r="AT735" i="43"/>
  <c r="AU735" i="43" s="1"/>
  <c r="AZ735" i="43" s="1"/>
  <c r="AZ711" i="43"/>
  <c r="AL761" i="43"/>
  <c r="AL762" i="43"/>
  <c r="AL763" i="43" s="1"/>
  <c r="AL764" i="43" s="1"/>
  <c r="AT861" i="43"/>
  <c r="AU861" i="43" s="1"/>
  <c r="AL755" i="43"/>
  <c r="AL756" i="43"/>
  <c r="AL757" i="43" s="1"/>
  <c r="AZ135" i="43"/>
  <c r="AM763" i="43"/>
  <c r="AM764" i="43"/>
  <c r="AZ843" i="43"/>
  <c r="AZ495" i="43"/>
  <c r="AM598" i="43"/>
  <c r="AW597" i="43" s="1"/>
  <c r="AX597" i="43" s="1"/>
  <c r="AZ597" i="43" s="1"/>
  <c r="AT489" i="43"/>
  <c r="AU489" i="43" s="1"/>
  <c r="AZ489" i="43" s="1"/>
  <c r="AW939" i="43"/>
  <c r="AX939" i="43" s="1"/>
  <c r="AZ939" i="43" s="1"/>
  <c r="AW261" i="43" l="1"/>
  <c r="AX261" i="43" s="1"/>
  <c r="AZ261" i="43" s="1"/>
  <c r="AZ687" i="43"/>
  <c r="AT441" i="43"/>
  <c r="AU441" i="43" s="1"/>
  <c r="AZ441" i="43" s="1"/>
  <c r="AW243" i="43"/>
  <c r="AX243" i="43" s="1"/>
  <c r="AZ243" i="43" s="1"/>
  <c r="AT693" i="43"/>
  <c r="AU693" i="43" s="1"/>
  <c r="AZ693" i="43" s="1"/>
  <c r="AW705" i="43"/>
  <c r="AX705" i="43" s="1"/>
  <c r="AZ705" i="43" s="1"/>
  <c r="AZ147" i="43"/>
  <c r="AT177" i="43"/>
  <c r="AU177" i="43" s="1"/>
  <c r="AZ177" i="43" s="1"/>
  <c r="AW861" i="43"/>
  <c r="AX861" i="43" s="1"/>
  <c r="AT729" i="43"/>
  <c r="AU729" i="43" s="1"/>
  <c r="AZ729" i="43" s="1"/>
  <c r="AW21" i="43"/>
  <c r="AX21" i="43" s="1"/>
  <c r="AZ21" i="43" s="1"/>
  <c r="AW183" i="43"/>
  <c r="AX183" i="43" s="1"/>
  <c r="AZ183" i="43" s="1"/>
  <c r="AT759" i="43"/>
  <c r="AU759" i="43" s="1"/>
  <c r="AW759" i="43"/>
  <c r="AX759" i="43" s="1"/>
  <c r="AZ759" i="43" s="1"/>
  <c r="AT903" i="43"/>
  <c r="AU903" i="43" s="1"/>
  <c r="AZ903" i="43" s="1"/>
  <c r="AW603" i="43"/>
  <c r="AX603" i="43" s="1"/>
  <c r="AZ603" i="43" s="1"/>
  <c r="AZ633" i="43"/>
  <c r="AW285" i="43"/>
  <c r="AX285" i="43" s="1"/>
  <c r="AZ285" i="43" s="1"/>
  <c r="AT753" i="43"/>
  <c r="AU753" i="43" s="1"/>
  <c r="AZ753" i="43" s="1"/>
  <c r="AZ861" i="43"/>
  <c r="AZ585" i="43"/>
  <c r="AW237" i="43"/>
  <c r="AX237" i="43" s="1"/>
  <c r="AZ237" i="43" s="1"/>
  <c r="AM667" i="43"/>
  <c r="AM668" i="43"/>
  <c r="AM326" i="43"/>
  <c r="AM325" i="43"/>
  <c r="AM368" i="43"/>
  <c r="AM367" i="43"/>
  <c r="AW363" i="43" l="1"/>
  <c r="AX363" i="43" s="1"/>
  <c r="AZ363" i="43" s="1"/>
  <c r="AW321" i="43"/>
  <c r="AX321" i="43" s="1"/>
  <c r="AZ321" i="43" s="1"/>
  <c r="AW663" i="43"/>
  <c r="AX663" i="43" s="1"/>
  <c r="AZ663" i="43" s="1"/>
  <c r="BQ27" i="42"/>
  <c r="AJ22" i="42" l="1"/>
  <c r="AH22" i="42"/>
  <c r="AF22" i="42"/>
  <c r="AJ21" i="42"/>
  <c r="AH21" i="42"/>
  <c r="AF21" i="42"/>
  <c r="BQ20" i="42"/>
  <c r="BQ19" i="42"/>
  <c r="BQ18" i="42"/>
  <c r="BQ17" i="42"/>
  <c r="BQ16" i="42"/>
  <c r="BQ15" i="42"/>
  <c r="BD20" i="42"/>
  <c r="BD19" i="42"/>
  <c r="BD18" i="42"/>
  <c r="BD17" i="42"/>
  <c r="BD16" i="42"/>
  <c r="BD15" i="42"/>
  <c r="AV15" i="42"/>
  <c r="AJ20" i="42"/>
  <c r="AH20" i="42"/>
  <c r="AF20" i="42"/>
  <c r="AJ19" i="42"/>
  <c r="AH19" i="42"/>
  <c r="AF19" i="42"/>
  <c r="AJ18" i="42"/>
  <c r="AH18" i="42"/>
  <c r="AK18" i="42" s="1"/>
  <c r="AF18" i="42"/>
  <c r="AJ17" i="42"/>
  <c r="AH17" i="42"/>
  <c r="AF17" i="42"/>
  <c r="AJ16" i="42"/>
  <c r="AH16" i="42"/>
  <c r="AF16" i="42"/>
  <c r="AM17" i="42" s="1"/>
  <c r="AJ15" i="42"/>
  <c r="AH15" i="42"/>
  <c r="AF15" i="42"/>
  <c r="W15" i="42"/>
  <c r="U15" i="42"/>
  <c r="Y15" i="42" s="1"/>
  <c r="X15" i="42" s="1"/>
  <c r="Z15" i="42" s="1"/>
  <c r="AA15" i="42" s="1"/>
  <c r="AY15" i="42" s="1"/>
  <c r="S15" i="42"/>
  <c r="AS15" i="42" s="1"/>
  <c r="W9" i="42"/>
  <c r="U9" i="42"/>
  <c r="Y9" i="42" s="1"/>
  <c r="X9" i="42" s="1"/>
  <c r="Z9" i="42" s="1"/>
  <c r="AA9" i="42" s="1"/>
  <c r="AY9" i="42" s="1"/>
  <c r="S9" i="42"/>
  <c r="AS9" i="42" s="1"/>
  <c r="AJ165" i="29"/>
  <c r="AH165" i="29"/>
  <c r="AK165" i="29" s="1"/>
  <c r="AF165" i="29"/>
  <c r="BQ14" i="42"/>
  <c r="BD14" i="42"/>
  <c r="AJ14" i="42"/>
  <c r="AH14" i="42"/>
  <c r="AF14" i="42"/>
  <c r="BQ13" i="42"/>
  <c r="BD13" i="42"/>
  <c r="AJ13" i="42"/>
  <c r="AH13" i="42"/>
  <c r="AF13" i="42"/>
  <c r="BQ12" i="42"/>
  <c r="BD12" i="42"/>
  <c r="AJ12" i="42"/>
  <c r="AH12" i="42"/>
  <c r="AF12" i="42"/>
  <c r="BQ11" i="42"/>
  <c r="BD11" i="42"/>
  <c r="AJ11" i="42"/>
  <c r="AH11" i="42"/>
  <c r="AF11" i="42"/>
  <c r="BQ10" i="42"/>
  <c r="BD10" i="42"/>
  <c r="AJ10" i="42"/>
  <c r="AH10" i="42"/>
  <c r="AF10" i="42"/>
  <c r="BQ9" i="42"/>
  <c r="BD9" i="42"/>
  <c r="AJ9" i="42"/>
  <c r="AH9" i="42"/>
  <c r="AK9" i="42" s="1"/>
  <c r="AF9" i="42"/>
  <c r="BQ20" i="35"/>
  <c r="BD20" i="35"/>
  <c r="AJ20" i="35"/>
  <c r="AH20" i="35"/>
  <c r="AK20" i="35" s="1"/>
  <c r="AF20" i="35"/>
  <c r="BQ19" i="35"/>
  <c r="BD19" i="35"/>
  <c r="AJ19" i="35"/>
  <c r="AH19" i="35"/>
  <c r="AF19" i="35"/>
  <c r="BQ18" i="35"/>
  <c r="BD18" i="35"/>
  <c r="AJ18" i="35"/>
  <c r="AH18" i="35"/>
  <c r="AF18" i="35"/>
  <c r="BQ17" i="35"/>
  <c r="BD17" i="35"/>
  <c r="BR17" i="35" s="1"/>
  <c r="AJ17" i="35"/>
  <c r="AH17" i="35"/>
  <c r="AK17" i="35" s="1"/>
  <c r="AF17" i="35"/>
  <c r="BQ16" i="35"/>
  <c r="BD16" i="35"/>
  <c r="AJ16" i="35"/>
  <c r="AH16" i="35"/>
  <c r="AF16" i="35"/>
  <c r="BQ15" i="35"/>
  <c r="BD15" i="35"/>
  <c r="AJ15" i="35"/>
  <c r="AH15" i="35"/>
  <c r="AF15" i="35"/>
  <c r="W15" i="35"/>
  <c r="U15" i="35"/>
  <c r="Y15" i="35" s="1"/>
  <c r="S15" i="35"/>
  <c r="AS15" i="35" s="1"/>
  <c r="BQ14" i="35"/>
  <c r="BD14" i="35"/>
  <c r="AJ14" i="35"/>
  <c r="AH14" i="35"/>
  <c r="AF14" i="35"/>
  <c r="BQ13" i="35"/>
  <c r="BD13" i="35"/>
  <c r="AJ13" i="35"/>
  <c r="AH13" i="35"/>
  <c r="AF13" i="35"/>
  <c r="BQ12" i="35"/>
  <c r="BD12" i="35"/>
  <c r="AJ12" i="35"/>
  <c r="AH12" i="35"/>
  <c r="AF12" i="35"/>
  <c r="AM13" i="35" s="1"/>
  <c r="BQ11" i="35"/>
  <c r="BD11" i="35"/>
  <c r="AJ11" i="35"/>
  <c r="AH11" i="35"/>
  <c r="AF11" i="35"/>
  <c r="BQ10" i="35"/>
  <c r="BD10" i="35"/>
  <c r="AJ10" i="35"/>
  <c r="AH10" i="35"/>
  <c r="AF10" i="35"/>
  <c r="BQ9" i="35"/>
  <c r="BD9" i="35"/>
  <c r="AJ9" i="35"/>
  <c r="AH9" i="35"/>
  <c r="AF9" i="35"/>
  <c r="W9" i="35"/>
  <c r="U9" i="35"/>
  <c r="S9" i="35"/>
  <c r="AS9" i="35" s="1"/>
  <c r="BQ26" i="41"/>
  <c r="BD26" i="41"/>
  <c r="AJ26" i="41"/>
  <c r="AH26" i="41"/>
  <c r="AK26" i="41" s="1"/>
  <c r="AF26" i="41"/>
  <c r="BQ25" i="41"/>
  <c r="BD25" i="41"/>
  <c r="AJ25" i="41"/>
  <c r="AH25" i="41"/>
  <c r="AK25" i="41" s="1"/>
  <c r="AF25" i="41"/>
  <c r="AM26" i="41" s="1"/>
  <c r="BQ24" i="41"/>
  <c r="BD24" i="41"/>
  <c r="AJ24" i="41"/>
  <c r="AH24" i="41"/>
  <c r="AF24" i="41"/>
  <c r="BQ23" i="41"/>
  <c r="BD23" i="41"/>
  <c r="AJ23" i="41"/>
  <c r="AH23" i="41"/>
  <c r="AK23" i="41" s="1"/>
  <c r="AF23" i="41"/>
  <c r="BQ22" i="41"/>
  <c r="BD22" i="41"/>
  <c r="AJ22" i="41"/>
  <c r="AH22" i="41"/>
  <c r="AK22" i="41" s="1"/>
  <c r="AF22" i="41"/>
  <c r="BQ21" i="41"/>
  <c r="BD21" i="41"/>
  <c r="AJ21" i="41"/>
  <c r="AH21" i="41"/>
  <c r="AF21" i="41"/>
  <c r="W21" i="41"/>
  <c r="U21" i="41"/>
  <c r="S21" i="41"/>
  <c r="AS21" i="41" s="1"/>
  <c r="BQ20" i="41"/>
  <c r="BD20" i="41"/>
  <c r="BR20" i="41" s="1"/>
  <c r="AJ20" i="41"/>
  <c r="AH20" i="41"/>
  <c r="AF20" i="41"/>
  <c r="BQ19" i="41"/>
  <c r="BD19" i="41"/>
  <c r="AJ19" i="41"/>
  <c r="AH19" i="41"/>
  <c r="AF19" i="41"/>
  <c r="BQ18" i="41"/>
  <c r="BD18" i="41"/>
  <c r="AJ18" i="41"/>
  <c r="AH18" i="41"/>
  <c r="AF18" i="41"/>
  <c r="BQ17" i="41"/>
  <c r="BD17" i="41"/>
  <c r="AJ17" i="41"/>
  <c r="AH17" i="41"/>
  <c r="AF17" i="41"/>
  <c r="BQ16" i="41"/>
  <c r="BD16" i="41"/>
  <c r="AJ16" i="41"/>
  <c r="AH16" i="41"/>
  <c r="AF16" i="41"/>
  <c r="BQ15" i="41"/>
  <c r="BD15" i="41"/>
  <c r="AJ15" i="41"/>
  <c r="AH15" i="41"/>
  <c r="AK15" i="41" s="1"/>
  <c r="AF15" i="41"/>
  <c r="W15" i="41"/>
  <c r="U15" i="41"/>
  <c r="Y15" i="41" s="1"/>
  <c r="S15" i="41"/>
  <c r="AS15" i="41" s="1"/>
  <c r="BQ14" i="41"/>
  <c r="BD14" i="41"/>
  <c r="BR14" i="41" s="1"/>
  <c r="AJ14" i="41"/>
  <c r="AH14" i="41"/>
  <c r="AF14" i="41"/>
  <c r="BQ13" i="41"/>
  <c r="BD13" i="41"/>
  <c r="AJ13" i="41"/>
  <c r="AH13" i="41"/>
  <c r="AK13" i="41" s="1"/>
  <c r="AF13" i="41"/>
  <c r="BQ12" i="41"/>
  <c r="BD12" i="41"/>
  <c r="AJ12" i="41"/>
  <c r="AH12" i="41"/>
  <c r="AF12" i="41"/>
  <c r="AM13" i="41" s="1"/>
  <c r="BQ11" i="41"/>
  <c r="BD11" i="41"/>
  <c r="AJ11" i="41"/>
  <c r="AH11" i="41"/>
  <c r="AF11" i="41"/>
  <c r="BQ10" i="41"/>
  <c r="BD10" i="41"/>
  <c r="AJ10" i="41"/>
  <c r="AH10" i="41"/>
  <c r="AK10" i="41" s="1"/>
  <c r="AF10" i="41"/>
  <c r="BQ9" i="41"/>
  <c r="BD9" i="41"/>
  <c r="AJ9" i="41"/>
  <c r="AH9" i="41"/>
  <c r="AK9" i="41" s="1"/>
  <c r="AF9" i="41"/>
  <c r="W9" i="41"/>
  <c r="U9" i="41"/>
  <c r="S9" i="41"/>
  <c r="AS9" i="41" s="1"/>
  <c r="BQ60" i="29"/>
  <c r="BD60" i="29"/>
  <c r="AJ60" i="29"/>
  <c r="AH60" i="29"/>
  <c r="AF60" i="29"/>
  <c r="BQ59" i="29"/>
  <c r="BD59" i="29"/>
  <c r="AJ59" i="29"/>
  <c r="AH59" i="29"/>
  <c r="AF59" i="29"/>
  <c r="BQ58" i="29"/>
  <c r="BD58" i="29"/>
  <c r="AJ58" i="29"/>
  <c r="AH58" i="29"/>
  <c r="AF58" i="29"/>
  <c r="BQ57" i="29"/>
  <c r="BD57" i="29"/>
  <c r="BR57" i="29" s="1"/>
  <c r="AJ57" i="29"/>
  <c r="AH57" i="29"/>
  <c r="AF57" i="29"/>
  <c r="AL58" i="29" s="1"/>
  <c r="BQ56" i="29"/>
  <c r="BD56" i="29"/>
  <c r="AJ56" i="29"/>
  <c r="AH56" i="29"/>
  <c r="AK56" i="29" s="1"/>
  <c r="AF56" i="29"/>
  <c r="BQ55" i="29"/>
  <c r="BD55" i="29"/>
  <c r="AJ55" i="29"/>
  <c r="AH55" i="29"/>
  <c r="AF55" i="29"/>
  <c r="W55" i="29"/>
  <c r="U55" i="29"/>
  <c r="S55" i="29"/>
  <c r="AS55" i="29" s="1"/>
  <c r="BQ54" i="29"/>
  <c r="BD54" i="29"/>
  <c r="AJ54" i="29"/>
  <c r="AH54" i="29"/>
  <c r="AF54" i="29"/>
  <c r="BQ53" i="29"/>
  <c r="BD53" i="29"/>
  <c r="AJ53" i="29"/>
  <c r="AH53" i="29"/>
  <c r="AF53" i="29"/>
  <c r="BQ52" i="29"/>
  <c r="BD52" i="29"/>
  <c r="AJ52" i="29"/>
  <c r="AH52" i="29"/>
  <c r="AF52" i="29"/>
  <c r="AM53" i="29" s="1"/>
  <c r="BQ51" i="29"/>
  <c r="BD51" i="29"/>
  <c r="AJ51" i="29"/>
  <c r="AH51" i="29"/>
  <c r="AF51" i="29"/>
  <c r="BQ50" i="29"/>
  <c r="BD50" i="29"/>
  <c r="AJ50" i="29"/>
  <c r="AH50" i="29"/>
  <c r="AF50" i="29"/>
  <c r="BQ49" i="29"/>
  <c r="BD49" i="29"/>
  <c r="AJ49" i="29"/>
  <c r="AH49" i="29"/>
  <c r="AF49" i="29"/>
  <c r="W49" i="29"/>
  <c r="U49" i="29"/>
  <c r="S49" i="29"/>
  <c r="AS49" i="29" s="1"/>
  <c r="BQ48" i="29"/>
  <c r="BD48" i="29"/>
  <c r="AJ48" i="29"/>
  <c r="AH48" i="29"/>
  <c r="AF48" i="29"/>
  <c r="BQ47" i="29"/>
  <c r="BD47" i="29"/>
  <c r="AJ47" i="29"/>
  <c r="AH47" i="29"/>
  <c r="AF47" i="29"/>
  <c r="BQ46" i="29"/>
  <c r="BD46" i="29"/>
  <c r="AJ46" i="29"/>
  <c r="AH46" i="29"/>
  <c r="AF46" i="29"/>
  <c r="BQ45" i="29"/>
  <c r="BD45" i="29"/>
  <c r="AJ45" i="29"/>
  <c r="AH45" i="29"/>
  <c r="AF45" i="29"/>
  <c r="BQ44" i="29"/>
  <c r="BD44" i="29"/>
  <c r="AJ44" i="29"/>
  <c r="AH44" i="29"/>
  <c r="AF44" i="29"/>
  <c r="BQ43" i="29"/>
  <c r="BD43" i="29"/>
  <c r="AJ43" i="29"/>
  <c r="AH43" i="29"/>
  <c r="AF43" i="29"/>
  <c r="W43" i="29"/>
  <c r="U43" i="29"/>
  <c r="S43" i="29"/>
  <c r="BQ42" i="29"/>
  <c r="BD42" i="29"/>
  <c r="AJ42" i="29"/>
  <c r="AH42" i="29"/>
  <c r="AF42" i="29"/>
  <c r="BQ41" i="29"/>
  <c r="BD41" i="29"/>
  <c r="AJ41" i="29"/>
  <c r="AH41" i="29"/>
  <c r="AF41" i="29"/>
  <c r="BQ40" i="29"/>
  <c r="BD40" i="29"/>
  <c r="AJ40" i="29"/>
  <c r="AH40" i="29"/>
  <c r="AF40" i="29"/>
  <c r="BQ39" i="29"/>
  <c r="BD39" i="29"/>
  <c r="AJ39" i="29"/>
  <c r="AH39" i="29"/>
  <c r="AF39" i="29"/>
  <c r="BQ38" i="29"/>
  <c r="BD38" i="29"/>
  <c r="AJ38" i="29"/>
  <c r="AH38" i="29"/>
  <c r="AF38" i="29"/>
  <c r="BQ37" i="29"/>
  <c r="BD37" i="29"/>
  <c r="AJ37" i="29"/>
  <c r="AH37" i="29"/>
  <c r="AF37" i="29"/>
  <c r="W37" i="29"/>
  <c r="U37" i="29"/>
  <c r="S37" i="29"/>
  <c r="AS37" i="29" s="1"/>
  <c r="BQ36" i="29"/>
  <c r="BD36" i="29"/>
  <c r="AJ36" i="29"/>
  <c r="AH36" i="29"/>
  <c r="AK36" i="29" s="1"/>
  <c r="AF36" i="29"/>
  <c r="BQ35" i="29"/>
  <c r="BD35" i="29"/>
  <c r="AJ35" i="29"/>
  <c r="AH35" i="29"/>
  <c r="AF35" i="29"/>
  <c r="BQ34" i="29"/>
  <c r="BD34" i="29"/>
  <c r="BR34" i="29" s="1"/>
  <c r="AJ34" i="29"/>
  <c r="AH34" i="29"/>
  <c r="AK34" i="29" s="1"/>
  <c r="AF34" i="29"/>
  <c r="BQ33" i="29"/>
  <c r="BD33" i="29"/>
  <c r="AJ33" i="29"/>
  <c r="AH33" i="29"/>
  <c r="AK33" i="29" s="1"/>
  <c r="AF33" i="29"/>
  <c r="BQ32" i="29"/>
  <c r="BD32" i="29"/>
  <c r="AJ32" i="29"/>
  <c r="AH32" i="29"/>
  <c r="AF32" i="29"/>
  <c r="BQ31" i="29"/>
  <c r="BD31" i="29"/>
  <c r="AJ31" i="29"/>
  <c r="AH31" i="29"/>
  <c r="AF31" i="29"/>
  <c r="W31" i="29"/>
  <c r="U31" i="29"/>
  <c r="Y31" i="29" s="1"/>
  <c r="AM31" i="29" s="1"/>
  <c r="S31" i="29"/>
  <c r="AS31" i="29" s="1"/>
  <c r="BR44" i="29" l="1"/>
  <c r="BR47" i="29"/>
  <c r="Y9" i="41"/>
  <c r="AM9" i="41" s="1"/>
  <c r="AK14" i="41"/>
  <c r="AK19" i="41"/>
  <c r="AK24" i="41"/>
  <c r="AM10" i="41"/>
  <c r="BR11" i="41"/>
  <c r="AK11" i="41"/>
  <c r="AK18" i="35"/>
  <c r="AM19" i="35"/>
  <c r="Y9" i="35"/>
  <c r="X9" i="35" s="1"/>
  <c r="Z9" i="35" s="1"/>
  <c r="AA9" i="35" s="1"/>
  <c r="AY9" i="35" s="1"/>
  <c r="AK14" i="35"/>
  <c r="AK20" i="42"/>
  <c r="AK21" i="42"/>
  <c r="AM13" i="42"/>
  <c r="AK14" i="42"/>
  <c r="AK15" i="42"/>
  <c r="AM18" i="42"/>
  <c r="AK11" i="42"/>
  <c r="BR15" i="42"/>
  <c r="AK17" i="42"/>
  <c r="BR19" i="42"/>
  <c r="AM15" i="42"/>
  <c r="AV9" i="42"/>
  <c r="AK16" i="42"/>
  <c r="BR17" i="42"/>
  <c r="AL18" i="42"/>
  <c r="AM20" i="42"/>
  <c r="BR16" i="42"/>
  <c r="AL17" i="42"/>
  <c r="BR18" i="42"/>
  <c r="BR20" i="42"/>
  <c r="AK19" i="42"/>
  <c r="AK22" i="42"/>
  <c r="BR11" i="35"/>
  <c r="AK10" i="35"/>
  <c r="AK15" i="35"/>
  <c r="AL15" i="35" s="1"/>
  <c r="BR16" i="35"/>
  <c r="AM14" i="35"/>
  <c r="BR14" i="35"/>
  <c r="BR10" i="35"/>
  <c r="BR18" i="35"/>
  <c r="BR15" i="35"/>
  <c r="AK19" i="35"/>
  <c r="AK11" i="35"/>
  <c r="BR20" i="35"/>
  <c r="AK16" i="35"/>
  <c r="BR9" i="41"/>
  <c r="BR17" i="41"/>
  <c r="BR19" i="41"/>
  <c r="BR10" i="41"/>
  <c r="BR16" i="41"/>
  <c r="AK21" i="41"/>
  <c r="AL21" i="41" s="1"/>
  <c r="AL22" i="41" s="1"/>
  <c r="AL23" i="41" s="1"/>
  <c r="AL24" i="41" s="1"/>
  <c r="BR25" i="41"/>
  <c r="BR15" i="41"/>
  <c r="BR21" i="41"/>
  <c r="AK12" i="41"/>
  <c r="BR18" i="41"/>
  <c r="BR24" i="41"/>
  <c r="AK18" i="41"/>
  <c r="AL14" i="41"/>
  <c r="AK32" i="29"/>
  <c r="BR52" i="29"/>
  <c r="AL49" i="29"/>
  <c r="AL50" i="29" s="1"/>
  <c r="BR60" i="29"/>
  <c r="AM42" i="29"/>
  <c r="BR56" i="29"/>
  <c r="BR41" i="29"/>
  <c r="AK58" i="29"/>
  <c r="AK38" i="29"/>
  <c r="Y49" i="29"/>
  <c r="X49" i="29" s="1"/>
  <c r="Z49" i="29" s="1"/>
  <c r="AA49" i="29" s="1"/>
  <c r="AY49" i="29" s="1"/>
  <c r="AK49" i="29"/>
  <c r="AK60" i="29"/>
  <c r="AK41" i="29"/>
  <c r="AK51" i="29"/>
  <c r="BR45" i="29"/>
  <c r="AK31" i="29"/>
  <c r="AL31" i="29" s="1"/>
  <c r="BR51" i="29"/>
  <c r="AL15" i="42"/>
  <c r="AM16" i="42"/>
  <c r="AL19" i="42"/>
  <c r="AM19" i="42"/>
  <c r="AL20" i="42"/>
  <c r="AK12" i="42"/>
  <c r="AK13" i="42"/>
  <c r="AK10" i="42"/>
  <c r="AM12" i="42"/>
  <c r="BR12" i="42"/>
  <c r="BR14" i="42"/>
  <c r="AM11" i="42"/>
  <c r="AL11" i="42"/>
  <c r="AL12" i="42"/>
  <c r="BR13" i="42"/>
  <c r="BR9" i="42"/>
  <c r="BR10" i="42"/>
  <c r="BR11" i="42"/>
  <c r="AM14" i="42"/>
  <c r="AL13" i="42"/>
  <c r="AL14" i="42"/>
  <c r="AL9" i="42"/>
  <c r="AL13" i="35"/>
  <c r="AK12" i="35"/>
  <c r="AM17" i="35"/>
  <c r="AL17" i="35"/>
  <c r="AM12" i="35"/>
  <c r="BR19" i="35"/>
  <c r="BR13" i="35"/>
  <c r="BR12" i="35"/>
  <c r="AK13" i="35"/>
  <c r="AM20" i="35"/>
  <c r="BR9" i="35"/>
  <c r="AK9" i="35"/>
  <c r="AL9" i="35" s="1"/>
  <c r="X15" i="35"/>
  <c r="Z15" i="35" s="1"/>
  <c r="AA15" i="35" s="1"/>
  <c r="AY15" i="35" s="1"/>
  <c r="AV15" i="35"/>
  <c r="AL11" i="35"/>
  <c r="AL18" i="35"/>
  <c r="AM9" i="35"/>
  <c r="AM11" i="35"/>
  <c r="AL12" i="35"/>
  <c r="AM18" i="35"/>
  <c r="AL19" i="35"/>
  <c r="AL20" i="35"/>
  <c r="AV9" i="35"/>
  <c r="AL14" i="35"/>
  <c r="AM15" i="35"/>
  <c r="BR12" i="41"/>
  <c r="AL13" i="41"/>
  <c r="AL15" i="41"/>
  <c r="AK16" i="41"/>
  <c r="AL16" i="41" s="1"/>
  <c r="AK20" i="41"/>
  <c r="AM14" i="41"/>
  <c r="BR23" i="41"/>
  <c r="AM12" i="41"/>
  <c r="AM25" i="41"/>
  <c r="BR13" i="41"/>
  <c r="AK17" i="41"/>
  <c r="Y21" i="41"/>
  <c r="AV21" i="41" s="1"/>
  <c r="BR22" i="41"/>
  <c r="BR26" i="41"/>
  <c r="X15" i="41"/>
  <c r="Z15" i="41" s="1"/>
  <c r="AA15" i="41" s="1"/>
  <c r="AY15" i="41" s="1"/>
  <c r="AV15" i="41"/>
  <c r="AM15" i="41"/>
  <c r="AV9" i="41"/>
  <c r="AL9" i="41"/>
  <c r="AL10" i="41"/>
  <c r="AL11" i="41"/>
  <c r="AL25" i="41"/>
  <c r="AM11" i="41"/>
  <c r="AL12" i="41"/>
  <c r="AL26" i="41"/>
  <c r="BR35" i="29"/>
  <c r="AK52" i="29"/>
  <c r="AM54" i="29"/>
  <c r="AM59" i="29"/>
  <c r="AM41" i="29"/>
  <c r="Y43" i="29"/>
  <c r="AM43" i="29" s="1"/>
  <c r="AM44" i="29" s="1"/>
  <c r="AM46" i="29" s="1"/>
  <c r="AK44" i="29"/>
  <c r="AK47" i="29"/>
  <c r="AK54" i="29"/>
  <c r="BR59" i="29"/>
  <c r="BR53" i="29"/>
  <c r="BR31" i="29"/>
  <c r="BR38" i="29"/>
  <c r="AK53" i="29"/>
  <c r="BR54" i="29"/>
  <c r="BR55" i="29"/>
  <c r="AK57" i="29"/>
  <c r="BR37" i="29"/>
  <c r="AK39" i="29"/>
  <c r="AK50" i="29"/>
  <c r="AK37" i="29"/>
  <c r="AL37" i="29" s="1"/>
  <c r="AK40" i="29"/>
  <c r="AK45" i="29"/>
  <c r="BR46" i="29"/>
  <c r="AK48" i="29"/>
  <c r="BR50" i="29"/>
  <c r="AM58" i="29"/>
  <c r="BR43" i="29"/>
  <c r="AM48" i="29"/>
  <c r="Y55" i="29"/>
  <c r="X55" i="29" s="1"/>
  <c r="Z55" i="29" s="1"/>
  <c r="AA55" i="29" s="1"/>
  <c r="AY55" i="29" s="1"/>
  <c r="AL40" i="29"/>
  <c r="AM40" i="29"/>
  <c r="BR58" i="29"/>
  <c r="BR33" i="29"/>
  <c r="BR36" i="29"/>
  <c r="AK35" i="29"/>
  <c r="BR48" i="29"/>
  <c r="AM60" i="29"/>
  <c r="BR42" i="29"/>
  <c r="BR32" i="29"/>
  <c r="Y37" i="29"/>
  <c r="X37" i="29" s="1"/>
  <c r="Z37" i="29" s="1"/>
  <c r="AA37" i="29" s="1"/>
  <c r="AY37" i="29" s="1"/>
  <c r="BR40" i="29"/>
  <c r="AK42" i="29"/>
  <c r="AK43" i="29"/>
  <c r="AL43" i="29" s="1"/>
  <c r="BR49" i="29"/>
  <c r="AK55" i="29"/>
  <c r="AL55" i="29" s="1"/>
  <c r="AL56" i="29" s="1"/>
  <c r="AK59" i="29"/>
  <c r="BR39" i="29"/>
  <c r="AK46" i="29"/>
  <c r="AL59" i="29"/>
  <c r="AL53" i="29"/>
  <c r="AL60" i="29"/>
  <c r="AL54" i="29"/>
  <c r="AS43" i="29"/>
  <c r="AL48" i="29"/>
  <c r="AL41" i="29"/>
  <c r="AL42" i="29"/>
  <c r="AM32" i="29"/>
  <c r="AM33" i="29" s="1"/>
  <c r="AM34" i="29" s="1"/>
  <c r="AM35" i="29" s="1"/>
  <c r="AM36" i="29" s="1"/>
  <c r="AV31" i="29"/>
  <c r="X31" i="29"/>
  <c r="Z31" i="29" s="1"/>
  <c r="AA31" i="29" s="1"/>
  <c r="AY31" i="29" s="1"/>
  <c r="X9" i="41" l="1"/>
  <c r="Z9" i="41" s="1"/>
  <c r="AA9" i="41" s="1"/>
  <c r="AY9" i="41" s="1"/>
  <c r="AL16" i="42"/>
  <c r="AT15" i="42" s="1"/>
  <c r="AU15" i="42" s="1"/>
  <c r="AW15" i="42"/>
  <c r="AX15" i="42" s="1"/>
  <c r="AT21" i="41"/>
  <c r="AU21" i="41" s="1"/>
  <c r="AL17" i="41"/>
  <c r="AL18" i="41" s="1"/>
  <c r="AL19" i="41" s="1"/>
  <c r="AL20" i="41" s="1"/>
  <c r="AM21" i="41"/>
  <c r="AM22" i="41" s="1"/>
  <c r="AM24" i="41" s="1"/>
  <c r="X21" i="41"/>
  <c r="Z21" i="41" s="1"/>
  <c r="AA21" i="41" s="1"/>
  <c r="AY21" i="41" s="1"/>
  <c r="AM47" i="29"/>
  <c r="AM37" i="29"/>
  <c r="AM38" i="29" s="1"/>
  <c r="AM39" i="29" s="1"/>
  <c r="AL32" i="29"/>
  <c r="AL33" i="29" s="1"/>
  <c r="AL34" i="29" s="1"/>
  <c r="AL35" i="29" s="1"/>
  <c r="AL36" i="29" s="1"/>
  <c r="AM49" i="29"/>
  <c r="AM50" i="29" s="1"/>
  <c r="AM51" i="29" s="1"/>
  <c r="AM52" i="29" s="1"/>
  <c r="AV49" i="29"/>
  <c r="AL38" i="29"/>
  <c r="AL39" i="29" s="1"/>
  <c r="AT37" i="29" s="1"/>
  <c r="AU37" i="29" s="1"/>
  <c r="X43" i="29"/>
  <c r="Z43" i="29" s="1"/>
  <c r="AA43" i="29" s="1"/>
  <c r="AY43" i="29" s="1"/>
  <c r="AV43" i="29"/>
  <c r="AM9" i="42"/>
  <c r="AM10" i="42" s="1"/>
  <c r="AL10" i="42"/>
  <c r="AT9" i="42" s="1"/>
  <c r="AU9" i="42" s="1"/>
  <c r="AM10" i="35"/>
  <c r="AW9" i="35" s="1"/>
  <c r="AX9" i="35" s="1"/>
  <c r="AL16" i="35"/>
  <c r="AT15" i="35" s="1"/>
  <c r="AU15" i="35" s="1"/>
  <c r="AM16" i="35"/>
  <c r="AW15" i="35" s="1"/>
  <c r="AX15" i="35" s="1"/>
  <c r="AL10" i="35"/>
  <c r="AT9" i="35" s="1"/>
  <c r="AU9" i="35" s="1"/>
  <c r="AW9" i="41"/>
  <c r="AX9" i="41" s="1"/>
  <c r="AT9" i="41"/>
  <c r="AU9" i="41" s="1"/>
  <c r="AM16" i="41"/>
  <c r="AM17" i="41" s="1"/>
  <c r="AM18" i="41" s="1"/>
  <c r="AM19" i="41" s="1"/>
  <c r="AM20" i="41" s="1"/>
  <c r="AL44" i="29"/>
  <c r="AL45" i="29" s="1"/>
  <c r="AL46" i="29" s="1"/>
  <c r="AL47" i="29" s="1"/>
  <c r="AM55" i="29"/>
  <c r="AM56" i="29" s="1"/>
  <c r="AM57" i="29" s="1"/>
  <c r="AV55" i="29"/>
  <c r="AL57" i="29"/>
  <c r="AT55" i="29" s="1"/>
  <c r="AU55" i="29" s="1"/>
  <c r="AV37" i="29"/>
  <c r="AL52" i="29"/>
  <c r="AL51" i="29"/>
  <c r="AT49" i="29" s="1"/>
  <c r="AU49" i="29" s="1"/>
  <c r="AM45" i="29"/>
  <c r="AW31" i="29"/>
  <c r="AX31" i="29" s="1"/>
  <c r="AT31" i="29" l="1"/>
  <c r="AU31" i="29" s="1"/>
  <c r="AW43" i="29"/>
  <c r="AX43" i="29" s="1"/>
  <c r="AZ9" i="41"/>
  <c r="AW9" i="42"/>
  <c r="AX9" i="42" s="1"/>
  <c r="AZ9" i="42" s="1"/>
  <c r="AZ15" i="42"/>
  <c r="AM23" i="41"/>
  <c r="AW21" i="41" s="1"/>
  <c r="AX21" i="41" s="1"/>
  <c r="AZ21" i="41" s="1"/>
  <c r="AT15" i="41"/>
  <c r="AU15" i="41" s="1"/>
  <c r="AZ15" i="35"/>
  <c r="AZ9" i="35"/>
  <c r="AW15" i="41"/>
  <c r="AX15" i="41" s="1"/>
  <c r="AZ15" i="41" s="1"/>
  <c r="AT43" i="29"/>
  <c r="AU43" i="29" s="1"/>
  <c r="AZ43" i="29" s="1"/>
  <c r="AW55" i="29"/>
  <c r="AX55" i="29" s="1"/>
  <c r="AZ55" i="29" s="1"/>
  <c r="AW49" i="29"/>
  <c r="AX49" i="29" s="1"/>
  <c r="AZ49" i="29" s="1"/>
  <c r="AW37" i="29"/>
  <c r="AX37" i="29" s="1"/>
  <c r="AZ37" i="29" s="1"/>
  <c r="AZ31" i="29"/>
  <c r="BQ146" i="35" l="1"/>
  <c r="BD146" i="35"/>
  <c r="AJ146" i="35"/>
  <c r="AH146" i="35"/>
  <c r="AK146" i="35" s="1"/>
  <c r="AF146" i="35"/>
  <c r="BQ145" i="35"/>
  <c r="BD145" i="35"/>
  <c r="AJ145" i="35"/>
  <c r="AH145" i="35"/>
  <c r="AF145" i="35"/>
  <c r="BQ144" i="35"/>
  <c r="BD144" i="35"/>
  <c r="AJ144" i="35"/>
  <c r="AH144" i="35"/>
  <c r="AF144" i="35"/>
  <c r="AM145" i="35" s="1"/>
  <c r="BQ143" i="35"/>
  <c r="BD143" i="35"/>
  <c r="AJ143" i="35"/>
  <c r="AH143" i="35"/>
  <c r="AF143" i="35"/>
  <c r="BQ142" i="35"/>
  <c r="BD142" i="35"/>
  <c r="AJ142" i="35"/>
  <c r="AH142" i="35"/>
  <c r="AF142" i="35"/>
  <c r="BQ141" i="35"/>
  <c r="BD141" i="35"/>
  <c r="AJ141" i="35"/>
  <c r="AH141" i="35"/>
  <c r="AF141" i="35"/>
  <c r="W141" i="35"/>
  <c r="U141" i="35"/>
  <c r="S141" i="35"/>
  <c r="AS141" i="35" s="1"/>
  <c r="BQ140" i="35"/>
  <c r="BD140" i="35"/>
  <c r="AJ140" i="35"/>
  <c r="AH140" i="35"/>
  <c r="AF140" i="35"/>
  <c r="BQ139" i="35"/>
  <c r="BD139" i="35"/>
  <c r="AJ139" i="35"/>
  <c r="AH139" i="35"/>
  <c r="AF139" i="35"/>
  <c r="BQ138" i="35"/>
  <c r="BD138" i="35"/>
  <c r="AJ138" i="35"/>
  <c r="AH138" i="35"/>
  <c r="AF138" i="35"/>
  <c r="BQ137" i="35"/>
  <c r="BD137" i="35"/>
  <c r="AJ137" i="35"/>
  <c r="AH137" i="35"/>
  <c r="AF137" i="35"/>
  <c r="BQ136" i="35"/>
  <c r="BD136" i="35"/>
  <c r="AJ136" i="35"/>
  <c r="AH136" i="35"/>
  <c r="AF136" i="35"/>
  <c r="BQ135" i="35"/>
  <c r="BD135" i="35"/>
  <c r="AJ135" i="35"/>
  <c r="AH135" i="35"/>
  <c r="AF135" i="35"/>
  <c r="W135" i="35"/>
  <c r="U135" i="35"/>
  <c r="S135" i="35"/>
  <c r="AS135" i="35" s="1"/>
  <c r="BQ68" i="41"/>
  <c r="BD68" i="41"/>
  <c r="AJ68" i="41"/>
  <c r="AH68" i="41"/>
  <c r="AF68" i="41"/>
  <c r="BQ67" i="41"/>
  <c r="BD67" i="41"/>
  <c r="AJ67" i="41"/>
  <c r="AH67" i="41"/>
  <c r="AF67" i="41"/>
  <c r="BQ66" i="41"/>
  <c r="BD66" i="41"/>
  <c r="AJ66" i="41"/>
  <c r="AH66" i="41"/>
  <c r="AF66" i="41"/>
  <c r="AM67" i="41" s="1"/>
  <c r="BQ65" i="41"/>
  <c r="BD65" i="41"/>
  <c r="AJ65" i="41"/>
  <c r="AH65" i="41"/>
  <c r="AF65" i="41"/>
  <c r="BQ64" i="41"/>
  <c r="BD64" i="41"/>
  <c r="AJ64" i="41"/>
  <c r="AH64" i="41"/>
  <c r="AF64" i="41"/>
  <c r="BQ63" i="41"/>
  <c r="BD63" i="41"/>
  <c r="AJ63" i="41"/>
  <c r="AH63" i="41"/>
  <c r="AF63" i="41"/>
  <c r="W63" i="41"/>
  <c r="U63" i="41"/>
  <c r="S63" i="41"/>
  <c r="AS63" i="41" s="1"/>
  <c r="BQ312" i="29"/>
  <c r="BD312" i="29"/>
  <c r="AJ312" i="29"/>
  <c r="AH312" i="29"/>
  <c r="AF312" i="29"/>
  <c r="BQ311" i="29"/>
  <c r="BD311" i="29"/>
  <c r="AJ311" i="29"/>
  <c r="AH311" i="29"/>
  <c r="AF311" i="29"/>
  <c r="BQ310" i="29"/>
  <c r="BD310" i="29"/>
  <c r="AJ310" i="29"/>
  <c r="AH310" i="29"/>
  <c r="AF310" i="29"/>
  <c r="BQ309" i="29"/>
  <c r="BD309" i="29"/>
  <c r="AJ309" i="29"/>
  <c r="AH309" i="29"/>
  <c r="AF309" i="29"/>
  <c r="BQ308" i="29"/>
  <c r="BD308" i="29"/>
  <c r="AJ308" i="29"/>
  <c r="AH308" i="29"/>
  <c r="AF308" i="29"/>
  <c r="BQ307" i="29"/>
  <c r="BD307" i="29"/>
  <c r="AJ307" i="29"/>
  <c r="AH307" i="29"/>
  <c r="AF307" i="29"/>
  <c r="W307" i="29"/>
  <c r="U307" i="29"/>
  <c r="S307" i="29"/>
  <c r="AS307" i="29" s="1"/>
  <c r="BQ306" i="29"/>
  <c r="BD306" i="29"/>
  <c r="AJ306" i="29"/>
  <c r="AH306" i="29"/>
  <c r="AF306" i="29"/>
  <c r="BQ305" i="29"/>
  <c r="BD305" i="29"/>
  <c r="AJ305" i="29"/>
  <c r="AH305" i="29"/>
  <c r="AF305" i="29"/>
  <c r="BQ304" i="29"/>
  <c r="BD304" i="29"/>
  <c r="AJ304" i="29"/>
  <c r="AH304" i="29"/>
  <c r="AF304" i="29"/>
  <c r="BQ303" i="29"/>
  <c r="BD303" i="29"/>
  <c r="AJ303" i="29"/>
  <c r="AH303" i="29"/>
  <c r="AF303" i="29"/>
  <c r="BQ302" i="29"/>
  <c r="BD302" i="29"/>
  <c r="AJ302" i="29"/>
  <c r="AH302" i="29"/>
  <c r="AF302" i="29"/>
  <c r="BQ301" i="29"/>
  <c r="BD301" i="29"/>
  <c r="AJ301" i="29"/>
  <c r="AH301" i="29"/>
  <c r="AF301" i="29"/>
  <c r="W301" i="29"/>
  <c r="U301" i="29"/>
  <c r="S301" i="29"/>
  <c r="AS301" i="29" s="1"/>
  <c r="BQ300" i="29"/>
  <c r="BD300" i="29"/>
  <c r="AJ300" i="29"/>
  <c r="AH300" i="29"/>
  <c r="AF300" i="29"/>
  <c r="BQ299" i="29"/>
  <c r="BD299" i="29"/>
  <c r="AJ299" i="29"/>
  <c r="AH299" i="29"/>
  <c r="AF299" i="29"/>
  <c r="BQ298" i="29"/>
  <c r="BD298" i="29"/>
  <c r="AJ298" i="29"/>
  <c r="AH298" i="29"/>
  <c r="AF298" i="29"/>
  <c r="BQ297" i="29"/>
  <c r="BD297" i="29"/>
  <c r="AJ297" i="29"/>
  <c r="AH297" i="29"/>
  <c r="AF297" i="29"/>
  <c r="BQ296" i="29"/>
  <c r="BD296" i="29"/>
  <c r="AJ296" i="29"/>
  <c r="AH296" i="29"/>
  <c r="AF296" i="29"/>
  <c r="BQ295" i="29"/>
  <c r="BD295" i="29"/>
  <c r="AJ295" i="29"/>
  <c r="AH295" i="29"/>
  <c r="AF295" i="29"/>
  <c r="W295" i="29"/>
  <c r="U295" i="29"/>
  <c r="S295" i="29"/>
  <c r="AS295" i="29" s="1"/>
  <c r="Y63" i="41" l="1"/>
  <c r="AK135" i="35"/>
  <c r="Y135" i="35"/>
  <c r="X135" i="35" s="1"/>
  <c r="Z135" i="35" s="1"/>
  <c r="AA135" i="35" s="1"/>
  <c r="AY135" i="35" s="1"/>
  <c r="AK136" i="35"/>
  <c r="BR302" i="29"/>
  <c r="AM312" i="29"/>
  <c r="AK64" i="41"/>
  <c r="BR65" i="41"/>
  <c r="AL64" i="41"/>
  <c r="AK67" i="41"/>
  <c r="AM68" i="41"/>
  <c r="BR68" i="41"/>
  <c r="BR67" i="41"/>
  <c r="AM66" i="41"/>
  <c r="AM302" i="29"/>
  <c r="BR136" i="35"/>
  <c r="AM140" i="35"/>
  <c r="BR140" i="35"/>
  <c r="BR137" i="35"/>
  <c r="Y141" i="35"/>
  <c r="AM141" i="35" s="1"/>
  <c r="AK142" i="35"/>
  <c r="BR143" i="35"/>
  <c r="BR145" i="35"/>
  <c r="AK137" i="35"/>
  <c r="AK141" i="35"/>
  <c r="AL141" i="35" s="1"/>
  <c r="BR142" i="35"/>
  <c r="AK144" i="35"/>
  <c r="AM144" i="35"/>
  <c r="AM139" i="35"/>
  <c r="AM143" i="35"/>
  <c r="BR146" i="35"/>
  <c r="BR135" i="35"/>
  <c r="BR138" i="35"/>
  <c r="AK140" i="35"/>
  <c r="AL142" i="35"/>
  <c r="AL143" i="35"/>
  <c r="BR139" i="35"/>
  <c r="BR144" i="35"/>
  <c r="AK138" i="35"/>
  <c r="AM142" i="35"/>
  <c r="AM146" i="35"/>
  <c r="AK143" i="35"/>
  <c r="AK139" i="35"/>
  <c r="AK145" i="35"/>
  <c r="AM138" i="35"/>
  <c r="BR141" i="35"/>
  <c r="AL135" i="35"/>
  <c r="AL144" i="35"/>
  <c r="AL138" i="35"/>
  <c r="AL145" i="35"/>
  <c r="AL139" i="35"/>
  <c r="AL146" i="35"/>
  <c r="AV135" i="35"/>
  <c r="AL140" i="35"/>
  <c r="AM135" i="35"/>
  <c r="AK63" i="41"/>
  <c r="AL63" i="41" s="1"/>
  <c r="BR64" i="41"/>
  <c r="AK66" i="41"/>
  <c r="BR63" i="41"/>
  <c r="AK65" i="41"/>
  <c r="BR66" i="41"/>
  <c r="AL65" i="41"/>
  <c r="AK68" i="41"/>
  <c r="X63" i="41"/>
  <c r="Z63" i="41" s="1"/>
  <c r="AA63" i="41" s="1"/>
  <c r="AY63" i="41" s="1"/>
  <c r="AV63" i="41"/>
  <c r="AM64" i="41"/>
  <c r="AM65" i="41"/>
  <c r="AL66" i="41"/>
  <c r="AL67" i="41"/>
  <c r="AL68" i="41"/>
  <c r="AM63" i="41"/>
  <c r="AM304" i="29"/>
  <c r="AK311" i="29"/>
  <c r="AK298" i="29"/>
  <c r="BR303" i="29"/>
  <c r="AK301" i="29"/>
  <c r="AL301" i="29" s="1"/>
  <c r="BR311" i="29"/>
  <c r="BR301" i="29"/>
  <c r="BR304" i="29"/>
  <c r="BR297" i="29"/>
  <c r="BR310" i="29"/>
  <c r="BR299" i="29"/>
  <c r="BR307" i="29"/>
  <c r="Y295" i="29"/>
  <c r="AV295" i="29" s="1"/>
  <c r="AK296" i="29"/>
  <c r="AM311" i="29"/>
  <c r="AK310" i="29"/>
  <c r="AM303" i="29"/>
  <c r="AK295" i="29"/>
  <c r="AL295" i="29" s="1"/>
  <c r="AK307" i="29"/>
  <c r="AL307" i="29" s="1"/>
  <c r="AK300" i="29"/>
  <c r="BR306" i="29"/>
  <c r="AK309" i="29"/>
  <c r="AK312" i="29"/>
  <c r="BR295" i="29"/>
  <c r="AK299" i="29"/>
  <c r="BR300" i="29"/>
  <c r="AK304" i="29"/>
  <c r="Y307" i="29"/>
  <c r="X307" i="29" s="1"/>
  <c r="Z307" i="29" s="1"/>
  <c r="AA307" i="29" s="1"/>
  <c r="AY307" i="29" s="1"/>
  <c r="AK308" i="29"/>
  <c r="BR309" i="29"/>
  <c r="BR312" i="29"/>
  <c r="AM305" i="29"/>
  <c r="AK305" i="29"/>
  <c r="AK297" i="29"/>
  <c r="BR298" i="29"/>
  <c r="Y301" i="29"/>
  <c r="X301" i="29" s="1"/>
  <c r="Z301" i="29" s="1"/>
  <c r="AA301" i="29" s="1"/>
  <c r="AY301" i="29" s="1"/>
  <c r="AL300" i="29"/>
  <c r="AK302" i="29"/>
  <c r="AK303" i="29"/>
  <c r="BR305" i="29"/>
  <c r="AM300" i="29"/>
  <c r="AM306" i="29"/>
  <c r="AL302" i="29"/>
  <c r="AL303" i="29"/>
  <c r="AK306" i="29"/>
  <c r="BR308" i="29"/>
  <c r="BR296" i="29"/>
  <c r="AL304" i="29"/>
  <c r="AL311" i="29"/>
  <c r="AL305" i="29"/>
  <c r="AL312" i="29"/>
  <c r="AL306" i="29"/>
  <c r="AV141" i="35" l="1"/>
  <c r="X141" i="35"/>
  <c r="Z141" i="35" s="1"/>
  <c r="AA141" i="35" s="1"/>
  <c r="AY141" i="35" s="1"/>
  <c r="AT63" i="41"/>
  <c r="AU63" i="41" s="1"/>
  <c r="AW141" i="35"/>
  <c r="AX141" i="35" s="1"/>
  <c r="AT141" i="35"/>
  <c r="AU141" i="35" s="1"/>
  <c r="AM136" i="35"/>
  <c r="AM137" i="35" s="1"/>
  <c r="AL136" i="35"/>
  <c r="AL137" i="35" s="1"/>
  <c r="AW63" i="41"/>
  <c r="AX63" i="41" s="1"/>
  <c r="AL296" i="29"/>
  <c r="AL297" i="29" s="1"/>
  <c r="AL298" i="29" s="1"/>
  <c r="AL299" i="29" s="1"/>
  <c r="X295" i="29"/>
  <c r="Z295" i="29" s="1"/>
  <c r="AA295" i="29" s="1"/>
  <c r="AY295" i="29" s="1"/>
  <c r="AL308" i="29"/>
  <c r="AL309" i="29" s="1"/>
  <c r="AL310" i="29" s="1"/>
  <c r="AM295" i="29"/>
  <c r="AM296" i="29" s="1"/>
  <c r="AM297" i="29" s="1"/>
  <c r="AM298" i="29" s="1"/>
  <c r="AM299" i="29" s="1"/>
  <c r="AM307" i="29"/>
  <c r="AM308" i="29" s="1"/>
  <c r="AM309" i="29" s="1"/>
  <c r="AM310" i="29" s="1"/>
  <c r="AM301" i="29"/>
  <c r="AW301" i="29" s="1"/>
  <c r="AX301" i="29" s="1"/>
  <c r="AV307" i="29"/>
  <c r="AV301" i="29"/>
  <c r="AT301" i="29"/>
  <c r="AU301" i="29" s="1"/>
  <c r="AZ141" i="35" l="1"/>
  <c r="AZ63" i="41"/>
  <c r="AW135" i="35"/>
  <c r="AX135" i="35" s="1"/>
  <c r="AT135" i="35"/>
  <c r="AU135" i="35" s="1"/>
  <c r="AZ301" i="29"/>
  <c r="AT307" i="29"/>
  <c r="AU307" i="29" s="1"/>
  <c r="AW295" i="29"/>
  <c r="AX295" i="29" s="1"/>
  <c r="AT295" i="29"/>
  <c r="AU295" i="29" s="1"/>
  <c r="AW307" i="29"/>
  <c r="AX307" i="29" s="1"/>
  <c r="AZ307" i="29" l="1"/>
  <c r="AZ135" i="35"/>
  <c r="AZ295" i="29"/>
  <c r="BQ32" i="42" l="1"/>
  <c r="BD32" i="42"/>
  <c r="AJ32" i="42"/>
  <c r="AH32" i="42"/>
  <c r="AF32" i="42"/>
  <c r="BQ31" i="42"/>
  <c r="BD31" i="42"/>
  <c r="AJ31" i="42"/>
  <c r="AH31" i="42"/>
  <c r="AF31" i="42"/>
  <c r="BQ30" i="42"/>
  <c r="BD30" i="42"/>
  <c r="AJ30" i="42"/>
  <c r="AH30" i="42"/>
  <c r="AF30" i="42"/>
  <c r="BQ29" i="42"/>
  <c r="BD29" i="42"/>
  <c r="AJ29" i="42"/>
  <c r="AH29" i="42"/>
  <c r="AK29" i="42" s="1"/>
  <c r="AF29" i="42"/>
  <c r="BQ28" i="42"/>
  <c r="BD28" i="42"/>
  <c r="AJ28" i="42"/>
  <c r="AH28" i="42"/>
  <c r="AF28" i="42"/>
  <c r="AM29" i="42" s="1"/>
  <c r="BD27" i="42"/>
  <c r="AJ27" i="42"/>
  <c r="AH27" i="42"/>
  <c r="AF27" i="42"/>
  <c r="W27" i="42"/>
  <c r="U27" i="42"/>
  <c r="S27" i="42"/>
  <c r="AS27" i="42" s="1"/>
  <c r="BQ134" i="35"/>
  <c r="BD134" i="35"/>
  <c r="AJ134" i="35"/>
  <c r="AH134" i="35"/>
  <c r="AF134" i="35"/>
  <c r="BQ133" i="35"/>
  <c r="BD133" i="35"/>
  <c r="AJ133" i="35"/>
  <c r="AH133" i="35"/>
  <c r="AF133" i="35"/>
  <c r="BQ132" i="35"/>
  <c r="BD132" i="35"/>
  <c r="AJ132" i="35"/>
  <c r="AH132" i="35"/>
  <c r="AF132" i="35"/>
  <c r="BQ131" i="35"/>
  <c r="BD131" i="35"/>
  <c r="AJ131" i="35"/>
  <c r="AH131" i="35"/>
  <c r="AF131" i="35"/>
  <c r="BQ130" i="35"/>
  <c r="BD130" i="35"/>
  <c r="AJ130" i="35"/>
  <c r="AH130" i="35"/>
  <c r="AF130" i="35"/>
  <c r="BQ129" i="35"/>
  <c r="BD129" i="35"/>
  <c r="AJ129" i="35"/>
  <c r="AH129" i="35"/>
  <c r="AF129" i="35"/>
  <c r="W129" i="35"/>
  <c r="U129" i="35"/>
  <c r="S129" i="35"/>
  <c r="AS129" i="35" s="1"/>
  <c r="BQ128" i="35"/>
  <c r="BD128" i="35"/>
  <c r="AJ128" i="35"/>
  <c r="AH128" i="35"/>
  <c r="AF128" i="35"/>
  <c r="BQ127" i="35"/>
  <c r="BD127" i="35"/>
  <c r="AJ127" i="35"/>
  <c r="AH127" i="35"/>
  <c r="AF127" i="35"/>
  <c r="BQ126" i="35"/>
  <c r="BD126" i="35"/>
  <c r="AJ126" i="35"/>
  <c r="AH126" i="35"/>
  <c r="AF126" i="35"/>
  <c r="BQ125" i="35"/>
  <c r="BD125" i="35"/>
  <c r="AJ125" i="35"/>
  <c r="AH125" i="35"/>
  <c r="AF125" i="35"/>
  <c r="BQ124" i="35"/>
  <c r="BD124" i="35"/>
  <c r="AJ124" i="35"/>
  <c r="AH124" i="35"/>
  <c r="AF124" i="35"/>
  <c r="BQ123" i="35"/>
  <c r="BD123" i="35"/>
  <c r="AJ123" i="35"/>
  <c r="AH123" i="35"/>
  <c r="AF123" i="35"/>
  <c r="W123" i="35"/>
  <c r="U123" i="35"/>
  <c r="S123" i="35"/>
  <c r="AS123" i="35" s="1"/>
  <c r="BQ122" i="35"/>
  <c r="BD122" i="35"/>
  <c r="AJ122" i="35"/>
  <c r="AH122" i="35"/>
  <c r="AF122" i="35"/>
  <c r="BQ121" i="35"/>
  <c r="BD121" i="35"/>
  <c r="AJ121" i="35"/>
  <c r="AH121" i="35"/>
  <c r="AF121" i="35"/>
  <c r="BQ120" i="35"/>
  <c r="BD120" i="35"/>
  <c r="AJ120" i="35"/>
  <c r="AH120" i="35"/>
  <c r="AF120" i="35"/>
  <c r="BQ119" i="35"/>
  <c r="BD119" i="35"/>
  <c r="AJ119" i="35"/>
  <c r="AH119" i="35"/>
  <c r="AF119" i="35"/>
  <c r="BQ118" i="35"/>
  <c r="BD118" i="35"/>
  <c r="AJ118" i="35"/>
  <c r="AH118" i="35"/>
  <c r="AF118" i="35"/>
  <c r="BQ117" i="35"/>
  <c r="BD117" i="35"/>
  <c r="AJ117" i="35"/>
  <c r="AH117" i="35"/>
  <c r="AF117" i="35"/>
  <c r="W117" i="35"/>
  <c r="U117" i="35"/>
  <c r="S117" i="35"/>
  <c r="AS117" i="35" s="1"/>
  <c r="BQ116" i="35"/>
  <c r="BD116" i="35"/>
  <c r="AJ116" i="35"/>
  <c r="AH116" i="35"/>
  <c r="AF116" i="35"/>
  <c r="BQ115" i="35"/>
  <c r="BD115" i="35"/>
  <c r="AJ115" i="35"/>
  <c r="AH115" i="35"/>
  <c r="AF115" i="35"/>
  <c r="BQ114" i="35"/>
  <c r="BD114" i="35"/>
  <c r="AJ114" i="35"/>
  <c r="AH114" i="35"/>
  <c r="AF114" i="35"/>
  <c r="BQ113" i="35"/>
  <c r="BD113" i="35"/>
  <c r="AJ113" i="35"/>
  <c r="AH113" i="35"/>
  <c r="AF113" i="35"/>
  <c r="BQ112" i="35"/>
  <c r="BD112" i="35"/>
  <c r="AJ112" i="35"/>
  <c r="AH112" i="35"/>
  <c r="AF112" i="35"/>
  <c r="BQ111" i="35"/>
  <c r="BD111" i="35"/>
  <c r="AJ111" i="35"/>
  <c r="AH111" i="35"/>
  <c r="AF111" i="35"/>
  <c r="W111" i="35"/>
  <c r="U111" i="35"/>
  <c r="S111" i="35"/>
  <c r="AS111" i="35" s="1"/>
  <c r="BQ110" i="35"/>
  <c r="BD110" i="35"/>
  <c r="AJ110" i="35"/>
  <c r="AH110" i="35"/>
  <c r="AF110" i="35"/>
  <c r="BQ109" i="35"/>
  <c r="BD109" i="35"/>
  <c r="AJ109" i="35"/>
  <c r="AH109" i="35"/>
  <c r="AF109" i="35"/>
  <c r="BQ108" i="35"/>
  <c r="BD108" i="35"/>
  <c r="AJ108" i="35"/>
  <c r="AH108" i="35"/>
  <c r="AF108" i="35"/>
  <c r="BQ107" i="35"/>
  <c r="BD107" i="35"/>
  <c r="AJ107" i="35"/>
  <c r="AH107" i="35"/>
  <c r="AF107" i="35"/>
  <c r="BQ106" i="35"/>
  <c r="BD106" i="35"/>
  <c r="AJ106" i="35"/>
  <c r="AH106" i="35"/>
  <c r="AF106" i="35"/>
  <c r="BQ105" i="35"/>
  <c r="BD105" i="35"/>
  <c r="AJ105" i="35"/>
  <c r="AH105" i="35"/>
  <c r="AF105" i="35"/>
  <c r="W105" i="35"/>
  <c r="U105" i="35"/>
  <c r="S105" i="35"/>
  <c r="AS105" i="35" s="1"/>
  <c r="BQ62" i="41"/>
  <c r="BD62" i="41"/>
  <c r="AJ62" i="41"/>
  <c r="AH62" i="41"/>
  <c r="AF62" i="41"/>
  <c r="BQ61" i="41"/>
  <c r="BD61" i="41"/>
  <c r="AJ61" i="41"/>
  <c r="AH61" i="41"/>
  <c r="AF61" i="41"/>
  <c r="BQ60" i="41"/>
  <c r="BD60" i="41"/>
  <c r="AJ60" i="41"/>
  <c r="AH60" i="41"/>
  <c r="AF60" i="41"/>
  <c r="BQ59" i="41"/>
  <c r="BD59" i="41"/>
  <c r="AJ59" i="41"/>
  <c r="AH59" i="41"/>
  <c r="AF59" i="41"/>
  <c r="BQ58" i="41"/>
  <c r="BD58" i="41"/>
  <c r="AJ58" i="41"/>
  <c r="AH58" i="41"/>
  <c r="AF58" i="41"/>
  <c r="BQ57" i="41"/>
  <c r="BD57" i="41"/>
  <c r="AJ57" i="41"/>
  <c r="AH57" i="41"/>
  <c r="AF57" i="41"/>
  <c r="W57" i="41"/>
  <c r="U57" i="41"/>
  <c r="S57" i="41"/>
  <c r="AS57" i="41" s="1"/>
  <c r="BQ56" i="41"/>
  <c r="BD56" i="41"/>
  <c r="AJ56" i="41"/>
  <c r="AH56" i="41"/>
  <c r="AF56" i="41"/>
  <c r="BQ55" i="41"/>
  <c r="BD55" i="41"/>
  <c r="AJ55" i="41"/>
  <c r="AH55" i="41"/>
  <c r="AF55" i="41"/>
  <c r="BQ54" i="41"/>
  <c r="BD54" i="41"/>
  <c r="AJ54" i="41"/>
  <c r="AH54" i="41"/>
  <c r="AF54" i="41"/>
  <c r="BQ53" i="41"/>
  <c r="BD53" i="41"/>
  <c r="AJ53" i="41"/>
  <c r="AH53" i="41"/>
  <c r="AF53" i="41"/>
  <c r="BQ52" i="41"/>
  <c r="BD52" i="41"/>
  <c r="AJ52" i="41"/>
  <c r="AH52" i="41"/>
  <c r="AF52" i="41"/>
  <c r="BQ51" i="41"/>
  <c r="BD51" i="41"/>
  <c r="AJ51" i="41"/>
  <c r="AH51" i="41"/>
  <c r="AF51" i="41"/>
  <c r="W51" i="41"/>
  <c r="U51" i="41"/>
  <c r="S51" i="41"/>
  <c r="AS51" i="41" s="1"/>
  <c r="BQ50" i="41"/>
  <c r="BD50" i="41"/>
  <c r="AJ50" i="41"/>
  <c r="AH50" i="41"/>
  <c r="AF50" i="41"/>
  <c r="BQ49" i="41"/>
  <c r="BD49" i="41"/>
  <c r="AJ49" i="41"/>
  <c r="AH49" i="41"/>
  <c r="AF49" i="41"/>
  <c r="BQ48" i="41"/>
  <c r="BD48" i="41"/>
  <c r="AJ48" i="41"/>
  <c r="AH48" i="41"/>
  <c r="AF48" i="41"/>
  <c r="BQ47" i="41"/>
  <c r="BD47" i="41"/>
  <c r="AJ47" i="41"/>
  <c r="AH47" i="41"/>
  <c r="AF47" i="41"/>
  <c r="BQ46" i="41"/>
  <c r="BD46" i="41"/>
  <c r="AJ46" i="41"/>
  <c r="AH46" i="41"/>
  <c r="AF46" i="41"/>
  <c r="BQ45" i="41"/>
  <c r="BD45" i="41"/>
  <c r="AJ45" i="41"/>
  <c r="AH45" i="41"/>
  <c r="AF45" i="41"/>
  <c r="W45" i="41"/>
  <c r="U45" i="41"/>
  <c r="S45" i="41"/>
  <c r="AS45" i="41" s="1"/>
  <c r="BQ294" i="29"/>
  <c r="BD294" i="29"/>
  <c r="AJ294" i="29"/>
  <c r="AH294" i="29"/>
  <c r="AF294" i="29"/>
  <c r="BQ293" i="29"/>
  <c r="BD293" i="29"/>
  <c r="AJ293" i="29"/>
  <c r="AH293" i="29"/>
  <c r="AF293" i="29"/>
  <c r="BQ292" i="29"/>
  <c r="BD292" i="29"/>
  <c r="AJ292" i="29"/>
  <c r="AH292" i="29"/>
  <c r="AF292" i="29"/>
  <c r="BQ291" i="29"/>
  <c r="BD291" i="29"/>
  <c r="AJ291" i="29"/>
  <c r="AH291" i="29"/>
  <c r="AF291" i="29"/>
  <c r="BQ290" i="29"/>
  <c r="BD290" i="29"/>
  <c r="AJ290" i="29"/>
  <c r="AH290" i="29"/>
  <c r="AF290" i="29"/>
  <c r="BQ289" i="29"/>
  <c r="BD289" i="29"/>
  <c r="AJ289" i="29"/>
  <c r="AH289" i="29"/>
  <c r="AF289" i="29"/>
  <c r="W289" i="29"/>
  <c r="U289" i="29"/>
  <c r="S289" i="29"/>
  <c r="AS289" i="29" s="1"/>
  <c r="BR119" i="35" l="1"/>
  <c r="Y111" i="35"/>
  <c r="BR29" i="42"/>
  <c r="AM31" i="42"/>
  <c r="AK27" i="42"/>
  <c r="AK32" i="42"/>
  <c r="BR32" i="42"/>
  <c r="AK30" i="42"/>
  <c r="BR30" i="42"/>
  <c r="AM32" i="42"/>
  <c r="AK31" i="42"/>
  <c r="BR28" i="42"/>
  <c r="AM30" i="42"/>
  <c r="BR31" i="42"/>
  <c r="Y27" i="42"/>
  <c r="AV27" i="42" s="1"/>
  <c r="BR27" i="42"/>
  <c r="AL29" i="42"/>
  <c r="AK28" i="42"/>
  <c r="Y129" i="35"/>
  <c r="X129" i="35" s="1"/>
  <c r="Z129" i="35" s="1"/>
  <c r="AA129" i="35" s="1"/>
  <c r="AY129" i="35" s="1"/>
  <c r="AK130" i="35"/>
  <c r="BR125" i="35"/>
  <c r="BR134" i="35"/>
  <c r="BR108" i="35"/>
  <c r="AK110" i="35"/>
  <c r="BR126" i="35"/>
  <c r="AK115" i="35"/>
  <c r="AK126" i="35"/>
  <c r="BR114" i="35"/>
  <c r="BR107" i="35"/>
  <c r="AK293" i="29"/>
  <c r="AM294" i="29"/>
  <c r="BR54" i="41"/>
  <c r="BR52" i="41"/>
  <c r="AK57" i="41"/>
  <c r="AL57" i="41" s="1"/>
  <c r="AK51" i="41"/>
  <c r="AL51" i="41" s="1"/>
  <c r="BR45" i="41"/>
  <c r="AK61" i="41"/>
  <c r="AK54" i="41"/>
  <c r="Y45" i="41"/>
  <c r="AM45" i="41" s="1"/>
  <c r="AM46" i="41" s="1"/>
  <c r="AM47" i="41" s="1"/>
  <c r="AM48" i="41" s="1"/>
  <c r="AM49" i="41" s="1"/>
  <c r="AM50" i="41" s="1"/>
  <c r="AK46" i="41"/>
  <c r="BR46" i="41"/>
  <c r="AK47" i="41"/>
  <c r="BR48" i="41"/>
  <c r="AK49" i="41"/>
  <c r="BR50" i="41"/>
  <c r="BR49" i="41"/>
  <c r="AK53" i="41"/>
  <c r="BR60" i="41"/>
  <c r="AK50" i="41"/>
  <c r="AK55" i="41"/>
  <c r="AK59" i="41"/>
  <c r="AK45" i="41"/>
  <c r="AL45" i="41" s="1"/>
  <c r="Y57" i="41"/>
  <c r="AM57" i="41" s="1"/>
  <c r="AK58" i="41"/>
  <c r="BR59" i="41"/>
  <c r="BR47" i="41"/>
  <c r="AK292" i="29"/>
  <c r="BR112" i="35"/>
  <c r="AK133" i="35"/>
  <c r="AK117" i="35"/>
  <c r="AL117" i="35" s="1"/>
  <c r="AK122" i="35"/>
  <c r="AK123" i="35"/>
  <c r="AL123" i="35" s="1"/>
  <c r="BR117" i="35"/>
  <c r="AK108" i="35"/>
  <c r="Y117" i="35"/>
  <c r="AV117" i="35" s="1"/>
  <c r="AK109" i="35"/>
  <c r="AM116" i="35"/>
  <c r="AK119" i="35"/>
  <c r="BR124" i="35"/>
  <c r="Y105" i="35"/>
  <c r="AV105" i="35" s="1"/>
  <c r="AM109" i="35"/>
  <c r="AK112" i="35"/>
  <c r="AK121" i="35"/>
  <c r="BR122" i="35"/>
  <c r="AK125" i="35"/>
  <c r="BR130" i="35"/>
  <c r="BR133" i="35"/>
  <c r="AM132" i="35"/>
  <c r="AK105" i="35"/>
  <c r="AL105" i="35" s="1"/>
  <c r="AK114" i="35"/>
  <c r="BR115" i="35"/>
  <c r="AM128" i="35"/>
  <c r="BR132" i="35"/>
  <c r="BR105" i="35"/>
  <c r="AK116" i="35"/>
  <c r="BR118" i="35"/>
  <c r="AK120" i="35"/>
  <c r="AV111" i="35"/>
  <c r="X111" i="35"/>
  <c r="Z111" i="35" s="1"/>
  <c r="AA111" i="35" s="1"/>
  <c r="AY111" i="35" s="1"/>
  <c r="AK111" i="35"/>
  <c r="AL111" i="35" s="1"/>
  <c r="AL132" i="35"/>
  <c r="BR110" i="35"/>
  <c r="BR120" i="35"/>
  <c r="AK124" i="35"/>
  <c r="BR128" i="35"/>
  <c r="BR129" i="35"/>
  <c r="AK106" i="35"/>
  <c r="BR106" i="35"/>
  <c r="BR109" i="35"/>
  <c r="BR111" i="35"/>
  <c r="AK118" i="35"/>
  <c r="AK127" i="35"/>
  <c r="AK131" i="35"/>
  <c r="AK107" i="35"/>
  <c r="AK113" i="35"/>
  <c r="BR127" i="35"/>
  <c r="BR131" i="35"/>
  <c r="AM134" i="35"/>
  <c r="AM133" i="35"/>
  <c r="AK134" i="35"/>
  <c r="AL110" i="35"/>
  <c r="BR113" i="35"/>
  <c r="BR116" i="35"/>
  <c r="BR121" i="35"/>
  <c r="Y123" i="35"/>
  <c r="X123" i="35" s="1"/>
  <c r="Z123" i="35" s="1"/>
  <c r="AA123" i="35" s="1"/>
  <c r="AY123" i="35" s="1"/>
  <c r="BR123" i="35"/>
  <c r="AK128" i="35"/>
  <c r="AK129" i="35"/>
  <c r="AL129" i="35" s="1"/>
  <c r="AK132" i="35"/>
  <c r="AK62" i="41"/>
  <c r="BR55" i="41"/>
  <c r="AK48" i="41"/>
  <c r="BR51" i="41"/>
  <c r="Y51" i="41"/>
  <c r="AV51" i="41" s="1"/>
  <c r="AK56" i="41"/>
  <c r="BR62" i="41"/>
  <c r="AK52" i="41"/>
  <c r="BR53" i="41"/>
  <c r="BR56" i="41"/>
  <c r="BR58" i="41"/>
  <c r="AK60" i="41"/>
  <c r="BR61" i="41"/>
  <c r="BR57" i="41"/>
  <c r="AK291" i="29"/>
  <c r="BR292" i="29"/>
  <c r="AK294" i="29"/>
  <c r="BR294" i="29"/>
  <c r="Y289" i="29"/>
  <c r="X289" i="29" s="1"/>
  <c r="Z289" i="29" s="1"/>
  <c r="AA289" i="29" s="1"/>
  <c r="AY289" i="29" s="1"/>
  <c r="BR293" i="29"/>
  <c r="AK289" i="29"/>
  <c r="AL289" i="29" s="1"/>
  <c r="BR289" i="29"/>
  <c r="AK290" i="29"/>
  <c r="BR291" i="29"/>
  <c r="AM293" i="29"/>
  <c r="BR290" i="29"/>
  <c r="AL30" i="42"/>
  <c r="AL31" i="42"/>
  <c r="AL32" i="42"/>
  <c r="AL27" i="42"/>
  <c r="AM115" i="35"/>
  <c r="AM110" i="35"/>
  <c r="AM111" i="35"/>
  <c r="AM112" i="35" s="1"/>
  <c r="AM113" i="35" s="1"/>
  <c r="AM114" i="35" s="1"/>
  <c r="AL133" i="35"/>
  <c r="AL134" i="35"/>
  <c r="AM117" i="35"/>
  <c r="AL128" i="35"/>
  <c r="AM105" i="35"/>
  <c r="AL115" i="35"/>
  <c r="AL109" i="35"/>
  <c r="AL116" i="35"/>
  <c r="AM129" i="35"/>
  <c r="AL293" i="29"/>
  <c r="AL294" i="29"/>
  <c r="AM289" i="29" l="1"/>
  <c r="AM290" i="29" s="1"/>
  <c r="AM291" i="29" s="1"/>
  <c r="AM292" i="29" s="1"/>
  <c r="X117" i="35"/>
  <c r="Z117" i="35" s="1"/>
  <c r="AA117" i="35" s="1"/>
  <c r="AY117" i="35" s="1"/>
  <c r="X105" i="35"/>
  <c r="Z105" i="35" s="1"/>
  <c r="AA105" i="35" s="1"/>
  <c r="AY105" i="35" s="1"/>
  <c r="AV129" i="35"/>
  <c r="AL112" i="35"/>
  <c r="AL124" i="35"/>
  <c r="AL125" i="35" s="1"/>
  <c r="AL126" i="35" s="1"/>
  <c r="AL127" i="35" s="1"/>
  <c r="AT123" i="35" s="1"/>
  <c r="AU123" i="35" s="1"/>
  <c r="AL130" i="35"/>
  <c r="AL131" i="35" s="1"/>
  <c r="X27" i="42"/>
  <c r="Z27" i="42" s="1"/>
  <c r="AA27" i="42" s="1"/>
  <c r="AY27" i="42" s="1"/>
  <c r="AM27" i="42"/>
  <c r="AM28" i="42" s="1"/>
  <c r="AW27" i="42" s="1"/>
  <c r="AX27" i="42" s="1"/>
  <c r="AL113" i="35"/>
  <c r="AL114" i="35" s="1"/>
  <c r="AM123" i="35"/>
  <c r="AL106" i="35"/>
  <c r="AL107" i="35" s="1"/>
  <c r="AL108" i="35" s="1"/>
  <c r="AT105" i="35" s="1"/>
  <c r="AU105" i="35" s="1"/>
  <c r="X57" i="41"/>
  <c r="Z57" i="41" s="1"/>
  <c r="AA57" i="41" s="1"/>
  <c r="AY57" i="41" s="1"/>
  <c r="AV57" i="41"/>
  <c r="AL58" i="41"/>
  <c r="AL59" i="41" s="1"/>
  <c r="AL60" i="41" s="1"/>
  <c r="AL61" i="41" s="1"/>
  <c r="AL62" i="41" s="1"/>
  <c r="X45" i="41"/>
  <c r="Z45" i="41" s="1"/>
  <c r="AA45" i="41" s="1"/>
  <c r="AY45" i="41" s="1"/>
  <c r="AV45" i="41"/>
  <c r="AL52" i="41"/>
  <c r="AL53" i="41" s="1"/>
  <c r="AL54" i="41" s="1"/>
  <c r="AL55" i="41" s="1"/>
  <c r="AL56" i="41" s="1"/>
  <c r="AM51" i="41"/>
  <c r="AM52" i="41" s="1"/>
  <c r="AM53" i="41" s="1"/>
  <c r="AM54" i="41" s="1"/>
  <c r="AM55" i="41" s="1"/>
  <c r="AM56" i="41" s="1"/>
  <c r="X51" i="41"/>
  <c r="Z51" i="41" s="1"/>
  <c r="AA51" i="41" s="1"/>
  <c r="AY51" i="41" s="1"/>
  <c r="AV123" i="35"/>
  <c r="AV289" i="29"/>
  <c r="AL28" i="42"/>
  <c r="AT27" i="42" s="1"/>
  <c r="AU27" i="42" s="1"/>
  <c r="AM124" i="35"/>
  <c r="AM125" i="35" s="1"/>
  <c r="AM126" i="35" s="1"/>
  <c r="AM127" i="35" s="1"/>
  <c r="AM118" i="35"/>
  <c r="AM119" i="35" s="1"/>
  <c r="AM120" i="35" s="1"/>
  <c r="AM121" i="35" s="1"/>
  <c r="AM122" i="35" s="1"/>
  <c r="AW111" i="35"/>
  <c r="AX111" i="35" s="1"/>
  <c r="AL118" i="35"/>
  <c r="AL119" i="35" s="1"/>
  <c r="AL120" i="35" s="1"/>
  <c r="AL121" i="35" s="1"/>
  <c r="AL122" i="35" s="1"/>
  <c r="AM130" i="35"/>
  <c r="AM131" i="35" s="1"/>
  <c r="AM106" i="35"/>
  <c r="AM107" i="35" s="1"/>
  <c r="AM108" i="35" s="1"/>
  <c r="AM58" i="41"/>
  <c r="AM59" i="41" s="1"/>
  <c r="AM60" i="41" s="1"/>
  <c r="AM61" i="41" s="1"/>
  <c r="AM62" i="41" s="1"/>
  <c r="AW45" i="41"/>
  <c r="AX45" i="41" s="1"/>
  <c r="AL46" i="41"/>
  <c r="AL47" i="41" s="1"/>
  <c r="AL48" i="41" s="1"/>
  <c r="AL49" i="41" s="1"/>
  <c r="AL50" i="41" s="1"/>
  <c r="AL290" i="29"/>
  <c r="AL291" i="29" s="1"/>
  <c r="AL292" i="29" s="1"/>
  <c r="AW289" i="29"/>
  <c r="AX289" i="29" s="1"/>
  <c r="AT111" i="35" l="1"/>
  <c r="AU111" i="35" s="1"/>
  <c r="AZ111" i="35" s="1"/>
  <c r="AT129" i="35"/>
  <c r="AU129" i="35" s="1"/>
  <c r="AZ27" i="42"/>
  <c r="AT51" i="41"/>
  <c r="AU51" i="41" s="1"/>
  <c r="AT117" i="35"/>
  <c r="AU117" i="35" s="1"/>
  <c r="AW123" i="35"/>
  <c r="AX123" i="35" s="1"/>
  <c r="AZ123" i="35" s="1"/>
  <c r="AT57" i="41"/>
  <c r="AU57" i="41" s="1"/>
  <c r="AW105" i="35"/>
  <c r="AX105" i="35" s="1"/>
  <c r="AZ105" i="35" s="1"/>
  <c r="AW117" i="35"/>
  <c r="AX117" i="35" s="1"/>
  <c r="AW129" i="35"/>
  <c r="AX129" i="35" s="1"/>
  <c r="AW51" i="41"/>
  <c r="AX51" i="41" s="1"/>
  <c r="AW57" i="41"/>
  <c r="AX57" i="41" s="1"/>
  <c r="AT45" i="41"/>
  <c r="AU45" i="41" s="1"/>
  <c r="AZ45" i="41" s="1"/>
  <c r="AT289" i="29"/>
  <c r="AU289" i="29" s="1"/>
  <c r="AZ289" i="29" s="1"/>
  <c r="AZ129" i="35" l="1"/>
  <c r="AZ117" i="35"/>
  <c r="AZ51" i="41"/>
  <c r="AZ57" i="41"/>
  <c r="BQ104" i="35"/>
  <c r="BD104" i="35"/>
  <c r="AJ104" i="35"/>
  <c r="AH104" i="35"/>
  <c r="AF104" i="35"/>
  <c r="BQ103" i="35"/>
  <c r="BD103" i="35"/>
  <c r="AJ103" i="35"/>
  <c r="AH103" i="35"/>
  <c r="AF103" i="35"/>
  <c r="BQ102" i="35"/>
  <c r="BD102" i="35"/>
  <c r="AJ102" i="35"/>
  <c r="AH102" i="35"/>
  <c r="AF102" i="35"/>
  <c r="BQ101" i="35"/>
  <c r="BD101" i="35"/>
  <c r="AJ101" i="35"/>
  <c r="AH101" i="35"/>
  <c r="AF101" i="35"/>
  <c r="BQ100" i="35"/>
  <c r="BD100" i="35"/>
  <c r="AJ100" i="35"/>
  <c r="AH100" i="35"/>
  <c r="AF100" i="35"/>
  <c r="BQ99" i="35"/>
  <c r="BD99" i="35"/>
  <c r="AJ99" i="35"/>
  <c r="AH99" i="35"/>
  <c r="AF99" i="35"/>
  <c r="W99" i="35"/>
  <c r="U99" i="35"/>
  <c r="S99" i="35"/>
  <c r="AS99" i="35" s="1"/>
  <c r="BQ98" i="35"/>
  <c r="BD98" i="35"/>
  <c r="AJ98" i="35"/>
  <c r="AH98" i="35"/>
  <c r="AF98" i="35"/>
  <c r="BQ97" i="35"/>
  <c r="BD97" i="35"/>
  <c r="AJ97" i="35"/>
  <c r="AH97" i="35"/>
  <c r="AF97" i="35"/>
  <c r="BQ96" i="35"/>
  <c r="BD96" i="35"/>
  <c r="AJ96" i="35"/>
  <c r="AH96" i="35"/>
  <c r="AF96" i="35"/>
  <c r="BQ95" i="35"/>
  <c r="BD95" i="35"/>
  <c r="AJ95" i="35"/>
  <c r="AH95" i="35"/>
  <c r="AF95" i="35"/>
  <c r="BQ94" i="35"/>
  <c r="BD94" i="35"/>
  <c r="AJ94" i="35"/>
  <c r="AH94" i="35"/>
  <c r="AF94" i="35"/>
  <c r="BQ93" i="35"/>
  <c r="BD93" i="35"/>
  <c r="AJ93" i="35"/>
  <c r="AH93" i="35"/>
  <c r="AF93" i="35"/>
  <c r="W93" i="35"/>
  <c r="U93" i="35"/>
  <c r="S93" i="35"/>
  <c r="AS93" i="35" s="1"/>
  <c r="BQ92" i="35"/>
  <c r="BD92" i="35"/>
  <c r="AJ92" i="35"/>
  <c r="AH92" i="35"/>
  <c r="AF92" i="35"/>
  <c r="BQ91" i="35"/>
  <c r="BD91" i="35"/>
  <c r="AJ91" i="35"/>
  <c r="AH91" i="35"/>
  <c r="AF91" i="35"/>
  <c r="BQ90" i="35"/>
  <c r="BD90" i="35"/>
  <c r="AJ90" i="35"/>
  <c r="AH90" i="35"/>
  <c r="AF90" i="35"/>
  <c r="BQ89" i="35"/>
  <c r="BD89" i="35"/>
  <c r="AJ89" i="35"/>
  <c r="AH89" i="35"/>
  <c r="AF89" i="35"/>
  <c r="BQ88" i="35"/>
  <c r="BD88" i="35"/>
  <c r="AJ88" i="35"/>
  <c r="AH88" i="35"/>
  <c r="AF88" i="35"/>
  <c r="BQ87" i="35"/>
  <c r="BD87" i="35"/>
  <c r="AJ87" i="35"/>
  <c r="AH87" i="35"/>
  <c r="AF87" i="35"/>
  <c r="W87" i="35"/>
  <c r="U87" i="35"/>
  <c r="S87" i="35"/>
  <c r="AS87" i="35" s="1"/>
  <c r="BQ44" i="41"/>
  <c r="BD44" i="41"/>
  <c r="AJ44" i="41"/>
  <c r="AH44" i="41"/>
  <c r="AF44" i="41"/>
  <c r="BQ43" i="41"/>
  <c r="BD43" i="41"/>
  <c r="AJ43" i="41"/>
  <c r="AH43" i="41"/>
  <c r="AF43" i="41"/>
  <c r="BQ42" i="41"/>
  <c r="BD42" i="41"/>
  <c r="AJ42" i="41"/>
  <c r="AH42" i="41"/>
  <c r="AF42" i="41"/>
  <c r="BQ41" i="41"/>
  <c r="BD41" i="41"/>
  <c r="AJ41" i="41"/>
  <c r="AH41" i="41"/>
  <c r="AF41" i="41"/>
  <c r="BQ40" i="41"/>
  <c r="BD40" i="41"/>
  <c r="AJ40" i="41"/>
  <c r="AH40" i="41"/>
  <c r="AF40" i="41"/>
  <c r="BQ39" i="41"/>
  <c r="BD39" i="41"/>
  <c r="AJ39" i="41"/>
  <c r="AH39" i="41"/>
  <c r="AF39" i="41"/>
  <c r="W39" i="41"/>
  <c r="U39" i="41"/>
  <c r="S39" i="41"/>
  <c r="AS39" i="41" s="1"/>
  <c r="BQ38" i="41"/>
  <c r="BD38" i="41"/>
  <c r="AJ38" i="41"/>
  <c r="AH38" i="41"/>
  <c r="AF38" i="41"/>
  <c r="BQ37" i="41"/>
  <c r="BD37" i="41"/>
  <c r="AJ37" i="41"/>
  <c r="AH37" i="41"/>
  <c r="AF37" i="41"/>
  <c r="BQ36" i="41"/>
  <c r="BD36" i="41"/>
  <c r="AJ36" i="41"/>
  <c r="AH36" i="41"/>
  <c r="AF36" i="41"/>
  <c r="BQ35" i="41"/>
  <c r="BD35" i="41"/>
  <c r="AJ35" i="41"/>
  <c r="AH35" i="41"/>
  <c r="AF35" i="41"/>
  <c r="AL36" i="41" s="1"/>
  <c r="BQ34" i="41"/>
  <c r="BD34" i="41"/>
  <c r="AJ34" i="41"/>
  <c r="AH34" i="41"/>
  <c r="AF34" i="41"/>
  <c r="BQ33" i="41"/>
  <c r="BD33" i="41"/>
  <c r="AJ33" i="41"/>
  <c r="AH33" i="41"/>
  <c r="AF33" i="41"/>
  <c r="W33" i="41"/>
  <c r="U33" i="41"/>
  <c r="S33" i="41"/>
  <c r="AS33" i="41" s="1"/>
  <c r="S271" i="29"/>
  <c r="AS271" i="29" s="1"/>
  <c r="U271" i="29"/>
  <c r="W271" i="29"/>
  <c r="AF271" i="29"/>
  <c r="AH271" i="29"/>
  <c r="AJ271" i="29"/>
  <c r="BD271" i="29"/>
  <c r="BQ271" i="29"/>
  <c r="AF272" i="29"/>
  <c r="AH272" i="29"/>
  <c r="AJ272" i="29"/>
  <c r="BD272" i="29"/>
  <c r="BQ272" i="29"/>
  <c r="AF273" i="29"/>
  <c r="AH273" i="29"/>
  <c r="AJ273" i="29"/>
  <c r="BD273" i="29"/>
  <c r="BQ273" i="29"/>
  <c r="AF274" i="29"/>
  <c r="AH274" i="29"/>
  <c r="AJ274" i="29"/>
  <c r="BD274" i="29"/>
  <c r="BQ274" i="29"/>
  <c r="AF275" i="29"/>
  <c r="AH275" i="29"/>
  <c r="AJ275" i="29"/>
  <c r="BD275" i="29"/>
  <c r="BQ275" i="29"/>
  <c r="AF276" i="29"/>
  <c r="AH276" i="29"/>
  <c r="AJ276" i="29"/>
  <c r="BD276" i="29"/>
  <c r="BQ276" i="29"/>
  <c r="S277" i="29"/>
  <c r="AS277" i="29" s="1"/>
  <c r="U277" i="29"/>
  <c r="W277" i="29"/>
  <c r="AF277" i="29"/>
  <c r="AH277" i="29"/>
  <c r="AJ277" i="29"/>
  <c r="BD277" i="29"/>
  <c r="BQ277" i="29"/>
  <c r="AF278" i="29"/>
  <c r="AH278" i="29"/>
  <c r="AJ278" i="29"/>
  <c r="BD278" i="29"/>
  <c r="BQ278" i="29"/>
  <c r="AF279" i="29"/>
  <c r="AH279" i="29"/>
  <c r="AJ279" i="29"/>
  <c r="BD279" i="29"/>
  <c r="BQ279" i="29"/>
  <c r="AF280" i="29"/>
  <c r="AH280" i="29"/>
  <c r="AJ280" i="29"/>
  <c r="BD280" i="29"/>
  <c r="BQ280" i="29"/>
  <c r="AF281" i="29"/>
  <c r="AH281" i="29"/>
  <c r="AJ281" i="29"/>
  <c r="BD281" i="29"/>
  <c r="BQ281" i="29"/>
  <c r="AF282" i="29"/>
  <c r="AH282" i="29"/>
  <c r="AJ282" i="29"/>
  <c r="BD282" i="29"/>
  <c r="BQ282" i="29"/>
  <c r="S283" i="29"/>
  <c r="AS283" i="29" s="1"/>
  <c r="U283" i="29"/>
  <c r="W283" i="29"/>
  <c r="AF283" i="29"/>
  <c r="AH283" i="29"/>
  <c r="AJ283" i="29"/>
  <c r="BD283" i="29"/>
  <c r="BQ283" i="29"/>
  <c r="AF284" i="29"/>
  <c r="AH284" i="29"/>
  <c r="AJ284" i="29"/>
  <c r="BD284" i="29"/>
  <c r="BQ284" i="29"/>
  <c r="AF285" i="29"/>
  <c r="AH285" i="29"/>
  <c r="AJ285" i="29"/>
  <c r="BD285" i="29"/>
  <c r="BQ285" i="29"/>
  <c r="AF286" i="29"/>
  <c r="AH286" i="29"/>
  <c r="AJ286" i="29"/>
  <c r="BD286" i="29"/>
  <c r="BQ286" i="29"/>
  <c r="AF287" i="29"/>
  <c r="AH287" i="29"/>
  <c r="AJ287" i="29"/>
  <c r="BD287" i="29"/>
  <c r="BQ287" i="29"/>
  <c r="AF288" i="29"/>
  <c r="AH288" i="29"/>
  <c r="AJ288" i="29"/>
  <c r="BD288" i="29"/>
  <c r="BQ288" i="29"/>
  <c r="AM98" i="35" l="1"/>
  <c r="AL99" i="35"/>
  <c r="AM90" i="35"/>
  <c r="AK104" i="35"/>
  <c r="BR101" i="35"/>
  <c r="AK101" i="35"/>
  <c r="BR95" i="35"/>
  <c r="BR97" i="35"/>
  <c r="AM103" i="35"/>
  <c r="BR38" i="41"/>
  <c r="Y33" i="41"/>
  <c r="X33" i="41" s="1"/>
  <c r="Z33" i="41" s="1"/>
  <c r="AA33" i="41" s="1"/>
  <c r="AY33" i="41" s="1"/>
  <c r="AK38" i="41"/>
  <c r="AM44" i="41"/>
  <c r="AK35" i="41"/>
  <c r="BR39" i="41"/>
  <c r="AK41" i="41"/>
  <c r="AL37" i="41"/>
  <c r="BR37" i="41"/>
  <c r="AM41" i="41"/>
  <c r="AK33" i="41"/>
  <c r="AL33" i="41" s="1"/>
  <c r="AL34" i="41" s="1"/>
  <c r="AM38" i="41"/>
  <c r="AL276" i="29"/>
  <c r="BR285" i="29"/>
  <c r="AM275" i="29"/>
  <c r="AK90" i="35"/>
  <c r="AK100" i="35"/>
  <c r="AL100" i="35" s="1"/>
  <c r="AM96" i="35"/>
  <c r="AK98" i="35"/>
  <c r="AK99" i="35"/>
  <c r="BR100" i="35"/>
  <c r="BR92" i="35"/>
  <c r="BR93" i="35"/>
  <c r="Y87" i="35"/>
  <c r="AV87" i="35" s="1"/>
  <c r="AK88" i="35"/>
  <c r="BR89" i="35"/>
  <c r="AK91" i="35"/>
  <c r="BR91" i="35"/>
  <c r="Y93" i="35"/>
  <c r="X93" i="35" s="1"/>
  <c r="Z93" i="35" s="1"/>
  <c r="AA93" i="35" s="1"/>
  <c r="AY93" i="35" s="1"/>
  <c r="BR94" i="35"/>
  <c r="BR87" i="35"/>
  <c r="AK93" i="35"/>
  <c r="AK102" i="35"/>
  <c r="AK95" i="35"/>
  <c r="AM102" i="35"/>
  <c r="AK97" i="35"/>
  <c r="BR98" i="35"/>
  <c r="BR102" i="35"/>
  <c r="AL101" i="35"/>
  <c r="BR88" i="35"/>
  <c r="Y99" i="35"/>
  <c r="AV99" i="35" s="1"/>
  <c r="BR99" i="35"/>
  <c r="BR96" i="35"/>
  <c r="BR103" i="35"/>
  <c r="AK89" i="35"/>
  <c r="BR90" i="35"/>
  <c r="AK94" i="35"/>
  <c r="AM94" i="35" s="1"/>
  <c r="AM95" i="35" s="1"/>
  <c r="AM91" i="35"/>
  <c r="AK92" i="35"/>
  <c r="AM97" i="35"/>
  <c r="AM104" i="35"/>
  <c r="AK87" i="35"/>
  <c r="AL87" i="35" s="1"/>
  <c r="AK96" i="35"/>
  <c r="AK103" i="35"/>
  <c r="BR104" i="35"/>
  <c r="AK37" i="41"/>
  <c r="BR44" i="41"/>
  <c r="Y39" i="41"/>
  <c r="X39" i="41" s="1"/>
  <c r="Z39" i="41" s="1"/>
  <c r="AA39" i="41" s="1"/>
  <c r="AY39" i="41" s="1"/>
  <c r="AK40" i="41"/>
  <c r="AM36" i="41"/>
  <c r="AM43" i="41"/>
  <c r="BR33" i="41"/>
  <c r="BR36" i="41"/>
  <c r="BR40" i="41"/>
  <c r="AK42" i="41"/>
  <c r="AK34" i="41"/>
  <c r="AM37" i="41"/>
  <c r="AM42" i="41"/>
  <c r="AK44" i="41"/>
  <c r="AK286" i="29"/>
  <c r="AM287" i="29"/>
  <c r="AL286" i="29"/>
  <c r="AK276" i="29"/>
  <c r="AK280" i="29"/>
  <c r="BR278" i="29"/>
  <c r="BR272" i="29"/>
  <c r="AK288" i="29"/>
  <c r="AK281" i="29"/>
  <c r="AK275" i="29"/>
  <c r="AK272" i="29"/>
  <c r="AK283" i="29"/>
  <c r="AK282" i="29"/>
  <c r="BR271" i="29"/>
  <c r="BR274" i="29"/>
  <c r="BR288" i="29"/>
  <c r="BR280" i="29"/>
  <c r="BR276" i="29"/>
  <c r="AM288" i="29"/>
  <c r="AL287" i="29"/>
  <c r="Y283" i="29"/>
  <c r="AV283" i="29" s="1"/>
  <c r="BR281" i="29"/>
  <c r="AK277" i="29"/>
  <c r="AL277" i="29" s="1"/>
  <c r="AL278" i="29" s="1"/>
  <c r="AM276" i="29"/>
  <c r="BR279" i="29"/>
  <c r="Y277" i="29"/>
  <c r="AK271" i="29"/>
  <c r="AL271" i="29" s="1"/>
  <c r="AL272" i="29" s="1"/>
  <c r="AM286" i="29"/>
  <c r="BR275" i="29"/>
  <c r="AK278" i="29"/>
  <c r="BR282" i="29"/>
  <c r="BR273" i="29"/>
  <c r="Y271" i="29"/>
  <c r="AM271" i="29" s="1"/>
  <c r="AM272" i="29" s="1"/>
  <c r="AM273" i="29" s="1"/>
  <c r="AL288" i="29"/>
  <c r="AK287" i="29"/>
  <c r="BR284" i="29"/>
  <c r="BR283" i="29"/>
  <c r="AK279" i="29"/>
  <c r="BR277" i="29"/>
  <c r="AK273" i="29"/>
  <c r="AK285" i="29"/>
  <c r="AL283" i="29"/>
  <c r="AM274" i="29"/>
  <c r="AL274" i="29"/>
  <c r="AK284" i="29"/>
  <c r="BR287" i="29"/>
  <c r="BR286" i="29"/>
  <c r="AL275" i="29"/>
  <c r="AK274" i="29"/>
  <c r="AL93" i="35"/>
  <c r="AM101" i="35"/>
  <c r="AL102" i="35"/>
  <c r="AM93" i="35"/>
  <c r="AL96" i="35"/>
  <c r="AL103" i="35"/>
  <c r="AL90" i="35"/>
  <c r="AL97" i="35"/>
  <c r="AL104" i="35"/>
  <c r="AL91" i="35"/>
  <c r="AL98" i="35"/>
  <c r="AL92" i="35"/>
  <c r="AM92" i="35"/>
  <c r="AK43" i="41"/>
  <c r="BR43" i="41"/>
  <c r="AL41" i="41"/>
  <c r="AL42" i="41"/>
  <c r="BR34" i="41"/>
  <c r="BR35" i="41"/>
  <c r="AK36" i="41"/>
  <c r="AK39" i="41"/>
  <c r="AL39" i="41" s="1"/>
  <c r="AL40" i="41" s="1"/>
  <c r="BR41" i="41"/>
  <c r="BR42" i="41"/>
  <c r="AL43" i="41"/>
  <c r="AL44" i="41"/>
  <c r="AL38" i="41"/>
  <c r="AM283" i="29" l="1"/>
  <c r="X283" i="29"/>
  <c r="Z283" i="29" s="1"/>
  <c r="AA283" i="29" s="1"/>
  <c r="AY283" i="29" s="1"/>
  <c r="AL88" i="35"/>
  <c r="AL89" i="35" s="1"/>
  <c r="AT87" i="35" s="1"/>
  <c r="AU87" i="35" s="1"/>
  <c r="AM87" i="35"/>
  <c r="AM88" i="35" s="1"/>
  <c r="AM89" i="35" s="1"/>
  <c r="X87" i="35"/>
  <c r="Z87" i="35" s="1"/>
  <c r="AA87" i="35" s="1"/>
  <c r="AY87" i="35" s="1"/>
  <c r="AM34" i="41"/>
  <c r="AM35" i="41" s="1"/>
  <c r="AM278" i="29"/>
  <c r="AM279" i="29" s="1"/>
  <c r="AM280" i="29" s="1"/>
  <c r="AM281" i="29" s="1"/>
  <c r="AM282" i="29" s="1"/>
  <c r="AL279" i="29"/>
  <c r="AL280" i="29" s="1"/>
  <c r="AL281" i="29" s="1"/>
  <c r="AV93" i="35"/>
  <c r="AL95" i="35"/>
  <c r="AV277" i="29"/>
  <c r="AM277" i="29"/>
  <c r="X277" i="29"/>
  <c r="Z277" i="29" s="1"/>
  <c r="AA277" i="29" s="1"/>
  <c r="AY277" i="29" s="1"/>
  <c r="AM33" i="41"/>
  <c r="AW33" i="41" s="1"/>
  <c r="AX33" i="41" s="1"/>
  <c r="AV33" i="41"/>
  <c r="AL35" i="41"/>
  <c r="AT33" i="41" s="1"/>
  <c r="AU33" i="41" s="1"/>
  <c r="AM39" i="41"/>
  <c r="AM40" i="41"/>
  <c r="AV39" i="41"/>
  <c r="AL284" i="29"/>
  <c r="AL285" i="29" s="1"/>
  <c r="AM99" i="35"/>
  <c r="AM100" i="35" s="1"/>
  <c r="AW99" i="35" s="1"/>
  <c r="AX99" i="35" s="1"/>
  <c r="X99" i="35"/>
  <c r="Z99" i="35" s="1"/>
  <c r="AA99" i="35" s="1"/>
  <c r="AY99" i="35" s="1"/>
  <c r="AT99" i="35"/>
  <c r="AU99" i="35" s="1"/>
  <c r="AW93" i="35"/>
  <c r="AX93" i="35" s="1"/>
  <c r="X271" i="29"/>
  <c r="Z271" i="29" s="1"/>
  <c r="AA271" i="29" s="1"/>
  <c r="AY271" i="29" s="1"/>
  <c r="AM285" i="29"/>
  <c r="AV271" i="29"/>
  <c r="AL94" i="35"/>
  <c r="AT39" i="41"/>
  <c r="AU39" i="41" s="1"/>
  <c r="AM284" i="29"/>
  <c r="AW271" i="29"/>
  <c r="AX271" i="29" s="1"/>
  <c r="AL273" i="29"/>
  <c r="AT271" i="29" s="1"/>
  <c r="AU271" i="29" s="1"/>
  <c r="AW277" i="29" l="1"/>
  <c r="AX277" i="29" s="1"/>
  <c r="AW87" i="35"/>
  <c r="AX87" i="35" s="1"/>
  <c r="AT93" i="35"/>
  <c r="AU93" i="35" s="1"/>
  <c r="AL282" i="29"/>
  <c r="AT277" i="29"/>
  <c r="AU277" i="29" s="1"/>
  <c r="AZ93" i="35"/>
  <c r="AT283" i="29"/>
  <c r="AU283" i="29" s="1"/>
  <c r="AZ271" i="29"/>
  <c r="AW39" i="41"/>
  <c r="AX39" i="41" s="1"/>
  <c r="AZ39" i="41" s="1"/>
  <c r="AW283" i="29"/>
  <c r="AX283" i="29" s="1"/>
  <c r="AZ87" i="35"/>
  <c r="AZ99" i="35"/>
  <c r="AZ33" i="41"/>
  <c r="AZ277" i="29"/>
  <c r="AZ283" i="29" l="1"/>
  <c r="BQ86" i="35"/>
  <c r="BD86" i="35"/>
  <c r="AJ86" i="35"/>
  <c r="AH86" i="35"/>
  <c r="AF86" i="35"/>
  <c r="BQ85" i="35"/>
  <c r="BD85" i="35"/>
  <c r="AJ85" i="35"/>
  <c r="AH85" i="35"/>
  <c r="AF85" i="35"/>
  <c r="BQ84" i="35"/>
  <c r="BD84" i="35"/>
  <c r="AJ84" i="35"/>
  <c r="AH84" i="35"/>
  <c r="AF84" i="35"/>
  <c r="BQ83" i="35"/>
  <c r="BD83" i="35"/>
  <c r="AJ83" i="35"/>
  <c r="AH83" i="35"/>
  <c r="AF83" i="35"/>
  <c r="BQ82" i="35"/>
  <c r="BD82" i="35"/>
  <c r="AJ82" i="35"/>
  <c r="AH82" i="35"/>
  <c r="AF82" i="35"/>
  <c r="BQ81" i="35"/>
  <c r="BD81" i="35"/>
  <c r="AJ81" i="35"/>
  <c r="AH81" i="35"/>
  <c r="AF81" i="35"/>
  <c r="W81" i="35"/>
  <c r="U81" i="35"/>
  <c r="S81" i="35"/>
  <c r="AS81" i="35" s="1"/>
  <c r="BQ80" i="35"/>
  <c r="BD80" i="35"/>
  <c r="AJ80" i="35"/>
  <c r="AH80" i="35"/>
  <c r="AF80" i="35"/>
  <c r="BQ79" i="35"/>
  <c r="BD79" i="35"/>
  <c r="AJ79" i="35"/>
  <c r="AH79" i="35"/>
  <c r="AF79" i="35"/>
  <c r="BQ78" i="35"/>
  <c r="BD78" i="35"/>
  <c r="AJ78" i="35"/>
  <c r="AH78" i="35"/>
  <c r="AF78" i="35"/>
  <c r="BQ77" i="35"/>
  <c r="BD77" i="35"/>
  <c r="AJ77" i="35"/>
  <c r="AH77" i="35"/>
  <c r="AF77" i="35"/>
  <c r="BQ76" i="35"/>
  <c r="BD76" i="35"/>
  <c r="AJ76" i="35"/>
  <c r="AH76" i="35"/>
  <c r="AF76" i="35"/>
  <c r="BQ75" i="35"/>
  <c r="BD75" i="35"/>
  <c r="AJ75" i="35"/>
  <c r="AH75" i="35"/>
  <c r="AF75" i="35"/>
  <c r="W75" i="35"/>
  <c r="U75" i="35"/>
  <c r="S75" i="35"/>
  <c r="AS75" i="35" s="1"/>
  <c r="BQ270" i="29"/>
  <c r="BD270" i="29"/>
  <c r="AJ270" i="29"/>
  <c r="AH270" i="29"/>
  <c r="AF270" i="29"/>
  <c r="BQ269" i="29"/>
  <c r="BD269" i="29"/>
  <c r="AJ269" i="29"/>
  <c r="AH269" i="29"/>
  <c r="AF269" i="29"/>
  <c r="BQ268" i="29"/>
  <c r="BD268" i="29"/>
  <c r="AJ268" i="29"/>
  <c r="AH268" i="29"/>
  <c r="AF268" i="29"/>
  <c r="BQ267" i="29"/>
  <c r="BD267" i="29"/>
  <c r="AJ267" i="29"/>
  <c r="AH267" i="29"/>
  <c r="AF267" i="29"/>
  <c r="BQ266" i="29"/>
  <c r="BD266" i="29"/>
  <c r="AJ266" i="29"/>
  <c r="AH266" i="29"/>
  <c r="AF266" i="29"/>
  <c r="BQ265" i="29"/>
  <c r="BD265" i="29"/>
  <c r="AJ265" i="29"/>
  <c r="AH265" i="29"/>
  <c r="AF265" i="29"/>
  <c r="W265" i="29"/>
  <c r="U265" i="29"/>
  <c r="S265" i="29"/>
  <c r="AS265" i="29" s="1"/>
  <c r="BQ264" i="29"/>
  <c r="BD264" i="29"/>
  <c r="AJ264" i="29"/>
  <c r="AH264" i="29"/>
  <c r="AF264" i="29"/>
  <c r="BQ263" i="29"/>
  <c r="BD263" i="29"/>
  <c r="AJ263" i="29"/>
  <c r="AH263" i="29"/>
  <c r="AF263" i="29"/>
  <c r="BQ262" i="29"/>
  <c r="BD262" i="29"/>
  <c r="AJ262" i="29"/>
  <c r="AH262" i="29"/>
  <c r="AF262" i="29"/>
  <c r="BQ261" i="29"/>
  <c r="BD261" i="29"/>
  <c r="AJ261" i="29"/>
  <c r="AH261" i="29"/>
  <c r="AF261" i="29"/>
  <c r="BQ260" i="29"/>
  <c r="BD260" i="29"/>
  <c r="AJ260" i="29"/>
  <c r="AH260" i="29"/>
  <c r="AF260" i="29"/>
  <c r="BQ259" i="29"/>
  <c r="BD259" i="29"/>
  <c r="AJ259" i="29"/>
  <c r="AH259" i="29"/>
  <c r="AF259" i="29"/>
  <c r="W259" i="29"/>
  <c r="U259" i="29"/>
  <c r="S259" i="29"/>
  <c r="AK262" i="29" l="1"/>
  <c r="BR264" i="29"/>
  <c r="AM78" i="35"/>
  <c r="Y75" i="35"/>
  <c r="X75" i="35" s="1"/>
  <c r="Z75" i="35" s="1"/>
  <c r="AA75" i="35" s="1"/>
  <c r="AY75" i="35" s="1"/>
  <c r="AM82" i="35"/>
  <c r="BR76" i="35"/>
  <c r="AK84" i="35"/>
  <c r="BR84" i="35"/>
  <c r="AK79" i="35"/>
  <c r="BR86" i="35"/>
  <c r="AK76" i="35"/>
  <c r="AM269" i="29"/>
  <c r="BR267" i="29"/>
  <c r="AK259" i="29"/>
  <c r="AL259" i="29" s="1"/>
  <c r="AL260" i="29" s="1"/>
  <c r="AL261" i="29" s="1"/>
  <c r="BR266" i="29"/>
  <c r="AK268" i="29"/>
  <c r="AK77" i="35"/>
  <c r="BR80" i="35"/>
  <c r="BR78" i="35"/>
  <c r="AM77" i="35"/>
  <c r="AM80" i="35"/>
  <c r="AM84" i="35"/>
  <c r="BR81" i="35"/>
  <c r="AK75" i="35"/>
  <c r="AL75" i="35" s="1"/>
  <c r="BR79" i="35"/>
  <c r="Y81" i="35"/>
  <c r="X81" i="35" s="1"/>
  <c r="Z81" i="35" s="1"/>
  <c r="AA81" i="35" s="1"/>
  <c r="AY81" i="35" s="1"/>
  <c r="BR83" i="35"/>
  <c r="BR85" i="35"/>
  <c r="AL83" i="35"/>
  <c r="BR75" i="35"/>
  <c r="AK82" i="35"/>
  <c r="AK86" i="35"/>
  <c r="AL82" i="35"/>
  <c r="AL77" i="35"/>
  <c r="BR77" i="35"/>
  <c r="BR82" i="35"/>
  <c r="AM85" i="35"/>
  <c r="AK85" i="35"/>
  <c r="AK264" i="29"/>
  <c r="Y265" i="29"/>
  <c r="X265" i="29" s="1"/>
  <c r="Z265" i="29" s="1"/>
  <c r="AA265" i="29" s="1"/>
  <c r="AY265" i="29" s="1"/>
  <c r="AK270" i="29"/>
  <c r="AK266" i="29"/>
  <c r="BR269" i="29"/>
  <c r="AM262" i="29"/>
  <c r="BR262" i="29"/>
  <c r="BR260" i="29"/>
  <c r="AM264" i="29"/>
  <c r="BR268" i="29"/>
  <c r="AK263" i="29"/>
  <c r="BR265" i="29"/>
  <c r="AK260" i="29"/>
  <c r="AL264" i="29"/>
  <c r="AK265" i="29"/>
  <c r="AL265" i="29" s="1"/>
  <c r="Y259" i="29"/>
  <c r="AV259" i="29" s="1"/>
  <c r="BR261" i="29"/>
  <c r="AL263" i="29"/>
  <c r="AM263" i="29"/>
  <c r="AK267" i="29"/>
  <c r="BR263" i="29"/>
  <c r="AM270" i="29"/>
  <c r="AK269" i="29"/>
  <c r="BR259" i="29"/>
  <c r="AK261" i="29"/>
  <c r="BR270" i="29"/>
  <c r="AM83" i="35"/>
  <c r="AL84" i="35"/>
  <c r="AK81" i="35"/>
  <c r="AL81" i="35" s="1"/>
  <c r="AM86" i="35"/>
  <c r="AK78" i="35"/>
  <c r="AK83" i="35"/>
  <c r="AK80" i="35"/>
  <c r="AL78" i="35"/>
  <c r="AL85" i="35"/>
  <c r="AL79" i="35"/>
  <c r="AL86" i="35"/>
  <c r="AM79" i="35"/>
  <c r="AL80" i="35"/>
  <c r="AS259" i="29"/>
  <c r="AL262" i="29"/>
  <c r="AL269" i="29"/>
  <c r="AL270" i="29"/>
  <c r="AV75" i="35" l="1"/>
  <c r="AM75" i="35"/>
  <c r="AM81" i="35"/>
  <c r="AW81" i="35" s="1"/>
  <c r="AX81" i="35" s="1"/>
  <c r="AV265" i="29"/>
  <c r="AM265" i="29"/>
  <c r="AM259" i="29"/>
  <c r="AL266" i="29"/>
  <c r="AL267" i="29" s="1"/>
  <c r="AL268" i="29" s="1"/>
  <c r="AT265" i="29" s="1"/>
  <c r="AU265" i="29" s="1"/>
  <c r="AV81" i="35"/>
  <c r="AT81" i="35"/>
  <c r="AU81" i="35" s="1"/>
  <c r="X259" i="29"/>
  <c r="Z259" i="29" s="1"/>
  <c r="AA259" i="29" s="1"/>
  <c r="AY259" i="29" s="1"/>
  <c r="AT259" i="29"/>
  <c r="AU259" i="29" s="1"/>
  <c r="AM260" i="29"/>
  <c r="AM261" i="29" s="1"/>
  <c r="AL76" i="35"/>
  <c r="AT75" i="35" s="1"/>
  <c r="AU75" i="35" s="1"/>
  <c r="AM76" i="35"/>
  <c r="AW75" i="35" s="1"/>
  <c r="AX75" i="35" s="1"/>
  <c r="AM266" i="29"/>
  <c r="AM267" i="29"/>
  <c r="AM268" i="29" s="1"/>
  <c r="AZ81" i="35" l="1"/>
  <c r="AW259" i="29"/>
  <c r="AX259" i="29" s="1"/>
  <c r="AZ259" i="29" s="1"/>
  <c r="AW265" i="29"/>
  <c r="AX265" i="29" s="1"/>
  <c r="AZ265" i="29" s="1"/>
  <c r="AZ75" i="35"/>
  <c r="BQ26" i="42"/>
  <c r="BD26" i="42"/>
  <c r="AJ26" i="42"/>
  <c r="AH26" i="42"/>
  <c r="AF26" i="42"/>
  <c r="BQ25" i="42"/>
  <c r="BD25" i="42"/>
  <c r="AJ25" i="42"/>
  <c r="AH25" i="42"/>
  <c r="AF25" i="42"/>
  <c r="BQ24" i="42"/>
  <c r="BD24" i="42"/>
  <c r="AJ24" i="42"/>
  <c r="AH24" i="42"/>
  <c r="AF24" i="42"/>
  <c r="BQ23" i="42"/>
  <c r="BD23" i="42"/>
  <c r="AJ23" i="42"/>
  <c r="AH23" i="42"/>
  <c r="AF23" i="42"/>
  <c r="BQ22" i="42"/>
  <c r="BD22" i="42"/>
  <c r="BQ21" i="42"/>
  <c r="BD21" i="42"/>
  <c r="W21" i="42"/>
  <c r="U21" i="42"/>
  <c r="S21" i="42"/>
  <c r="BQ74" i="35"/>
  <c r="BD74" i="35"/>
  <c r="AJ74" i="35"/>
  <c r="AH74" i="35"/>
  <c r="AF74" i="35"/>
  <c r="BQ73" i="35"/>
  <c r="BD73" i="35"/>
  <c r="AJ73" i="35"/>
  <c r="AH73" i="35"/>
  <c r="AF73" i="35"/>
  <c r="BQ72" i="35"/>
  <c r="BD72" i="35"/>
  <c r="AJ72" i="35"/>
  <c r="AH72" i="35"/>
  <c r="AF72" i="35"/>
  <c r="BQ71" i="35"/>
  <c r="BD71" i="35"/>
  <c r="AJ71" i="35"/>
  <c r="AH71" i="35"/>
  <c r="AF71" i="35"/>
  <c r="BQ70" i="35"/>
  <c r="BD70" i="35"/>
  <c r="AJ70" i="35"/>
  <c r="AH70" i="35"/>
  <c r="AF70" i="35"/>
  <c r="BQ69" i="35"/>
  <c r="BD69" i="35"/>
  <c r="AJ69" i="35"/>
  <c r="AH69" i="35"/>
  <c r="AF69" i="35"/>
  <c r="W69" i="35"/>
  <c r="U69" i="35"/>
  <c r="S69" i="35"/>
  <c r="AS69" i="35" s="1"/>
  <c r="BQ68" i="35"/>
  <c r="BD68" i="35"/>
  <c r="AJ68" i="35"/>
  <c r="AH68" i="35"/>
  <c r="AF68" i="35"/>
  <c r="BQ67" i="35"/>
  <c r="BD67" i="35"/>
  <c r="AJ67" i="35"/>
  <c r="AH67" i="35"/>
  <c r="AF67" i="35"/>
  <c r="BQ66" i="35"/>
  <c r="BD66" i="35"/>
  <c r="AJ66" i="35"/>
  <c r="AH66" i="35"/>
  <c r="AF66" i="35"/>
  <c r="BQ65" i="35"/>
  <c r="BD65" i="35"/>
  <c r="AJ65" i="35"/>
  <c r="AH65" i="35"/>
  <c r="AF65" i="35"/>
  <c r="BQ64" i="35"/>
  <c r="BD64" i="35"/>
  <c r="AJ64" i="35"/>
  <c r="AH64" i="35"/>
  <c r="AF64" i="35"/>
  <c r="BQ63" i="35"/>
  <c r="BD63" i="35"/>
  <c r="AJ63" i="35"/>
  <c r="AH63" i="35"/>
  <c r="AF63" i="35"/>
  <c r="W63" i="35"/>
  <c r="U63" i="35"/>
  <c r="S63" i="35"/>
  <c r="AS63" i="35" s="1"/>
  <c r="BQ32" i="41"/>
  <c r="BD32" i="41"/>
  <c r="AJ32" i="41"/>
  <c r="AH32" i="41"/>
  <c r="AF32" i="41"/>
  <c r="BQ31" i="41"/>
  <c r="BD31" i="41"/>
  <c r="AJ31" i="41"/>
  <c r="AH31" i="41"/>
  <c r="AF31" i="41"/>
  <c r="BQ30" i="41"/>
  <c r="BD30" i="41"/>
  <c r="AJ30" i="41"/>
  <c r="AH30" i="41"/>
  <c r="AF30" i="41"/>
  <c r="BQ29" i="41"/>
  <c r="BD29" i="41"/>
  <c r="AJ29" i="41"/>
  <c r="AH29" i="41"/>
  <c r="AF29" i="41"/>
  <c r="BQ28" i="41"/>
  <c r="BD28" i="41"/>
  <c r="AJ28" i="41"/>
  <c r="AH28" i="41"/>
  <c r="AF28" i="41"/>
  <c r="BQ27" i="41"/>
  <c r="BD27" i="41"/>
  <c r="AJ27" i="41"/>
  <c r="AH27" i="41"/>
  <c r="AF27" i="41"/>
  <c r="W27" i="41"/>
  <c r="U27" i="41"/>
  <c r="S27" i="41"/>
  <c r="BQ258" i="29"/>
  <c r="BD258" i="29"/>
  <c r="AJ258" i="29"/>
  <c r="AH258" i="29"/>
  <c r="AF258" i="29"/>
  <c r="BQ257" i="29"/>
  <c r="BD257" i="29"/>
  <c r="AJ257" i="29"/>
  <c r="AH257" i="29"/>
  <c r="AK257" i="29" s="1"/>
  <c r="AF257" i="29"/>
  <c r="BQ256" i="29"/>
  <c r="BD256" i="29"/>
  <c r="AJ256" i="29"/>
  <c r="AH256" i="29"/>
  <c r="AF256" i="29"/>
  <c r="BQ255" i="29"/>
  <c r="BD255" i="29"/>
  <c r="AJ255" i="29"/>
  <c r="AH255" i="29"/>
  <c r="AF255" i="29"/>
  <c r="BQ254" i="29"/>
  <c r="BD254" i="29"/>
  <c r="AJ254" i="29"/>
  <c r="AH254" i="29"/>
  <c r="AF254" i="29"/>
  <c r="BQ253" i="29"/>
  <c r="BD253" i="29"/>
  <c r="AJ253" i="29"/>
  <c r="AH253" i="29"/>
  <c r="AF253" i="29"/>
  <c r="W253" i="29"/>
  <c r="U253" i="29"/>
  <c r="S253" i="29"/>
  <c r="AS253" i="29" s="1"/>
  <c r="BQ252" i="29"/>
  <c r="BD252" i="29"/>
  <c r="AJ252" i="29"/>
  <c r="AH252" i="29"/>
  <c r="AF252" i="29"/>
  <c r="BQ251" i="29"/>
  <c r="BD251" i="29"/>
  <c r="AJ251" i="29"/>
  <c r="AH251" i="29"/>
  <c r="AF251" i="29"/>
  <c r="BQ250" i="29"/>
  <c r="BD250" i="29"/>
  <c r="AJ250" i="29"/>
  <c r="AH250" i="29"/>
  <c r="AF250" i="29"/>
  <c r="BQ249" i="29"/>
  <c r="BD249" i="29"/>
  <c r="AJ249" i="29"/>
  <c r="AH249" i="29"/>
  <c r="AF249" i="29"/>
  <c r="BQ248" i="29"/>
  <c r="BD248" i="29"/>
  <c r="AJ248" i="29"/>
  <c r="AH248" i="29"/>
  <c r="AF248" i="29"/>
  <c r="BQ247" i="29"/>
  <c r="BD247" i="29"/>
  <c r="AJ247" i="29"/>
  <c r="AH247" i="29"/>
  <c r="AF247" i="29"/>
  <c r="W247" i="29"/>
  <c r="U247" i="29"/>
  <c r="S247" i="29"/>
  <c r="BQ246" i="29"/>
  <c r="BD246" i="29"/>
  <c r="AJ246" i="29"/>
  <c r="AH246" i="29"/>
  <c r="AF246" i="29"/>
  <c r="BQ245" i="29"/>
  <c r="BD245" i="29"/>
  <c r="AJ245" i="29"/>
  <c r="AH245" i="29"/>
  <c r="AF245" i="29"/>
  <c r="BQ244" i="29"/>
  <c r="BD244" i="29"/>
  <c r="AJ244" i="29"/>
  <c r="AH244" i="29"/>
  <c r="AF244" i="29"/>
  <c r="BQ243" i="29"/>
  <c r="BD243" i="29"/>
  <c r="AJ243" i="29"/>
  <c r="AH243" i="29"/>
  <c r="AF243" i="29"/>
  <c r="BQ242" i="29"/>
  <c r="BD242" i="29"/>
  <c r="AJ242" i="29"/>
  <c r="AH242" i="29"/>
  <c r="AF242" i="29"/>
  <c r="BQ241" i="29"/>
  <c r="BD241" i="29"/>
  <c r="AJ241" i="29"/>
  <c r="AH241" i="29"/>
  <c r="AF241" i="29"/>
  <c r="W241" i="29"/>
  <c r="U241" i="29"/>
  <c r="S241" i="29"/>
  <c r="AS241" i="29" s="1"/>
  <c r="BQ240" i="29"/>
  <c r="BD240" i="29"/>
  <c r="AJ240" i="29"/>
  <c r="AH240" i="29"/>
  <c r="AF240" i="29"/>
  <c r="BQ239" i="29"/>
  <c r="BD239" i="29"/>
  <c r="AJ239" i="29"/>
  <c r="AH239" i="29"/>
  <c r="AF239" i="29"/>
  <c r="BQ238" i="29"/>
  <c r="BD238" i="29"/>
  <c r="AJ238" i="29"/>
  <c r="AH238" i="29"/>
  <c r="AF238" i="29"/>
  <c r="BQ237" i="29"/>
  <c r="BD237" i="29"/>
  <c r="AJ237" i="29"/>
  <c r="AH237" i="29"/>
  <c r="AF237" i="29"/>
  <c r="BQ236" i="29"/>
  <c r="BD236" i="29"/>
  <c r="AJ236" i="29"/>
  <c r="AH236" i="29"/>
  <c r="AF236" i="29"/>
  <c r="BQ235" i="29"/>
  <c r="BD235" i="29"/>
  <c r="AJ235" i="29"/>
  <c r="AH235" i="29"/>
  <c r="AF235" i="29"/>
  <c r="W235" i="29"/>
  <c r="U235" i="29"/>
  <c r="S235" i="29"/>
  <c r="AS235" i="29" s="1"/>
  <c r="BQ234" i="29"/>
  <c r="BD234" i="29"/>
  <c r="AJ234" i="29"/>
  <c r="AH234" i="29"/>
  <c r="AF234" i="29"/>
  <c r="BQ233" i="29"/>
  <c r="BD233" i="29"/>
  <c r="AJ233" i="29"/>
  <c r="AH233" i="29"/>
  <c r="AF233" i="29"/>
  <c r="BQ232" i="29"/>
  <c r="BD232" i="29"/>
  <c r="AJ232" i="29"/>
  <c r="AH232" i="29"/>
  <c r="AF232" i="29"/>
  <c r="BQ231" i="29"/>
  <c r="BD231" i="29"/>
  <c r="AJ231" i="29"/>
  <c r="AH231" i="29"/>
  <c r="AF231" i="29"/>
  <c r="BQ230" i="29"/>
  <c r="BD230" i="29"/>
  <c r="AJ230" i="29"/>
  <c r="AH230" i="29"/>
  <c r="AF230" i="29"/>
  <c r="BQ229" i="29"/>
  <c r="BD229" i="29"/>
  <c r="AJ229" i="29"/>
  <c r="AH229" i="29"/>
  <c r="AF229" i="29"/>
  <c r="W229" i="29"/>
  <c r="U229" i="29"/>
  <c r="S229" i="29"/>
  <c r="AS229" i="29" s="1"/>
  <c r="BQ228" i="29"/>
  <c r="BD228" i="29"/>
  <c r="AJ228" i="29"/>
  <c r="AH228" i="29"/>
  <c r="AF228" i="29"/>
  <c r="BQ227" i="29"/>
  <c r="BD227" i="29"/>
  <c r="AJ227" i="29"/>
  <c r="AH227" i="29"/>
  <c r="AF227" i="29"/>
  <c r="BQ226" i="29"/>
  <c r="BD226" i="29"/>
  <c r="AJ226" i="29"/>
  <c r="AH226" i="29"/>
  <c r="AF226" i="29"/>
  <c r="BQ225" i="29"/>
  <c r="BD225" i="29"/>
  <c r="AJ225" i="29"/>
  <c r="AH225" i="29"/>
  <c r="AF225" i="29"/>
  <c r="BQ224" i="29"/>
  <c r="BD224" i="29"/>
  <c r="AJ224" i="29"/>
  <c r="AH224" i="29"/>
  <c r="AF224" i="29"/>
  <c r="BQ223" i="29"/>
  <c r="BD223" i="29"/>
  <c r="AJ223" i="29"/>
  <c r="AH223" i="29"/>
  <c r="AF223" i="29"/>
  <c r="W223" i="29"/>
  <c r="U223" i="29"/>
  <c r="S223" i="29"/>
  <c r="AS223" i="29" s="1"/>
  <c r="AS21" i="42" l="1"/>
  <c r="AL21" i="42"/>
  <c r="AL22" i="42" s="1"/>
  <c r="BR72" i="35"/>
  <c r="BR73" i="35"/>
  <c r="BR70" i="35"/>
  <c r="Y63" i="35"/>
  <c r="AV63" i="35" s="1"/>
  <c r="BR69" i="35"/>
  <c r="AK73" i="35"/>
  <c r="BR67" i="35"/>
  <c r="AK246" i="29"/>
  <c r="AK247" i="29"/>
  <c r="AM254" i="29"/>
  <c r="AK256" i="29"/>
  <c r="AK32" i="41"/>
  <c r="AK27" i="41"/>
  <c r="AL27" i="41" s="1"/>
  <c r="AK29" i="41"/>
  <c r="BR28" i="41"/>
  <c r="AM32" i="41"/>
  <c r="AK31" i="41"/>
  <c r="BR32" i="41"/>
  <c r="BR248" i="29"/>
  <c r="BR257" i="29"/>
  <c r="AL228" i="29"/>
  <c r="AK234" i="29"/>
  <c r="AK235" i="29"/>
  <c r="AL235" i="29" s="1"/>
  <c r="BR65" i="35"/>
  <c r="AK67" i="35"/>
  <c r="AK66" i="35"/>
  <c r="BR63" i="35"/>
  <c r="AK65" i="35"/>
  <c r="BR66" i="35"/>
  <c r="AK63" i="35"/>
  <c r="AL63" i="35" s="1"/>
  <c r="BR64" i="35"/>
  <c r="Y69" i="35"/>
  <c r="X69" i="35" s="1"/>
  <c r="Z69" i="35" s="1"/>
  <c r="AA69" i="35" s="1"/>
  <c r="AY69" i="35" s="1"/>
  <c r="BR71" i="35"/>
  <c r="BR74" i="35"/>
  <c r="AK70" i="35"/>
  <c r="AK69" i="35"/>
  <c r="AL69" i="35" s="1"/>
  <c r="AK72" i="35"/>
  <c r="BR68" i="35"/>
  <c r="AK71" i="35"/>
  <c r="BR27" i="41"/>
  <c r="Y27" i="41"/>
  <c r="X27" i="41" s="1"/>
  <c r="Z27" i="41" s="1"/>
  <c r="AA27" i="41" s="1"/>
  <c r="AY27" i="41" s="1"/>
  <c r="AK28" i="41"/>
  <c r="AL31" i="41"/>
  <c r="AK30" i="41"/>
  <c r="BR237" i="29"/>
  <c r="AK238" i="29"/>
  <c r="BR245" i="29"/>
  <c r="AM227" i="29"/>
  <c r="AM256" i="29"/>
  <c r="BR246" i="29"/>
  <c r="BR253" i="29"/>
  <c r="AK255" i="29"/>
  <c r="AK244" i="29"/>
  <c r="BR251" i="29"/>
  <c r="Y229" i="29"/>
  <c r="AM229" i="29" s="1"/>
  <c r="AK230" i="29"/>
  <c r="AK258" i="29"/>
  <c r="AK249" i="29"/>
  <c r="AK228" i="29"/>
  <c r="BR230" i="29"/>
  <c r="AM252" i="29"/>
  <c r="AM249" i="29"/>
  <c r="AK251" i="29"/>
  <c r="BR252" i="29"/>
  <c r="AK225" i="29"/>
  <c r="BR239" i="29"/>
  <c r="Y247" i="29"/>
  <c r="X247" i="29" s="1"/>
  <c r="Z247" i="29" s="1"/>
  <c r="AA247" i="29" s="1"/>
  <c r="AY247" i="29" s="1"/>
  <c r="AK224" i="29"/>
  <c r="BR228" i="29"/>
  <c r="AK231" i="29"/>
  <c r="AK241" i="29"/>
  <c r="AL241" i="29" s="1"/>
  <c r="BR234" i="29"/>
  <c r="BR235" i="29"/>
  <c r="BR254" i="29"/>
  <c r="AK248" i="29"/>
  <c r="BR224" i="29"/>
  <c r="AK226" i="29"/>
  <c r="AM234" i="29"/>
  <c r="BR238" i="29"/>
  <c r="AK240" i="29"/>
  <c r="BR244" i="29"/>
  <c r="Y223" i="29"/>
  <c r="X223" i="29" s="1"/>
  <c r="Z223" i="29" s="1"/>
  <c r="AA223" i="29" s="1"/>
  <c r="AY223" i="29" s="1"/>
  <c r="AL226" i="29"/>
  <c r="AM240" i="29"/>
  <c r="AM255" i="29"/>
  <c r="AL255" i="29"/>
  <c r="AM258" i="29"/>
  <c r="BR223" i="29"/>
  <c r="AK233" i="29"/>
  <c r="AK239" i="29"/>
  <c r="BR241" i="29"/>
  <c r="AK250" i="29"/>
  <c r="Y253" i="29"/>
  <c r="AM253" i="29" s="1"/>
  <c r="AL227" i="29"/>
  <c r="AK236" i="29"/>
  <c r="AM250" i="29"/>
  <c r="BR255" i="29"/>
  <c r="AK232" i="29"/>
  <c r="Y241" i="29"/>
  <c r="X241" i="29" s="1"/>
  <c r="Z241" i="29" s="1"/>
  <c r="AA241" i="29" s="1"/>
  <c r="AY241" i="29" s="1"/>
  <c r="AK242" i="29"/>
  <c r="AK252" i="29"/>
  <c r="AM257" i="29"/>
  <c r="BR236" i="29"/>
  <c r="BR226" i="29"/>
  <c r="BR227" i="29"/>
  <c r="BR232" i="29"/>
  <c r="AL240" i="29"/>
  <c r="AL254" i="29"/>
  <c r="BR256" i="29"/>
  <c r="AL234" i="29"/>
  <c r="AM239" i="29"/>
  <c r="BR243" i="29"/>
  <c r="BR249" i="29"/>
  <c r="AK253" i="29"/>
  <c r="AL253" i="29" s="1"/>
  <c r="AK223" i="29"/>
  <c r="AL223" i="29" s="1"/>
  <c r="BR225" i="29"/>
  <c r="AM228" i="29"/>
  <c r="BR231" i="29"/>
  <c r="BR240" i="29"/>
  <c r="AK245" i="29"/>
  <c r="AL251" i="29"/>
  <c r="AM251" i="29"/>
  <c r="BR258" i="29"/>
  <c r="AM226" i="29"/>
  <c r="AK227" i="29"/>
  <c r="AK229" i="29"/>
  <c r="AL229" i="29" s="1"/>
  <c r="BR233" i="29"/>
  <c r="AK237" i="29"/>
  <c r="BR242" i="29"/>
  <c r="AL247" i="29"/>
  <c r="BR247" i="29"/>
  <c r="BR229" i="29"/>
  <c r="Y235" i="29"/>
  <c r="X235" i="29" s="1"/>
  <c r="Z235" i="29" s="1"/>
  <c r="AA235" i="29" s="1"/>
  <c r="AY235" i="29" s="1"/>
  <c r="AK243" i="29"/>
  <c r="BR250" i="29"/>
  <c r="AL252" i="29"/>
  <c r="AK254" i="29"/>
  <c r="BR30" i="41"/>
  <c r="BR29" i="41"/>
  <c r="AM31" i="41"/>
  <c r="BR31" i="41"/>
  <c r="AK74" i="35"/>
  <c r="AK68" i="35"/>
  <c r="AK64" i="35"/>
  <c r="AL68" i="35"/>
  <c r="AM68" i="35"/>
  <c r="AM24" i="42"/>
  <c r="BR23" i="42"/>
  <c r="BR22" i="42"/>
  <c r="AK26" i="42"/>
  <c r="BR21" i="42"/>
  <c r="AM25" i="42"/>
  <c r="AK24" i="42"/>
  <c r="AK23" i="42"/>
  <c r="BR24" i="42"/>
  <c r="Y21" i="42"/>
  <c r="AL23" i="42"/>
  <c r="AK25" i="42"/>
  <c r="BR26" i="42"/>
  <c r="BR25" i="42"/>
  <c r="AM23" i="42"/>
  <c r="AM26" i="42"/>
  <c r="AL24" i="42"/>
  <c r="AL25" i="42"/>
  <c r="AL26" i="42"/>
  <c r="AM27" i="41"/>
  <c r="AM28" i="41" s="1"/>
  <c r="AM29" i="41" s="1"/>
  <c r="AM30" i="41" s="1"/>
  <c r="AS27" i="41"/>
  <c r="AL32" i="41"/>
  <c r="AS247" i="29"/>
  <c r="AL249" i="29"/>
  <c r="AL256" i="29"/>
  <c r="AL250" i="29"/>
  <c r="AL257" i="29"/>
  <c r="AL258" i="29"/>
  <c r="AL239" i="29"/>
  <c r="AM231" i="29" l="1"/>
  <c r="AM233" i="29" s="1"/>
  <c r="AV27" i="41"/>
  <c r="AT21" i="42"/>
  <c r="AU21" i="42" s="1"/>
  <c r="X21" i="42"/>
  <c r="Z21" i="42" s="1"/>
  <c r="AA21" i="42" s="1"/>
  <c r="AY21" i="42" s="1"/>
  <c r="AM21" i="42"/>
  <c r="AL242" i="29"/>
  <c r="AL230" i="29"/>
  <c r="X253" i="29"/>
  <c r="Z253" i="29" s="1"/>
  <c r="AA253" i="29" s="1"/>
  <c r="AY253" i="29" s="1"/>
  <c r="AL70" i="35"/>
  <c r="AL71" i="35" s="1"/>
  <c r="AL72" i="35" s="1"/>
  <c r="AL73" i="35" s="1"/>
  <c r="AL74" i="35" s="1"/>
  <c r="X63" i="35"/>
  <c r="Z63" i="35" s="1"/>
  <c r="AA63" i="35" s="1"/>
  <c r="AY63" i="35" s="1"/>
  <c r="AM69" i="35"/>
  <c r="AM70" i="35" s="1"/>
  <c r="AM71" i="35" s="1"/>
  <c r="AM72" i="35" s="1"/>
  <c r="AM73" i="35" s="1"/>
  <c r="AM74" i="35" s="1"/>
  <c r="AW69" i="35" s="1"/>
  <c r="AX69" i="35" s="1"/>
  <c r="AM63" i="35"/>
  <c r="AM64" i="35" s="1"/>
  <c r="AM65" i="35" s="1"/>
  <c r="AM66" i="35" s="1"/>
  <c r="AM67" i="35" s="1"/>
  <c r="AL64" i="35"/>
  <c r="AL65" i="35" s="1"/>
  <c r="AL66" i="35" s="1"/>
  <c r="AL67" i="35" s="1"/>
  <c r="AL236" i="29"/>
  <c r="AL237" i="29" s="1"/>
  <c r="AL238" i="29" s="1"/>
  <c r="AV235" i="29"/>
  <c r="AM235" i="29"/>
  <c r="AM236" i="29" s="1"/>
  <c r="AM237" i="29" s="1"/>
  <c r="AM238" i="29" s="1"/>
  <c r="X229" i="29"/>
  <c r="Z229" i="29" s="1"/>
  <c r="AA229" i="29" s="1"/>
  <c r="AY229" i="29" s="1"/>
  <c r="AW253" i="29"/>
  <c r="AX253" i="29" s="1"/>
  <c r="AL224" i="29"/>
  <c r="AL225" i="29" s="1"/>
  <c r="AV253" i="29"/>
  <c r="AV229" i="29"/>
  <c r="AM247" i="29"/>
  <c r="AM248" i="29" s="1"/>
  <c r="AW247" i="29" s="1"/>
  <c r="AX247" i="29" s="1"/>
  <c r="AV247" i="29"/>
  <c r="AV69" i="35"/>
  <c r="AL248" i="29"/>
  <c r="AT247" i="29" s="1"/>
  <c r="AU247" i="29" s="1"/>
  <c r="AM241" i="29"/>
  <c r="AM242" i="29" s="1"/>
  <c r="AM243" i="29" s="1"/>
  <c r="AM244" i="29" s="1"/>
  <c r="AM245" i="29" s="1"/>
  <c r="AM246" i="29" s="1"/>
  <c r="AV241" i="29"/>
  <c r="AV223" i="29"/>
  <c r="AM223" i="29"/>
  <c r="AM224" i="29" s="1"/>
  <c r="AM225" i="29" s="1"/>
  <c r="AW223" i="29" s="1"/>
  <c r="AX223" i="29" s="1"/>
  <c r="AT253" i="29"/>
  <c r="AU253" i="29" s="1"/>
  <c r="AV21" i="42"/>
  <c r="AL28" i="41"/>
  <c r="AL29" i="41" s="1"/>
  <c r="AL30" i="41" s="1"/>
  <c r="AW27" i="41"/>
  <c r="AX27" i="41" s="1"/>
  <c r="AL231" i="29"/>
  <c r="AL232" i="29"/>
  <c r="AL233" i="29" s="1"/>
  <c r="AL243" i="29"/>
  <c r="AL244" i="29" s="1"/>
  <c r="AL245" i="29" s="1"/>
  <c r="AL246" i="29" s="1"/>
  <c r="AM230" i="29"/>
  <c r="AM232" i="29" l="1"/>
  <c r="AW229" i="29" s="1"/>
  <c r="AX229" i="29" s="1"/>
  <c r="AM22" i="42"/>
  <c r="AW21" i="42" s="1"/>
  <c r="AX21" i="42" s="1"/>
  <c r="AZ21" i="42" s="1"/>
  <c r="AT69" i="35"/>
  <c r="AU69" i="35" s="1"/>
  <c r="AW235" i="29"/>
  <c r="AX235" i="29" s="1"/>
  <c r="AT63" i="35"/>
  <c r="AU63" i="35" s="1"/>
  <c r="AT223" i="29"/>
  <c r="AU223" i="29" s="1"/>
  <c r="AZ223" i="29" s="1"/>
  <c r="AZ253" i="29"/>
  <c r="AZ247" i="29"/>
  <c r="AW241" i="29"/>
  <c r="AX241" i="29" s="1"/>
  <c r="AT235" i="29"/>
  <c r="AU235" i="29" s="1"/>
  <c r="AT229" i="29"/>
  <c r="AU229" i="29" s="1"/>
  <c r="AT241" i="29"/>
  <c r="AU241" i="29" s="1"/>
  <c r="AW63" i="35"/>
  <c r="AX63" i="35" s="1"/>
  <c r="AZ69" i="35"/>
  <c r="AT27" i="41"/>
  <c r="AU27" i="41" s="1"/>
  <c r="AZ27" i="41" s="1"/>
  <c r="AZ235" i="29" l="1"/>
  <c r="AZ63" i="35"/>
  <c r="AZ241" i="29"/>
  <c r="AZ229" i="29"/>
  <c r="BQ56" i="35"/>
  <c r="BD56" i="35"/>
  <c r="AJ56" i="35"/>
  <c r="AH56" i="35"/>
  <c r="AF56" i="35"/>
  <c r="BQ55" i="35"/>
  <c r="BD55" i="35"/>
  <c r="AJ55" i="35"/>
  <c r="AH55" i="35"/>
  <c r="AF55" i="35"/>
  <c r="BQ54" i="35"/>
  <c r="BD54" i="35"/>
  <c r="AJ54" i="35"/>
  <c r="AH54" i="35"/>
  <c r="AF54" i="35"/>
  <c r="BQ53" i="35"/>
  <c r="BD53" i="35"/>
  <c r="AJ53" i="35"/>
  <c r="AH53" i="35"/>
  <c r="AF53" i="35"/>
  <c r="BQ52" i="35"/>
  <c r="BD52" i="35"/>
  <c r="AJ52" i="35"/>
  <c r="AH52" i="35"/>
  <c r="AF52" i="35"/>
  <c r="BQ51" i="35"/>
  <c r="BD51" i="35"/>
  <c r="AJ51" i="35"/>
  <c r="AH51" i="35"/>
  <c r="AF51" i="35"/>
  <c r="W51" i="35"/>
  <c r="U51" i="35"/>
  <c r="S51" i="35"/>
  <c r="AS51" i="35" s="1"/>
  <c r="BQ50" i="35"/>
  <c r="BD50" i="35"/>
  <c r="AJ50" i="35"/>
  <c r="AH50" i="35"/>
  <c r="AF50" i="35"/>
  <c r="BQ49" i="35"/>
  <c r="BD49" i="35"/>
  <c r="AJ49" i="35"/>
  <c r="AH49" i="35"/>
  <c r="AF49" i="35"/>
  <c r="BQ48" i="35"/>
  <c r="BD48" i="35"/>
  <c r="AJ48" i="35"/>
  <c r="AH48" i="35"/>
  <c r="AF48" i="35"/>
  <c r="BQ47" i="35"/>
  <c r="BD47" i="35"/>
  <c r="AJ47" i="35"/>
  <c r="AH47" i="35"/>
  <c r="AF47" i="35"/>
  <c r="BQ46" i="35"/>
  <c r="BD46" i="35"/>
  <c r="AJ46" i="35"/>
  <c r="AH46" i="35"/>
  <c r="AF46" i="35"/>
  <c r="BQ45" i="35"/>
  <c r="BD45" i="35"/>
  <c r="AJ45" i="35"/>
  <c r="AH45" i="35"/>
  <c r="AF45" i="35"/>
  <c r="W45" i="35"/>
  <c r="U45" i="35"/>
  <c r="S45" i="35"/>
  <c r="AS45" i="35" s="1"/>
  <c r="BQ44" i="35"/>
  <c r="BD44" i="35"/>
  <c r="AJ44" i="35"/>
  <c r="AH44" i="35"/>
  <c r="AF44" i="35"/>
  <c r="BQ43" i="35"/>
  <c r="BD43" i="35"/>
  <c r="AJ43" i="35"/>
  <c r="AH43" i="35"/>
  <c r="AF43" i="35"/>
  <c r="BQ42" i="35"/>
  <c r="BD42" i="35"/>
  <c r="AJ42" i="35"/>
  <c r="AH42" i="35"/>
  <c r="AF42" i="35"/>
  <c r="BQ41" i="35"/>
  <c r="BD41" i="35"/>
  <c r="AJ41" i="35"/>
  <c r="AH41" i="35"/>
  <c r="AF41" i="35"/>
  <c r="BQ40" i="35"/>
  <c r="BD40" i="35"/>
  <c r="AJ40" i="35"/>
  <c r="AH40" i="35"/>
  <c r="AF40" i="35"/>
  <c r="BQ39" i="35"/>
  <c r="BD39" i="35"/>
  <c r="AJ39" i="35"/>
  <c r="AH39" i="35"/>
  <c r="AF39" i="35"/>
  <c r="W39" i="35"/>
  <c r="U39" i="35"/>
  <c r="S39" i="35"/>
  <c r="AS39" i="35" s="1"/>
  <c r="BQ168" i="29"/>
  <c r="BD168" i="29"/>
  <c r="AJ168" i="29"/>
  <c r="AH168" i="29"/>
  <c r="AF168" i="29"/>
  <c r="BQ167" i="29"/>
  <c r="BD167" i="29"/>
  <c r="AJ167" i="29"/>
  <c r="AH167" i="29"/>
  <c r="AF167" i="29"/>
  <c r="BQ166" i="29"/>
  <c r="BD166" i="29"/>
  <c r="BQ165" i="29"/>
  <c r="BD165" i="29"/>
  <c r="BQ164" i="29"/>
  <c r="BD164" i="29"/>
  <c r="AJ164" i="29"/>
  <c r="AH164" i="29"/>
  <c r="AF164" i="29"/>
  <c r="BQ163" i="29"/>
  <c r="BD163" i="29"/>
  <c r="AJ163" i="29"/>
  <c r="AH163" i="29"/>
  <c r="AF163" i="29"/>
  <c r="W163" i="29"/>
  <c r="U163" i="29"/>
  <c r="S163" i="29"/>
  <c r="AS163" i="29" s="1"/>
  <c r="BQ162" i="29"/>
  <c r="BD162" i="29"/>
  <c r="AJ162" i="29"/>
  <c r="AH162" i="29"/>
  <c r="AF162" i="29"/>
  <c r="BQ161" i="29"/>
  <c r="BD161" i="29"/>
  <c r="AJ161" i="29"/>
  <c r="AH161" i="29"/>
  <c r="AF161" i="29"/>
  <c r="BQ160" i="29"/>
  <c r="BD160" i="29"/>
  <c r="AJ160" i="29"/>
  <c r="AH160" i="29"/>
  <c r="AF160" i="29"/>
  <c r="BQ159" i="29"/>
  <c r="BR159" i="29" s="1"/>
  <c r="AJ159" i="29"/>
  <c r="AH159" i="29"/>
  <c r="AF159" i="29"/>
  <c r="BQ158" i="29"/>
  <c r="BR158" i="29" s="1"/>
  <c r="AJ158" i="29"/>
  <c r="AH158" i="29"/>
  <c r="AF158" i="29"/>
  <c r="BQ157" i="29"/>
  <c r="BD157" i="29"/>
  <c r="AJ157" i="29"/>
  <c r="AH157" i="29"/>
  <c r="AF157" i="29"/>
  <c r="W157" i="29"/>
  <c r="U157" i="29"/>
  <c r="S157" i="29"/>
  <c r="AS157" i="29" s="1"/>
  <c r="BQ156" i="29"/>
  <c r="BD156" i="29"/>
  <c r="AJ156" i="29"/>
  <c r="AH156" i="29"/>
  <c r="AF156" i="29"/>
  <c r="BQ155" i="29"/>
  <c r="BD155" i="29"/>
  <c r="AJ155" i="29"/>
  <c r="AH155" i="29"/>
  <c r="AF155" i="29"/>
  <c r="BQ154" i="29"/>
  <c r="BD154" i="29"/>
  <c r="AJ154" i="29"/>
  <c r="AH154" i="29"/>
  <c r="AF154" i="29"/>
  <c r="BQ153" i="29"/>
  <c r="BD153" i="29"/>
  <c r="AJ153" i="29"/>
  <c r="AH153" i="29"/>
  <c r="AF153" i="29"/>
  <c r="BQ152" i="29"/>
  <c r="BD152" i="29"/>
  <c r="AJ152" i="29"/>
  <c r="AH152" i="29"/>
  <c r="AF152" i="29"/>
  <c r="BQ151" i="29"/>
  <c r="BD151" i="29"/>
  <c r="AJ151" i="29"/>
  <c r="AH151" i="29"/>
  <c r="AF151" i="29"/>
  <c r="W151" i="29"/>
  <c r="U151" i="29"/>
  <c r="S151" i="29"/>
  <c r="AS151" i="29" s="1"/>
  <c r="BQ150" i="29"/>
  <c r="BD150" i="29"/>
  <c r="AJ150" i="29"/>
  <c r="AH150" i="29"/>
  <c r="AF150" i="29"/>
  <c r="BQ149" i="29"/>
  <c r="BD149" i="29"/>
  <c r="AJ149" i="29"/>
  <c r="AH149" i="29"/>
  <c r="AF149" i="29"/>
  <c r="BQ148" i="29"/>
  <c r="BD148" i="29"/>
  <c r="AJ148" i="29"/>
  <c r="AH148" i="29"/>
  <c r="AF148" i="29"/>
  <c r="BQ147" i="29"/>
  <c r="BD147" i="29"/>
  <c r="AJ147" i="29"/>
  <c r="AH147" i="29"/>
  <c r="AF147" i="29"/>
  <c r="BQ146" i="29"/>
  <c r="BD146" i="29"/>
  <c r="AJ146" i="29"/>
  <c r="AH146" i="29"/>
  <c r="AF146" i="29"/>
  <c r="BQ145" i="29"/>
  <c r="BD145" i="29"/>
  <c r="AJ145" i="29"/>
  <c r="AH145" i="29"/>
  <c r="AF145" i="29"/>
  <c r="W145" i="29"/>
  <c r="U145" i="29"/>
  <c r="S145" i="29"/>
  <c r="AS145" i="29" s="1"/>
  <c r="BQ144" i="29"/>
  <c r="BD144" i="29"/>
  <c r="AJ144" i="29"/>
  <c r="AH144" i="29"/>
  <c r="AF144" i="29"/>
  <c r="BQ143" i="29"/>
  <c r="BD143" i="29"/>
  <c r="AJ143" i="29"/>
  <c r="AH143" i="29"/>
  <c r="AF143" i="29"/>
  <c r="BQ142" i="29"/>
  <c r="BD142" i="29"/>
  <c r="AJ142" i="29"/>
  <c r="AH142" i="29"/>
  <c r="AF142" i="29"/>
  <c r="BQ141" i="29"/>
  <c r="BD141" i="29"/>
  <c r="AJ141" i="29"/>
  <c r="AH141" i="29"/>
  <c r="AF141" i="29"/>
  <c r="BQ140" i="29"/>
  <c r="BD140" i="29"/>
  <c r="AJ140" i="29"/>
  <c r="AH140" i="29"/>
  <c r="AF140" i="29"/>
  <c r="BQ139" i="29"/>
  <c r="BD139" i="29"/>
  <c r="AJ139" i="29"/>
  <c r="AH139" i="29"/>
  <c r="AF139" i="29"/>
  <c r="W139" i="29"/>
  <c r="U139" i="29"/>
  <c r="S139" i="29"/>
  <c r="BQ138" i="29"/>
  <c r="BD138" i="29"/>
  <c r="AJ138" i="29"/>
  <c r="AH138" i="29"/>
  <c r="AF138" i="29"/>
  <c r="BQ137" i="29"/>
  <c r="BD137" i="29"/>
  <c r="AJ137" i="29"/>
  <c r="AH137" i="29"/>
  <c r="AF137" i="29"/>
  <c r="BQ136" i="29"/>
  <c r="BD136" i="29"/>
  <c r="AJ136" i="29"/>
  <c r="AH136" i="29"/>
  <c r="AF136" i="29"/>
  <c r="BQ135" i="29"/>
  <c r="BD135" i="29"/>
  <c r="AJ135" i="29"/>
  <c r="AH135" i="29"/>
  <c r="AF135" i="29"/>
  <c r="BQ134" i="29"/>
  <c r="BD134" i="29"/>
  <c r="AJ134" i="29"/>
  <c r="AH134" i="29"/>
  <c r="AF134" i="29"/>
  <c r="BQ133" i="29"/>
  <c r="BD133" i="29"/>
  <c r="AJ133" i="29"/>
  <c r="AH133" i="29"/>
  <c r="AF133" i="29"/>
  <c r="W133" i="29"/>
  <c r="U133" i="29"/>
  <c r="S133" i="29"/>
  <c r="AS133" i="29" s="1"/>
  <c r="BR52" i="35" l="1"/>
  <c r="AK54" i="35"/>
  <c r="AK51" i="35"/>
  <c r="AL51" i="35" s="1"/>
  <c r="AK39" i="35"/>
  <c r="AL39" i="35" s="1"/>
  <c r="BR56" i="35"/>
  <c r="AK55" i="35"/>
  <c r="AM55" i="35"/>
  <c r="AK40" i="35"/>
  <c r="AK49" i="35"/>
  <c r="BR50" i="35"/>
  <c r="AK53" i="35"/>
  <c r="AK47" i="35"/>
  <c r="BR43" i="35"/>
  <c r="BR51" i="35"/>
  <c r="AK46" i="35"/>
  <c r="BR49" i="35"/>
  <c r="Y51" i="35"/>
  <c r="AM51" i="35" s="1"/>
  <c r="AM52" i="35" s="1"/>
  <c r="AM53" i="35" s="1"/>
  <c r="AM54" i="35" s="1"/>
  <c r="BR44" i="35"/>
  <c r="Y39" i="35"/>
  <c r="X39" i="35" s="1"/>
  <c r="Z39" i="35" s="1"/>
  <c r="AA39" i="35" s="1"/>
  <c r="AY39" i="35" s="1"/>
  <c r="BR55" i="35"/>
  <c r="Y45" i="35"/>
  <c r="AV45" i="35" s="1"/>
  <c r="AM56" i="35"/>
  <c r="BR42" i="35"/>
  <c r="AK45" i="35"/>
  <c r="AL45" i="35" s="1"/>
  <c r="AL46" i="35" s="1"/>
  <c r="AL47" i="35" s="1"/>
  <c r="AK48" i="35"/>
  <c r="AK52" i="35"/>
  <c r="AK50" i="35"/>
  <c r="BR41" i="35"/>
  <c r="AK43" i="35"/>
  <c r="BR47" i="35"/>
  <c r="BR40" i="35"/>
  <c r="AK42" i="35"/>
  <c r="BR46" i="35"/>
  <c r="AL56" i="35"/>
  <c r="BR45" i="35"/>
  <c r="BR54" i="35"/>
  <c r="AK56" i="35"/>
  <c r="BR39" i="35"/>
  <c r="BR48" i="35"/>
  <c r="AK41" i="35"/>
  <c r="AK44" i="35"/>
  <c r="BR53" i="35"/>
  <c r="AL55" i="35"/>
  <c r="AK142" i="29"/>
  <c r="AK164" i="29"/>
  <c r="AK154" i="29"/>
  <c r="BR160" i="29"/>
  <c r="AM168" i="29"/>
  <c r="Y145" i="29"/>
  <c r="AM145" i="29" s="1"/>
  <c r="BR165" i="29"/>
  <c r="AK167" i="29"/>
  <c r="AK138" i="29"/>
  <c r="AK139" i="29"/>
  <c r="AL139" i="29" s="1"/>
  <c r="AM155" i="29"/>
  <c r="Y157" i="29"/>
  <c r="AM157" i="29" s="1"/>
  <c r="AM158" i="29" s="1"/>
  <c r="AM159" i="29" s="1"/>
  <c r="AM160" i="29" s="1"/>
  <c r="AM161" i="29" s="1"/>
  <c r="AM162" i="29" s="1"/>
  <c r="AK158" i="29"/>
  <c r="AK160" i="29"/>
  <c r="BR167" i="29"/>
  <c r="AK141" i="29"/>
  <c r="AK151" i="29"/>
  <c r="AL151" i="29" s="1"/>
  <c r="BR135" i="29"/>
  <c r="BR154" i="29"/>
  <c r="AK135" i="29"/>
  <c r="BR136" i="29"/>
  <c r="BR134" i="29"/>
  <c r="AM144" i="29"/>
  <c r="BR144" i="29"/>
  <c r="BR137" i="29"/>
  <c r="AK149" i="29"/>
  <c r="BR151" i="29"/>
  <c r="AK168" i="29"/>
  <c r="BR157" i="29"/>
  <c r="AK161" i="29"/>
  <c r="BR140" i="29"/>
  <c r="BR147" i="29"/>
  <c r="BR150" i="29"/>
  <c r="Y133" i="29"/>
  <c r="X133" i="29" s="1"/>
  <c r="Z133" i="29" s="1"/>
  <c r="AA133" i="29" s="1"/>
  <c r="AY133" i="29" s="1"/>
  <c r="AM142" i="29"/>
  <c r="BR143" i="29"/>
  <c r="AK156" i="29"/>
  <c r="AK157" i="29"/>
  <c r="AL157" i="29" s="1"/>
  <c r="AK162" i="29"/>
  <c r="AK163" i="29"/>
  <c r="AL163" i="29" s="1"/>
  <c r="AM143" i="29"/>
  <c r="AL144" i="29"/>
  <c r="AL156" i="29"/>
  <c r="AL137" i="29"/>
  <c r="AM137" i="29"/>
  <c r="BR138" i="29"/>
  <c r="BR149" i="29"/>
  <c r="BR153" i="29"/>
  <c r="AK155" i="29"/>
  <c r="AK159" i="29"/>
  <c r="BR141" i="29"/>
  <c r="BR148" i="29"/>
  <c r="BR133" i="29"/>
  <c r="AL143" i="29"/>
  <c r="BR145" i="29"/>
  <c r="AL150" i="29"/>
  <c r="Y163" i="29"/>
  <c r="AV163" i="29" s="1"/>
  <c r="BR139" i="29"/>
  <c r="AK150" i="29"/>
  <c r="BR168" i="29"/>
  <c r="BR142" i="29"/>
  <c r="AK144" i="29"/>
  <c r="AK146" i="29"/>
  <c r="AM150" i="29"/>
  <c r="BR161" i="29"/>
  <c r="BR163" i="29"/>
  <c r="AL138" i="29"/>
  <c r="Y139" i="29"/>
  <c r="AV139" i="29" s="1"/>
  <c r="AK140" i="29"/>
  <c r="BR152" i="29"/>
  <c r="BR155" i="29"/>
  <c r="AK152" i="29"/>
  <c r="AL149" i="29"/>
  <c r="AK136" i="29"/>
  <c r="BR156" i="29"/>
  <c r="AK134" i="29"/>
  <c r="AK137" i="29"/>
  <c r="AK143" i="29"/>
  <c r="AK145" i="29"/>
  <c r="AL145" i="29" s="1"/>
  <c r="BR146" i="29"/>
  <c r="AK148" i="29"/>
  <c r="AK153" i="29"/>
  <c r="BR166" i="29"/>
  <c r="AK133" i="29"/>
  <c r="AL133" i="29" s="1"/>
  <c r="AK147" i="29"/>
  <c r="Y151" i="29"/>
  <c r="AV151" i="29" s="1"/>
  <c r="BR162" i="29"/>
  <c r="BR164" i="29"/>
  <c r="AS139" i="29"/>
  <c r="AL142" i="29"/>
  <c r="AM149" i="29"/>
  <c r="AM156" i="29"/>
  <c r="AL167" i="29"/>
  <c r="AM167" i="29"/>
  <c r="AL168" i="29"/>
  <c r="AM138" i="29"/>
  <c r="AL155" i="29"/>
  <c r="AL158" i="29" l="1"/>
  <c r="AL52" i="35"/>
  <c r="AV145" i="29"/>
  <c r="X145" i="29"/>
  <c r="Z145" i="29" s="1"/>
  <c r="AA145" i="29" s="1"/>
  <c r="AY145" i="29" s="1"/>
  <c r="AL164" i="29"/>
  <c r="AL165" i="29" s="1"/>
  <c r="AW51" i="35"/>
  <c r="AX51" i="35" s="1"/>
  <c r="AM39" i="35"/>
  <c r="AM40" i="35" s="1"/>
  <c r="AM41" i="35" s="1"/>
  <c r="AM42" i="35" s="1"/>
  <c r="AM43" i="35" s="1"/>
  <c r="AM44" i="35" s="1"/>
  <c r="AL48" i="35"/>
  <c r="AL49" i="35" s="1"/>
  <c r="AL50" i="35" s="1"/>
  <c r="AL40" i="35"/>
  <c r="AV51" i="35"/>
  <c r="AV39" i="35"/>
  <c r="X51" i="35"/>
  <c r="Z51" i="35" s="1"/>
  <c r="AA51" i="35" s="1"/>
  <c r="AY51" i="35" s="1"/>
  <c r="AM45" i="35"/>
  <c r="AM46" i="35" s="1"/>
  <c r="AM47" i="35" s="1"/>
  <c r="AM48" i="35" s="1"/>
  <c r="AM49" i="35" s="1"/>
  <c r="AM50" i="35" s="1"/>
  <c r="AW45" i="35" s="1"/>
  <c r="AX45" i="35" s="1"/>
  <c r="X45" i="35"/>
  <c r="Z45" i="35" s="1"/>
  <c r="AA45" i="35" s="1"/>
  <c r="AY45" i="35" s="1"/>
  <c r="AL41" i="35"/>
  <c r="AL42" i="35" s="1"/>
  <c r="AL43" i="35" s="1"/>
  <c r="AL44" i="35" s="1"/>
  <c r="AL140" i="29"/>
  <c r="AL141" i="29" s="1"/>
  <c r="AM133" i="29"/>
  <c r="AM134" i="29" s="1"/>
  <c r="AM135" i="29" s="1"/>
  <c r="AM136" i="29" s="1"/>
  <c r="AV133" i="29"/>
  <c r="AV157" i="29"/>
  <c r="X157" i="29"/>
  <c r="Z157" i="29" s="1"/>
  <c r="AA157" i="29" s="1"/>
  <c r="AY157" i="29" s="1"/>
  <c r="AM163" i="29"/>
  <c r="AM164" i="29" s="1"/>
  <c r="AM165" i="29" s="1"/>
  <c r="AL146" i="29"/>
  <c r="AL147" i="29" s="1"/>
  <c r="AL148" i="29" s="1"/>
  <c r="X163" i="29"/>
  <c r="Z163" i="29" s="1"/>
  <c r="AA163" i="29" s="1"/>
  <c r="AY163" i="29" s="1"/>
  <c r="AL159" i="29"/>
  <c r="AL160" i="29" s="1"/>
  <c r="AL161" i="29" s="1"/>
  <c r="AL162" i="29" s="1"/>
  <c r="AT163" i="29"/>
  <c r="AU163" i="29" s="1"/>
  <c r="AM151" i="29"/>
  <c r="AM152" i="29" s="1"/>
  <c r="AM153" i="29" s="1"/>
  <c r="AM154" i="29" s="1"/>
  <c r="X151" i="29"/>
  <c r="Z151" i="29" s="1"/>
  <c r="AA151" i="29" s="1"/>
  <c r="AY151" i="29" s="1"/>
  <c r="AM139" i="29"/>
  <c r="AM140" i="29" s="1"/>
  <c r="AM141" i="29" s="1"/>
  <c r="X139" i="29"/>
  <c r="Z139" i="29" s="1"/>
  <c r="AA139" i="29" s="1"/>
  <c r="AY139" i="29" s="1"/>
  <c r="AW157" i="29"/>
  <c r="AX157" i="29" s="1"/>
  <c r="AL152" i="29"/>
  <c r="AL153" i="29" s="1"/>
  <c r="AL154" i="29" s="1"/>
  <c r="AM146" i="29"/>
  <c r="AM147" i="29" s="1"/>
  <c r="AM148" i="29" s="1"/>
  <c r="AL134" i="29"/>
  <c r="AL135" i="29" s="1"/>
  <c r="AL136" i="29" s="1"/>
  <c r="AL53" i="35" l="1"/>
  <c r="AL54" i="35" s="1"/>
  <c r="AT45" i="35"/>
  <c r="AU45" i="35" s="1"/>
  <c r="AZ45" i="35" s="1"/>
  <c r="AT39" i="35"/>
  <c r="AU39" i="35" s="1"/>
  <c r="AW39" i="35"/>
  <c r="AX39" i="35" s="1"/>
  <c r="AT139" i="29"/>
  <c r="AU139" i="29" s="1"/>
  <c r="AT157" i="29"/>
  <c r="AU157" i="29" s="1"/>
  <c r="AZ157" i="29" s="1"/>
  <c r="AW163" i="29"/>
  <c r="AX163" i="29" s="1"/>
  <c r="AZ163" i="29" s="1"/>
  <c r="AT145" i="29"/>
  <c r="AU145" i="29" s="1"/>
  <c r="AW151" i="29"/>
  <c r="AX151" i="29" s="1"/>
  <c r="AW139" i="29"/>
  <c r="AX139" i="29" s="1"/>
  <c r="AW145" i="29"/>
  <c r="AX145" i="29" s="1"/>
  <c r="AW133" i="29"/>
  <c r="AX133" i="29" s="1"/>
  <c r="AT133" i="29"/>
  <c r="AU133" i="29" s="1"/>
  <c r="AT151" i="29"/>
  <c r="AU151" i="29" s="1"/>
  <c r="AT51" i="35" l="1"/>
  <c r="AU51" i="35" s="1"/>
  <c r="AZ51" i="35" s="1"/>
  <c r="AZ39" i="35"/>
  <c r="AZ151" i="29"/>
  <c r="AZ145" i="29"/>
  <c r="AZ139" i="29"/>
  <c r="AZ133" i="29"/>
  <c r="BQ72" i="29" l="1"/>
  <c r="BD72" i="29"/>
  <c r="AJ72" i="29"/>
  <c r="AH72" i="29"/>
  <c r="AF72" i="29"/>
  <c r="BQ71" i="29"/>
  <c r="BD71" i="29"/>
  <c r="AJ71" i="29"/>
  <c r="AH71" i="29"/>
  <c r="AF71" i="29"/>
  <c r="BQ70" i="29"/>
  <c r="BD70" i="29"/>
  <c r="AJ70" i="29"/>
  <c r="AH70" i="29"/>
  <c r="AF70" i="29"/>
  <c r="BQ69" i="29"/>
  <c r="BD69" i="29"/>
  <c r="AJ69" i="29"/>
  <c r="AH69" i="29"/>
  <c r="AF69" i="29"/>
  <c r="BQ68" i="29"/>
  <c r="BD68" i="29"/>
  <c r="AJ68" i="29"/>
  <c r="AH68" i="29"/>
  <c r="AF68" i="29"/>
  <c r="BQ67" i="29"/>
  <c r="BD67" i="29"/>
  <c r="AJ67" i="29"/>
  <c r="AH67" i="29"/>
  <c r="AF67" i="29"/>
  <c r="W67" i="29"/>
  <c r="U67" i="29"/>
  <c r="S67" i="29"/>
  <c r="AS67" i="29" s="1"/>
  <c r="BQ66" i="29"/>
  <c r="BD66" i="29"/>
  <c r="AJ66" i="29"/>
  <c r="AH66" i="29"/>
  <c r="AF66" i="29"/>
  <c r="BQ65" i="29"/>
  <c r="BD65" i="29"/>
  <c r="AJ65" i="29"/>
  <c r="AH65" i="29"/>
  <c r="AF65" i="29"/>
  <c r="BQ64" i="29"/>
  <c r="BD64" i="29"/>
  <c r="AJ64" i="29"/>
  <c r="AH64" i="29"/>
  <c r="AF64" i="29"/>
  <c r="BQ63" i="29"/>
  <c r="BD63" i="29"/>
  <c r="AJ63" i="29"/>
  <c r="AH63" i="29"/>
  <c r="AF63" i="29"/>
  <c r="BQ62" i="29"/>
  <c r="BD62" i="29"/>
  <c r="AJ62" i="29"/>
  <c r="AH62" i="29"/>
  <c r="AF62" i="29"/>
  <c r="BQ61" i="29"/>
  <c r="BD61" i="29"/>
  <c r="AJ61" i="29"/>
  <c r="AH61" i="29"/>
  <c r="AF61" i="29"/>
  <c r="W61" i="29"/>
  <c r="U61" i="29"/>
  <c r="S61" i="29"/>
  <c r="AS61" i="29" s="1"/>
  <c r="BQ30" i="29"/>
  <c r="BD30" i="29"/>
  <c r="AJ30" i="29"/>
  <c r="AH30" i="29"/>
  <c r="AF30" i="29"/>
  <c r="BQ29" i="29"/>
  <c r="BD29" i="29"/>
  <c r="AJ29" i="29"/>
  <c r="AH29" i="29"/>
  <c r="AF29" i="29"/>
  <c r="BQ28" i="29"/>
  <c r="BD28" i="29"/>
  <c r="AJ28" i="29"/>
  <c r="AH28" i="29"/>
  <c r="AF28" i="29"/>
  <c r="BQ27" i="29"/>
  <c r="BD27" i="29"/>
  <c r="AJ27" i="29"/>
  <c r="AH27" i="29"/>
  <c r="AF27" i="29"/>
  <c r="BQ26" i="29"/>
  <c r="BD26" i="29"/>
  <c r="AJ26" i="29"/>
  <c r="AH26" i="29"/>
  <c r="AF26" i="29"/>
  <c r="BQ25" i="29"/>
  <c r="BD25" i="29"/>
  <c r="AJ25" i="29"/>
  <c r="AH25" i="29"/>
  <c r="AF25" i="29"/>
  <c r="W25" i="29"/>
  <c r="U25" i="29"/>
  <c r="S25" i="29"/>
  <c r="BQ24" i="29"/>
  <c r="BD24" i="29"/>
  <c r="AJ24" i="29"/>
  <c r="AH24" i="29"/>
  <c r="AF24" i="29"/>
  <c r="BQ23" i="29"/>
  <c r="BD23" i="29"/>
  <c r="AJ23" i="29"/>
  <c r="AH23" i="29"/>
  <c r="AF23" i="29"/>
  <c r="BQ22" i="29"/>
  <c r="BD22" i="29"/>
  <c r="AJ22" i="29"/>
  <c r="AH22" i="29"/>
  <c r="AF22" i="29"/>
  <c r="BQ21" i="29"/>
  <c r="BD21" i="29"/>
  <c r="AJ21" i="29"/>
  <c r="AH21" i="29"/>
  <c r="AF21" i="29"/>
  <c r="BQ20" i="29"/>
  <c r="BD20" i="29"/>
  <c r="AJ20" i="29"/>
  <c r="AH20" i="29"/>
  <c r="AF20" i="29"/>
  <c r="BQ19" i="29"/>
  <c r="BD19" i="29"/>
  <c r="AJ19" i="29"/>
  <c r="AH19" i="29"/>
  <c r="AF19" i="29"/>
  <c r="W19" i="29"/>
  <c r="U19" i="29"/>
  <c r="S19" i="29"/>
  <c r="AS19" i="29" s="1"/>
  <c r="BQ18" i="29"/>
  <c r="BD18" i="29"/>
  <c r="AJ18" i="29"/>
  <c r="AH18" i="29"/>
  <c r="AF18" i="29"/>
  <c r="BQ17" i="29"/>
  <c r="BD17" i="29"/>
  <c r="AJ17" i="29"/>
  <c r="AH17" i="29"/>
  <c r="AF17" i="29"/>
  <c r="BQ16" i="29"/>
  <c r="BD16" i="29"/>
  <c r="AJ16" i="29"/>
  <c r="AH16" i="29"/>
  <c r="AF16" i="29"/>
  <c r="BQ15" i="29"/>
  <c r="BD15" i="29"/>
  <c r="AJ15" i="29"/>
  <c r="AH15" i="29"/>
  <c r="AF15" i="29"/>
  <c r="BQ14" i="29"/>
  <c r="BD14" i="29"/>
  <c r="AJ14" i="29"/>
  <c r="AH14" i="29"/>
  <c r="AF14" i="29"/>
  <c r="BQ13" i="29"/>
  <c r="BD13" i="29"/>
  <c r="AJ13" i="29"/>
  <c r="AH13" i="29"/>
  <c r="AF13" i="29"/>
  <c r="W13" i="29"/>
  <c r="U13" i="29"/>
  <c r="S13" i="29"/>
  <c r="AS13" i="29" s="1"/>
  <c r="BR67" i="29" l="1"/>
  <c r="AM66" i="29"/>
  <c r="AK67" i="29"/>
  <c r="AL67" i="29" s="1"/>
  <c r="AK72" i="29"/>
  <c r="AK65" i="29"/>
  <c r="BR66" i="29"/>
  <c r="BR20" i="29"/>
  <c r="AK30" i="29"/>
  <c r="BR69" i="29"/>
  <c r="Y13" i="29"/>
  <c r="AV13" i="29" s="1"/>
  <c r="AK14" i="29"/>
  <c r="BR25" i="29"/>
  <c r="BR72" i="29"/>
  <c r="AK63" i="29"/>
  <c r="AK70" i="29"/>
  <c r="AM64" i="29"/>
  <c r="AK66" i="29"/>
  <c r="BR61" i="29"/>
  <c r="BR63" i="29"/>
  <c r="BR70" i="29"/>
  <c r="AK15" i="29"/>
  <c r="AK24" i="29"/>
  <c r="AK25" i="29"/>
  <c r="AL25" i="29" s="1"/>
  <c r="AK18" i="29"/>
  <c r="BR26" i="29"/>
  <c r="AK28" i="29"/>
  <c r="AK62" i="29"/>
  <c r="AL66" i="29"/>
  <c r="BR68" i="29"/>
  <c r="BR71" i="29"/>
  <c r="BR18" i="29"/>
  <c r="BR28" i="29"/>
  <c r="AK61" i="29"/>
  <c r="AL61" i="29" s="1"/>
  <c r="BR62" i="29"/>
  <c r="AM65" i="29"/>
  <c r="BR65" i="29"/>
  <c r="AK69" i="29"/>
  <c r="AM30" i="29"/>
  <c r="AK64" i="29"/>
  <c r="AL17" i="29"/>
  <c r="Y19" i="29"/>
  <c r="X19" i="29" s="1"/>
  <c r="Z19" i="29" s="1"/>
  <c r="AA19" i="29" s="1"/>
  <c r="AY19" i="29" s="1"/>
  <c r="AK20" i="29"/>
  <c r="BR21" i="29"/>
  <c r="Y67" i="29"/>
  <c r="X67" i="29" s="1"/>
  <c r="Z67" i="29" s="1"/>
  <c r="AA67" i="29" s="1"/>
  <c r="AY67" i="29" s="1"/>
  <c r="AM18" i="29"/>
  <c r="Y61" i="29"/>
  <c r="AV61" i="29" s="1"/>
  <c r="BR64" i="29"/>
  <c r="AK68" i="29"/>
  <c r="AK71" i="29"/>
  <c r="AL64" i="29"/>
  <c r="AL65" i="29"/>
  <c r="BR30" i="29"/>
  <c r="AK13" i="29"/>
  <c r="AL13" i="29" s="1"/>
  <c r="AK22" i="29"/>
  <c r="Y25" i="29"/>
  <c r="AM25" i="29" s="1"/>
  <c r="AM26" i="29" s="1"/>
  <c r="AM27" i="29" s="1"/>
  <c r="AM28" i="29" s="1"/>
  <c r="AK26" i="29"/>
  <c r="AM29" i="29"/>
  <c r="AK29" i="29"/>
  <c r="AK19" i="29"/>
  <c r="AL19" i="29" s="1"/>
  <c r="AK17" i="29"/>
  <c r="AL24" i="29"/>
  <c r="BR14" i="29"/>
  <c r="AM17" i="29"/>
  <c r="BR19" i="29"/>
  <c r="AK21" i="29"/>
  <c r="BR27" i="29"/>
  <c r="BR22" i="29"/>
  <c r="BR17" i="29"/>
  <c r="AM24" i="29"/>
  <c r="AK16" i="29"/>
  <c r="BR13" i="29"/>
  <c r="BR16" i="29"/>
  <c r="BR29" i="29"/>
  <c r="AK23" i="29"/>
  <c r="BR24" i="29"/>
  <c r="AK27" i="29"/>
  <c r="BR15" i="29"/>
  <c r="BR23" i="29"/>
  <c r="AS25" i="29"/>
  <c r="AL29" i="29"/>
  <c r="AL30" i="29"/>
  <c r="AL18" i="29"/>
  <c r="X25" i="29" l="1"/>
  <c r="Z25" i="29" s="1"/>
  <c r="AA25" i="29" s="1"/>
  <c r="AY25" i="29" s="1"/>
  <c r="AM19" i="29"/>
  <c r="AM20" i="29" s="1"/>
  <c r="AM21" i="29" s="1"/>
  <c r="AM13" i="29"/>
  <c r="AM14" i="29" s="1"/>
  <c r="AM15" i="29" s="1"/>
  <c r="AM16" i="29" s="1"/>
  <c r="AL62" i="29"/>
  <c r="AL63" i="29" s="1"/>
  <c r="AL14" i="29"/>
  <c r="AL15" i="29" s="1"/>
  <c r="AL16" i="29" s="1"/>
  <c r="X13" i="29"/>
  <c r="Z13" i="29" s="1"/>
  <c r="AA13" i="29" s="1"/>
  <c r="AY13" i="29" s="1"/>
  <c r="AV19" i="29"/>
  <c r="AV67" i="29"/>
  <c r="AM67" i="29"/>
  <c r="AM68" i="29" s="1"/>
  <c r="AM69" i="29" s="1"/>
  <c r="AM70" i="29" s="1"/>
  <c r="AM71" i="29" s="1"/>
  <c r="AM72" i="29" s="1"/>
  <c r="AL68" i="29"/>
  <c r="AL69" i="29" s="1"/>
  <c r="AL70" i="29" s="1"/>
  <c r="AL71" i="29" s="1"/>
  <c r="AL72" i="29" s="1"/>
  <c r="AL20" i="29"/>
  <c r="AL21" i="29" s="1"/>
  <c r="AL22" i="29" s="1"/>
  <c r="AL23" i="29" s="1"/>
  <c r="AT19" i="29" s="1"/>
  <c r="AU19" i="29" s="1"/>
  <c r="AV25" i="29"/>
  <c r="X61" i="29"/>
  <c r="Z61" i="29" s="1"/>
  <c r="AA61" i="29" s="1"/>
  <c r="AY61" i="29" s="1"/>
  <c r="AL26" i="29"/>
  <c r="AL27" i="29" s="1"/>
  <c r="AL28" i="29" s="1"/>
  <c r="AM61" i="29"/>
  <c r="AM62" i="29"/>
  <c r="AM63" i="29" s="1"/>
  <c r="AW25" i="29"/>
  <c r="AX25" i="29" s="1"/>
  <c r="AT61" i="29" l="1"/>
  <c r="AU61" i="29" s="1"/>
  <c r="AT67" i="29"/>
  <c r="AU67" i="29" s="1"/>
  <c r="AW61" i="29"/>
  <c r="AX61" i="29" s="1"/>
  <c r="AZ61" i="29" s="1"/>
  <c r="AW67" i="29"/>
  <c r="AX67" i="29" s="1"/>
  <c r="AT25" i="29"/>
  <c r="AU25" i="29" s="1"/>
  <c r="AZ25" i="29" s="1"/>
  <c r="AW13" i="29"/>
  <c r="AX13" i="29" s="1"/>
  <c r="AT13" i="29"/>
  <c r="AU13" i="29" s="1"/>
  <c r="AM23" i="29"/>
  <c r="AM22" i="29"/>
  <c r="AZ67" i="29" l="1"/>
  <c r="AW19" i="29"/>
  <c r="AX19" i="29" s="1"/>
  <c r="AZ19" i="29" s="1"/>
  <c r="AZ13" i="29"/>
  <c r="BQ38" i="35" l="1"/>
  <c r="BD38" i="35"/>
  <c r="AJ38" i="35"/>
  <c r="AH38" i="35"/>
  <c r="AF38" i="35"/>
  <c r="BQ37" i="35"/>
  <c r="BD37" i="35"/>
  <c r="AJ37" i="35"/>
  <c r="AH37" i="35"/>
  <c r="AF37" i="35"/>
  <c r="BQ36" i="35"/>
  <c r="BD36" i="35"/>
  <c r="AJ36" i="35"/>
  <c r="AH36" i="35"/>
  <c r="AF36" i="35"/>
  <c r="BQ35" i="35"/>
  <c r="BD35" i="35"/>
  <c r="AJ35" i="35"/>
  <c r="AH35" i="35"/>
  <c r="AF35" i="35"/>
  <c r="BQ34" i="35"/>
  <c r="BD34" i="35"/>
  <c r="AJ34" i="35"/>
  <c r="AH34" i="35"/>
  <c r="AF34" i="35"/>
  <c r="BQ33" i="35"/>
  <c r="BD33" i="35"/>
  <c r="AJ33" i="35"/>
  <c r="AH33" i="35"/>
  <c r="AF33" i="35"/>
  <c r="W33" i="35"/>
  <c r="U33" i="35"/>
  <c r="S33" i="35"/>
  <c r="AS33" i="35" s="1"/>
  <c r="BQ32" i="35"/>
  <c r="BD32" i="35"/>
  <c r="AJ32" i="35"/>
  <c r="AH32" i="35"/>
  <c r="AF32" i="35"/>
  <c r="BQ31" i="35"/>
  <c r="BD31" i="35"/>
  <c r="AJ31" i="35"/>
  <c r="AH31" i="35"/>
  <c r="AF31" i="35"/>
  <c r="BQ30" i="35"/>
  <c r="BD30" i="35"/>
  <c r="AJ30" i="35"/>
  <c r="AH30" i="35"/>
  <c r="AF30" i="35"/>
  <c r="BQ29" i="35"/>
  <c r="BD29" i="35"/>
  <c r="AJ29" i="35"/>
  <c r="AH29" i="35"/>
  <c r="AF29" i="35"/>
  <c r="BQ28" i="35"/>
  <c r="BD28" i="35"/>
  <c r="AJ28" i="35"/>
  <c r="AH28" i="35"/>
  <c r="AF28" i="35"/>
  <c r="BQ27" i="35"/>
  <c r="BD27" i="35"/>
  <c r="AJ27" i="35"/>
  <c r="AH27" i="35"/>
  <c r="AF27" i="35"/>
  <c r="W27" i="35"/>
  <c r="U27" i="35"/>
  <c r="S27" i="35"/>
  <c r="AS27" i="35" s="1"/>
  <c r="BQ26" i="35"/>
  <c r="BD26" i="35"/>
  <c r="AJ26" i="35"/>
  <c r="AH26" i="35"/>
  <c r="AF26" i="35"/>
  <c r="BQ25" i="35"/>
  <c r="BD25" i="35"/>
  <c r="AJ25" i="35"/>
  <c r="AH25" i="35"/>
  <c r="AF25" i="35"/>
  <c r="BQ24" i="35"/>
  <c r="BD24" i="35"/>
  <c r="AJ24" i="35"/>
  <c r="AH24" i="35"/>
  <c r="AF24" i="35"/>
  <c r="BQ23" i="35"/>
  <c r="BD23" i="35"/>
  <c r="AJ23" i="35"/>
  <c r="AH23" i="35"/>
  <c r="AF23" i="35"/>
  <c r="BQ22" i="35"/>
  <c r="BD22" i="35"/>
  <c r="AJ22" i="35"/>
  <c r="AH22" i="35"/>
  <c r="AF22" i="35"/>
  <c r="BQ21" i="35"/>
  <c r="BD21" i="35"/>
  <c r="AJ21" i="35"/>
  <c r="AH21" i="35"/>
  <c r="AF21" i="35"/>
  <c r="W21" i="35"/>
  <c r="U21" i="35"/>
  <c r="S21" i="35"/>
  <c r="AS21" i="35" s="1"/>
  <c r="BQ120" i="29"/>
  <c r="BD120" i="29"/>
  <c r="AJ120" i="29"/>
  <c r="AH120" i="29"/>
  <c r="AF120" i="29"/>
  <c r="BQ119" i="29"/>
  <c r="BD119" i="29"/>
  <c r="AJ119" i="29"/>
  <c r="AH119" i="29"/>
  <c r="AF119" i="29"/>
  <c r="BQ118" i="29"/>
  <c r="BD118" i="29"/>
  <c r="AJ118" i="29"/>
  <c r="AH118" i="29"/>
  <c r="AF118" i="29"/>
  <c r="BQ117" i="29"/>
  <c r="BD117" i="29"/>
  <c r="AJ117" i="29"/>
  <c r="AH117" i="29"/>
  <c r="AF117" i="29"/>
  <c r="BQ116" i="29"/>
  <c r="BD116" i="29"/>
  <c r="AJ116" i="29"/>
  <c r="AH116" i="29"/>
  <c r="AF116" i="29"/>
  <c r="BQ115" i="29"/>
  <c r="BD115" i="29"/>
  <c r="AJ115" i="29"/>
  <c r="AH115" i="29"/>
  <c r="AF115" i="29"/>
  <c r="W115" i="29"/>
  <c r="U115" i="29"/>
  <c r="S115" i="29"/>
  <c r="AS115" i="29" s="1"/>
  <c r="BQ114" i="29"/>
  <c r="BD114" i="29"/>
  <c r="AJ114" i="29"/>
  <c r="AH114" i="29"/>
  <c r="AF114" i="29"/>
  <c r="BQ113" i="29"/>
  <c r="BD113" i="29"/>
  <c r="AJ113" i="29"/>
  <c r="AH113" i="29"/>
  <c r="AF113" i="29"/>
  <c r="BQ112" i="29"/>
  <c r="BD112" i="29"/>
  <c r="AJ112" i="29"/>
  <c r="AH112" i="29"/>
  <c r="AF112" i="29"/>
  <c r="BQ111" i="29"/>
  <c r="BD111" i="29"/>
  <c r="AJ111" i="29"/>
  <c r="AH111" i="29"/>
  <c r="AF111" i="29"/>
  <c r="BQ110" i="29"/>
  <c r="BD110" i="29"/>
  <c r="AJ110" i="29"/>
  <c r="AH110" i="29"/>
  <c r="AF110" i="29"/>
  <c r="BQ109" i="29"/>
  <c r="BD109" i="29"/>
  <c r="AJ109" i="29"/>
  <c r="AH109" i="29"/>
  <c r="AF109" i="29"/>
  <c r="W109" i="29"/>
  <c r="U109" i="29"/>
  <c r="S109" i="29"/>
  <c r="AS109" i="29" s="1"/>
  <c r="BQ108" i="29"/>
  <c r="BD108" i="29"/>
  <c r="AJ108" i="29"/>
  <c r="AH108" i="29"/>
  <c r="AF108" i="29"/>
  <c r="BQ107" i="29"/>
  <c r="BD107" i="29"/>
  <c r="AJ107" i="29"/>
  <c r="AH107" i="29"/>
  <c r="AF107" i="29"/>
  <c r="BQ106" i="29"/>
  <c r="BD106" i="29"/>
  <c r="AJ106" i="29"/>
  <c r="AH106" i="29"/>
  <c r="AF106" i="29"/>
  <c r="BQ105" i="29"/>
  <c r="BD105" i="29"/>
  <c r="AJ105" i="29"/>
  <c r="AH105" i="29"/>
  <c r="AF105" i="29"/>
  <c r="BQ104" i="29"/>
  <c r="BD104" i="29"/>
  <c r="AJ104" i="29"/>
  <c r="AH104" i="29"/>
  <c r="AF104" i="29"/>
  <c r="BQ103" i="29"/>
  <c r="BD103" i="29"/>
  <c r="AJ103" i="29"/>
  <c r="AH103" i="29"/>
  <c r="AF103" i="29"/>
  <c r="W103" i="29"/>
  <c r="U103" i="29"/>
  <c r="S103" i="29"/>
  <c r="AS103" i="29" s="1"/>
  <c r="BQ102" i="29"/>
  <c r="BD102" i="29"/>
  <c r="AJ102" i="29"/>
  <c r="AH102" i="29"/>
  <c r="AF102" i="29"/>
  <c r="BQ101" i="29"/>
  <c r="BD101" i="29"/>
  <c r="AJ101" i="29"/>
  <c r="AH101" i="29"/>
  <c r="AF101" i="29"/>
  <c r="BQ100" i="29"/>
  <c r="BD100" i="29"/>
  <c r="AJ100" i="29"/>
  <c r="AH100" i="29"/>
  <c r="AF100" i="29"/>
  <c r="BQ99" i="29"/>
  <c r="BD99" i="29"/>
  <c r="AJ99" i="29"/>
  <c r="AH99" i="29"/>
  <c r="AF99" i="29"/>
  <c r="BQ98" i="29"/>
  <c r="BD98" i="29"/>
  <c r="AJ98" i="29"/>
  <c r="AH98" i="29"/>
  <c r="AF98" i="29"/>
  <c r="BQ97" i="29"/>
  <c r="BD97" i="29"/>
  <c r="AJ97" i="29"/>
  <c r="AH97" i="29"/>
  <c r="AF97" i="29"/>
  <c r="W97" i="29"/>
  <c r="U97" i="29"/>
  <c r="S97" i="29"/>
  <c r="AS97" i="29" s="1"/>
  <c r="BQ96" i="29"/>
  <c r="BD96" i="29"/>
  <c r="AJ96" i="29"/>
  <c r="AH96" i="29"/>
  <c r="AF96" i="29"/>
  <c r="BQ95" i="29"/>
  <c r="BD95" i="29"/>
  <c r="AJ95" i="29"/>
  <c r="AH95" i="29"/>
  <c r="AF95" i="29"/>
  <c r="BQ94" i="29"/>
  <c r="BD94" i="29"/>
  <c r="AJ94" i="29"/>
  <c r="AH94" i="29"/>
  <c r="AF94" i="29"/>
  <c r="BQ93" i="29"/>
  <c r="BD93" i="29"/>
  <c r="AJ93" i="29"/>
  <c r="AH93" i="29"/>
  <c r="AF93" i="29"/>
  <c r="BQ92" i="29"/>
  <c r="BD92" i="29"/>
  <c r="AJ92" i="29"/>
  <c r="AH92" i="29"/>
  <c r="AF92" i="29"/>
  <c r="BQ91" i="29"/>
  <c r="BD91" i="29"/>
  <c r="AJ91" i="29"/>
  <c r="AH91" i="29"/>
  <c r="AF91" i="29"/>
  <c r="W91" i="29"/>
  <c r="U91" i="29"/>
  <c r="S91" i="29"/>
  <c r="AS91" i="29" s="1"/>
  <c r="BQ90" i="29"/>
  <c r="BD90" i="29"/>
  <c r="AJ90" i="29"/>
  <c r="AH90" i="29"/>
  <c r="AF90" i="29"/>
  <c r="BQ89" i="29"/>
  <c r="BD89" i="29"/>
  <c r="AJ89" i="29"/>
  <c r="AH89" i="29"/>
  <c r="AF89" i="29"/>
  <c r="BQ88" i="29"/>
  <c r="BD88" i="29"/>
  <c r="AJ88" i="29"/>
  <c r="AH88" i="29"/>
  <c r="AF88" i="29"/>
  <c r="BQ87" i="29"/>
  <c r="BD87" i="29"/>
  <c r="AJ87" i="29"/>
  <c r="AH87" i="29"/>
  <c r="AF87" i="29"/>
  <c r="BQ86" i="29"/>
  <c r="BD86" i="29"/>
  <c r="AJ86" i="29"/>
  <c r="AH86" i="29"/>
  <c r="AF86" i="29"/>
  <c r="BQ85" i="29"/>
  <c r="BD85" i="29"/>
  <c r="AJ85" i="29"/>
  <c r="AH85" i="29"/>
  <c r="AF85" i="29"/>
  <c r="W85" i="29"/>
  <c r="U85" i="29"/>
  <c r="S85" i="29"/>
  <c r="AS85" i="29" s="1"/>
  <c r="BQ84" i="29"/>
  <c r="BD84" i="29"/>
  <c r="AJ84" i="29"/>
  <c r="AH84" i="29"/>
  <c r="AF84" i="29"/>
  <c r="BQ83" i="29"/>
  <c r="BD83" i="29"/>
  <c r="AJ83" i="29"/>
  <c r="AH83" i="29"/>
  <c r="AF83" i="29"/>
  <c r="BQ82" i="29"/>
  <c r="BD82" i="29"/>
  <c r="AJ82" i="29"/>
  <c r="AH82" i="29"/>
  <c r="AF82" i="29"/>
  <c r="BQ81" i="29"/>
  <c r="BD81" i="29"/>
  <c r="AJ81" i="29"/>
  <c r="AH81" i="29"/>
  <c r="AF81" i="29"/>
  <c r="BQ80" i="29"/>
  <c r="BD80" i="29"/>
  <c r="AJ80" i="29"/>
  <c r="AH80" i="29"/>
  <c r="AF80" i="29"/>
  <c r="BQ79" i="29"/>
  <c r="BD79" i="29"/>
  <c r="AJ79" i="29"/>
  <c r="AH79" i="29"/>
  <c r="AF79" i="29"/>
  <c r="W79" i="29"/>
  <c r="U79" i="29"/>
  <c r="S79" i="29"/>
  <c r="AS79" i="29" s="1"/>
  <c r="BQ78" i="29"/>
  <c r="BD78" i="29"/>
  <c r="AJ78" i="29"/>
  <c r="AH78" i="29"/>
  <c r="AF78" i="29"/>
  <c r="BQ77" i="29"/>
  <c r="BD77" i="29"/>
  <c r="AJ77" i="29"/>
  <c r="AH77" i="29"/>
  <c r="AF77" i="29"/>
  <c r="BQ76" i="29"/>
  <c r="BD76" i="29"/>
  <c r="AJ76" i="29"/>
  <c r="AH76" i="29"/>
  <c r="AF76" i="29"/>
  <c r="BQ75" i="29"/>
  <c r="BD75" i="29"/>
  <c r="AJ75" i="29"/>
  <c r="AH75" i="29"/>
  <c r="AF75" i="29"/>
  <c r="BQ74" i="29"/>
  <c r="BD74" i="29"/>
  <c r="AJ74" i="29"/>
  <c r="AH74" i="29"/>
  <c r="AF74" i="29"/>
  <c r="BQ73" i="29"/>
  <c r="BD73" i="29"/>
  <c r="AJ73" i="29"/>
  <c r="AH73" i="29"/>
  <c r="AF73" i="29"/>
  <c r="W73" i="29"/>
  <c r="U73" i="29"/>
  <c r="S73" i="29"/>
  <c r="AS73" i="29" s="1"/>
  <c r="AK38" i="35" l="1"/>
  <c r="AK21" i="35"/>
  <c r="AL21" i="35" s="1"/>
  <c r="AK30" i="35"/>
  <c r="BR30" i="35"/>
  <c r="BR23" i="35"/>
  <c r="BR32" i="35"/>
  <c r="AK35" i="35"/>
  <c r="BR35" i="35"/>
  <c r="AK26" i="35"/>
  <c r="Y27" i="35"/>
  <c r="X27" i="35" s="1"/>
  <c r="Z27" i="35" s="1"/>
  <c r="AA27" i="35" s="1"/>
  <c r="AY27" i="35" s="1"/>
  <c r="AK28" i="35"/>
  <c r="BR27" i="35"/>
  <c r="AM32" i="35"/>
  <c r="BR22" i="35"/>
  <c r="AK27" i="35"/>
  <c r="AL27" i="35" s="1"/>
  <c r="BR24" i="35"/>
  <c r="AK22" i="35"/>
  <c r="AK25" i="35"/>
  <c r="BR26" i="35"/>
  <c r="AM37" i="35"/>
  <c r="AK32" i="35"/>
  <c r="AK33" i="35"/>
  <c r="AL33" i="35" s="1"/>
  <c r="AK36" i="35"/>
  <c r="BR25" i="35"/>
  <c r="AL24" i="35"/>
  <c r="AK31" i="35"/>
  <c r="BR21" i="35"/>
  <c r="Y33" i="35"/>
  <c r="AV33" i="35" s="1"/>
  <c r="BR38" i="35"/>
  <c r="AL113" i="29"/>
  <c r="BR75" i="29"/>
  <c r="AK93" i="29"/>
  <c r="AK118" i="29"/>
  <c r="AK82" i="29"/>
  <c r="BR109" i="29"/>
  <c r="BR114" i="29"/>
  <c r="BR87" i="29"/>
  <c r="BR106" i="29"/>
  <c r="AK78" i="29"/>
  <c r="AK79" i="29"/>
  <c r="AL79" i="29" s="1"/>
  <c r="BR92" i="29"/>
  <c r="BR113" i="29"/>
  <c r="Y85" i="29"/>
  <c r="X85" i="29" s="1"/>
  <c r="Z85" i="29" s="1"/>
  <c r="AA85" i="29" s="1"/>
  <c r="AY85" i="29" s="1"/>
  <c r="AK86" i="29"/>
  <c r="BR100" i="29"/>
  <c r="AK92" i="29"/>
  <c r="AK95" i="29"/>
  <c r="AK85" i="29"/>
  <c r="AL85" i="29" s="1"/>
  <c r="BR86" i="29"/>
  <c r="Y97" i="29"/>
  <c r="AV97" i="29" s="1"/>
  <c r="BR99" i="29"/>
  <c r="BR79" i="29"/>
  <c r="AK87" i="29"/>
  <c r="AK100" i="29"/>
  <c r="AK102" i="29"/>
  <c r="BR110" i="29"/>
  <c r="AK112" i="29"/>
  <c r="BR103" i="29"/>
  <c r="AK105" i="29"/>
  <c r="BR116" i="29"/>
  <c r="Y103" i="29"/>
  <c r="AV103" i="29" s="1"/>
  <c r="AK117" i="29"/>
  <c r="BR118" i="29"/>
  <c r="AK83" i="29"/>
  <c r="AK96" i="29"/>
  <c r="AK97" i="29"/>
  <c r="AL97" i="29" s="1"/>
  <c r="BR120" i="29"/>
  <c r="BR85" i="29"/>
  <c r="AM81" i="29"/>
  <c r="AK81" i="29"/>
  <c r="BR82" i="29"/>
  <c r="AK84" i="29"/>
  <c r="AK90" i="29"/>
  <c r="BR95" i="29"/>
  <c r="AK101" i="29"/>
  <c r="AK108" i="29"/>
  <c r="AK119" i="29"/>
  <c r="AK76" i="29"/>
  <c r="Y79" i="29"/>
  <c r="AV79" i="29" s="1"/>
  <c r="AK80" i="29"/>
  <c r="AK89" i="29"/>
  <c r="BR90" i="29"/>
  <c r="BR101" i="29"/>
  <c r="AK104" i="29"/>
  <c r="AK107" i="29"/>
  <c r="BR108" i="29"/>
  <c r="AK111" i="29"/>
  <c r="AK114" i="29"/>
  <c r="AL83" i="29"/>
  <c r="AM114" i="29"/>
  <c r="BR83" i="29"/>
  <c r="BR96" i="29"/>
  <c r="AL114" i="29"/>
  <c r="BR89" i="29"/>
  <c r="BR93" i="29"/>
  <c r="AK103" i="29"/>
  <c r="AL103" i="29" s="1"/>
  <c r="BR107" i="29"/>
  <c r="Y109" i="29"/>
  <c r="X109" i="29" s="1"/>
  <c r="Z109" i="29" s="1"/>
  <c r="AA109" i="29" s="1"/>
  <c r="AY109" i="29" s="1"/>
  <c r="AK110" i="29"/>
  <c r="AM113" i="29"/>
  <c r="AM25" i="35"/>
  <c r="AM31" i="35"/>
  <c r="AM36" i="35"/>
  <c r="BR37" i="35"/>
  <c r="AM26" i="35"/>
  <c r="BR29" i="35"/>
  <c r="AK24" i="35"/>
  <c r="BR34" i="35"/>
  <c r="AL25" i="35"/>
  <c r="BR28" i="35"/>
  <c r="BR33" i="35"/>
  <c r="AM24" i="35"/>
  <c r="BR36" i="35"/>
  <c r="Y21" i="35"/>
  <c r="AM21" i="35" s="1"/>
  <c r="AK23" i="35"/>
  <c r="AK29" i="35"/>
  <c r="BR31" i="35"/>
  <c r="AK34" i="35"/>
  <c r="AM38" i="35"/>
  <c r="AM23" i="35"/>
  <c r="AL32" i="35"/>
  <c r="AK37" i="35"/>
  <c r="AL26" i="35"/>
  <c r="AL36" i="35"/>
  <c r="AL37" i="35"/>
  <c r="AL38" i="35"/>
  <c r="AL30" i="35"/>
  <c r="AM30" i="35"/>
  <c r="AL31" i="35"/>
  <c r="AL23" i="35"/>
  <c r="AM76" i="29"/>
  <c r="BR77" i="29"/>
  <c r="AM82" i="29"/>
  <c r="AK91" i="29"/>
  <c r="AL91" i="29" s="1"/>
  <c r="BR98" i="29"/>
  <c r="BR102" i="29"/>
  <c r="AK109" i="29"/>
  <c r="AL109" i="29" s="1"/>
  <c r="BR112" i="29"/>
  <c r="BR115" i="29"/>
  <c r="AK77" i="29"/>
  <c r="AK75" i="29"/>
  <c r="AL81" i="29"/>
  <c r="AK106" i="29"/>
  <c r="AK98" i="29"/>
  <c r="AK99" i="29"/>
  <c r="AK113" i="29"/>
  <c r="Y115" i="29"/>
  <c r="AM115" i="29" s="1"/>
  <c r="AM116" i="29" s="1"/>
  <c r="AM117" i="29" s="1"/>
  <c r="AM118" i="29" s="1"/>
  <c r="AM119" i="29" s="1"/>
  <c r="AM120" i="29" s="1"/>
  <c r="AK116" i="29"/>
  <c r="AK120" i="29"/>
  <c r="BR80" i="29"/>
  <c r="BR94" i="29"/>
  <c r="AM108" i="29"/>
  <c r="AK73" i="29"/>
  <c r="AL73" i="29" s="1"/>
  <c r="BR105" i="29"/>
  <c r="BR76" i="29"/>
  <c r="AK74" i="29"/>
  <c r="AL78" i="29"/>
  <c r="AM78" i="29"/>
  <c r="BR81" i="29"/>
  <c r="Y91" i="29"/>
  <c r="X91" i="29" s="1"/>
  <c r="Z91" i="29" s="1"/>
  <c r="AA91" i="29" s="1"/>
  <c r="AY91" i="29" s="1"/>
  <c r="AK94" i="29"/>
  <c r="BR117" i="29"/>
  <c r="AM77" i="29"/>
  <c r="AL77" i="29"/>
  <c r="BR119" i="29"/>
  <c r="BR84" i="29"/>
  <c r="BR73" i="29"/>
  <c r="AK88" i="29"/>
  <c r="AK115" i="29"/>
  <c r="AL115" i="29" s="1"/>
  <c r="BR111" i="29"/>
  <c r="BR74" i="29"/>
  <c r="BR91" i="29"/>
  <c r="Y73" i="29"/>
  <c r="AL76" i="29"/>
  <c r="BR88" i="29"/>
  <c r="BR97" i="29"/>
  <c r="BR104" i="29"/>
  <c r="AM84" i="29"/>
  <c r="AL84" i="29"/>
  <c r="BR78" i="29"/>
  <c r="AM83" i="29"/>
  <c r="AL82" i="29"/>
  <c r="AL108" i="29"/>
  <c r="AV27" i="35" l="1"/>
  <c r="AL28" i="35"/>
  <c r="AM27" i="35"/>
  <c r="AM28" i="35" s="1"/>
  <c r="AM29" i="35" s="1"/>
  <c r="AV21" i="35"/>
  <c r="AL34" i="35"/>
  <c r="AL35" i="35" s="1"/>
  <c r="X33" i="35"/>
  <c r="Z33" i="35" s="1"/>
  <c r="AA33" i="35" s="1"/>
  <c r="AY33" i="35" s="1"/>
  <c r="AM33" i="35"/>
  <c r="AM34" i="35" s="1"/>
  <c r="AM35" i="35" s="1"/>
  <c r="AM97" i="29"/>
  <c r="AM98" i="29" s="1"/>
  <c r="AM99" i="29" s="1"/>
  <c r="AM100" i="29" s="1"/>
  <c r="AM101" i="29" s="1"/>
  <c r="AM102" i="29" s="1"/>
  <c r="AW97" i="29" s="1"/>
  <c r="AX97" i="29" s="1"/>
  <c r="AV85" i="29"/>
  <c r="AL22" i="35"/>
  <c r="AT21" i="35" s="1"/>
  <c r="AU21" i="35" s="1"/>
  <c r="X21" i="35"/>
  <c r="Z21" i="35" s="1"/>
  <c r="AA21" i="35" s="1"/>
  <c r="AY21" i="35" s="1"/>
  <c r="AM79" i="29"/>
  <c r="AM80" i="29" s="1"/>
  <c r="AW79" i="29" s="1"/>
  <c r="AX79" i="29" s="1"/>
  <c r="AL92" i="29"/>
  <c r="AL93" i="29" s="1"/>
  <c r="AL94" i="29" s="1"/>
  <c r="AL95" i="29" s="1"/>
  <c r="AL96" i="29" s="1"/>
  <c r="AT91" i="29" s="1"/>
  <c r="AU91" i="29" s="1"/>
  <c r="AL86" i="29"/>
  <c r="AL87" i="29" s="1"/>
  <c r="AL88" i="29" s="1"/>
  <c r="AL89" i="29" s="1"/>
  <c r="AL90" i="29" s="1"/>
  <c r="AL98" i="29"/>
  <c r="AL99" i="29" s="1"/>
  <c r="AL100" i="29" s="1"/>
  <c r="AL101" i="29" s="1"/>
  <c r="AL102" i="29" s="1"/>
  <c r="X97" i="29"/>
  <c r="Z97" i="29" s="1"/>
  <c r="AA97" i="29" s="1"/>
  <c r="AY97" i="29" s="1"/>
  <c r="AV109" i="29"/>
  <c r="AV115" i="29"/>
  <c r="X115" i="29"/>
  <c r="Z115" i="29" s="1"/>
  <c r="AA115" i="29" s="1"/>
  <c r="AY115" i="29" s="1"/>
  <c r="AM109" i="29"/>
  <c r="AM85" i="29"/>
  <c r="AM86" i="29" s="1"/>
  <c r="AM87" i="29" s="1"/>
  <c r="AM88" i="29" s="1"/>
  <c r="AM89" i="29" s="1"/>
  <c r="AM90" i="29" s="1"/>
  <c r="AM110" i="29"/>
  <c r="AM111" i="29" s="1"/>
  <c r="AM112" i="29" s="1"/>
  <c r="AL80" i="29"/>
  <c r="AT79" i="29" s="1"/>
  <c r="AU79" i="29" s="1"/>
  <c r="X103" i="29"/>
  <c r="Z103" i="29" s="1"/>
  <c r="AA103" i="29" s="1"/>
  <c r="AY103" i="29" s="1"/>
  <c r="AM103" i="29"/>
  <c r="AM104" i="29" s="1"/>
  <c r="AM105" i="29" s="1"/>
  <c r="AM106" i="29" s="1"/>
  <c r="AM107" i="29" s="1"/>
  <c r="X79" i="29"/>
  <c r="Z79" i="29" s="1"/>
  <c r="AA79" i="29" s="1"/>
  <c r="AY79" i="29" s="1"/>
  <c r="AL111" i="29"/>
  <c r="AL112" i="29" s="1"/>
  <c r="AM91" i="29"/>
  <c r="AM92" i="29" s="1"/>
  <c r="AM93" i="29" s="1"/>
  <c r="AM94" i="29" s="1"/>
  <c r="AM95" i="29" s="1"/>
  <c r="AM96" i="29" s="1"/>
  <c r="AV91" i="29"/>
  <c r="AL29" i="35"/>
  <c r="AT27" i="35" s="1"/>
  <c r="AU27" i="35" s="1"/>
  <c r="AM22" i="35"/>
  <c r="AW21" i="35" s="1"/>
  <c r="AX21" i="35" s="1"/>
  <c r="AL116" i="29"/>
  <c r="AL117" i="29" s="1"/>
  <c r="AL118" i="29" s="1"/>
  <c r="AL119" i="29" s="1"/>
  <c r="AL120" i="29" s="1"/>
  <c r="AL104" i="29"/>
  <c r="AL105" i="29" s="1"/>
  <c r="AL106" i="29" s="1"/>
  <c r="AL107" i="29" s="1"/>
  <c r="AW115" i="29"/>
  <c r="AX115" i="29" s="1"/>
  <c r="AV73" i="29"/>
  <c r="X73" i="29"/>
  <c r="Z73" i="29" s="1"/>
  <c r="AA73" i="29" s="1"/>
  <c r="AY73" i="29" s="1"/>
  <c r="AL110" i="29"/>
  <c r="AM73" i="29"/>
  <c r="AL74" i="29"/>
  <c r="AL75" i="29" s="1"/>
  <c r="AT33" i="35" l="1"/>
  <c r="AU33" i="35" s="1"/>
  <c r="AZ21" i="35"/>
  <c r="AW109" i="29"/>
  <c r="AX109" i="29" s="1"/>
  <c r="AT109" i="29"/>
  <c r="AU109" i="29" s="1"/>
  <c r="AW103" i="29"/>
  <c r="AX103" i="29" s="1"/>
  <c r="AZ79" i="29"/>
  <c r="AW33" i="35"/>
  <c r="AX33" i="35" s="1"/>
  <c r="AW27" i="35"/>
  <c r="AX27" i="35" s="1"/>
  <c r="AZ27" i="35" s="1"/>
  <c r="AT97" i="29"/>
  <c r="AU97" i="29" s="1"/>
  <c r="AZ97" i="29" s="1"/>
  <c r="AT85" i="29"/>
  <c r="AU85" i="29" s="1"/>
  <c r="AW91" i="29"/>
  <c r="AX91" i="29" s="1"/>
  <c r="AZ91" i="29" s="1"/>
  <c r="AT115" i="29"/>
  <c r="AU115" i="29" s="1"/>
  <c r="AZ115" i="29" s="1"/>
  <c r="AT73" i="29"/>
  <c r="AU73" i="29" s="1"/>
  <c r="AT103" i="29"/>
  <c r="AU103" i="29" s="1"/>
  <c r="AM74" i="29"/>
  <c r="AM75" i="29" s="1"/>
  <c r="AW85" i="29"/>
  <c r="AX85" i="29" s="1"/>
  <c r="AZ33" i="35" l="1"/>
  <c r="AZ109" i="29"/>
  <c r="AZ85" i="29"/>
  <c r="AZ103" i="29"/>
  <c r="AW73" i="29"/>
  <c r="AX73" i="29" s="1"/>
  <c r="AZ73" i="29" s="1"/>
  <c r="S313" i="29" l="1"/>
  <c r="AS313" i="29" s="1"/>
  <c r="U313" i="29"/>
  <c r="W313" i="29"/>
  <c r="AF313" i="29"/>
  <c r="AH313" i="29"/>
  <c r="AJ313" i="29"/>
  <c r="BD313" i="29"/>
  <c r="BQ313" i="29"/>
  <c r="AF314" i="29"/>
  <c r="AH314" i="29"/>
  <c r="AJ314" i="29"/>
  <c r="BD314" i="29"/>
  <c r="BQ314" i="29"/>
  <c r="AF315" i="29"/>
  <c r="AH315" i="29"/>
  <c r="AJ315" i="29"/>
  <c r="BD315" i="29"/>
  <c r="BQ315" i="29"/>
  <c r="AF316" i="29"/>
  <c r="AH316" i="29"/>
  <c r="AJ316" i="29"/>
  <c r="BD316" i="29"/>
  <c r="BQ316" i="29"/>
  <c r="AF317" i="29"/>
  <c r="AH317" i="29"/>
  <c r="AJ317" i="29"/>
  <c r="BD317" i="29"/>
  <c r="BQ317" i="29"/>
  <c r="AF318" i="29"/>
  <c r="AH318" i="29"/>
  <c r="AJ318" i="29"/>
  <c r="BD318" i="29"/>
  <c r="BQ318" i="29"/>
  <c r="BQ62" i="35"/>
  <c r="BD62" i="35"/>
  <c r="AJ62" i="35"/>
  <c r="AH62" i="35"/>
  <c r="AF62" i="35"/>
  <c r="BQ61" i="35"/>
  <c r="BD61" i="35"/>
  <c r="AJ61" i="35"/>
  <c r="AH61" i="35"/>
  <c r="AF61" i="35"/>
  <c r="BQ60" i="35"/>
  <c r="BD60" i="35"/>
  <c r="AJ60" i="35"/>
  <c r="AH60" i="35"/>
  <c r="AF60" i="35"/>
  <c r="BQ59" i="35"/>
  <c r="BD59" i="35"/>
  <c r="AJ59" i="35"/>
  <c r="AH59" i="35"/>
  <c r="AF59" i="35"/>
  <c r="BQ58" i="35"/>
  <c r="BD58" i="35"/>
  <c r="AJ58" i="35"/>
  <c r="AH58" i="35"/>
  <c r="AF58" i="35"/>
  <c r="BQ57" i="35"/>
  <c r="BD57" i="35"/>
  <c r="AJ57" i="35"/>
  <c r="AH57" i="35"/>
  <c r="AF57" i="35"/>
  <c r="W57" i="35"/>
  <c r="U57" i="35"/>
  <c r="S57" i="35"/>
  <c r="AS57" i="35" s="1"/>
  <c r="S153" i="35"/>
  <c r="AS153" i="35" s="1"/>
  <c r="U153" i="35"/>
  <c r="W153" i="35"/>
  <c r="AF153" i="35"/>
  <c r="AH153" i="35"/>
  <c r="AJ153" i="35"/>
  <c r="BD153" i="35"/>
  <c r="BQ153" i="35"/>
  <c r="AF154" i="35"/>
  <c r="AH154" i="35"/>
  <c r="AJ154" i="35"/>
  <c r="BD154" i="35"/>
  <c r="BQ154" i="35"/>
  <c r="AF155" i="35"/>
  <c r="AH155" i="35"/>
  <c r="AJ155" i="35"/>
  <c r="BD155" i="35"/>
  <c r="BQ155" i="35"/>
  <c r="AF156" i="35"/>
  <c r="AH156" i="35"/>
  <c r="AJ156" i="35"/>
  <c r="BD156" i="35"/>
  <c r="BQ156" i="35"/>
  <c r="AF157" i="35"/>
  <c r="AH157" i="35"/>
  <c r="AJ157" i="35"/>
  <c r="BD157" i="35"/>
  <c r="BQ157" i="35"/>
  <c r="AF158" i="35"/>
  <c r="AM158" i="35" s="1"/>
  <c r="AH158" i="35"/>
  <c r="AJ158" i="35"/>
  <c r="BD158" i="35"/>
  <c r="BQ158" i="35"/>
  <c r="S159" i="35"/>
  <c r="U159" i="35"/>
  <c r="W159" i="35"/>
  <c r="AF159" i="35"/>
  <c r="AH159" i="35"/>
  <c r="AJ159" i="35"/>
  <c r="BD159" i="35"/>
  <c r="BQ159" i="35"/>
  <c r="AF160" i="35"/>
  <c r="AH160" i="35"/>
  <c r="AJ160" i="35"/>
  <c r="BD160" i="35"/>
  <c r="BQ160" i="35"/>
  <c r="AF161" i="35"/>
  <c r="AH161" i="35"/>
  <c r="AJ161" i="35"/>
  <c r="BD161" i="35"/>
  <c r="BQ161" i="35"/>
  <c r="AF162" i="35"/>
  <c r="AH162" i="35"/>
  <c r="AJ162" i="35"/>
  <c r="BD162" i="35"/>
  <c r="BQ162" i="35"/>
  <c r="AF163" i="35"/>
  <c r="AH163" i="35"/>
  <c r="AJ163" i="35"/>
  <c r="BD163" i="35"/>
  <c r="BQ163" i="35"/>
  <c r="AF164" i="35"/>
  <c r="AH164" i="35"/>
  <c r="AJ164" i="35"/>
  <c r="BD164" i="35"/>
  <c r="BQ164" i="35"/>
  <c r="BQ222" i="29"/>
  <c r="BD222" i="29"/>
  <c r="AJ222" i="29"/>
  <c r="AH222" i="29"/>
  <c r="AF222" i="29"/>
  <c r="BQ221" i="29"/>
  <c r="BD221" i="29"/>
  <c r="AJ221" i="29"/>
  <c r="AH221" i="29"/>
  <c r="AF221" i="29"/>
  <c r="BQ220" i="29"/>
  <c r="BD220" i="29"/>
  <c r="AJ220" i="29"/>
  <c r="AH220" i="29"/>
  <c r="AF220" i="29"/>
  <c r="BQ219" i="29"/>
  <c r="BD219" i="29"/>
  <c r="AJ219" i="29"/>
  <c r="AH219" i="29"/>
  <c r="AF219" i="29"/>
  <c r="BQ218" i="29"/>
  <c r="BD218" i="29"/>
  <c r="AJ218" i="29"/>
  <c r="AH218" i="29"/>
  <c r="AF218" i="29"/>
  <c r="BQ217" i="29"/>
  <c r="BD217" i="29"/>
  <c r="AJ217" i="29"/>
  <c r="AH217" i="29"/>
  <c r="AF217" i="29"/>
  <c r="W217" i="29"/>
  <c r="U217" i="29"/>
  <c r="S217" i="29"/>
  <c r="AS217" i="29" s="1"/>
  <c r="BQ216" i="29"/>
  <c r="BD216" i="29"/>
  <c r="AJ216" i="29"/>
  <c r="AH216" i="29"/>
  <c r="AF216" i="29"/>
  <c r="BQ215" i="29"/>
  <c r="BD215" i="29"/>
  <c r="AJ215" i="29"/>
  <c r="AH215" i="29"/>
  <c r="AF215" i="29"/>
  <c r="BQ214" i="29"/>
  <c r="BD214" i="29"/>
  <c r="AJ214" i="29"/>
  <c r="AH214" i="29"/>
  <c r="AF214" i="29"/>
  <c r="BQ213" i="29"/>
  <c r="BD213" i="29"/>
  <c r="AJ213" i="29"/>
  <c r="AH213" i="29"/>
  <c r="AF213" i="29"/>
  <c r="BQ212" i="29"/>
  <c r="BD212" i="29"/>
  <c r="AJ212" i="29"/>
  <c r="AH212" i="29"/>
  <c r="AF212" i="29"/>
  <c r="BQ211" i="29"/>
  <c r="BD211" i="29"/>
  <c r="AJ211" i="29"/>
  <c r="AH211" i="29"/>
  <c r="AF211" i="29"/>
  <c r="W211" i="29"/>
  <c r="U211" i="29"/>
  <c r="S211" i="29"/>
  <c r="AS211" i="29" s="1"/>
  <c r="BQ210" i="29"/>
  <c r="BD210" i="29"/>
  <c r="AJ210" i="29"/>
  <c r="AH210" i="29"/>
  <c r="AF210" i="29"/>
  <c r="BQ209" i="29"/>
  <c r="BD209" i="29"/>
  <c r="AJ209" i="29"/>
  <c r="AH209" i="29"/>
  <c r="AF209" i="29"/>
  <c r="BQ208" i="29"/>
  <c r="BD208" i="29"/>
  <c r="AJ208" i="29"/>
  <c r="AH208" i="29"/>
  <c r="AF208" i="29"/>
  <c r="BQ207" i="29"/>
  <c r="BD207" i="29"/>
  <c r="AJ207" i="29"/>
  <c r="AH207" i="29"/>
  <c r="AF207" i="29"/>
  <c r="BQ206" i="29"/>
  <c r="BD206" i="29"/>
  <c r="AJ206" i="29"/>
  <c r="AH206" i="29"/>
  <c r="AF206" i="29"/>
  <c r="BQ205" i="29"/>
  <c r="BD205" i="29"/>
  <c r="AJ205" i="29"/>
  <c r="AH205" i="29"/>
  <c r="AF205" i="29"/>
  <c r="W205" i="29"/>
  <c r="U205" i="29"/>
  <c r="S205" i="29"/>
  <c r="AS205" i="29" s="1"/>
  <c r="BQ204" i="29"/>
  <c r="BD204" i="29"/>
  <c r="AJ204" i="29"/>
  <c r="AH204" i="29"/>
  <c r="AF204" i="29"/>
  <c r="BQ203" i="29"/>
  <c r="BD203" i="29"/>
  <c r="AJ203" i="29"/>
  <c r="AH203" i="29"/>
  <c r="AF203" i="29"/>
  <c r="BQ202" i="29"/>
  <c r="BD202" i="29"/>
  <c r="AJ202" i="29"/>
  <c r="AH202" i="29"/>
  <c r="AF202" i="29"/>
  <c r="BQ201" i="29"/>
  <c r="BD201" i="29"/>
  <c r="AJ201" i="29"/>
  <c r="AH201" i="29"/>
  <c r="AF201" i="29"/>
  <c r="BQ200" i="29"/>
  <c r="BD200" i="29"/>
  <c r="AJ200" i="29"/>
  <c r="AH200" i="29"/>
  <c r="AF200" i="29"/>
  <c r="BQ199" i="29"/>
  <c r="BD199" i="29"/>
  <c r="AJ199" i="29"/>
  <c r="AH199" i="29"/>
  <c r="AF199" i="29"/>
  <c r="W199" i="29"/>
  <c r="U199" i="29"/>
  <c r="S199" i="29"/>
  <c r="AS199" i="29" s="1"/>
  <c r="BQ198" i="29"/>
  <c r="BD198" i="29"/>
  <c r="AJ198" i="29"/>
  <c r="AH198" i="29"/>
  <c r="AF198" i="29"/>
  <c r="BQ197" i="29"/>
  <c r="BD197" i="29"/>
  <c r="AJ197" i="29"/>
  <c r="AH197" i="29"/>
  <c r="AF197" i="29"/>
  <c r="BQ196" i="29"/>
  <c r="BD196" i="29"/>
  <c r="AJ196" i="29"/>
  <c r="AH196" i="29"/>
  <c r="AF196" i="29"/>
  <c r="BQ195" i="29"/>
  <c r="BD195" i="29"/>
  <c r="AJ195" i="29"/>
  <c r="AH195" i="29"/>
  <c r="AF195" i="29"/>
  <c r="BQ194" i="29"/>
  <c r="BD194" i="29"/>
  <c r="AJ194" i="29"/>
  <c r="AH194" i="29"/>
  <c r="AF194" i="29"/>
  <c r="BQ193" i="29"/>
  <c r="BD193" i="29"/>
  <c r="AJ193" i="29"/>
  <c r="AH193" i="29"/>
  <c r="AF193" i="29"/>
  <c r="W193" i="29"/>
  <c r="U193" i="29"/>
  <c r="S193" i="29"/>
  <c r="AS193" i="29" s="1"/>
  <c r="BQ192" i="29"/>
  <c r="BD192" i="29"/>
  <c r="AJ192" i="29"/>
  <c r="AH192" i="29"/>
  <c r="AF192" i="29"/>
  <c r="BQ191" i="29"/>
  <c r="BD191" i="29"/>
  <c r="AJ191" i="29"/>
  <c r="AH191" i="29"/>
  <c r="AF191" i="29"/>
  <c r="BQ190" i="29"/>
  <c r="BD190" i="29"/>
  <c r="AJ190" i="29"/>
  <c r="AH190" i="29"/>
  <c r="AF190" i="29"/>
  <c r="BQ189" i="29"/>
  <c r="BD189" i="29"/>
  <c r="AJ189" i="29"/>
  <c r="AH189" i="29"/>
  <c r="AF189" i="29"/>
  <c r="BQ188" i="29"/>
  <c r="BD188" i="29"/>
  <c r="AJ188" i="29"/>
  <c r="AH188" i="29"/>
  <c r="AF188" i="29"/>
  <c r="BQ187" i="29"/>
  <c r="BD187" i="29"/>
  <c r="AJ187" i="29"/>
  <c r="AH187" i="29"/>
  <c r="AF187" i="29"/>
  <c r="W187" i="29"/>
  <c r="U187" i="29"/>
  <c r="S187" i="29"/>
  <c r="AS187" i="29" s="1"/>
  <c r="BQ186" i="29"/>
  <c r="BD186" i="29"/>
  <c r="AJ186" i="29"/>
  <c r="AH186" i="29"/>
  <c r="AF186" i="29"/>
  <c r="BQ185" i="29"/>
  <c r="BD185" i="29"/>
  <c r="AJ185" i="29"/>
  <c r="AH185" i="29"/>
  <c r="AF185" i="29"/>
  <c r="BQ184" i="29"/>
  <c r="BD184" i="29"/>
  <c r="AJ184" i="29"/>
  <c r="AH184" i="29"/>
  <c r="AF184" i="29"/>
  <c r="BQ183" i="29"/>
  <c r="BD183" i="29"/>
  <c r="AJ183" i="29"/>
  <c r="AH183" i="29"/>
  <c r="AF183" i="29"/>
  <c r="BQ182" i="29"/>
  <c r="BD182" i="29"/>
  <c r="AJ182" i="29"/>
  <c r="AH182" i="29"/>
  <c r="AF182" i="29"/>
  <c r="BQ181" i="29"/>
  <c r="BD181" i="29"/>
  <c r="AJ181" i="29"/>
  <c r="AH181" i="29"/>
  <c r="AF181" i="29"/>
  <c r="W181" i="29"/>
  <c r="U181" i="29"/>
  <c r="S181" i="29"/>
  <c r="AS181" i="29" s="1"/>
  <c r="BQ180" i="29"/>
  <c r="BD180" i="29"/>
  <c r="AJ180" i="29"/>
  <c r="AH180" i="29"/>
  <c r="AF180" i="29"/>
  <c r="BQ179" i="29"/>
  <c r="BD179" i="29"/>
  <c r="AJ179" i="29"/>
  <c r="AH179" i="29"/>
  <c r="AF179" i="29"/>
  <c r="BQ178" i="29"/>
  <c r="BD178" i="29"/>
  <c r="AJ178" i="29"/>
  <c r="AH178" i="29"/>
  <c r="AF178" i="29"/>
  <c r="BQ177" i="29"/>
  <c r="BD177" i="29"/>
  <c r="AJ177" i="29"/>
  <c r="AH177" i="29"/>
  <c r="AF177" i="29"/>
  <c r="BQ176" i="29"/>
  <c r="BD176" i="29"/>
  <c r="AJ176" i="29"/>
  <c r="AH176" i="29"/>
  <c r="AF176" i="29"/>
  <c r="BQ175" i="29"/>
  <c r="BD175" i="29"/>
  <c r="AJ175" i="29"/>
  <c r="AH175" i="29"/>
  <c r="AF175" i="29"/>
  <c r="W175" i="29"/>
  <c r="U175" i="29"/>
  <c r="S175" i="29"/>
  <c r="AS175" i="29" s="1"/>
  <c r="BQ174" i="29"/>
  <c r="BD174" i="29"/>
  <c r="AJ174" i="29"/>
  <c r="AH174" i="29"/>
  <c r="AF174" i="29"/>
  <c r="BQ173" i="29"/>
  <c r="BD173" i="29"/>
  <c r="AJ173" i="29"/>
  <c r="AH173" i="29"/>
  <c r="AF173" i="29"/>
  <c r="BQ172" i="29"/>
  <c r="BD172" i="29"/>
  <c r="AJ172" i="29"/>
  <c r="AH172" i="29"/>
  <c r="AF172" i="29"/>
  <c r="BQ171" i="29"/>
  <c r="BD171" i="29"/>
  <c r="AJ171" i="29"/>
  <c r="AH171" i="29"/>
  <c r="AF171" i="29"/>
  <c r="BQ170" i="29"/>
  <c r="BD170" i="29"/>
  <c r="AJ170" i="29"/>
  <c r="AH170" i="29"/>
  <c r="AF170" i="29"/>
  <c r="BQ169" i="29"/>
  <c r="BD169" i="29"/>
  <c r="AJ169" i="29"/>
  <c r="AH169" i="29"/>
  <c r="AF169" i="29"/>
  <c r="W169" i="29"/>
  <c r="U169" i="29"/>
  <c r="S169" i="29"/>
  <c r="AS169" i="29" s="1"/>
  <c r="BR58" i="35" l="1"/>
  <c r="AK60" i="35"/>
  <c r="Y57" i="35"/>
  <c r="X57" i="35" s="1"/>
  <c r="Z57" i="35" s="1"/>
  <c r="AA57" i="35" s="1"/>
  <c r="AY57" i="35" s="1"/>
  <c r="AL157" i="35"/>
  <c r="AM157" i="35"/>
  <c r="AK164" i="35"/>
  <c r="AK163" i="35"/>
  <c r="AK156" i="35"/>
  <c r="AL158" i="35"/>
  <c r="AK158" i="35"/>
  <c r="BR153" i="35"/>
  <c r="BR164" i="35"/>
  <c r="AK161" i="35"/>
  <c r="BR161" i="35"/>
  <c r="AK154" i="35"/>
  <c r="AK157" i="35"/>
  <c r="BR60" i="35"/>
  <c r="AK62" i="35"/>
  <c r="BR57" i="35"/>
  <c r="AL156" i="35"/>
  <c r="AK61" i="35"/>
  <c r="BR162" i="35"/>
  <c r="BR154" i="35"/>
  <c r="AM156" i="35"/>
  <c r="AM155" i="35"/>
  <c r="AL155" i="35"/>
  <c r="AK57" i="35"/>
  <c r="AL57" i="35" s="1"/>
  <c r="AK162" i="35"/>
  <c r="AK159" i="35"/>
  <c r="BR160" i="35"/>
  <c r="AK59" i="35"/>
  <c r="AM62" i="35"/>
  <c r="Y159" i="35"/>
  <c r="X159" i="35" s="1"/>
  <c r="Z159" i="35" s="1"/>
  <c r="AA159" i="35" s="1"/>
  <c r="AY159" i="35" s="1"/>
  <c r="AK153" i="35"/>
  <c r="AL153" i="35" s="1"/>
  <c r="AK58" i="35"/>
  <c r="BR159" i="35"/>
  <c r="BR158" i="35"/>
  <c r="BR157" i="35"/>
  <c r="BR156" i="35"/>
  <c r="BR155" i="35"/>
  <c r="AK316" i="29"/>
  <c r="AK210" i="29"/>
  <c r="Y313" i="29"/>
  <c r="AV313" i="29" s="1"/>
  <c r="BR313" i="29"/>
  <c r="BR314" i="29"/>
  <c r="BR317" i="29"/>
  <c r="BR316" i="29"/>
  <c r="BR318" i="29"/>
  <c r="AK317" i="29"/>
  <c r="AK318" i="29"/>
  <c r="AM57" i="35"/>
  <c r="AM58" i="35" s="1"/>
  <c r="AM59" i="35" s="1"/>
  <c r="AM60" i="35" s="1"/>
  <c r="AV57" i="35"/>
  <c r="AK160" i="35"/>
  <c r="Y153" i="35"/>
  <c r="AV153" i="35" s="1"/>
  <c r="AK155" i="35"/>
  <c r="BR59" i="35"/>
  <c r="BR62" i="35"/>
  <c r="AM61" i="35"/>
  <c r="BR163" i="35"/>
  <c r="AL159" i="35"/>
  <c r="BR61" i="35"/>
  <c r="AK220" i="29"/>
  <c r="AK313" i="29"/>
  <c r="AL313" i="29" s="1"/>
  <c r="BR315" i="29"/>
  <c r="AK314" i="29"/>
  <c r="AK315" i="29"/>
  <c r="BR213" i="29"/>
  <c r="AM222" i="29"/>
  <c r="BR207" i="29"/>
  <c r="AL179" i="29"/>
  <c r="AK217" i="29"/>
  <c r="AL217" i="29" s="1"/>
  <c r="AL209" i="29"/>
  <c r="AK169" i="29"/>
  <c r="AL169" i="29" s="1"/>
  <c r="Y175" i="29"/>
  <c r="AV175" i="29" s="1"/>
  <c r="AM198" i="29"/>
  <c r="Y205" i="29"/>
  <c r="X205" i="29" s="1"/>
  <c r="Z205" i="29" s="1"/>
  <c r="AA205" i="29" s="1"/>
  <c r="AY205" i="29" s="1"/>
  <c r="AK197" i="29"/>
  <c r="BR178" i="29"/>
  <c r="BR192" i="29"/>
  <c r="BR194" i="29"/>
  <c r="Y211" i="29"/>
  <c r="AV211" i="29" s="1"/>
  <c r="BR171" i="29"/>
  <c r="AK202" i="29"/>
  <c r="AK172" i="29"/>
  <c r="AK186" i="29"/>
  <c r="BR211" i="29"/>
  <c r="AK204" i="29"/>
  <c r="AK206" i="29"/>
  <c r="AK171" i="29"/>
  <c r="AK178" i="29"/>
  <c r="AK185" i="29"/>
  <c r="AK192" i="29"/>
  <c r="BR220" i="29"/>
  <c r="AM180" i="29"/>
  <c r="AK179" i="29"/>
  <c r="AK213" i="29"/>
  <c r="AM178" i="29"/>
  <c r="AM185" i="29"/>
  <c r="BR175" i="29"/>
  <c r="AK184" i="29"/>
  <c r="BR180" i="29"/>
  <c r="AM184" i="29"/>
  <c r="BR193" i="29"/>
  <c r="BR219" i="29"/>
  <c r="AK183" i="29"/>
  <c r="AK190" i="29"/>
  <c r="BR191" i="29"/>
  <c r="BR198" i="29"/>
  <c r="AM214" i="29"/>
  <c r="BR186" i="29"/>
  <c r="BR218" i="29"/>
  <c r="BR172" i="29"/>
  <c r="BR199" i="29"/>
  <c r="AK189" i="29"/>
  <c r="AK203" i="29"/>
  <c r="AK208" i="29"/>
  <c r="BR216" i="29"/>
  <c r="AL61" i="35"/>
  <c r="AL62" i="35"/>
  <c r="AS159" i="35"/>
  <c r="AK193" i="29"/>
  <c r="AL193" i="29" s="1"/>
  <c r="BR204" i="29"/>
  <c r="BR209" i="29"/>
  <c r="BR222" i="29"/>
  <c r="AM174" i="29"/>
  <c r="BR179" i="29"/>
  <c r="BR181" i="29"/>
  <c r="AM186" i="29"/>
  <c r="AL186" i="29"/>
  <c r="BR188" i="29"/>
  <c r="AK200" i="29"/>
  <c r="AM203" i="29"/>
  <c r="BR206" i="29"/>
  <c r="AK218" i="29"/>
  <c r="AM221" i="29"/>
  <c r="AL178" i="29"/>
  <c r="Y169" i="29"/>
  <c r="AV169" i="29" s="1"/>
  <c r="AM173" i="29"/>
  <c r="Y181" i="29"/>
  <c r="AV181" i="29" s="1"/>
  <c r="BR183" i="29"/>
  <c r="AL190" i="29"/>
  <c r="BR195" i="29"/>
  <c r="AK199" i="29"/>
  <c r="AL199" i="29" s="1"/>
  <c r="BR203" i="29"/>
  <c r="BR208" i="29"/>
  <c r="AM210" i="29"/>
  <c r="AM215" i="29"/>
  <c r="BR214" i="29"/>
  <c r="BR173" i="29"/>
  <c r="AK180" i="29"/>
  <c r="BR187" i="29"/>
  <c r="AL197" i="29"/>
  <c r="AK201" i="29"/>
  <c r="BR202" i="29"/>
  <c r="BR210" i="29"/>
  <c r="BR215" i="29"/>
  <c r="AK219" i="29"/>
  <c r="AK222" i="29"/>
  <c r="AK176" i="29"/>
  <c r="AM191" i="29"/>
  <c r="AK196" i="29"/>
  <c r="AM216" i="29"/>
  <c r="AK170" i="29"/>
  <c r="BR174" i="29"/>
  <c r="AK177" i="29"/>
  <c r="BR182" i="29"/>
  <c r="Y187" i="29"/>
  <c r="X187" i="29" s="1"/>
  <c r="Z187" i="29" s="1"/>
  <c r="AA187" i="29" s="1"/>
  <c r="AY187" i="29" s="1"/>
  <c r="AK188" i="29"/>
  <c r="AK195" i="29"/>
  <c r="BR200" i="29"/>
  <c r="AK205" i="29"/>
  <c r="AL205" i="29" s="1"/>
  <c r="AK211" i="29"/>
  <c r="AL211" i="29" s="1"/>
  <c r="BR212" i="29"/>
  <c r="AK221" i="29"/>
  <c r="BR177" i="29"/>
  <c r="AL184" i="29"/>
  <c r="BR189" i="29"/>
  <c r="AM172" i="29"/>
  <c r="AK175" i="29"/>
  <c r="AL175" i="29" s="1"/>
  <c r="AM179" i="29"/>
  <c r="BR185" i="29"/>
  <c r="AK187" i="29"/>
  <c r="AL187" i="29" s="1"/>
  <c r="AK191" i="29"/>
  <c r="AL192" i="29"/>
  <c r="Y193" i="29"/>
  <c r="X193" i="29" s="1"/>
  <c r="Z193" i="29" s="1"/>
  <c r="AA193" i="29" s="1"/>
  <c r="AY193" i="29" s="1"/>
  <c r="AK194" i="29"/>
  <c r="AK198" i="29"/>
  <c r="BR205" i="29"/>
  <c r="AK216" i="29"/>
  <c r="Y217" i="29"/>
  <c r="X217" i="29" s="1"/>
  <c r="Z217" i="29" s="1"/>
  <c r="AA217" i="29" s="1"/>
  <c r="AY217" i="29" s="1"/>
  <c r="BR217" i="29"/>
  <c r="BR221" i="29"/>
  <c r="AL183" i="29"/>
  <c r="AL191" i="29"/>
  <c r="AM192" i="29"/>
  <c r="AL198" i="29"/>
  <c r="AL204" i="29"/>
  <c r="AL185" i="29"/>
  <c r="BR170" i="29"/>
  <c r="AK173" i="29"/>
  <c r="BR196" i="29"/>
  <c r="AK214" i="29"/>
  <c r="AL172" i="29"/>
  <c r="BR176" i="29"/>
  <c r="AK182" i="29"/>
  <c r="BR184" i="29"/>
  <c r="BR201" i="29"/>
  <c r="AK207" i="29"/>
  <c r="AK212" i="29"/>
  <c r="AK174" i="29"/>
  <c r="AK181" i="29"/>
  <c r="AL181" i="29" s="1"/>
  <c r="AK209" i="29"/>
  <c r="AK215" i="29"/>
  <c r="AM189" i="29"/>
  <c r="AL189" i="29"/>
  <c r="AM188" i="29"/>
  <c r="AM196" i="29"/>
  <c r="AL196" i="29"/>
  <c r="BR190" i="29"/>
  <c r="AL188" i="29"/>
  <c r="BR197" i="29"/>
  <c r="BR169" i="29"/>
  <c r="Y199" i="29"/>
  <c r="AM199" i="29" s="1"/>
  <c r="AM183" i="29"/>
  <c r="AM190" i="29"/>
  <c r="AM197" i="29"/>
  <c r="AM204" i="29"/>
  <c r="AL173" i="29"/>
  <c r="AL180" i="29"/>
  <c r="AL214" i="29"/>
  <c r="AL221" i="29"/>
  <c r="AL174" i="29"/>
  <c r="AL215" i="29"/>
  <c r="AL222" i="29"/>
  <c r="AL216" i="29"/>
  <c r="AL203" i="29"/>
  <c r="AM209" i="29"/>
  <c r="AL210" i="29"/>
  <c r="AL160" i="35" l="1"/>
  <c r="AL58" i="35"/>
  <c r="AL59" i="35" s="1"/>
  <c r="AL60" i="35" s="1"/>
  <c r="X313" i="29"/>
  <c r="Z313" i="29" s="1"/>
  <c r="AA313" i="29" s="1"/>
  <c r="AY313" i="29" s="1"/>
  <c r="AL154" i="35"/>
  <c r="AT153" i="35" s="1"/>
  <c r="AU153" i="35" s="1"/>
  <c r="AV159" i="35"/>
  <c r="AM159" i="35"/>
  <c r="AM160" i="35" s="1"/>
  <c r="AM161" i="35" s="1"/>
  <c r="AM162" i="35" s="1"/>
  <c r="AM163" i="35" s="1"/>
  <c r="AM164" i="35" s="1"/>
  <c r="AW159" i="35" s="1"/>
  <c r="AX159" i="35" s="1"/>
  <c r="AM153" i="35"/>
  <c r="AM154" i="35" s="1"/>
  <c r="AW153" i="35" s="1"/>
  <c r="AX153" i="35" s="1"/>
  <c r="AZ153" i="35" s="1"/>
  <c r="AM175" i="29"/>
  <c r="AM176" i="29" s="1"/>
  <c r="AM177" i="29" s="1"/>
  <c r="X153" i="35"/>
  <c r="Z153" i="35" s="1"/>
  <c r="AA153" i="35" s="1"/>
  <c r="AY153" i="35" s="1"/>
  <c r="AM313" i="29"/>
  <c r="AM314" i="29" s="1"/>
  <c r="AM315" i="29" s="1"/>
  <c r="AM316" i="29" s="1"/>
  <c r="AM317" i="29" s="1"/>
  <c r="AM318" i="29" s="1"/>
  <c r="AL314" i="29"/>
  <c r="AL315" i="29" s="1"/>
  <c r="AL316" i="29" s="1"/>
  <c r="AL317" i="29" s="1"/>
  <c r="AL318" i="29" s="1"/>
  <c r="X175" i="29"/>
  <c r="Z175" i="29" s="1"/>
  <c r="AA175" i="29" s="1"/>
  <c r="AY175" i="29" s="1"/>
  <c r="AL161" i="35"/>
  <c r="AL162" i="35" s="1"/>
  <c r="AL163" i="35" s="1"/>
  <c r="AL164" i="35" s="1"/>
  <c r="AL176" i="29"/>
  <c r="AL177" i="29" s="1"/>
  <c r="AM169" i="29"/>
  <c r="AM170" i="29" s="1"/>
  <c r="AM171" i="29" s="1"/>
  <c r="AM211" i="29"/>
  <c r="AM212" i="29" s="1"/>
  <c r="AM213" i="29" s="1"/>
  <c r="X211" i="29"/>
  <c r="Z211" i="29" s="1"/>
  <c r="AA211" i="29" s="1"/>
  <c r="AY211" i="29" s="1"/>
  <c r="X169" i="29"/>
  <c r="Z169" i="29" s="1"/>
  <c r="AA169" i="29" s="1"/>
  <c r="AY169" i="29" s="1"/>
  <c r="AL206" i="29"/>
  <c r="AL207" i="29" s="1"/>
  <c r="AL208" i="29" s="1"/>
  <c r="AL170" i="29"/>
  <c r="AL171" i="29" s="1"/>
  <c r="AM205" i="29"/>
  <c r="AM206" i="29" s="1"/>
  <c r="AM207" i="29" s="1"/>
  <c r="AM208" i="29" s="1"/>
  <c r="AV205" i="29"/>
  <c r="AM193" i="29"/>
  <c r="AM194" i="29" s="1"/>
  <c r="AV193" i="29"/>
  <c r="AL200" i="29"/>
  <c r="AL201" i="29" s="1"/>
  <c r="AL202" i="29" s="1"/>
  <c r="AT199" i="29" s="1"/>
  <c r="AU199" i="29" s="1"/>
  <c r="AL212" i="29"/>
  <c r="AL213" i="29" s="1"/>
  <c r="AL218" i="29"/>
  <c r="AL219" i="29" s="1"/>
  <c r="AL220" i="29" s="1"/>
  <c r="AM217" i="29"/>
  <c r="AM218" i="29" s="1"/>
  <c r="AM219" i="29" s="1"/>
  <c r="AM220" i="29" s="1"/>
  <c r="AV217" i="29"/>
  <c r="AL194" i="29"/>
  <c r="AL195" i="29" s="1"/>
  <c r="AL182" i="29"/>
  <c r="AT181" i="29" s="1"/>
  <c r="AU181" i="29" s="1"/>
  <c r="AW57" i="35"/>
  <c r="AX57" i="35" s="1"/>
  <c r="AM187" i="29"/>
  <c r="AW187" i="29" s="1"/>
  <c r="AX187" i="29" s="1"/>
  <c r="AV187" i="29"/>
  <c r="X181" i="29"/>
  <c r="Z181" i="29" s="1"/>
  <c r="AA181" i="29" s="1"/>
  <c r="AY181" i="29" s="1"/>
  <c r="AM181" i="29"/>
  <c r="AM182" i="29" s="1"/>
  <c r="AT187" i="29"/>
  <c r="AU187" i="29" s="1"/>
  <c r="AV199" i="29"/>
  <c r="X199" i="29"/>
  <c r="Z199" i="29" s="1"/>
  <c r="AA199" i="29" s="1"/>
  <c r="AY199" i="29" s="1"/>
  <c r="AM200" i="29"/>
  <c r="AM201" i="29" s="1"/>
  <c r="AM202" i="29" s="1"/>
  <c r="AT57" i="35" l="1"/>
  <c r="AU57" i="35" s="1"/>
  <c r="AZ57" i="35" s="1"/>
  <c r="AT313" i="29"/>
  <c r="AU313" i="29" s="1"/>
  <c r="AT159" i="35"/>
  <c r="AU159" i="35" s="1"/>
  <c r="AZ159" i="35" s="1"/>
  <c r="AT175" i="29"/>
  <c r="AU175" i="29" s="1"/>
  <c r="AW313" i="29"/>
  <c r="AX313" i="29" s="1"/>
  <c r="AM195" i="29"/>
  <c r="AW193" i="29" s="1"/>
  <c r="AX193" i="29" s="1"/>
  <c r="AT169" i="29"/>
  <c r="AU169" i="29" s="1"/>
  <c r="AW205" i="29"/>
  <c r="AX205" i="29" s="1"/>
  <c r="AT211" i="29"/>
  <c r="AU211" i="29" s="1"/>
  <c r="AW181" i="29"/>
  <c r="AX181" i="29" s="1"/>
  <c r="AZ181" i="29" s="1"/>
  <c r="AT217" i="29"/>
  <c r="AU217" i="29" s="1"/>
  <c r="AT205" i="29"/>
  <c r="AU205" i="29" s="1"/>
  <c r="AT193" i="29"/>
  <c r="AU193" i="29" s="1"/>
  <c r="AZ187" i="29"/>
  <c r="AW175" i="29"/>
  <c r="AX175" i="29" s="1"/>
  <c r="AW169" i="29"/>
  <c r="AX169" i="29" s="1"/>
  <c r="AW199" i="29"/>
  <c r="AX199" i="29" s="1"/>
  <c r="AZ199" i="29" s="1"/>
  <c r="AW211" i="29"/>
  <c r="AX211" i="29" s="1"/>
  <c r="AW217" i="29"/>
  <c r="AX217" i="29" s="1"/>
  <c r="AZ217" i="29" s="1"/>
  <c r="AZ313" i="29" l="1"/>
  <c r="AZ211" i="29"/>
  <c r="AZ175" i="29"/>
  <c r="AZ193" i="29"/>
  <c r="AZ169" i="29"/>
  <c r="AZ205" i="29"/>
  <c r="BQ348" i="29" l="1"/>
  <c r="BD348" i="29"/>
  <c r="AJ348" i="29"/>
  <c r="AH348" i="29"/>
  <c r="AF348" i="29"/>
  <c r="BQ347" i="29"/>
  <c r="BD347" i="29"/>
  <c r="AJ347" i="29"/>
  <c r="AH347" i="29"/>
  <c r="AF347" i="29"/>
  <c r="BQ346" i="29"/>
  <c r="BD346" i="29"/>
  <c r="AJ346" i="29"/>
  <c r="AH346" i="29"/>
  <c r="AF346" i="29"/>
  <c r="BQ345" i="29"/>
  <c r="BD345" i="29"/>
  <c r="AJ345" i="29"/>
  <c r="AH345" i="29"/>
  <c r="AF345" i="29"/>
  <c r="BQ344" i="29"/>
  <c r="BD344" i="29"/>
  <c r="AJ344" i="29"/>
  <c r="AH344" i="29"/>
  <c r="AF344" i="29"/>
  <c r="BQ343" i="29"/>
  <c r="BD343" i="29"/>
  <c r="AJ343" i="29"/>
  <c r="AH343" i="29"/>
  <c r="AF343" i="29"/>
  <c r="W343" i="29"/>
  <c r="U343" i="29"/>
  <c r="S343" i="29"/>
  <c r="AS343" i="29" s="1"/>
  <c r="BQ342" i="29"/>
  <c r="BD342" i="29"/>
  <c r="AJ342" i="29"/>
  <c r="AH342" i="29"/>
  <c r="AF342" i="29"/>
  <c r="BQ341" i="29"/>
  <c r="BD341" i="29"/>
  <c r="AJ341" i="29"/>
  <c r="AH341" i="29"/>
  <c r="AF341" i="29"/>
  <c r="BQ340" i="29"/>
  <c r="BD340" i="29"/>
  <c r="AJ340" i="29"/>
  <c r="AH340" i="29"/>
  <c r="AF340" i="29"/>
  <c r="BQ339" i="29"/>
  <c r="BD339" i="29"/>
  <c r="AJ339" i="29"/>
  <c r="AH339" i="29"/>
  <c r="AF339" i="29"/>
  <c r="BQ338" i="29"/>
  <c r="BD338" i="29"/>
  <c r="AJ338" i="29"/>
  <c r="AH338" i="29"/>
  <c r="AF338" i="29"/>
  <c r="BQ337" i="29"/>
  <c r="BD337" i="29"/>
  <c r="AJ337" i="29"/>
  <c r="AH337" i="29"/>
  <c r="AF337" i="29"/>
  <c r="W337" i="29"/>
  <c r="U337" i="29"/>
  <c r="S337" i="29"/>
  <c r="AS337" i="29" s="1"/>
  <c r="BQ336" i="29"/>
  <c r="BD336" i="29"/>
  <c r="AJ336" i="29"/>
  <c r="AH336" i="29"/>
  <c r="AF336" i="29"/>
  <c r="BQ335" i="29"/>
  <c r="BD335" i="29"/>
  <c r="AJ335" i="29"/>
  <c r="AH335" i="29"/>
  <c r="AF335" i="29"/>
  <c r="BQ334" i="29"/>
  <c r="BD334" i="29"/>
  <c r="AJ334" i="29"/>
  <c r="AH334" i="29"/>
  <c r="AF334" i="29"/>
  <c r="BQ333" i="29"/>
  <c r="BD333" i="29"/>
  <c r="AJ333" i="29"/>
  <c r="AH333" i="29"/>
  <c r="AF333" i="29"/>
  <c r="BQ332" i="29"/>
  <c r="BD332" i="29"/>
  <c r="AJ332" i="29"/>
  <c r="AH332" i="29"/>
  <c r="AF332" i="29"/>
  <c r="BQ331" i="29"/>
  <c r="BD331" i="29"/>
  <c r="AJ331" i="29"/>
  <c r="AH331" i="29"/>
  <c r="AF331" i="29"/>
  <c r="W331" i="29"/>
  <c r="U331" i="29"/>
  <c r="S331" i="29"/>
  <c r="AS331" i="29" s="1"/>
  <c r="BQ330" i="29"/>
  <c r="BD330" i="29"/>
  <c r="AJ330" i="29"/>
  <c r="AH330" i="29"/>
  <c r="AF330" i="29"/>
  <c r="BQ329" i="29"/>
  <c r="BD329" i="29"/>
  <c r="AJ329" i="29"/>
  <c r="AH329" i="29"/>
  <c r="AF329" i="29"/>
  <c r="BQ328" i="29"/>
  <c r="BD328" i="29"/>
  <c r="AJ328" i="29"/>
  <c r="AH328" i="29"/>
  <c r="AF328" i="29"/>
  <c r="BQ327" i="29"/>
  <c r="BD327" i="29"/>
  <c r="AJ327" i="29"/>
  <c r="AH327" i="29"/>
  <c r="AF327" i="29"/>
  <c r="BQ326" i="29"/>
  <c r="BD326" i="29"/>
  <c r="AJ326" i="29"/>
  <c r="AH326" i="29"/>
  <c r="AF326" i="29"/>
  <c r="BQ325" i="29"/>
  <c r="BD325" i="29"/>
  <c r="AJ325" i="29"/>
  <c r="AH325" i="29"/>
  <c r="AF325" i="29"/>
  <c r="W325" i="29"/>
  <c r="U325" i="29"/>
  <c r="S325" i="29"/>
  <c r="AS325" i="29" s="1"/>
  <c r="BQ152" i="35"/>
  <c r="BD152" i="35"/>
  <c r="AJ152" i="35"/>
  <c r="AH152" i="35"/>
  <c r="AF152" i="35"/>
  <c r="BQ151" i="35"/>
  <c r="BD151" i="35"/>
  <c r="AJ151" i="35"/>
  <c r="AH151" i="35"/>
  <c r="AF151" i="35"/>
  <c r="BQ150" i="35"/>
  <c r="BD150" i="35"/>
  <c r="AJ150" i="35"/>
  <c r="AH150" i="35"/>
  <c r="AF150" i="35"/>
  <c r="BQ149" i="35"/>
  <c r="BD149" i="35"/>
  <c r="AJ149" i="35"/>
  <c r="AH149" i="35"/>
  <c r="AF149" i="35"/>
  <c r="BQ148" i="35"/>
  <c r="BD148" i="35"/>
  <c r="AJ148" i="35"/>
  <c r="AH148" i="35"/>
  <c r="AF148" i="35"/>
  <c r="BQ147" i="35"/>
  <c r="BD147" i="35"/>
  <c r="AJ147" i="35"/>
  <c r="AH147" i="35"/>
  <c r="AF147" i="35"/>
  <c r="W147" i="35"/>
  <c r="U147" i="35"/>
  <c r="S147" i="35"/>
  <c r="AS147" i="35" s="1"/>
  <c r="BQ324" i="29"/>
  <c r="BD324" i="29"/>
  <c r="AJ324" i="29"/>
  <c r="AH324" i="29"/>
  <c r="AF324" i="29"/>
  <c r="BQ323" i="29"/>
  <c r="BD323" i="29"/>
  <c r="AJ323" i="29"/>
  <c r="AH323" i="29"/>
  <c r="AF323" i="29"/>
  <c r="BQ322" i="29"/>
  <c r="BD322" i="29"/>
  <c r="AJ322" i="29"/>
  <c r="AH322" i="29"/>
  <c r="AF322" i="29"/>
  <c r="BQ321" i="29"/>
  <c r="BD321" i="29"/>
  <c r="AJ321" i="29"/>
  <c r="AH321" i="29"/>
  <c r="AF321" i="29"/>
  <c r="BQ320" i="29"/>
  <c r="BD320" i="29"/>
  <c r="AJ320" i="29"/>
  <c r="AH320" i="29"/>
  <c r="AF320" i="29"/>
  <c r="BQ319" i="29"/>
  <c r="BD319" i="29"/>
  <c r="AJ319" i="29"/>
  <c r="AH319" i="29"/>
  <c r="AF319" i="29"/>
  <c r="W319" i="29"/>
  <c r="U319" i="29"/>
  <c r="S319" i="29"/>
  <c r="AS319" i="29" s="1"/>
  <c r="BQ132" i="29"/>
  <c r="BD132" i="29"/>
  <c r="AJ132" i="29"/>
  <c r="AH132" i="29"/>
  <c r="AF132" i="29"/>
  <c r="BQ131" i="29"/>
  <c r="BD131" i="29"/>
  <c r="AJ131" i="29"/>
  <c r="AH131" i="29"/>
  <c r="AF131" i="29"/>
  <c r="BQ130" i="29"/>
  <c r="BD130" i="29"/>
  <c r="AJ130" i="29"/>
  <c r="AH130" i="29"/>
  <c r="AF130" i="29"/>
  <c r="BQ129" i="29"/>
  <c r="BD129" i="29"/>
  <c r="AJ129" i="29"/>
  <c r="AH129" i="29"/>
  <c r="AF129" i="29"/>
  <c r="BQ128" i="29"/>
  <c r="BD128" i="29"/>
  <c r="AJ128" i="29"/>
  <c r="AH128" i="29"/>
  <c r="AF128" i="29"/>
  <c r="BQ127" i="29"/>
  <c r="BD127" i="29"/>
  <c r="AJ127" i="29"/>
  <c r="AH127" i="29"/>
  <c r="AF127" i="29"/>
  <c r="W127" i="29"/>
  <c r="U127" i="29"/>
  <c r="S127" i="29"/>
  <c r="AS127" i="29" s="1"/>
  <c r="BQ126" i="29"/>
  <c r="BD126" i="29"/>
  <c r="AJ126" i="29"/>
  <c r="AH126" i="29"/>
  <c r="AF126" i="29"/>
  <c r="BQ125" i="29"/>
  <c r="BD125" i="29"/>
  <c r="AJ125" i="29"/>
  <c r="AH125" i="29"/>
  <c r="AF125" i="29"/>
  <c r="BQ124" i="29"/>
  <c r="BD124" i="29"/>
  <c r="AJ124" i="29"/>
  <c r="AH124" i="29"/>
  <c r="AF124" i="29"/>
  <c r="BQ123" i="29"/>
  <c r="BD123" i="29"/>
  <c r="AJ123" i="29"/>
  <c r="AH123" i="29"/>
  <c r="AF123" i="29"/>
  <c r="BQ122" i="29"/>
  <c r="BD122" i="29"/>
  <c r="AJ122" i="29"/>
  <c r="AH122" i="29"/>
  <c r="AF122" i="29"/>
  <c r="BQ121" i="29"/>
  <c r="BD121" i="29"/>
  <c r="AJ121" i="29"/>
  <c r="AH121" i="29"/>
  <c r="AF121" i="29"/>
  <c r="W121" i="29"/>
  <c r="U121" i="29"/>
  <c r="S121" i="29"/>
  <c r="AS121" i="29" s="1"/>
  <c r="AK149" i="35" l="1"/>
  <c r="AK147" i="35"/>
  <c r="AL147" i="35" s="1"/>
  <c r="AK124" i="29"/>
  <c r="AK323" i="29"/>
  <c r="AK327" i="29"/>
  <c r="AK336" i="29"/>
  <c r="AK347" i="29"/>
  <c r="AK340" i="29"/>
  <c r="AK123" i="29"/>
  <c r="AK132" i="29"/>
  <c r="AK322" i="29"/>
  <c r="Y325" i="29"/>
  <c r="AV325" i="29" s="1"/>
  <c r="AK326" i="29"/>
  <c r="AK335" i="29"/>
  <c r="AK339" i="29"/>
  <c r="AK348" i="29"/>
  <c r="AK126" i="29"/>
  <c r="AK127" i="29"/>
  <c r="AL127" i="29" s="1"/>
  <c r="AK329" i="29"/>
  <c r="AK342" i="29"/>
  <c r="AK343" i="29"/>
  <c r="AL343" i="29" s="1"/>
  <c r="AK321" i="29"/>
  <c r="AK325" i="29"/>
  <c r="AL325" i="29" s="1"/>
  <c r="AK334" i="29"/>
  <c r="Y337" i="29"/>
  <c r="X337" i="29" s="1"/>
  <c r="Z337" i="29" s="1"/>
  <c r="AA337" i="29" s="1"/>
  <c r="AY337" i="29" s="1"/>
  <c r="AK338" i="29"/>
  <c r="Y147" i="35"/>
  <c r="AM147" i="35" s="1"/>
  <c r="AK148" i="35"/>
  <c r="AK152" i="35"/>
  <c r="AK150" i="35"/>
  <c r="AK151" i="35"/>
  <c r="AK129" i="29"/>
  <c r="AK319" i="29"/>
  <c r="AL319" i="29" s="1"/>
  <c r="Y331" i="29"/>
  <c r="X331" i="29" s="1"/>
  <c r="Z331" i="29" s="1"/>
  <c r="AA331" i="29" s="1"/>
  <c r="AY331" i="29" s="1"/>
  <c r="AK332" i="29"/>
  <c r="AK345" i="29"/>
  <c r="AK125" i="29"/>
  <c r="AK324" i="29"/>
  <c r="AK328" i="29"/>
  <c r="AK341" i="29"/>
  <c r="Y121" i="29"/>
  <c r="AV121" i="29" s="1"/>
  <c r="AK122" i="29"/>
  <c r="AK131" i="29"/>
  <c r="Y127" i="29"/>
  <c r="AV127" i="29" s="1"/>
  <c r="AK128" i="29"/>
  <c r="AK330" i="29"/>
  <c r="AK331" i="29"/>
  <c r="AL331" i="29" s="1"/>
  <c r="Y343" i="29"/>
  <c r="X343" i="29" s="1"/>
  <c r="Z343" i="29" s="1"/>
  <c r="AA343" i="29" s="1"/>
  <c r="AY343" i="29" s="1"/>
  <c r="AK344" i="29"/>
  <c r="AK121" i="29"/>
  <c r="AL121" i="29" s="1"/>
  <c r="AK130" i="29"/>
  <c r="Y319" i="29"/>
  <c r="AV319" i="29" s="1"/>
  <c r="AK320" i="29"/>
  <c r="AK333" i="29"/>
  <c r="AK337" i="29"/>
  <c r="AL337" i="29" s="1"/>
  <c r="AK346" i="29"/>
  <c r="BR337" i="29"/>
  <c r="AM339" i="29"/>
  <c r="AL339" i="29"/>
  <c r="BR338" i="29"/>
  <c r="AM340" i="29"/>
  <c r="AL340" i="29"/>
  <c r="BR339" i="29"/>
  <c r="AM341" i="29"/>
  <c r="AL341" i="29"/>
  <c r="BR340" i="29"/>
  <c r="AM342" i="29"/>
  <c r="AL342" i="29"/>
  <c r="BR341" i="29"/>
  <c r="BR342" i="29"/>
  <c r="BR343" i="29"/>
  <c r="AM345" i="29"/>
  <c r="AL345" i="29"/>
  <c r="BR344" i="29"/>
  <c r="AM346" i="29"/>
  <c r="AL346" i="29"/>
  <c r="BR345" i="29"/>
  <c r="AM347" i="29"/>
  <c r="AL347" i="29"/>
  <c r="BR346" i="29"/>
  <c r="AM348" i="29"/>
  <c r="AL348" i="29"/>
  <c r="BR347" i="29"/>
  <c r="BR348" i="29"/>
  <c r="BR325" i="29"/>
  <c r="BR326" i="29"/>
  <c r="BR327" i="29"/>
  <c r="BR328" i="29"/>
  <c r="AM330" i="29"/>
  <c r="AL330" i="29"/>
  <c r="BR329" i="29"/>
  <c r="BR330" i="29"/>
  <c r="BR331" i="29"/>
  <c r="AM333" i="29"/>
  <c r="AL333" i="29"/>
  <c r="BR332" i="29"/>
  <c r="AM334" i="29"/>
  <c r="AL334" i="29"/>
  <c r="BR333" i="29"/>
  <c r="AM335" i="29"/>
  <c r="AL335" i="29"/>
  <c r="BR334" i="29"/>
  <c r="AM336" i="29"/>
  <c r="AL336" i="29"/>
  <c r="BR335" i="29"/>
  <c r="BR336" i="29"/>
  <c r="AM148" i="35"/>
  <c r="AL148" i="35"/>
  <c r="BR147" i="35"/>
  <c r="AM149" i="35"/>
  <c r="AL149" i="35"/>
  <c r="BR148" i="35"/>
  <c r="AM150" i="35"/>
  <c r="AL150" i="35"/>
  <c r="BR149" i="35"/>
  <c r="AM151" i="35"/>
  <c r="AL151" i="35"/>
  <c r="BR150" i="35"/>
  <c r="AM152" i="35"/>
  <c r="AL152" i="35"/>
  <c r="BR151" i="35"/>
  <c r="BR152" i="35"/>
  <c r="BR319" i="29"/>
  <c r="BR320" i="29"/>
  <c r="AM322" i="29"/>
  <c r="AL322" i="29"/>
  <c r="BR321" i="29"/>
  <c r="AM323" i="29"/>
  <c r="AL323" i="29"/>
  <c r="BR322" i="29"/>
  <c r="AM324" i="29"/>
  <c r="AL324" i="29"/>
  <c r="BR323" i="29"/>
  <c r="BR324" i="29"/>
  <c r="BR121" i="29"/>
  <c r="BR122" i="29"/>
  <c r="BR123" i="29"/>
  <c r="AM125" i="29"/>
  <c r="AL125" i="29"/>
  <c r="BR124" i="29"/>
  <c r="AM126" i="29"/>
  <c r="AL126" i="29"/>
  <c r="BR125" i="29"/>
  <c r="BR126" i="29"/>
  <c r="BR127" i="29"/>
  <c r="BR128" i="29"/>
  <c r="BR129" i="29"/>
  <c r="BR130" i="29"/>
  <c r="BR131" i="29"/>
  <c r="BR132" i="29"/>
  <c r="AM331" i="29" l="1"/>
  <c r="AM332" i="29" s="1"/>
  <c r="AW331" i="29" s="1"/>
  <c r="AX331" i="29" s="1"/>
  <c r="AV331" i="29"/>
  <c r="AM343" i="29"/>
  <c r="AM344" i="29" s="1"/>
  <c r="AW343" i="29" s="1"/>
  <c r="AX343" i="29" s="1"/>
  <c r="AV343" i="29"/>
  <c r="X121" i="29"/>
  <c r="Z121" i="29" s="1"/>
  <c r="AA121" i="29" s="1"/>
  <c r="AY121" i="29" s="1"/>
  <c r="AM337" i="29"/>
  <c r="AM338" i="29" s="1"/>
  <c r="AW337" i="29" s="1"/>
  <c r="AX337" i="29" s="1"/>
  <c r="AM121" i="29"/>
  <c r="AM122" i="29" s="1"/>
  <c r="AV337" i="29"/>
  <c r="X147" i="35"/>
  <c r="Z147" i="35" s="1"/>
  <c r="AA147" i="35" s="1"/>
  <c r="AY147" i="35" s="1"/>
  <c r="AV147" i="35"/>
  <c r="AM325" i="29"/>
  <c r="AM326" i="29" s="1"/>
  <c r="X325" i="29"/>
  <c r="Z325" i="29" s="1"/>
  <c r="AA325" i="29" s="1"/>
  <c r="AY325" i="29" s="1"/>
  <c r="AM127" i="29"/>
  <c r="AM128" i="29" s="1"/>
  <c r="X127" i="29"/>
  <c r="Z127" i="29" s="1"/>
  <c r="AA127" i="29" s="1"/>
  <c r="AY127" i="29" s="1"/>
  <c r="AM319" i="29"/>
  <c r="AM320" i="29" s="1"/>
  <c r="X319" i="29"/>
  <c r="Z319" i="29" s="1"/>
  <c r="AA319" i="29" s="1"/>
  <c r="AY319" i="29" s="1"/>
  <c r="AL344" i="29"/>
  <c r="AT343" i="29" s="1"/>
  <c r="AU343" i="29" s="1"/>
  <c r="AL338" i="29"/>
  <c r="AT337" i="29" s="1"/>
  <c r="AU337" i="29" s="1"/>
  <c r="AL332" i="29"/>
  <c r="AT331" i="29" s="1"/>
  <c r="AU331" i="29" s="1"/>
  <c r="AL326" i="29"/>
  <c r="AT147" i="35"/>
  <c r="AU147" i="35" s="1"/>
  <c r="AW147" i="35"/>
  <c r="AX147" i="35" s="1"/>
  <c r="AL320" i="29"/>
  <c r="AL128" i="29"/>
  <c r="AL122" i="29"/>
  <c r="AZ337" i="29" l="1"/>
  <c r="AZ343" i="29"/>
  <c r="AM327" i="29"/>
  <c r="AM328" i="29" s="1"/>
  <c r="AM329" i="29" s="1"/>
  <c r="AL327" i="29"/>
  <c r="AL328" i="29" s="1"/>
  <c r="AL329" i="29" s="1"/>
  <c r="AZ331" i="29"/>
  <c r="AZ147" i="35"/>
  <c r="AM321" i="29"/>
  <c r="AW319" i="29" s="1"/>
  <c r="AX319" i="29" s="1"/>
  <c r="AL321" i="29"/>
  <c r="AT319" i="29" s="1"/>
  <c r="AU319" i="29" s="1"/>
  <c r="AM123" i="29"/>
  <c r="AM124" i="29" s="1"/>
  <c r="AL123" i="29"/>
  <c r="AL124" i="29" s="1"/>
  <c r="AM129" i="29"/>
  <c r="AM130" i="29" s="1"/>
  <c r="AM131" i="29" s="1"/>
  <c r="AM132" i="29" s="1"/>
  <c r="AL129" i="29"/>
  <c r="AL130" i="29" s="1"/>
  <c r="AL131" i="29" s="1"/>
  <c r="AL132" i="29" s="1"/>
  <c r="P25" i="32"/>
  <c r="P26" i="32" s="1"/>
  <c r="AZ319" i="29" l="1"/>
  <c r="AT325" i="29"/>
  <c r="AU325" i="29" s="1"/>
  <c r="AW127" i="29"/>
  <c r="AX127" i="29" s="1"/>
  <c r="AT121" i="29"/>
  <c r="AU121" i="29" s="1"/>
  <c r="AW325" i="29"/>
  <c r="AX325" i="29" s="1"/>
  <c r="AW121" i="29"/>
  <c r="AX121" i="29" s="1"/>
  <c r="AT127" i="29"/>
  <c r="AU127" i="29" s="1"/>
  <c r="AZ127" i="29" l="1"/>
  <c r="AZ325" i="29"/>
  <c r="AZ121" i="29"/>
  <c r="S25" i="32" l="1"/>
  <c r="S26" i="32" s="1"/>
  <c r="R25" i="32"/>
  <c r="R26" i="32" s="1"/>
  <c r="Q25" i="32"/>
  <c r="Q26" i="3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 Irina Vanegas Pinzón</author>
    <author>LUZMA</author>
  </authors>
  <commentList>
    <comment ref="A5" authorId="0" shapeId="0" xr:uid="{00000000-0006-0000-0100-000001000000}">
      <text>
        <r>
          <rPr>
            <b/>
            <sz val="9"/>
            <color indexed="81"/>
            <rFont val="Tahoma"/>
            <family val="2"/>
          </rPr>
          <t>(En caso de nuevas versiones por favor diligencie la justificación y los cambios frente a la versión anterior)</t>
        </r>
      </text>
    </comment>
    <comment ref="A10" authorId="0" shapeId="0" xr:uid="{00000000-0006-0000-0100-000002000000}">
      <text>
        <r>
          <rPr>
            <b/>
            <sz val="9"/>
            <color indexed="81"/>
            <rFont val="Tahoma"/>
            <family val="2"/>
          </rPr>
          <t>Escriba el nombre del proceso sobre el cual se realizará la gestión del riesgo.</t>
        </r>
      </text>
    </comment>
    <comment ref="B10" authorId="0" shapeId="0" xr:uid="{00000000-0006-0000-0100-000003000000}">
      <text>
        <r>
          <rPr>
            <b/>
            <sz val="9"/>
            <color indexed="81"/>
            <rFont val="Tahoma"/>
            <family val="2"/>
          </rPr>
          <t>Indique el objetivo estratégico al cual se va a identificar el riesgo y/o al que se asocian los riesgos del proceso.</t>
        </r>
      </text>
    </comment>
    <comment ref="C10" authorId="0" shapeId="0" xr:uid="{D1FE5D83-0B46-426C-B95D-A05D44234CB0}">
      <text>
        <r>
          <rPr>
            <b/>
            <sz val="9"/>
            <color indexed="81"/>
            <rFont val="Tahoma"/>
            <family val="2"/>
          </rPr>
          <t>Escriba el objetivo del proceso, tal como se encuentra descrito en la caracterización.</t>
        </r>
      </text>
    </comment>
    <comment ref="AR10" authorId="0" shapeId="0" xr:uid="{5F7B7ED4-CE92-48C5-8893-877B3A1E3389}">
      <text>
        <r>
          <rPr>
            <sz val="9"/>
            <color indexed="81"/>
            <rFont val="Tahoma"/>
            <family val="2"/>
          </rPr>
          <t>Analizar e indicar qué actividades o controles correctivos operan en caso de una materialización, que sirva como referente de presentarse el evento de riesgo.</t>
        </r>
      </text>
    </comment>
    <comment ref="J12" authorId="0" shapeId="0" xr:uid="{2972BF48-028A-4354-A488-CA078D380AD0}">
      <text>
        <r>
          <rPr>
            <b/>
            <sz val="9"/>
            <color indexed="81"/>
            <rFont val="Tahoma"/>
            <family val="2"/>
          </rPr>
          <t>Ir a hoja Árbol_G para generar la descripción de riesgos de gestión y fiscales</t>
        </r>
        <r>
          <rPr>
            <sz val="9"/>
            <color indexed="81"/>
            <rFont val="Tahoma"/>
            <family val="2"/>
          </rPr>
          <t xml:space="preserve">
</t>
        </r>
      </text>
    </comment>
    <comment ref="K12" authorId="0" shapeId="0" xr:uid="{B699D540-5A05-4FF3-B2F4-290B4216ACDD}">
      <text>
        <r>
          <rPr>
            <b/>
            <sz val="9"/>
            <color indexed="81"/>
            <rFont val="Tahoma"/>
            <family val="2"/>
          </rPr>
          <t>Indicar SI en los casos en los que se identifique que el riesgo mitiga directamente el incumplimiento del objetivo.
De lo contrario coloque NO</t>
        </r>
      </text>
    </comment>
    <comment ref="L12" authorId="0" shapeId="0" xr:uid="{AF39A85D-A0C9-4176-B941-82D446C8FC1D}">
      <text>
        <r>
          <rPr>
            <sz val="11"/>
            <color theme="1"/>
            <rFont val="Calibri"/>
            <family val="2"/>
            <scheme val="minor"/>
          </rPr>
          <t xml:space="preserve">Factores que pueden incidir en la gestión del riesgo. Son fuentes generadoras o condiciones que aumentan la probabilidad que ocurra el riesgo.
</t>
        </r>
        <r>
          <rPr>
            <b/>
            <sz val="11"/>
            <color theme="1"/>
            <rFont val="Calibri"/>
            <family val="2"/>
            <scheme val="minor"/>
          </rPr>
          <t xml:space="preserve">Procesos: </t>
        </r>
        <r>
          <rPr>
            <sz val="11"/>
            <color theme="1"/>
            <rFont val="Calibri"/>
            <family val="2"/>
            <scheme val="minor"/>
          </rPr>
          <t xml:space="preserve">Eventos relacionados con la ejecución de los procesos y procedimientos.
Ej: Falta de aplicación de los procedimientos - Falta segregación de funciones - Falta de supervisión o interventoría - Alta rotación o insuficiencia de personal - Acciones contrarias a las leyes o acuerdos contractuales - Falta de capacitación y otros temas relacionados con el personal
</t>
        </r>
        <r>
          <rPr>
            <b/>
            <sz val="11"/>
            <color theme="1"/>
            <rFont val="Calibri"/>
            <family val="2"/>
            <scheme val="minor"/>
          </rPr>
          <t xml:space="preserve">Transacción u operación (LAFT): </t>
        </r>
        <r>
          <rPr>
            <sz val="11"/>
            <color theme="1"/>
            <rFont val="Calibri"/>
            <family val="2"/>
            <scheme val="minor"/>
          </rPr>
          <t xml:space="preserve">Eventos relacionados con transacciones u operaciones realizadas por un cliente o usuario, que accede o entrega un bien o servicio a la entidad, a través de los canales dispuestos y en una jurisdicción específica.
Ej: Contrapartes de la entidad (naturales o jurídicas) - Productos (bienes o servicios) que oferta/requiere - Canales utilizados para la operación - Jurisdicciones (nacional o territorial)
</t>
        </r>
        <r>
          <rPr>
            <b/>
            <sz val="11"/>
            <color theme="1"/>
            <rFont val="Calibri"/>
            <family val="2"/>
            <scheme val="minor"/>
          </rPr>
          <t xml:space="preserve">Talento humano: </t>
        </r>
        <r>
          <rPr>
            <sz val="11"/>
            <color theme="1"/>
            <rFont val="Calibri"/>
            <family val="2"/>
            <scheme val="minor"/>
          </rPr>
          <t xml:space="preserve">Eventos relacionados con las conductas o comportamientos de los servidores que afectan la integridad pública.
Ej: Fraude interno - Soborno - Gestión inadecuada de conflictos de interés - Corrupción - Hurto de activos  
</t>
        </r>
        <r>
          <rPr>
            <b/>
            <sz val="11"/>
            <color theme="1"/>
            <rFont val="Calibri"/>
            <family val="2"/>
            <scheme val="minor"/>
          </rPr>
          <t xml:space="preserve">Tecnología: </t>
        </r>
        <r>
          <rPr>
            <sz val="11"/>
            <color theme="1"/>
            <rFont val="Calibri"/>
            <family val="2"/>
            <scheme val="minor"/>
          </rPr>
          <t xml:space="preserve">Eventos relacionados con la infraestructura tecnológica de la entidad
Ej. Daño de equipos - Caída de sistemas de información y aplicaciones - Caída de redes - Errores en hardware o software - Errores en programas
</t>
        </r>
        <r>
          <rPr>
            <b/>
            <sz val="11"/>
            <color theme="1"/>
            <rFont val="Calibri"/>
            <family val="2"/>
            <scheme val="minor"/>
          </rPr>
          <t>Infraestructura:</t>
        </r>
        <r>
          <rPr>
            <sz val="11"/>
            <color theme="1"/>
            <rFont val="Calibri"/>
            <family val="2"/>
            <scheme val="minor"/>
          </rPr>
          <t xml:space="preserve"> Eventos relacionados con la infraestructura física de la entidad.
Ej. Derrumbes - Incendios - Inundaciones - Daños a activos fijos
</t>
        </r>
        <r>
          <rPr>
            <b/>
            <sz val="11"/>
            <color theme="1"/>
            <rFont val="Calibri"/>
            <family val="2"/>
            <scheme val="minor"/>
          </rPr>
          <t xml:space="preserve">
Evento externo:</t>
        </r>
        <r>
          <rPr>
            <sz val="11"/>
            <color theme="1"/>
            <rFont val="Calibri"/>
            <family val="2"/>
            <scheme val="minor"/>
          </rPr>
          <t xml:space="preserve"> Eventos por situaciones externas que afectan la entidad.
Ej. Fraude externo - Suplantación de identidad - Atentados, vandalismo, orden público
</t>
        </r>
      </text>
    </comment>
    <comment ref="R12" authorId="1" shapeId="0" xr:uid="{00000000-0006-0000-0100-000007000000}">
      <text>
        <r>
          <rPr>
            <b/>
            <sz val="9"/>
            <color indexed="81"/>
            <rFont val="Tahoma"/>
            <family val="2"/>
          </rPr>
          <t>Muy Baja:</t>
        </r>
        <r>
          <rPr>
            <sz val="9"/>
            <color indexed="81"/>
            <rFont val="Tahoma"/>
            <family val="2"/>
          </rPr>
          <t xml:space="preserve"> La actividad/producto/activo que conlleva el riesgo se ejecuta/genera como máximos 2 veces por año. 20%
</t>
        </r>
        <r>
          <rPr>
            <b/>
            <sz val="9"/>
            <color indexed="81"/>
            <rFont val="Tahoma"/>
            <family val="2"/>
          </rPr>
          <t xml:space="preserve">Baja: </t>
        </r>
        <r>
          <rPr>
            <sz val="9"/>
            <color indexed="81"/>
            <rFont val="Tahoma"/>
            <family val="2"/>
          </rPr>
          <t xml:space="preserve">La actividad/producto/activo que conlleva el riesgo se ejecuta/genera de 3 a 24 veces por año. 40%
</t>
        </r>
        <r>
          <rPr>
            <b/>
            <sz val="9"/>
            <color indexed="81"/>
            <rFont val="Tahoma"/>
            <family val="2"/>
          </rPr>
          <t>Media:</t>
        </r>
        <r>
          <rPr>
            <sz val="9"/>
            <color indexed="81"/>
            <rFont val="Tahoma"/>
            <family val="2"/>
          </rPr>
          <t xml:space="preserve"> La actividad/producto/activo que conlleva el riesgo se ejecuta/genera de 24 a 500 veces por año. 60%
</t>
        </r>
        <r>
          <rPr>
            <b/>
            <sz val="9"/>
            <color indexed="81"/>
            <rFont val="Tahoma"/>
            <family val="2"/>
          </rPr>
          <t xml:space="preserve">Alta: </t>
        </r>
        <r>
          <rPr>
            <sz val="9"/>
            <color indexed="81"/>
            <rFont val="Tahoma"/>
            <family val="2"/>
          </rPr>
          <t xml:space="preserve">La actividad/producto/activo que conlleva el riesgo se ejecuta/genera mínimo 500 veces al año y máximo 5000 veces por año. 80%
</t>
        </r>
        <r>
          <rPr>
            <b/>
            <sz val="9"/>
            <color indexed="81"/>
            <rFont val="Tahoma"/>
            <family val="2"/>
          </rPr>
          <t>Muy Alta:</t>
        </r>
        <r>
          <rPr>
            <sz val="9"/>
            <color indexed="81"/>
            <rFont val="Tahoma"/>
            <family val="2"/>
          </rPr>
          <t xml:space="preserve"> La actividad/producto/activo que conlleva el riesgo se ejecuta/genera más de 5000 veces por año. 100%
</t>
        </r>
      </text>
    </comment>
    <comment ref="T12" authorId="0" shapeId="0" xr:uid="{3F571684-86C1-47FB-801D-5FA5099D3D19}">
      <text>
        <r>
          <rPr>
            <b/>
            <sz val="9"/>
            <color indexed="81"/>
            <rFont val="Tahoma"/>
            <family val="2"/>
          </rPr>
          <t>Leve:</t>
        </r>
        <r>
          <rPr>
            <sz val="9"/>
            <color indexed="81"/>
            <rFont val="Tahoma"/>
            <family val="2"/>
          </rPr>
          <t xml:space="preserve"> Afectación menor a 100 SMLMV  20%
</t>
        </r>
        <r>
          <rPr>
            <b/>
            <sz val="9"/>
            <color indexed="81"/>
            <rFont val="Tahoma"/>
            <family val="2"/>
          </rPr>
          <t>Menor:</t>
        </r>
        <r>
          <rPr>
            <sz val="9"/>
            <color indexed="81"/>
            <rFont val="Tahoma"/>
            <family val="2"/>
          </rPr>
          <t xml:space="preserve"> Entre 100 y 500 SMLMV  40%
</t>
        </r>
        <r>
          <rPr>
            <b/>
            <sz val="9"/>
            <color indexed="81"/>
            <rFont val="Tahoma"/>
            <family val="2"/>
          </rPr>
          <t>Moderado:</t>
        </r>
        <r>
          <rPr>
            <sz val="9"/>
            <color indexed="81"/>
            <rFont val="Tahoma"/>
            <family val="2"/>
          </rPr>
          <t xml:space="preserve"> Entre 500 y 1000 SMLMV  60%
</t>
        </r>
        <r>
          <rPr>
            <b/>
            <sz val="9"/>
            <color indexed="81"/>
            <rFont val="Tahoma"/>
            <family val="2"/>
          </rPr>
          <t>Mayor:</t>
        </r>
        <r>
          <rPr>
            <sz val="9"/>
            <color indexed="81"/>
            <rFont val="Tahoma"/>
            <family val="2"/>
          </rPr>
          <t xml:space="preserve"> Entre 1000 y 5000 SMLMV  80%
</t>
        </r>
        <r>
          <rPr>
            <b/>
            <sz val="9"/>
            <color indexed="81"/>
            <rFont val="Tahoma"/>
            <family val="2"/>
          </rPr>
          <t>Catastrófico:</t>
        </r>
        <r>
          <rPr>
            <sz val="9"/>
            <color indexed="81"/>
            <rFont val="Tahoma"/>
            <family val="2"/>
          </rPr>
          <t xml:space="preserve"> Mayor a 5000 SMLMV  100%</t>
        </r>
      </text>
    </comment>
    <comment ref="V12" authorId="1" shapeId="0" xr:uid="{00000000-0006-0000-0100-000008000000}">
      <text>
        <r>
          <rPr>
            <b/>
            <sz val="9"/>
            <color indexed="81"/>
            <rFont val="Tahoma"/>
            <family val="2"/>
          </rPr>
          <t xml:space="preserve">Leve: </t>
        </r>
        <r>
          <rPr>
            <sz val="9"/>
            <color indexed="81"/>
            <rFont val="Tahoma"/>
            <family val="2"/>
          </rPr>
          <t xml:space="preserve">El riesgo afecta la imagen de alguna área de la organización.
</t>
        </r>
        <r>
          <rPr>
            <b/>
            <sz val="9"/>
            <color indexed="81"/>
            <rFont val="Tahoma"/>
            <family val="2"/>
          </rPr>
          <t xml:space="preserve">Menor: </t>
        </r>
        <r>
          <rPr>
            <sz val="9"/>
            <color indexed="81"/>
            <rFont val="Tahoma"/>
            <family val="2"/>
          </rPr>
          <t xml:space="preserve">El riesgo afecta la imagen de la entidad internamente, de conocimiento general, nivel interno, de junta dircetiva y accionistas y/o de provedores.
</t>
        </r>
        <r>
          <rPr>
            <b/>
            <sz val="9"/>
            <color indexed="81"/>
            <rFont val="Tahoma"/>
            <family val="2"/>
          </rPr>
          <t xml:space="preserve">Moderado: </t>
        </r>
        <r>
          <rPr>
            <sz val="9"/>
            <color indexed="81"/>
            <rFont val="Tahoma"/>
            <family val="2"/>
          </rPr>
          <t xml:space="preserve">El riesgo afecta la imagen de la entidad con algunos usuarios de relevancia frente al logro de los objetivos.
</t>
        </r>
        <r>
          <rPr>
            <b/>
            <sz val="9"/>
            <color indexed="81"/>
            <rFont val="Tahoma"/>
            <family val="2"/>
          </rPr>
          <t xml:space="preserve">Mayor: </t>
        </r>
        <r>
          <rPr>
            <sz val="9"/>
            <color indexed="81"/>
            <rFont val="Tahoma"/>
            <family val="2"/>
          </rPr>
          <t xml:space="preserve">El riesgo afecta la imagen de de la entidad con efecto publicitario sostenido a nivel de sector administrativo, nivel departamental o municipal
</t>
        </r>
        <r>
          <rPr>
            <b/>
            <sz val="9"/>
            <color indexed="81"/>
            <rFont val="Tahoma"/>
            <family val="2"/>
          </rPr>
          <t xml:space="preserve">Catastrófico: </t>
        </r>
        <r>
          <rPr>
            <sz val="9"/>
            <color indexed="81"/>
            <rFont val="Tahoma"/>
            <family val="2"/>
          </rPr>
          <t>El riesgo afecta la imagen de la entidad a nivel nacional, con efecto publicitarios sostenible a nivel país</t>
        </r>
      </text>
    </comment>
    <comment ref="AC12" authorId="0" shapeId="0" xr:uid="{00000000-0006-0000-0100-000009000000}">
      <text>
        <r>
          <rPr>
            <b/>
            <sz val="9"/>
            <color indexed="81"/>
            <rFont val="Tahoma"/>
            <family val="2"/>
          </rPr>
          <t xml:space="preserve">Responsable de ejecutar el control: </t>
        </r>
        <r>
          <rPr>
            <sz val="9"/>
            <color indexed="81"/>
            <rFont val="Tahoma"/>
            <family val="2"/>
          </rPr>
          <t>Identifica el cargo del servidor que ejecuta el control, en caso de ser controles automáticos se identificará el sistema que realiza la actividad.</t>
        </r>
        <r>
          <rPr>
            <b/>
            <sz val="9"/>
            <color indexed="81"/>
            <rFont val="Tahoma"/>
            <family val="2"/>
          </rPr>
          <t xml:space="preserve">
Acción: </t>
        </r>
        <r>
          <rPr>
            <sz val="9"/>
            <color indexed="81"/>
            <rFont val="Tahoma"/>
            <family val="2"/>
          </rPr>
          <t>Se determina mediante verbos en los cuales se identifica la acción a realizar como parte del control (Verificar, validar, comparar, cotejar)</t>
        </r>
        <r>
          <rPr>
            <b/>
            <sz val="9"/>
            <color indexed="81"/>
            <rFont val="Tahoma"/>
            <family val="2"/>
          </rPr>
          <t xml:space="preserve">
Complemento: </t>
        </r>
        <r>
          <rPr>
            <sz val="9"/>
            <color indexed="81"/>
            <rFont val="Tahoma"/>
            <family val="2"/>
          </rPr>
          <t>Corresponde a los detalles que permiten identificar claramente el objeto del control.
Ej. El profesional de contratación (responsable) verifica que la información suministrada por el proveedor corresponda con los requisitos establecidos acorde con el tipo de contratación (acción), a través de una lista de chequeo donde están los requisitos de información y la revisa con la información física suministrada por el proveedor, los contratos que cumplen son registrados en el sistema de información de contratación.</t>
        </r>
        <r>
          <rPr>
            <b/>
            <sz val="9"/>
            <color indexed="81"/>
            <rFont val="Tahoma"/>
            <family val="2"/>
          </rPr>
          <t xml:space="preserve">
</t>
        </r>
        <r>
          <rPr>
            <sz val="9"/>
            <color indexed="81"/>
            <rFont val="Tahoma"/>
            <family val="2"/>
          </rPr>
          <t>Al identificar los controles revisar las causas para determinar si existen controles frente a estas.
(Según lo establecido por la metodología del DAFP)</t>
        </r>
      </text>
    </comment>
    <comment ref="AG12" authorId="0" shapeId="0" xr:uid="{DCAF8805-2654-4858-9932-CFADA3A4C933}">
      <text>
        <r>
          <rPr>
            <b/>
            <sz val="9"/>
            <color indexed="81"/>
            <rFont val="Tahoma"/>
            <family val="2"/>
          </rPr>
          <t xml:space="preserve">Preventivo: </t>
        </r>
        <r>
          <rPr>
            <sz val="9"/>
            <color indexed="81"/>
            <rFont val="Tahoma"/>
            <family val="2"/>
          </rPr>
          <t xml:space="preserve">Va a las causas del riesgo. Atacan la probabilidad de ocurrencia del riesgo.
Control accionado en la entrada del proceso y antes de que se realice la actividad originadora del riesgo, se busca establecer las condiciones que aseguren el resultado final esperado. </t>
        </r>
        <r>
          <rPr>
            <b/>
            <sz val="9"/>
            <color indexed="81"/>
            <rFont val="Tahoma"/>
            <family val="2"/>
          </rPr>
          <t xml:space="preserve">
Detectivo: </t>
        </r>
        <r>
          <rPr>
            <sz val="9"/>
            <color indexed="81"/>
            <rFont val="Tahoma"/>
            <family val="2"/>
          </rPr>
          <t>Detecta que algo ocurre y devuelve el proceso a los controles preventivos. Atacan la probabilidad de ocurrencia del riesgo.
Control accionado durante la ejecución del proceso. Estos controles detectan el riesgo, pero generan reprocesos.</t>
        </r>
        <r>
          <rPr>
            <b/>
            <sz val="9"/>
            <color indexed="81"/>
            <rFont val="Tahoma"/>
            <family val="2"/>
          </rPr>
          <t xml:space="preserve">
Correctivos: </t>
        </r>
        <r>
          <rPr>
            <sz val="9"/>
            <color indexed="81"/>
            <rFont val="Tahoma"/>
            <family val="2"/>
          </rPr>
          <t>Atacan el impacto frente a la materialización del riesgo.
Control accionado en la salida del proceso y después de que se materializa el riesgo. Estos controles tienen costos implícitos.
(Según lo establecido por la metodología del DAFP)</t>
        </r>
      </text>
    </comment>
    <comment ref="AI12" authorId="0" shapeId="0" xr:uid="{DF3F1333-F98C-4122-BDE7-33A4A646E00D}">
      <text>
        <r>
          <rPr>
            <b/>
            <sz val="9"/>
            <color indexed="81"/>
            <rFont val="Tahoma"/>
            <family val="2"/>
          </rPr>
          <t>Automático:</t>
        </r>
        <r>
          <rPr>
            <sz val="9"/>
            <color indexed="81"/>
            <rFont val="Tahoma"/>
            <family val="2"/>
          </rPr>
          <t xml:space="preserve"> Ejecutado por un sistema
</t>
        </r>
        <r>
          <rPr>
            <b/>
            <sz val="9"/>
            <color indexed="81"/>
            <rFont val="Tahoma"/>
            <family val="2"/>
          </rPr>
          <t>Manual:</t>
        </r>
        <r>
          <rPr>
            <sz val="9"/>
            <color indexed="81"/>
            <rFont val="Tahoma"/>
            <family val="2"/>
          </rPr>
          <t xml:space="preserve"> Ejecutado por personas</t>
        </r>
      </text>
    </comment>
    <comment ref="AN12" authorId="0" shapeId="0" xr:uid="{00000000-0006-0000-0100-00000C000000}">
      <text>
        <r>
          <rPr>
            <b/>
            <sz val="9"/>
            <color indexed="81"/>
            <rFont val="Tahoma"/>
            <family val="2"/>
          </rPr>
          <t xml:space="preserve">Procedimientos: </t>
        </r>
        <r>
          <rPr>
            <sz val="9"/>
            <color indexed="81"/>
            <rFont val="Tahoma"/>
            <family val="2"/>
          </rPr>
          <t xml:space="preserve">Basados en la estructura del Modelo de Operación por procesos, despliegue desde cada proceso, sus procedimientos y esquemas asociados, que se encuentren documentados.
</t>
        </r>
        <r>
          <rPr>
            <b/>
            <sz val="9"/>
            <color indexed="81"/>
            <rFont val="Tahoma"/>
            <family val="2"/>
          </rPr>
          <t xml:space="preserve">Sistemas de información: </t>
        </r>
        <r>
          <rPr>
            <sz val="9"/>
            <color indexed="81"/>
            <rFont val="Tahoma"/>
            <family val="2"/>
          </rPr>
          <t xml:space="preserve">Sistemas de información de apoyo a la ejecución del control (si existen).
</t>
        </r>
        <r>
          <rPr>
            <b/>
            <sz val="9"/>
            <color indexed="81"/>
            <rFont val="Tahoma"/>
            <family val="2"/>
          </rPr>
          <t>Otros Esquemas:</t>
        </r>
        <r>
          <rPr>
            <sz val="9"/>
            <color indexed="81"/>
            <rFont val="Tahoma"/>
            <family val="2"/>
          </rPr>
          <t xml:space="preserve"> Políticas de operación, manuales o guías específicas.</t>
        </r>
      </text>
    </comment>
    <comment ref="AO12" authorId="0" shapeId="0" xr:uid="{00000000-0006-0000-0100-00000D000000}">
      <text>
        <r>
          <rPr>
            <sz val="9"/>
            <color indexed="81"/>
            <rFont val="Tahoma"/>
            <family val="2"/>
          </rPr>
          <t xml:space="preserve">La oportunidad en que se ejecuta el control debe ayudar a prevenir la mitigación del riesgo o a detectar la materialización del riesgo de manera oportuna.
- Siempre que se ejecuta la actividad
- Periódicamente (diario, mensual, bimestral, trimestral, semestral).
</t>
        </r>
      </text>
    </comment>
    <comment ref="AP12" authorId="0" shapeId="0" xr:uid="{F5C95ADB-D84C-4BAA-B209-1BC815186D33}">
      <text>
        <r>
          <rPr>
            <sz val="9"/>
            <color indexed="81"/>
            <rFont val="Tahoma"/>
            <family val="2"/>
          </rPr>
          <t>Se deja evidencia o rastro de la ejecución del control.
- Con registro manual
- Con registro electrónico</t>
        </r>
      </text>
    </comment>
    <comment ref="AQ12" authorId="0" shapeId="0" xr:uid="{00000000-0006-0000-0100-00000E000000}">
      <text>
        <r>
          <rPr>
            <sz val="9"/>
            <color indexed="81"/>
            <rFont val="Tahoma"/>
            <family val="2"/>
          </rPr>
          <t xml:space="preserve">Fuentes de información internas o externas.
</t>
        </r>
        <r>
          <rPr>
            <b/>
            <sz val="9"/>
            <color indexed="81"/>
            <rFont val="Tahoma"/>
            <family val="2"/>
          </rPr>
          <t>Interna:</t>
        </r>
        <r>
          <rPr>
            <sz val="9"/>
            <color indexed="81"/>
            <rFont val="Tahoma"/>
            <family val="2"/>
          </rPr>
          <t xml:space="preserve"> Formatos o registros internos formales.
</t>
        </r>
        <r>
          <rPr>
            <b/>
            <sz val="9"/>
            <color indexed="81"/>
            <rFont val="Tahoma"/>
            <family val="2"/>
          </rPr>
          <t>Externa:</t>
        </r>
        <r>
          <rPr>
            <sz val="9"/>
            <color indexed="81"/>
            <rFont val="Tahoma"/>
            <family val="2"/>
          </rPr>
          <t xml:space="preserve"> Registros externos confiables (extractos bancarios, confirmaciones de autenticidad de documentos, SECOP, SIIF, SIGEP, bases de datos).
</t>
        </r>
        <r>
          <rPr>
            <b/>
            <sz val="9"/>
            <color indexed="81"/>
            <rFont val="Tahoma"/>
            <family val="2"/>
          </rPr>
          <t>Mixta:</t>
        </r>
        <r>
          <rPr>
            <sz val="9"/>
            <color indexed="81"/>
            <rFont val="Tahoma"/>
            <family val="2"/>
          </rPr>
          <t xml:space="preserve"> Combinación de datos de fuentes internas y externas formales.
</t>
        </r>
      </text>
    </comment>
    <comment ref="BA12" authorId="0" shapeId="0" xr:uid="{00000000-0006-0000-0100-00001B000000}">
      <text>
        <r>
          <rPr>
            <b/>
            <sz val="9"/>
            <color indexed="81"/>
            <rFont val="Tahoma"/>
            <family val="2"/>
          </rPr>
          <t xml:space="preserve">
Reducir:
(mitigar): </t>
        </r>
        <r>
          <rPr>
            <sz val="9"/>
            <color indexed="81"/>
            <rFont val="Tahoma"/>
            <family val="2"/>
          </rPr>
          <t>Acciones que mitiguen el nivel de riesgo. No es necesariamente un nuevo control.</t>
        </r>
        <r>
          <rPr>
            <b/>
            <sz val="9"/>
            <color indexed="81"/>
            <rFont val="Tahoma"/>
            <family val="2"/>
          </rPr>
          <t xml:space="preserve">
(transferir): </t>
        </r>
        <r>
          <rPr>
            <sz val="9"/>
            <color indexed="81"/>
            <rFont val="Tahoma"/>
            <family val="2"/>
          </rPr>
          <t xml:space="preserve">Tercerizar el proceso o trasladar el riesgo a través de seguros o pólizas.
La responsabilidad económica recae sobre el tercero, pero no se trasfiere la responsabilidad sobre el tema reputacional.
</t>
        </r>
        <r>
          <rPr>
            <b/>
            <sz val="9"/>
            <color indexed="81"/>
            <rFont val="Tahoma"/>
            <family val="2"/>
          </rPr>
          <t xml:space="preserve">
Aceptar:</t>
        </r>
        <r>
          <rPr>
            <sz val="9"/>
            <color indexed="81"/>
            <rFont val="Tahoma"/>
            <family val="2"/>
          </rPr>
          <t xml:space="preserve"> Asumir el riesgo conociendo los efectos de su posible materialización.
</t>
        </r>
        <r>
          <rPr>
            <b/>
            <sz val="9"/>
            <color indexed="81"/>
            <rFont val="Tahoma"/>
            <family val="2"/>
          </rPr>
          <t>Evitar:</t>
        </r>
        <r>
          <rPr>
            <sz val="9"/>
            <color indexed="81"/>
            <rFont val="Tahoma"/>
            <family val="2"/>
          </rPr>
          <t xml:space="preserve"> No asumir la actividad que genera el riesgo.
(Según la metodología del DAFP)</t>
        </r>
      </text>
    </comment>
    <comment ref="BB12" authorId="0" shapeId="0" xr:uid="{00000000-0006-0000-0100-00001C000000}">
      <text>
        <r>
          <rPr>
            <sz val="9"/>
            <color indexed="81"/>
            <rFont val="Tahoma"/>
            <family val="2"/>
          </rPr>
          <t>Se generan para fortalecer los controles, implementar nuevos controles.</t>
        </r>
      </text>
    </comment>
    <comment ref="BD12" authorId="0" shapeId="0" xr:uid="{38AC24E5-9ADF-4C35-8D2B-8C393042CEC9}">
      <text>
        <r>
          <rPr>
            <b/>
            <sz val="9"/>
            <color indexed="81"/>
            <rFont val="Tahoma"/>
            <family val="2"/>
          </rPr>
          <t xml:space="preserve">Sumatoria de la programación trimestral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Natalia Irina Vanegas Pinzón</author>
    <author>LUZMA</author>
  </authors>
  <commentList>
    <comment ref="A6" authorId="0" shapeId="0" xr:uid="{1AC238F9-5AA0-4595-B24D-AFC9F4F051F0}">
      <text>
        <r>
          <rPr>
            <b/>
            <sz val="9"/>
            <color indexed="81"/>
            <rFont val="Tahoma"/>
            <family val="2"/>
          </rPr>
          <t>Escriba el nombre del proceso sobre el cual se realizará la gestión del riesgo.</t>
        </r>
      </text>
    </comment>
    <comment ref="B6" authorId="0" shapeId="0" xr:uid="{78E543A8-BAC9-4507-A684-94E9DE58F5C4}">
      <text>
        <r>
          <rPr>
            <b/>
            <sz val="9"/>
            <color indexed="81"/>
            <rFont val="Tahoma"/>
            <family val="2"/>
          </rPr>
          <t>Indique el objetivo estratégico al cual se va a identificar el riesgo y/o al que se asocian los riesgos del proceso.</t>
        </r>
      </text>
    </comment>
    <comment ref="C6" authorId="0" shapeId="0" xr:uid="{FF32169F-2328-40DD-AF8F-8F90CB0920CB}">
      <text>
        <r>
          <rPr>
            <b/>
            <sz val="9"/>
            <color indexed="81"/>
            <rFont val="Tahoma"/>
            <family val="2"/>
          </rPr>
          <t>Escriba el objetivo del proceso, tal como se encuentra descrito en la caracterización.</t>
        </r>
      </text>
    </comment>
    <comment ref="AR6" authorId="0" shapeId="0" xr:uid="{03742E4B-9F0A-4F87-8FA3-AC963EADEF30}">
      <text>
        <r>
          <rPr>
            <sz val="9"/>
            <color indexed="81"/>
            <rFont val="Tahoma"/>
            <family val="2"/>
          </rPr>
          <t>Analizar e indicar qué actividades o controles correctivos operan en caso de una materialización, que sirva como referente de presentarse el evento de riesgo.</t>
        </r>
      </text>
    </comment>
    <comment ref="J8" authorId="0" shapeId="0" xr:uid="{235A6F23-A628-4B50-AB48-A1E7DDD6E3BE}">
      <text>
        <r>
          <rPr>
            <b/>
            <sz val="9"/>
            <color indexed="81"/>
            <rFont val="Tahoma"/>
            <family val="2"/>
          </rPr>
          <t>Ir a hoja Árbol_G para generar la descripción de riesgos de gestión y fiscales</t>
        </r>
        <r>
          <rPr>
            <sz val="9"/>
            <color indexed="81"/>
            <rFont val="Tahoma"/>
            <family val="2"/>
          </rPr>
          <t xml:space="preserve">
</t>
        </r>
      </text>
    </comment>
    <comment ref="K8" authorId="0" shapeId="0" xr:uid="{90CE5160-2558-4717-B4CA-7B97F4A83166}">
      <text>
        <r>
          <rPr>
            <b/>
            <sz val="9"/>
            <color indexed="81"/>
            <rFont val="Tahoma"/>
            <family val="2"/>
          </rPr>
          <t>Indicar SI en los casos en los que se identifique que el riesgo mitiga directamente el incumplimiento del objetivo.
De lo contrario coloque NO</t>
        </r>
      </text>
    </comment>
    <comment ref="L8" authorId="0" shapeId="0" xr:uid="{8395E547-110B-44B3-81F4-AD4EFC2A6D5D}">
      <text>
        <r>
          <rPr>
            <sz val="11"/>
            <color theme="1"/>
            <rFont val="Calibri"/>
            <family val="2"/>
            <scheme val="minor"/>
          </rPr>
          <t xml:space="preserve">Factores que pueden incidir en la gestión del riesgo. Son fuentes generadoras o condiciones que aumentan la probabilidad que ocurra el riesgo.
</t>
        </r>
        <r>
          <rPr>
            <b/>
            <sz val="11"/>
            <color theme="1"/>
            <rFont val="Calibri"/>
            <family val="2"/>
            <scheme val="minor"/>
          </rPr>
          <t xml:space="preserve">Procesos: </t>
        </r>
        <r>
          <rPr>
            <sz val="11"/>
            <color theme="1"/>
            <rFont val="Calibri"/>
            <family val="2"/>
            <scheme val="minor"/>
          </rPr>
          <t xml:space="preserve">Eventos relacionados con la ejecución de los procesos y procedimientos.
Ej: Falta de aplicación de los procedimientos - Falta segregación de funciones - Falta de supervisión o interventoría - Alta rotación o insuficiencia de personal - Acciones contrarias a las leyes o acuerdos contractuales - Falta de capacitación y otros temas relacionados con el personal
</t>
        </r>
        <r>
          <rPr>
            <b/>
            <sz val="11"/>
            <color theme="1"/>
            <rFont val="Calibri"/>
            <family val="2"/>
            <scheme val="minor"/>
          </rPr>
          <t xml:space="preserve">Transacción u operación (LAFT): </t>
        </r>
        <r>
          <rPr>
            <sz val="11"/>
            <color theme="1"/>
            <rFont val="Calibri"/>
            <family val="2"/>
            <scheme val="minor"/>
          </rPr>
          <t xml:space="preserve">Eventos relacionados con transacciones u operaciones realizadas por un cliente o usuario, que accede o entrega un bien o servicio a la entidad, a través de los canales dispuestos y en una jurisdicción específica.
Ej: Contrapartes de la entidad (naturales o jurídicas) - Productos (bienes o servicios) que oferta/requiere - Canales utilizados para la operación - Jurisdicciones (nacional o territorial)
</t>
        </r>
        <r>
          <rPr>
            <b/>
            <sz val="11"/>
            <color theme="1"/>
            <rFont val="Calibri"/>
            <family val="2"/>
            <scheme val="minor"/>
          </rPr>
          <t xml:space="preserve">Talento humano: </t>
        </r>
        <r>
          <rPr>
            <sz val="11"/>
            <color theme="1"/>
            <rFont val="Calibri"/>
            <family val="2"/>
            <scheme val="minor"/>
          </rPr>
          <t xml:space="preserve">Eventos relacionados con las conductas o comportamientos de los servidores que afectan la integridad pública.
Ej: Fraude interno - Soborno - Gestión inadecuada de conflictos de interés - Corrupción - Hurto de activos  
</t>
        </r>
        <r>
          <rPr>
            <b/>
            <sz val="11"/>
            <color theme="1"/>
            <rFont val="Calibri"/>
            <family val="2"/>
            <scheme val="minor"/>
          </rPr>
          <t xml:space="preserve">Tecnología: </t>
        </r>
        <r>
          <rPr>
            <sz val="11"/>
            <color theme="1"/>
            <rFont val="Calibri"/>
            <family val="2"/>
            <scheme val="minor"/>
          </rPr>
          <t xml:space="preserve">Eventos relacionados con la infraestructura tecnológica de la entidad
Ej. Daño de equipos - Caída de sistemas de información y aplicaciones - Caída de redes - Errores en hardware o software - Errores en programas
</t>
        </r>
        <r>
          <rPr>
            <b/>
            <sz val="11"/>
            <color theme="1"/>
            <rFont val="Calibri"/>
            <family val="2"/>
            <scheme val="minor"/>
          </rPr>
          <t>Infraestructura:</t>
        </r>
        <r>
          <rPr>
            <sz val="11"/>
            <color theme="1"/>
            <rFont val="Calibri"/>
            <family val="2"/>
            <scheme val="minor"/>
          </rPr>
          <t xml:space="preserve"> Eventos relacionados con la infraestructura física de la entidad.
Ej. Derrumbes - Incendios - Inundaciones - Daños a activos fijos
</t>
        </r>
        <r>
          <rPr>
            <b/>
            <sz val="11"/>
            <color theme="1"/>
            <rFont val="Calibri"/>
            <family val="2"/>
            <scheme val="minor"/>
          </rPr>
          <t xml:space="preserve">
Evento externo:</t>
        </r>
        <r>
          <rPr>
            <sz val="11"/>
            <color theme="1"/>
            <rFont val="Calibri"/>
            <family val="2"/>
            <scheme val="minor"/>
          </rPr>
          <t xml:space="preserve"> Eventos por situaciones externas que afectan la entidad.
Ej. Fraude externo - Suplantación de identidad - Atentados, vandalismo, orden público
</t>
        </r>
      </text>
    </comment>
    <comment ref="R8" authorId="1" shapeId="0" xr:uid="{4A399864-6FA0-444C-898E-E7D6CDF47196}">
      <text>
        <r>
          <rPr>
            <b/>
            <sz val="9"/>
            <color indexed="81"/>
            <rFont val="Tahoma"/>
            <family val="2"/>
          </rPr>
          <t>Muy Baja:</t>
        </r>
        <r>
          <rPr>
            <sz val="9"/>
            <color indexed="81"/>
            <rFont val="Tahoma"/>
            <family val="2"/>
          </rPr>
          <t xml:space="preserve"> La actividad/producto/activo que conlleva el riesgo se ejecuta/genera como máximos 2 veces por año. 20%
</t>
        </r>
        <r>
          <rPr>
            <b/>
            <sz val="9"/>
            <color indexed="81"/>
            <rFont val="Tahoma"/>
            <family val="2"/>
          </rPr>
          <t xml:space="preserve">Baja: </t>
        </r>
        <r>
          <rPr>
            <sz val="9"/>
            <color indexed="81"/>
            <rFont val="Tahoma"/>
            <family val="2"/>
          </rPr>
          <t xml:space="preserve">La actividad/producto/activo que conlleva el riesgo se ejecuta/genera de 3 a 24 veces por año. 40%
</t>
        </r>
        <r>
          <rPr>
            <b/>
            <sz val="9"/>
            <color indexed="81"/>
            <rFont val="Tahoma"/>
            <family val="2"/>
          </rPr>
          <t>Media:</t>
        </r>
        <r>
          <rPr>
            <sz val="9"/>
            <color indexed="81"/>
            <rFont val="Tahoma"/>
            <family val="2"/>
          </rPr>
          <t xml:space="preserve"> La actividad/producto/activo que conlleva el riesgo se ejecuta/genera de 24 a 500 veces por año. 60%
</t>
        </r>
        <r>
          <rPr>
            <b/>
            <sz val="9"/>
            <color indexed="81"/>
            <rFont val="Tahoma"/>
            <family val="2"/>
          </rPr>
          <t xml:space="preserve">Alta: </t>
        </r>
        <r>
          <rPr>
            <sz val="9"/>
            <color indexed="81"/>
            <rFont val="Tahoma"/>
            <family val="2"/>
          </rPr>
          <t xml:space="preserve">La actividad/producto/activo que conlleva el riesgo se ejecuta/genera mínimo 500 veces al año y máximo 5000 veces por año. 80%
</t>
        </r>
        <r>
          <rPr>
            <b/>
            <sz val="9"/>
            <color indexed="81"/>
            <rFont val="Tahoma"/>
            <family val="2"/>
          </rPr>
          <t>Muy Alta:</t>
        </r>
        <r>
          <rPr>
            <sz val="9"/>
            <color indexed="81"/>
            <rFont val="Tahoma"/>
            <family val="2"/>
          </rPr>
          <t xml:space="preserve"> La actividad/producto/activo que conlleva el riesgo se ejecuta/genera más de 5000 veces por año. 100%
</t>
        </r>
      </text>
    </comment>
    <comment ref="T8" authorId="0" shapeId="0" xr:uid="{33A344A5-9030-45B9-9DFE-772C52C53DA9}">
      <text>
        <r>
          <rPr>
            <b/>
            <sz val="9"/>
            <color indexed="81"/>
            <rFont val="Tahoma"/>
            <family val="2"/>
          </rPr>
          <t>Leve:</t>
        </r>
        <r>
          <rPr>
            <sz val="9"/>
            <color indexed="81"/>
            <rFont val="Tahoma"/>
            <family val="2"/>
          </rPr>
          <t xml:space="preserve"> Afectación menor a 100 SMLMV  20%
</t>
        </r>
        <r>
          <rPr>
            <b/>
            <sz val="9"/>
            <color indexed="81"/>
            <rFont val="Tahoma"/>
            <family val="2"/>
          </rPr>
          <t>Menor:</t>
        </r>
        <r>
          <rPr>
            <sz val="9"/>
            <color indexed="81"/>
            <rFont val="Tahoma"/>
            <family val="2"/>
          </rPr>
          <t xml:space="preserve"> Entre 100 y 500 SMLMV  40%
</t>
        </r>
        <r>
          <rPr>
            <b/>
            <sz val="9"/>
            <color indexed="81"/>
            <rFont val="Tahoma"/>
            <family val="2"/>
          </rPr>
          <t>Moderado:</t>
        </r>
        <r>
          <rPr>
            <sz val="9"/>
            <color indexed="81"/>
            <rFont val="Tahoma"/>
            <family val="2"/>
          </rPr>
          <t xml:space="preserve"> Entre 500 y 1000 SMLMV  60%
</t>
        </r>
        <r>
          <rPr>
            <b/>
            <sz val="9"/>
            <color indexed="81"/>
            <rFont val="Tahoma"/>
            <family val="2"/>
          </rPr>
          <t>Mayor:</t>
        </r>
        <r>
          <rPr>
            <sz val="9"/>
            <color indexed="81"/>
            <rFont val="Tahoma"/>
            <family val="2"/>
          </rPr>
          <t xml:space="preserve"> Entre 1000 y 5000 SMLMV  80%
</t>
        </r>
        <r>
          <rPr>
            <b/>
            <sz val="9"/>
            <color indexed="81"/>
            <rFont val="Tahoma"/>
            <family val="2"/>
          </rPr>
          <t>Catastrófico:</t>
        </r>
        <r>
          <rPr>
            <sz val="9"/>
            <color indexed="81"/>
            <rFont val="Tahoma"/>
            <family val="2"/>
          </rPr>
          <t xml:space="preserve"> Mayor a 5000 SMLMV  100%</t>
        </r>
      </text>
    </comment>
    <comment ref="V8" authorId="1" shapeId="0" xr:uid="{A04A53C8-FC58-47D0-A131-6E025A90A3BA}">
      <text>
        <r>
          <rPr>
            <b/>
            <sz val="9"/>
            <color indexed="81"/>
            <rFont val="Tahoma"/>
            <family val="2"/>
          </rPr>
          <t xml:space="preserve">Leve: </t>
        </r>
        <r>
          <rPr>
            <sz val="9"/>
            <color indexed="81"/>
            <rFont val="Tahoma"/>
            <family val="2"/>
          </rPr>
          <t xml:space="preserve">El riesgo afecta la imagen de alguna área de la organización.
</t>
        </r>
        <r>
          <rPr>
            <b/>
            <sz val="9"/>
            <color indexed="81"/>
            <rFont val="Tahoma"/>
            <family val="2"/>
          </rPr>
          <t xml:space="preserve">Menor: </t>
        </r>
        <r>
          <rPr>
            <sz val="9"/>
            <color indexed="81"/>
            <rFont val="Tahoma"/>
            <family val="2"/>
          </rPr>
          <t xml:space="preserve">El riesgo afecta la imagen de la entidad internamente, de conocimiento general, nivel interno, de junta dircetiva y accionistas y/o de provedores.
</t>
        </r>
        <r>
          <rPr>
            <b/>
            <sz val="9"/>
            <color indexed="81"/>
            <rFont val="Tahoma"/>
            <family val="2"/>
          </rPr>
          <t xml:space="preserve">Moderado: </t>
        </r>
        <r>
          <rPr>
            <sz val="9"/>
            <color indexed="81"/>
            <rFont val="Tahoma"/>
            <family val="2"/>
          </rPr>
          <t xml:space="preserve">El riesgo afecta la imagen de la entidad con algunos usuarios de relevancia frente al logro de los objetivos.
</t>
        </r>
        <r>
          <rPr>
            <b/>
            <sz val="9"/>
            <color indexed="81"/>
            <rFont val="Tahoma"/>
            <family val="2"/>
          </rPr>
          <t xml:space="preserve">Mayor: </t>
        </r>
        <r>
          <rPr>
            <sz val="9"/>
            <color indexed="81"/>
            <rFont val="Tahoma"/>
            <family val="2"/>
          </rPr>
          <t xml:space="preserve">El riesgo afecta la imagen de de la entidad con efecto publicitario sostenido a nivel de sector administrativo, nivel departamental o municipal
</t>
        </r>
        <r>
          <rPr>
            <b/>
            <sz val="9"/>
            <color indexed="81"/>
            <rFont val="Tahoma"/>
            <family val="2"/>
          </rPr>
          <t xml:space="preserve">Catastrófico: </t>
        </r>
        <r>
          <rPr>
            <sz val="9"/>
            <color indexed="81"/>
            <rFont val="Tahoma"/>
            <family val="2"/>
          </rPr>
          <t>El riesgo afecta la imagen de la entidad a nivel nacional, con efecto publicitarios sostenible a nivel país</t>
        </r>
      </text>
    </comment>
    <comment ref="AC8" authorId="0" shapeId="0" xr:uid="{619BD0A2-7A47-45DE-A468-7CF6EA83BE0C}">
      <text>
        <r>
          <rPr>
            <b/>
            <sz val="9"/>
            <color indexed="81"/>
            <rFont val="Tahoma"/>
            <family val="2"/>
          </rPr>
          <t xml:space="preserve">Responsable de ejecutar el control: </t>
        </r>
        <r>
          <rPr>
            <sz val="9"/>
            <color indexed="81"/>
            <rFont val="Tahoma"/>
            <family val="2"/>
          </rPr>
          <t>Identifica el cargo del servidor que ejecuta el control, en caso de ser controles automáticos se identificará el sistema que realiza la actividad.</t>
        </r>
        <r>
          <rPr>
            <b/>
            <sz val="9"/>
            <color indexed="81"/>
            <rFont val="Tahoma"/>
            <family val="2"/>
          </rPr>
          <t xml:space="preserve">
Acción: </t>
        </r>
        <r>
          <rPr>
            <sz val="9"/>
            <color indexed="81"/>
            <rFont val="Tahoma"/>
            <family val="2"/>
          </rPr>
          <t>Se determina mediante verbos en los cuales se identifica la acción a realizar como parte del control (Verificar, validar, comparar, cotejar)</t>
        </r>
        <r>
          <rPr>
            <b/>
            <sz val="9"/>
            <color indexed="81"/>
            <rFont val="Tahoma"/>
            <family val="2"/>
          </rPr>
          <t xml:space="preserve">
Complemento: </t>
        </r>
        <r>
          <rPr>
            <sz val="9"/>
            <color indexed="81"/>
            <rFont val="Tahoma"/>
            <family val="2"/>
          </rPr>
          <t>Corresponde a los detalles que permiten identificar claramente el objeto del control.
Ej. El profesional de contratación (responsable) verifica que la información suministrada por el proveedor corresponda con los requisitos establecidos acorde con el tipo de contratación (acción), a través de una lista de chequeo donde están los requisitos de información y la revisa con la información física suministrada por el proveedor, los contratos que cumplen son registrados en el sistema de información de contratación.</t>
        </r>
        <r>
          <rPr>
            <b/>
            <sz val="9"/>
            <color indexed="81"/>
            <rFont val="Tahoma"/>
            <family val="2"/>
          </rPr>
          <t xml:space="preserve">
</t>
        </r>
        <r>
          <rPr>
            <sz val="9"/>
            <color indexed="81"/>
            <rFont val="Tahoma"/>
            <family val="2"/>
          </rPr>
          <t>Al identificar los controles revisar las causas para determinar si existen controles frente a estas.
(Según lo establecido por la metodología del DAFP)</t>
        </r>
      </text>
    </comment>
    <comment ref="AG8" authorId="0" shapeId="0" xr:uid="{AB95A4F2-76C7-4060-ACC8-F5AF16479C51}">
      <text>
        <r>
          <rPr>
            <b/>
            <sz val="9"/>
            <color indexed="81"/>
            <rFont val="Tahoma"/>
            <family val="2"/>
          </rPr>
          <t xml:space="preserve">Preventivo: </t>
        </r>
        <r>
          <rPr>
            <sz val="9"/>
            <color indexed="81"/>
            <rFont val="Tahoma"/>
            <family val="2"/>
          </rPr>
          <t xml:space="preserve">Va a las causas del riesgo. Atacan la probabilidad de ocurrencia del riesgo.
Control accionado en la entrada del proceso y antes de que se realice la actividad originadora del riesgo, se busca establecer las condiciones que aseguren el resultado final esperado. </t>
        </r>
        <r>
          <rPr>
            <b/>
            <sz val="9"/>
            <color indexed="81"/>
            <rFont val="Tahoma"/>
            <family val="2"/>
          </rPr>
          <t xml:space="preserve">
Detectivo: </t>
        </r>
        <r>
          <rPr>
            <sz val="9"/>
            <color indexed="81"/>
            <rFont val="Tahoma"/>
            <family val="2"/>
          </rPr>
          <t>Detecta que algo ocurre y devuelve el proceso a los controles preventivos. Atacan la probabilidad de ocurrencia del riesgo.
Control accionado durante la ejecución del proceso. Estos controles detectan el riesgo, pero generan reprocesos.</t>
        </r>
        <r>
          <rPr>
            <b/>
            <sz val="9"/>
            <color indexed="81"/>
            <rFont val="Tahoma"/>
            <family val="2"/>
          </rPr>
          <t xml:space="preserve">
Correctivos: </t>
        </r>
        <r>
          <rPr>
            <sz val="9"/>
            <color indexed="81"/>
            <rFont val="Tahoma"/>
            <family val="2"/>
          </rPr>
          <t>Atacan el impacto frente a la materialización del riesgo.
Control accionado en la salida del proceso y después de que se materializa el riesgo. Estos controles tienen costos implícitos.
(Según lo establecido por la metodología del DAFP)</t>
        </r>
      </text>
    </comment>
    <comment ref="AI8" authorId="0" shapeId="0" xr:uid="{86CA65E6-CE87-4F85-8610-7EB21971EFE8}">
      <text>
        <r>
          <rPr>
            <b/>
            <sz val="9"/>
            <color indexed="81"/>
            <rFont val="Tahoma"/>
            <family val="2"/>
          </rPr>
          <t>Automático:</t>
        </r>
        <r>
          <rPr>
            <sz val="9"/>
            <color indexed="81"/>
            <rFont val="Tahoma"/>
            <family val="2"/>
          </rPr>
          <t xml:space="preserve"> Ejecutado por un sistema
</t>
        </r>
        <r>
          <rPr>
            <b/>
            <sz val="9"/>
            <color indexed="81"/>
            <rFont val="Tahoma"/>
            <family val="2"/>
          </rPr>
          <t>Manual:</t>
        </r>
        <r>
          <rPr>
            <sz val="9"/>
            <color indexed="81"/>
            <rFont val="Tahoma"/>
            <family val="2"/>
          </rPr>
          <t xml:space="preserve"> Ejecutado por personas</t>
        </r>
      </text>
    </comment>
    <comment ref="AN8" authorId="0" shapeId="0" xr:uid="{F030FBB5-2FB3-4BD2-900D-8A89EB24AB4C}">
      <text>
        <r>
          <rPr>
            <b/>
            <sz val="9"/>
            <color indexed="81"/>
            <rFont val="Tahoma"/>
            <family val="2"/>
          </rPr>
          <t xml:space="preserve">Procedimientos: </t>
        </r>
        <r>
          <rPr>
            <sz val="9"/>
            <color indexed="81"/>
            <rFont val="Tahoma"/>
            <family val="2"/>
          </rPr>
          <t xml:space="preserve">Basados en la estructura del Modelo de Operación por procesos, despliegue desde cada proceso, sus procedimientos y esquemas asociados, que se encuentren documentados.
</t>
        </r>
        <r>
          <rPr>
            <b/>
            <sz val="9"/>
            <color indexed="81"/>
            <rFont val="Tahoma"/>
            <family val="2"/>
          </rPr>
          <t xml:space="preserve">Sistemas de información: </t>
        </r>
        <r>
          <rPr>
            <sz val="9"/>
            <color indexed="81"/>
            <rFont val="Tahoma"/>
            <family val="2"/>
          </rPr>
          <t xml:space="preserve">Sistemas de información de apoyo a la ejecución del control (si existen).
</t>
        </r>
        <r>
          <rPr>
            <b/>
            <sz val="9"/>
            <color indexed="81"/>
            <rFont val="Tahoma"/>
            <family val="2"/>
          </rPr>
          <t>Otros Esquemas:</t>
        </r>
        <r>
          <rPr>
            <sz val="9"/>
            <color indexed="81"/>
            <rFont val="Tahoma"/>
            <family val="2"/>
          </rPr>
          <t xml:space="preserve"> Políticas de operación, manuales o guías específicas.</t>
        </r>
      </text>
    </comment>
    <comment ref="AO8" authorId="0" shapeId="0" xr:uid="{3FE8988A-0985-434F-8251-917367B97A1D}">
      <text>
        <r>
          <rPr>
            <sz val="9"/>
            <color indexed="81"/>
            <rFont val="Tahoma"/>
            <family val="2"/>
          </rPr>
          <t xml:space="preserve">La oportunidad en que se ejecuta el control debe ayudar a prevenir la mitigación del riesgo o a detectar la materialización del riesgo de manera oportuna.
- Siempre que se ejecuta la actividad
- Periódicamente (diario, mensual, bimestral, trimestral, semestral).
</t>
        </r>
      </text>
    </comment>
    <comment ref="AP8" authorId="0" shapeId="0" xr:uid="{D140E498-454D-46AB-9EA3-EEA6DD872B87}">
      <text>
        <r>
          <rPr>
            <sz val="9"/>
            <color indexed="81"/>
            <rFont val="Tahoma"/>
            <family val="2"/>
          </rPr>
          <t>Se deja evidencia o rastro de la ejecución del control.
- Con registro manual
- Con registro electrónico</t>
        </r>
      </text>
    </comment>
    <comment ref="AQ8" authorId="0" shapeId="0" xr:uid="{638D3832-34B5-4A6E-905D-570D9F6793CD}">
      <text>
        <r>
          <rPr>
            <sz val="9"/>
            <color indexed="81"/>
            <rFont val="Tahoma"/>
            <family val="2"/>
          </rPr>
          <t xml:space="preserve">Fuentes de información internas o externas.
</t>
        </r>
        <r>
          <rPr>
            <b/>
            <sz val="9"/>
            <color indexed="81"/>
            <rFont val="Tahoma"/>
            <family val="2"/>
          </rPr>
          <t>Interna:</t>
        </r>
        <r>
          <rPr>
            <sz val="9"/>
            <color indexed="81"/>
            <rFont val="Tahoma"/>
            <family val="2"/>
          </rPr>
          <t xml:space="preserve"> Formatos o registros internos formales.
</t>
        </r>
        <r>
          <rPr>
            <b/>
            <sz val="9"/>
            <color indexed="81"/>
            <rFont val="Tahoma"/>
            <family val="2"/>
          </rPr>
          <t>Externa:</t>
        </r>
        <r>
          <rPr>
            <sz val="9"/>
            <color indexed="81"/>
            <rFont val="Tahoma"/>
            <family val="2"/>
          </rPr>
          <t xml:space="preserve"> Registros externos confiables (extractos bancarios, confirmaciones de autenticidad de documentos, SECOP, SIIF, SIGEP, bases de datos).
</t>
        </r>
        <r>
          <rPr>
            <b/>
            <sz val="9"/>
            <color indexed="81"/>
            <rFont val="Tahoma"/>
            <family val="2"/>
          </rPr>
          <t>Mixta:</t>
        </r>
        <r>
          <rPr>
            <sz val="9"/>
            <color indexed="81"/>
            <rFont val="Tahoma"/>
            <family val="2"/>
          </rPr>
          <t xml:space="preserve"> Combinación de datos de fuentes internas y externas formales.
</t>
        </r>
      </text>
    </comment>
    <comment ref="BA8" authorId="0" shapeId="0" xr:uid="{F18378B4-2F95-43A6-A743-1B83374ACCB6}">
      <text>
        <r>
          <rPr>
            <b/>
            <sz val="9"/>
            <color indexed="81"/>
            <rFont val="Tahoma"/>
            <family val="2"/>
          </rPr>
          <t xml:space="preserve">
Reducir:
(mitigar): </t>
        </r>
        <r>
          <rPr>
            <sz val="9"/>
            <color indexed="81"/>
            <rFont val="Tahoma"/>
            <family val="2"/>
          </rPr>
          <t>Acciones que mitiguen el nivel de riesgo. No es necesariamente un nuevo control.</t>
        </r>
        <r>
          <rPr>
            <b/>
            <sz val="9"/>
            <color indexed="81"/>
            <rFont val="Tahoma"/>
            <family val="2"/>
          </rPr>
          <t xml:space="preserve">
(transferir): </t>
        </r>
        <r>
          <rPr>
            <sz val="9"/>
            <color indexed="81"/>
            <rFont val="Tahoma"/>
            <family val="2"/>
          </rPr>
          <t xml:space="preserve">Tercerizar el proceso o trasladar el riesgo a través de seguros o pólizas.
La responsabilidad económica recae sobre el tercero, pero no se trasfiere la responsabilidad sobre el tema reputacional.
</t>
        </r>
        <r>
          <rPr>
            <b/>
            <sz val="9"/>
            <color indexed="81"/>
            <rFont val="Tahoma"/>
            <family val="2"/>
          </rPr>
          <t xml:space="preserve">
Aceptar:</t>
        </r>
        <r>
          <rPr>
            <sz val="9"/>
            <color indexed="81"/>
            <rFont val="Tahoma"/>
            <family val="2"/>
          </rPr>
          <t xml:space="preserve"> Asumir el riesgo conociendo los efectos de su posible materialización.
</t>
        </r>
        <r>
          <rPr>
            <b/>
            <sz val="9"/>
            <color indexed="81"/>
            <rFont val="Tahoma"/>
            <family val="2"/>
          </rPr>
          <t>Evitar:</t>
        </r>
        <r>
          <rPr>
            <sz val="9"/>
            <color indexed="81"/>
            <rFont val="Tahoma"/>
            <family val="2"/>
          </rPr>
          <t xml:space="preserve"> No asumir la actividad que genera el riesgo.
(Según la metodología del DAFP)</t>
        </r>
      </text>
    </comment>
    <comment ref="BB8" authorId="0" shapeId="0" xr:uid="{0D95E75C-F7AF-4270-99F0-7F048B7A2B18}">
      <text>
        <r>
          <rPr>
            <sz val="9"/>
            <color indexed="81"/>
            <rFont val="Tahoma"/>
            <family val="2"/>
          </rPr>
          <t>Se generan para fortalecer los controles, implementar nuevos controles.</t>
        </r>
      </text>
    </comment>
    <comment ref="BD8" authorId="0" shapeId="0" xr:uid="{65886E0C-46B7-4D0F-9CB5-18FABB622203}">
      <text>
        <r>
          <rPr>
            <b/>
            <sz val="9"/>
            <color indexed="81"/>
            <rFont val="Tahoma"/>
            <family val="2"/>
          </rPr>
          <t xml:space="preserve">Sumatoria de la programación trimestral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Natalia Irina Vanegas Pinzón</author>
    <author>LUZMA</author>
  </authors>
  <commentList>
    <comment ref="A6" authorId="0" shapeId="0" xr:uid="{0D1AFDBD-040B-4747-AD8B-4F821863C39E}">
      <text>
        <r>
          <rPr>
            <b/>
            <sz val="9"/>
            <color indexed="81"/>
            <rFont val="Tahoma"/>
            <family val="2"/>
          </rPr>
          <t>Escriba el nombre del proceso sobre el cual se realizará la gestión del riesgo.</t>
        </r>
      </text>
    </comment>
    <comment ref="B6" authorId="0" shapeId="0" xr:uid="{5510E0B1-2E3C-41D6-A758-6FD458327D50}">
      <text>
        <r>
          <rPr>
            <b/>
            <sz val="9"/>
            <color indexed="81"/>
            <rFont val="Tahoma"/>
            <family val="2"/>
          </rPr>
          <t>Indique el objetivo estratégico al cual se va a identificar el riesgo y/o al que se asocian los riesgos del proceso.</t>
        </r>
      </text>
    </comment>
    <comment ref="C6" authorId="0" shapeId="0" xr:uid="{8A575B44-1DB7-4DB2-BB74-09B4131CC461}">
      <text>
        <r>
          <rPr>
            <b/>
            <sz val="9"/>
            <color indexed="81"/>
            <rFont val="Tahoma"/>
            <family val="2"/>
          </rPr>
          <t>Escriba el objetivo del proceso, tal como se encuentra descrito en la caracterización.</t>
        </r>
      </text>
    </comment>
    <comment ref="AR6" authorId="0" shapeId="0" xr:uid="{1D98AF5E-A5B2-464A-B2B4-12C61C5BFC37}">
      <text>
        <r>
          <rPr>
            <sz val="9"/>
            <color indexed="81"/>
            <rFont val="Tahoma"/>
            <family val="2"/>
          </rPr>
          <t>Analizar e indicar qué actividades o controles correctivos operan en caso de una materialización, que sirva como referente de presentarse el evento de riesgo.</t>
        </r>
      </text>
    </comment>
    <comment ref="J8" authorId="0" shapeId="0" xr:uid="{9E4DAD28-A7B9-475F-A5DE-7A61620BB7D2}">
      <text>
        <r>
          <rPr>
            <b/>
            <sz val="9"/>
            <color indexed="81"/>
            <rFont val="Tahoma"/>
            <family val="2"/>
          </rPr>
          <t>Ir a hoja Árbol_G para generar la descripción de riesgos de gestión y fiscales</t>
        </r>
        <r>
          <rPr>
            <sz val="9"/>
            <color indexed="81"/>
            <rFont val="Tahoma"/>
            <family val="2"/>
          </rPr>
          <t xml:space="preserve">
</t>
        </r>
      </text>
    </comment>
    <comment ref="K8" authorId="0" shapeId="0" xr:uid="{4F297593-0702-4098-B992-2B42D18E4BCD}">
      <text>
        <r>
          <rPr>
            <b/>
            <sz val="9"/>
            <color indexed="81"/>
            <rFont val="Tahoma"/>
            <family val="2"/>
          </rPr>
          <t>Indicar SI en los casos en los que se identifique que el riesgo mitiga directamente el incumplimiento del objetivo.
De lo contrario coloque NO</t>
        </r>
      </text>
    </comment>
    <comment ref="L8" authorId="0" shapeId="0" xr:uid="{691B7D18-5BF2-4ED6-8B82-7009545E1641}">
      <text>
        <r>
          <rPr>
            <sz val="11"/>
            <color theme="1"/>
            <rFont val="Calibri"/>
            <family val="2"/>
            <scheme val="minor"/>
          </rPr>
          <t xml:space="preserve">Factores que pueden incidir en la gestión del riesgo. Son fuentes generadoras o condiciones que aumentan la probabilidad que ocurra el riesgo.
</t>
        </r>
        <r>
          <rPr>
            <b/>
            <sz val="11"/>
            <color theme="1"/>
            <rFont val="Calibri"/>
            <family val="2"/>
            <scheme val="minor"/>
          </rPr>
          <t xml:space="preserve">Procesos: </t>
        </r>
        <r>
          <rPr>
            <sz val="11"/>
            <color theme="1"/>
            <rFont val="Calibri"/>
            <family val="2"/>
            <scheme val="minor"/>
          </rPr>
          <t xml:space="preserve">Eventos relacionados con la ejecución de los procesos y procedimientos.
Ej: Falta de aplicación de los procedimientos - Falta segregación de funciones - Falta de supervisión o interventoría - Alta rotación o insuficiencia de personal - Acciones contrarias a las leyes o acuerdos contractuales - Falta de capacitación y otros temas relacionados con el personal
</t>
        </r>
        <r>
          <rPr>
            <b/>
            <sz val="11"/>
            <color theme="1"/>
            <rFont val="Calibri"/>
            <family val="2"/>
            <scheme val="minor"/>
          </rPr>
          <t xml:space="preserve">Transacción u operación (LAFT): </t>
        </r>
        <r>
          <rPr>
            <sz val="11"/>
            <color theme="1"/>
            <rFont val="Calibri"/>
            <family val="2"/>
            <scheme val="minor"/>
          </rPr>
          <t xml:space="preserve">Eventos relacionados con transacciones u operaciones realizadas por un cliente o usuario, que accede o entrega un bien o servicio a la entidad, a través de los canales dispuestos y en una jurisdicción específica.
Ej: Contrapartes de la entidad (naturales o jurídicas) - Productos (bienes o servicios) que oferta/requiere - Canales utilizados para la operación - Jurisdicciones (nacional o territorial)
</t>
        </r>
        <r>
          <rPr>
            <b/>
            <sz val="11"/>
            <color theme="1"/>
            <rFont val="Calibri"/>
            <family val="2"/>
            <scheme val="minor"/>
          </rPr>
          <t xml:space="preserve">Talento humano: </t>
        </r>
        <r>
          <rPr>
            <sz val="11"/>
            <color theme="1"/>
            <rFont val="Calibri"/>
            <family val="2"/>
            <scheme val="minor"/>
          </rPr>
          <t xml:space="preserve">Eventos relacionados con las conductas o comportamientos de los servidores que afectan la integridad pública.
Ej: Fraude interno - Soborno - Gestión inadecuada de conflictos de interés - Corrupción - Hurto de activos  
</t>
        </r>
        <r>
          <rPr>
            <b/>
            <sz val="11"/>
            <color theme="1"/>
            <rFont val="Calibri"/>
            <family val="2"/>
            <scheme val="minor"/>
          </rPr>
          <t xml:space="preserve">Tecnología: </t>
        </r>
        <r>
          <rPr>
            <sz val="11"/>
            <color theme="1"/>
            <rFont val="Calibri"/>
            <family val="2"/>
            <scheme val="minor"/>
          </rPr>
          <t xml:space="preserve">Eventos relacionados con la infraestructura tecnológica de la entidad
Ej. Daño de equipos - Caída de sistemas de información y aplicaciones - Caída de redes - Errores en hardware o software - Errores en programas
</t>
        </r>
        <r>
          <rPr>
            <b/>
            <sz val="11"/>
            <color theme="1"/>
            <rFont val="Calibri"/>
            <family val="2"/>
            <scheme val="minor"/>
          </rPr>
          <t>Infraestructura:</t>
        </r>
        <r>
          <rPr>
            <sz val="11"/>
            <color theme="1"/>
            <rFont val="Calibri"/>
            <family val="2"/>
            <scheme val="minor"/>
          </rPr>
          <t xml:space="preserve"> Eventos relacionados con la infraestructura física de la entidad.
Ej. Derrumbes - Incendios - Inundaciones - Daños a activos fijos
</t>
        </r>
        <r>
          <rPr>
            <b/>
            <sz val="11"/>
            <color theme="1"/>
            <rFont val="Calibri"/>
            <family val="2"/>
            <scheme val="minor"/>
          </rPr>
          <t xml:space="preserve">
Evento externo:</t>
        </r>
        <r>
          <rPr>
            <sz val="11"/>
            <color theme="1"/>
            <rFont val="Calibri"/>
            <family val="2"/>
            <scheme val="minor"/>
          </rPr>
          <t xml:space="preserve"> Eventos por situaciones externas que afectan la entidad.
Ej. Fraude externo - Suplantación de identidad - Atentados, vandalismo, orden público
</t>
        </r>
      </text>
    </comment>
    <comment ref="R8" authorId="1" shapeId="0" xr:uid="{4D4EF822-EAB9-4758-8273-7F32C86EA416}">
      <text>
        <r>
          <rPr>
            <b/>
            <sz val="9"/>
            <color indexed="81"/>
            <rFont val="Tahoma"/>
            <family val="2"/>
          </rPr>
          <t>Muy Baja:</t>
        </r>
        <r>
          <rPr>
            <sz val="9"/>
            <color indexed="81"/>
            <rFont val="Tahoma"/>
            <family val="2"/>
          </rPr>
          <t xml:space="preserve"> La actividad/producto/activo que conlleva el riesgo se ejecuta/genera como máximos 2 veces por año. 20%
</t>
        </r>
        <r>
          <rPr>
            <b/>
            <sz val="9"/>
            <color indexed="81"/>
            <rFont val="Tahoma"/>
            <family val="2"/>
          </rPr>
          <t xml:space="preserve">Baja: </t>
        </r>
        <r>
          <rPr>
            <sz val="9"/>
            <color indexed="81"/>
            <rFont val="Tahoma"/>
            <family val="2"/>
          </rPr>
          <t xml:space="preserve">La actividad/producto/activo que conlleva el riesgo se ejecuta/genera de 3 a 24 veces por año. 40%
</t>
        </r>
        <r>
          <rPr>
            <b/>
            <sz val="9"/>
            <color indexed="81"/>
            <rFont val="Tahoma"/>
            <family val="2"/>
          </rPr>
          <t>Media:</t>
        </r>
        <r>
          <rPr>
            <sz val="9"/>
            <color indexed="81"/>
            <rFont val="Tahoma"/>
            <family val="2"/>
          </rPr>
          <t xml:space="preserve"> La actividad/producto/activo que conlleva el riesgo se ejecuta/genera de 24 a 500 veces por año. 60%
</t>
        </r>
        <r>
          <rPr>
            <b/>
            <sz val="9"/>
            <color indexed="81"/>
            <rFont val="Tahoma"/>
            <family val="2"/>
          </rPr>
          <t xml:space="preserve">Alta: </t>
        </r>
        <r>
          <rPr>
            <sz val="9"/>
            <color indexed="81"/>
            <rFont val="Tahoma"/>
            <family val="2"/>
          </rPr>
          <t xml:space="preserve">La actividad/producto/activo que conlleva el riesgo se ejecuta/genera mínimo 500 veces al año y máximo 5000 veces por año. 80%
</t>
        </r>
        <r>
          <rPr>
            <b/>
            <sz val="9"/>
            <color indexed="81"/>
            <rFont val="Tahoma"/>
            <family val="2"/>
          </rPr>
          <t>Muy Alta:</t>
        </r>
        <r>
          <rPr>
            <sz val="9"/>
            <color indexed="81"/>
            <rFont val="Tahoma"/>
            <family val="2"/>
          </rPr>
          <t xml:space="preserve"> La actividad/producto/activo que conlleva el riesgo se ejecuta/genera más de 5000 veces por año. 100%
</t>
        </r>
      </text>
    </comment>
    <comment ref="T8" authorId="0" shapeId="0" xr:uid="{F6EF74D7-93D0-438C-B253-270AF55E6F7F}">
      <text>
        <r>
          <rPr>
            <b/>
            <sz val="9"/>
            <color indexed="81"/>
            <rFont val="Tahoma"/>
            <family val="2"/>
          </rPr>
          <t>Leve:</t>
        </r>
        <r>
          <rPr>
            <sz val="9"/>
            <color indexed="81"/>
            <rFont val="Tahoma"/>
            <family val="2"/>
          </rPr>
          <t xml:space="preserve"> Afectación menor a 100 SMLMV  20%
</t>
        </r>
        <r>
          <rPr>
            <b/>
            <sz val="9"/>
            <color indexed="81"/>
            <rFont val="Tahoma"/>
            <family val="2"/>
          </rPr>
          <t>Menor:</t>
        </r>
        <r>
          <rPr>
            <sz val="9"/>
            <color indexed="81"/>
            <rFont val="Tahoma"/>
            <family val="2"/>
          </rPr>
          <t xml:space="preserve"> Entre 100 y 500 SMLMV  40%
</t>
        </r>
        <r>
          <rPr>
            <b/>
            <sz val="9"/>
            <color indexed="81"/>
            <rFont val="Tahoma"/>
            <family val="2"/>
          </rPr>
          <t>Moderado:</t>
        </r>
        <r>
          <rPr>
            <sz val="9"/>
            <color indexed="81"/>
            <rFont val="Tahoma"/>
            <family val="2"/>
          </rPr>
          <t xml:space="preserve"> Entre 500 y 1000 SMLMV  60%
</t>
        </r>
        <r>
          <rPr>
            <b/>
            <sz val="9"/>
            <color indexed="81"/>
            <rFont val="Tahoma"/>
            <family val="2"/>
          </rPr>
          <t>Mayor:</t>
        </r>
        <r>
          <rPr>
            <sz val="9"/>
            <color indexed="81"/>
            <rFont val="Tahoma"/>
            <family val="2"/>
          </rPr>
          <t xml:space="preserve"> Entre 1000 y 5000 SMLMV  80%
</t>
        </r>
        <r>
          <rPr>
            <b/>
            <sz val="9"/>
            <color indexed="81"/>
            <rFont val="Tahoma"/>
            <family val="2"/>
          </rPr>
          <t>Catastrófico:</t>
        </r>
        <r>
          <rPr>
            <sz val="9"/>
            <color indexed="81"/>
            <rFont val="Tahoma"/>
            <family val="2"/>
          </rPr>
          <t xml:space="preserve"> Mayor a 5000 SMLMV  100%</t>
        </r>
      </text>
    </comment>
    <comment ref="V8" authorId="1" shapeId="0" xr:uid="{09CD1A2C-A90C-438B-B9AC-B37114A551E1}">
      <text>
        <r>
          <rPr>
            <b/>
            <sz val="9"/>
            <color indexed="81"/>
            <rFont val="Tahoma"/>
            <family val="2"/>
          </rPr>
          <t xml:space="preserve">Leve: </t>
        </r>
        <r>
          <rPr>
            <sz val="9"/>
            <color indexed="81"/>
            <rFont val="Tahoma"/>
            <family val="2"/>
          </rPr>
          <t xml:space="preserve">El riesgo afecta la imagen de alguna área de la organización.
</t>
        </r>
        <r>
          <rPr>
            <b/>
            <sz val="9"/>
            <color indexed="81"/>
            <rFont val="Tahoma"/>
            <family val="2"/>
          </rPr>
          <t xml:space="preserve">Menor: </t>
        </r>
        <r>
          <rPr>
            <sz val="9"/>
            <color indexed="81"/>
            <rFont val="Tahoma"/>
            <family val="2"/>
          </rPr>
          <t xml:space="preserve">El riesgo afecta la imagen de la entidad internamente, de conocimiento general, nivel interno, de junta dircetiva y accionistas y/o de provedores.
</t>
        </r>
        <r>
          <rPr>
            <b/>
            <sz val="9"/>
            <color indexed="81"/>
            <rFont val="Tahoma"/>
            <family val="2"/>
          </rPr>
          <t xml:space="preserve">Moderado: </t>
        </r>
        <r>
          <rPr>
            <sz val="9"/>
            <color indexed="81"/>
            <rFont val="Tahoma"/>
            <family val="2"/>
          </rPr>
          <t xml:space="preserve">El riesgo afecta la imagen de la entidad con algunos usuarios de relevancia frente al logro de los objetivos.
</t>
        </r>
        <r>
          <rPr>
            <b/>
            <sz val="9"/>
            <color indexed="81"/>
            <rFont val="Tahoma"/>
            <family val="2"/>
          </rPr>
          <t xml:space="preserve">Mayor: </t>
        </r>
        <r>
          <rPr>
            <sz val="9"/>
            <color indexed="81"/>
            <rFont val="Tahoma"/>
            <family val="2"/>
          </rPr>
          <t xml:space="preserve">El riesgo afecta la imagen de de la entidad con efecto publicitario sostenido a nivel de sector administrativo, nivel departamental o municipal
</t>
        </r>
        <r>
          <rPr>
            <b/>
            <sz val="9"/>
            <color indexed="81"/>
            <rFont val="Tahoma"/>
            <family val="2"/>
          </rPr>
          <t xml:space="preserve">Catastrófico: </t>
        </r>
        <r>
          <rPr>
            <sz val="9"/>
            <color indexed="81"/>
            <rFont val="Tahoma"/>
            <family val="2"/>
          </rPr>
          <t>El riesgo afecta la imagen de la entidad a nivel nacional, con efecto publicitarios sostenible a nivel país</t>
        </r>
      </text>
    </comment>
    <comment ref="AC8" authorId="0" shapeId="0" xr:uid="{C6B76DE6-B2E9-4EA2-93E1-0ED699CF6269}">
      <text>
        <r>
          <rPr>
            <b/>
            <sz val="9"/>
            <color indexed="81"/>
            <rFont val="Tahoma"/>
            <family val="2"/>
          </rPr>
          <t xml:space="preserve">Responsable de ejecutar el control: </t>
        </r>
        <r>
          <rPr>
            <sz val="9"/>
            <color indexed="81"/>
            <rFont val="Tahoma"/>
            <family val="2"/>
          </rPr>
          <t>Identifica el cargo del servidor que ejecuta el control, en caso de ser controles automáticos se identificará el sistema que realiza la actividad.</t>
        </r>
        <r>
          <rPr>
            <b/>
            <sz val="9"/>
            <color indexed="81"/>
            <rFont val="Tahoma"/>
            <family val="2"/>
          </rPr>
          <t xml:space="preserve">
Acción: </t>
        </r>
        <r>
          <rPr>
            <sz val="9"/>
            <color indexed="81"/>
            <rFont val="Tahoma"/>
            <family val="2"/>
          </rPr>
          <t>Se determina mediante verbos en los cuales se identifica la acción a realizar como parte del control (Verificar, validar, comparar, cotejar)</t>
        </r>
        <r>
          <rPr>
            <b/>
            <sz val="9"/>
            <color indexed="81"/>
            <rFont val="Tahoma"/>
            <family val="2"/>
          </rPr>
          <t xml:space="preserve">
Complemento: </t>
        </r>
        <r>
          <rPr>
            <sz val="9"/>
            <color indexed="81"/>
            <rFont val="Tahoma"/>
            <family val="2"/>
          </rPr>
          <t>Corresponde a los detalles que permiten identificar claramente el objeto del control.
Ej. El profesional de contratación (responsable) verifica que la información suministrada por el proveedor corresponda con los requisitos establecidos acorde con el tipo de contratación (acción), a través de una lista de chequeo donde están los requisitos de información y la revisa con la información física suministrada por el proveedor, los contratos que cumplen son registrados en el sistema de información de contratación.</t>
        </r>
        <r>
          <rPr>
            <b/>
            <sz val="9"/>
            <color indexed="81"/>
            <rFont val="Tahoma"/>
            <family val="2"/>
          </rPr>
          <t xml:space="preserve">
</t>
        </r>
        <r>
          <rPr>
            <sz val="9"/>
            <color indexed="81"/>
            <rFont val="Tahoma"/>
            <family val="2"/>
          </rPr>
          <t>Al identificar los controles revisar las causas para determinar si existen controles frente a estas.
(Según lo establecido por la metodología del DAFP)</t>
        </r>
      </text>
    </comment>
    <comment ref="AG8" authorId="0" shapeId="0" xr:uid="{45342F72-A24F-4056-B615-69D69247087D}">
      <text>
        <r>
          <rPr>
            <b/>
            <sz val="9"/>
            <color indexed="81"/>
            <rFont val="Tahoma"/>
            <family val="2"/>
          </rPr>
          <t xml:space="preserve">Preventivo: </t>
        </r>
        <r>
          <rPr>
            <sz val="9"/>
            <color indexed="81"/>
            <rFont val="Tahoma"/>
            <family val="2"/>
          </rPr>
          <t xml:space="preserve">Va a las causas del riesgo. Atacan la probabilidad de ocurrencia del riesgo.
Control accionado en la entrada del proceso y antes de que se realice la actividad originadora del riesgo, se busca establecer las condiciones que aseguren el resultado final esperado. </t>
        </r>
        <r>
          <rPr>
            <b/>
            <sz val="9"/>
            <color indexed="81"/>
            <rFont val="Tahoma"/>
            <family val="2"/>
          </rPr>
          <t xml:space="preserve">
Detectivo: </t>
        </r>
        <r>
          <rPr>
            <sz val="9"/>
            <color indexed="81"/>
            <rFont val="Tahoma"/>
            <family val="2"/>
          </rPr>
          <t>Detecta que algo ocurre y devuelve el proceso a los controles preventivos. Atacan la probabilidad de ocurrencia del riesgo.
Control accionado durante la ejecución del proceso. Estos controles detectan el riesgo, pero generan reprocesos.</t>
        </r>
        <r>
          <rPr>
            <b/>
            <sz val="9"/>
            <color indexed="81"/>
            <rFont val="Tahoma"/>
            <family val="2"/>
          </rPr>
          <t xml:space="preserve">
Correctivos: </t>
        </r>
        <r>
          <rPr>
            <sz val="9"/>
            <color indexed="81"/>
            <rFont val="Tahoma"/>
            <family val="2"/>
          </rPr>
          <t>Atacan el impacto frente a la materialización del riesgo.
Control accionado en la salida del proceso y después de que se materializa el riesgo. Estos controles tienen costos implícitos.
(Según lo establecido por la metodología del DAFP)</t>
        </r>
      </text>
    </comment>
    <comment ref="AI8" authorId="0" shapeId="0" xr:uid="{E1C0472F-6A96-4646-9876-F9B3E0A56CDD}">
      <text>
        <r>
          <rPr>
            <b/>
            <sz val="9"/>
            <color indexed="81"/>
            <rFont val="Tahoma"/>
            <family val="2"/>
          </rPr>
          <t>Automático:</t>
        </r>
        <r>
          <rPr>
            <sz val="9"/>
            <color indexed="81"/>
            <rFont val="Tahoma"/>
            <family val="2"/>
          </rPr>
          <t xml:space="preserve"> Ejecutado por un sistema
</t>
        </r>
        <r>
          <rPr>
            <b/>
            <sz val="9"/>
            <color indexed="81"/>
            <rFont val="Tahoma"/>
            <family val="2"/>
          </rPr>
          <t>Manual:</t>
        </r>
        <r>
          <rPr>
            <sz val="9"/>
            <color indexed="81"/>
            <rFont val="Tahoma"/>
            <family val="2"/>
          </rPr>
          <t xml:space="preserve"> Ejecutado por personas</t>
        </r>
      </text>
    </comment>
    <comment ref="AN8" authorId="0" shapeId="0" xr:uid="{608F03F7-4C80-4E28-83E7-0DD69939E234}">
      <text>
        <r>
          <rPr>
            <b/>
            <sz val="9"/>
            <color indexed="81"/>
            <rFont val="Tahoma"/>
            <family val="2"/>
          </rPr>
          <t xml:space="preserve">Procedimientos: </t>
        </r>
        <r>
          <rPr>
            <sz val="9"/>
            <color indexed="81"/>
            <rFont val="Tahoma"/>
            <family val="2"/>
          </rPr>
          <t xml:space="preserve">Basados en la estructura del Modelo de Operación por procesos, despliegue desde cada proceso, sus procedimientos y esquemas asociados, que se encuentren documentados.
</t>
        </r>
        <r>
          <rPr>
            <b/>
            <sz val="9"/>
            <color indexed="81"/>
            <rFont val="Tahoma"/>
            <family val="2"/>
          </rPr>
          <t xml:space="preserve">Sistemas de información: </t>
        </r>
        <r>
          <rPr>
            <sz val="9"/>
            <color indexed="81"/>
            <rFont val="Tahoma"/>
            <family val="2"/>
          </rPr>
          <t xml:space="preserve">Sistemas de información de apoyo a la ejecución del control (si existen).
</t>
        </r>
        <r>
          <rPr>
            <b/>
            <sz val="9"/>
            <color indexed="81"/>
            <rFont val="Tahoma"/>
            <family val="2"/>
          </rPr>
          <t>Otros Esquemas:</t>
        </r>
        <r>
          <rPr>
            <sz val="9"/>
            <color indexed="81"/>
            <rFont val="Tahoma"/>
            <family val="2"/>
          </rPr>
          <t xml:space="preserve"> Políticas de operación, manuales o guías específicas.</t>
        </r>
      </text>
    </comment>
    <comment ref="AO8" authorId="0" shapeId="0" xr:uid="{8204FC1F-DED6-4FFA-A4FE-A24CD70B3FB6}">
      <text>
        <r>
          <rPr>
            <sz val="9"/>
            <color indexed="81"/>
            <rFont val="Tahoma"/>
            <family val="2"/>
          </rPr>
          <t xml:space="preserve">La oportunidad en que se ejecuta el control debe ayudar a prevenir la mitigación del riesgo o a detectar la materialización del riesgo de manera oportuna.
- Siempre que se ejecuta la actividad
- Periódicamente (diario, mensual, bimestral, trimestral, semestral).
</t>
        </r>
      </text>
    </comment>
    <comment ref="AP8" authorId="0" shapeId="0" xr:uid="{5B426B8D-F89E-4CE0-8E8D-3806C414BB2C}">
      <text>
        <r>
          <rPr>
            <sz val="9"/>
            <color indexed="81"/>
            <rFont val="Tahoma"/>
            <family val="2"/>
          </rPr>
          <t>Se deja evidencia o rastro de la ejecución del control.
- Con registro manual
- Con registro electrónico</t>
        </r>
      </text>
    </comment>
    <comment ref="AQ8" authorId="0" shapeId="0" xr:uid="{023B0B73-8EBF-4327-B4B5-A8E0E8000E65}">
      <text>
        <r>
          <rPr>
            <sz val="9"/>
            <color indexed="81"/>
            <rFont val="Tahoma"/>
            <family val="2"/>
          </rPr>
          <t xml:space="preserve">Fuentes de información internas o externas.
</t>
        </r>
        <r>
          <rPr>
            <b/>
            <sz val="9"/>
            <color indexed="81"/>
            <rFont val="Tahoma"/>
            <family val="2"/>
          </rPr>
          <t>Interna:</t>
        </r>
        <r>
          <rPr>
            <sz val="9"/>
            <color indexed="81"/>
            <rFont val="Tahoma"/>
            <family val="2"/>
          </rPr>
          <t xml:space="preserve"> Formatos o registros internos formales.
</t>
        </r>
        <r>
          <rPr>
            <b/>
            <sz val="9"/>
            <color indexed="81"/>
            <rFont val="Tahoma"/>
            <family val="2"/>
          </rPr>
          <t>Externa:</t>
        </r>
        <r>
          <rPr>
            <sz val="9"/>
            <color indexed="81"/>
            <rFont val="Tahoma"/>
            <family val="2"/>
          </rPr>
          <t xml:space="preserve"> Registros externos confiables (extractos bancarios, confirmaciones de autenticidad de documentos, SECOP, SIIF, SIGEP, bases de datos).
</t>
        </r>
        <r>
          <rPr>
            <b/>
            <sz val="9"/>
            <color indexed="81"/>
            <rFont val="Tahoma"/>
            <family val="2"/>
          </rPr>
          <t>Mixta:</t>
        </r>
        <r>
          <rPr>
            <sz val="9"/>
            <color indexed="81"/>
            <rFont val="Tahoma"/>
            <family val="2"/>
          </rPr>
          <t xml:space="preserve"> Combinación de datos de fuentes internas y externas formales.
</t>
        </r>
      </text>
    </comment>
    <comment ref="BA8" authorId="0" shapeId="0" xr:uid="{BABA2EB4-07C5-47B2-A4FA-7BA62FA4BCE3}">
      <text>
        <r>
          <rPr>
            <b/>
            <sz val="9"/>
            <color indexed="81"/>
            <rFont val="Tahoma"/>
            <family val="2"/>
          </rPr>
          <t xml:space="preserve">
Reducir:
(mitigar): </t>
        </r>
        <r>
          <rPr>
            <sz val="9"/>
            <color indexed="81"/>
            <rFont val="Tahoma"/>
            <family val="2"/>
          </rPr>
          <t>Acciones que mitiguen el nivel de riesgo. No es necesariamente un nuevo control.</t>
        </r>
        <r>
          <rPr>
            <b/>
            <sz val="9"/>
            <color indexed="81"/>
            <rFont val="Tahoma"/>
            <family val="2"/>
          </rPr>
          <t xml:space="preserve">
(transferir): </t>
        </r>
        <r>
          <rPr>
            <sz val="9"/>
            <color indexed="81"/>
            <rFont val="Tahoma"/>
            <family val="2"/>
          </rPr>
          <t xml:space="preserve">Tercerizar el proceso o trasladar el riesgo a través de seguros o pólizas.
La responsabilidad económica recae sobre el tercero, pero no se trasfiere la responsabilidad sobre el tema reputacional.
</t>
        </r>
        <r>
          <rPr>
            <b/>
            <sz val="9"/>
            <color indexed="81"/>
            <rFont val="Tahoma"/>
            <family val="2"/>
          </rPr>
          <t xml:space="preserve">
Aceptar:</t>
        </r>
        <r>
          <rPr>
            <sz val="9"/>
            <color indexed="81"/>
            <rFont val="Tahoma"/>
            <family val="2"/>
          </rPr>
          <t xml:space="preserve"> Asumir el riesgo conociendo los efectos de su posible materialización.
</t>
        </r>
        <r>
          <rPr>
            <b/>
            <sz val="9"/>
            <color indexed="81"/>
            <rFont val="Tahoma"/>
            <family val="2"/>
          </rPr>
          <t>Evitar:</t>
        </r>
        <r>
          <rPr>
            <sz val="9"/>
            <color indexed="81"/>
            <rFont val="Tahoma"/>
            <family val="2"/>
          </rPr>
          <t xml:space="preserve"> No asumir la actividad que genera el riesgo.
(Según la metodología del DAFP)</t>
        </r>
      </text>
    </comment>
    <comment ref="BB8" authorId="0" shapeId="0" xr:uid="{619A8950-5FA7-4EA8-97F8-36549F05A941}">
      <text>
        <r>
          <rPr>
            <sz val="9"/>
            <color indexed="81"/>
            <rFont val="Tahoma"/>
            <family val="2"/>
          </rPr>
          <t>Se generan para fortalecer los controles, implementar nuevos controles.</t>
        </r>
      </text>
    </comment>
    <comment ref="BD8" authorId="0" shapeId="0" xr:uid="{5236ED38-DFD6-4EDB-9255-A6F801020576}">
      <text>
        <r>
          <rPr>
            <b/>
            <sz val="9"/>
            <color indexed="81"/>
            <rFont val="Tahoma"/>
            <family val="2"/>
          </rPr>
          <t xml:space="preserve">Sumatoria de la programación trimestral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Natalia Irina Vanegas Pinzón</author>
    <author>LUZMA</author>
  </authors>
  <commentList>
    <comment ref="A6" authorId="0" shapeId="0" xr:uid="{5D306EF3-1177-43A1-A69C-E1BDC1F2636E}">
      <text>
        <r>
          <rPr>
            <b/>
            <sz val="9"/>
            <color indexed="81"/>
            <rFont val="Tahoma"/>
            <family val="2"/>
          </rPr>
          <t>Escriba el nombre del proceso sobre el cual se realizará la gestión del riesgo.</t>
        </r>
      </text>
    </comment>
    <comment ref="B6" authorId="0" shapeId="0" xr:uid="{8AF26EDA-3A7D-4654-AEF4-072810372C36}">
      <text>
        <r>
          <rPr>
            <b/>
            <sz val="9"/>
            <color indexed="81"/>
            <rFont val="Tahoma"/>
            <family val="2"/>
          </rPr>
          <t>Indique el objetivo estratégico al cual se va a identificar el riesgo y/o al que se asocian los riesgos del proceso.</t>
        </r>
      </text>
    </comment>
    <comment ref="C6" authorId="0" shapeId="0" xr:uid="{BAC38F4C-878D-4A8F-ADE1-C2256C6A86C2}">
      <text>
        <r>
          <rPr>
            <b/>
            <sz val="9"/>
            <color indexed="81"/>
            <rFont val="Tahoma"/>
            <family val="2"/>
          </rPr>
          <t>Escriba el objetivo del proceso, tal como se encuentra descrito en la caracterización.</t>
        </r>
      </text>
    </comment>
    <comment ref="AR6" authorId="0" shapeId="0" xr:uid="{F7226DC0-9225-45AF-AF04-ABABB6D07229}">
      <text>
        <r>
          <rPr>
            <sz val="9"/>
            <color indexed="81"/>
            <rFont val="Tahoma"/>
            <family val="2"/>
          </rPr>
          <t>Analizar e indicar qué actividades o controles correctivos operan en caso de una materialización, que sirva como referente de presentarse el evento de riesgo.</t>
        </r>
      </text>
    </comment>
    <comment ref="J8" authorId="0" shapeId="0" xr:uid="{F44D84C2-191B-416E-9237-0796CFF69E71}">
      <text>
        <r>
          <rPr>
            <b/>
            <sz val="9"/>
            <color indexed="81"/>
            <rFont val="Tahoma"/>
            <family val="2"/>
          </rPr>
          <t>Ir a hoja Árbol_G para generar la descripción de riesgos de gestión y fiscales</t>
        </r>
        <r>
          <rPr>
            <sz val="9"/>
            <color indexed="81"/>
            <rFont val="Tahoma"/>
            <family val="2"/>
          </rPr>
          <t xml:space="preserve">
</t>
        </r>
      </text>
    </comment>
    <comment ref="K8" authorId="0" shapeId="0" xr:uid="{9B981360-6626-44A4-A89E-0D52E6151C58}">
      <text>
        <r>
          <rPr>
            <b/>
            <sz val="9"/>
            <color indexed="81"/>
            <rFont val="Tahoma"/>
            <family val="2"/>
          </rPr>
          <t>Indicar SI en los casos en los que se identifique que el riesgo mitiga directamente el incumplimiento del objetivo.
De lo contrario coloque NO</t>
        </r>
      </text>
    </comment>
    <comment ref="L8" authorId="0" shapeId="0" xr:uid="{C28D9EF4-DC05-4842-BFFB-C9BB9A915512}">
      <text>
        <r>
          <rPr>
            <sz val="11"/>
            <color theme="1"/>
            <rFont val="Calibri"/>
            <family val="2"/>
            <scheme val="minor"/>
          </rPr>
          <t xml:space="preserve">Factores que pueden incidir en la gestión del riesgo. Son fuentes generadoras o condiciones que aumentan la probabilidad que ocurra el riesgo.
</t>
        </r>
        <r>
          <rPr>
            <b/>
            <sz val="11"/>
            <color theme="1"/>
            <rFont val="Calibri"/>
            <family val="2"/>
            <scheme val="minor"/>
          </rPr>
          <t xml:space="preserve">Procesos: </t>
        </r>
        <r>
          <rPr>
            <sz val="11"/>
            <color theme="1"/>
            <rFont val="Calibri"/>
            <family val="2"/>
            <scheme val="minor"/>
          </rPr>
          <t xml:space="preserve">Eventos relacionados con la ejecución de los procesos y procedimientos.
Ej: Falta de aplicación de los procedimientos - Falta segregación de funciones - Falta de supervisión o interventoría - Alta rotación o insuficiencia de personal - Acciones contrarias a las leyes o acuerdos contractuales - Falta de capacitación y otros temas relacionados con el personal
</t>
        </r>
        <r>
          <rPr>
            <b/>
            <sz val="11"/>
            <color theme="1"/>
            <rFont val="Calibri"/>
            <family val="2"/>
            <scheme val="minor"/>
          </rPr>
          <t xml:space="preserve">Transacción u operación (LAFT): </t>
        </r>
        <r>
          <rPr>
            <sz val="11"/>
            <color theme="1"/>
            <rFont val="Calibri"/>
            <family val="2"/>
            <scheme val="minor"/>
          </rPr>
          <t xml:space="preserve">Eventos relacionados con transacciones u operaciones realizadas por un cliente o usuario, que accede o entrega un bien o servicio a la entidad, a través de los canales dispuestos y en una jurisdicción específica.
Ej: Contrapartes de la entidad (naturales o jurídicas) - Productos (bienes o servicios) que oferta/requiere - Canales utilizados para la operación - Jurisdicciones (nacional o territorial)
</t>
        </r>
        <r>
          <rPr>
            <b/>
            <sz val="11"/>
            <color theme="1"/>
            <rFont val="Calibri"/>
            <family val="2"/>
            <scheme val="minor"/>
          </rPr>
          <t xml:space="preserve">Talento humano: </t>
        </r>
        <r>
          <rPr>
            <sz val="11"/>
            <color theme="1"/>
            <rFont val="Calibri"/>
            <family val="2"/>
            <scheme val="minor"/>
          </rPr>
          <t xml:space="preserve">Eventos relacionados con las conductas o comportamientos de los servidores que afectan la integridad pública.
Ej: Fraude interno - Soborno - Gestión inadecuada de conflictos de interés - Corrupción - Hurto de activos  
</t>
        </r>
        <r>
          <rPr>
            <b/>
            <sz val="11"/>
            <color theme="1"/>
            <rFont val="Calibri"/>
            <family val="2"/>
            <scheme val="minor"/>
          </rPr>
          <t xml:space="preserve">Tecnología: </t>
        </r>
        <r>
          <rPr>
            <sz val="11"/>
            <color theme="1"/>
            <rFont val="Calibri"/>
            <family val="2"/>
            <scheme val="minor"/>
          </rPr>
          <t xml:space="preserve">Eventos relacionados con la infraestructura tecnológica de la entidad
Ej. Daño de equipos - Caída de sistemas de información y aplicaciones - Caída de redes - Errores en hardware o software - Errores en programas
</t>
        </r>
        <r>
          <rPr>
            <b/>
            <sz val="11"/>
            <color theme="1"/>
            <rFont val="Calibri"/>
            <family val="2"/>
            <scheme val="minor"/>
          </rPr>
          <t>Infraestructura:</t>
        </r>
        <r>
          <rPr>
            <sz val="11"/>
            <color theme="1"/>
            <rFont val="Calibri"/>
            <family val="2"/>
            <scheme val="minor"/>
          </rPr>
          <t xml:space="preserve"> Eventos relacionados con la infraestructura física de la entidad.
Ej. Derrumbes - Incendios - Inundaciones - Daños a activos fijos
</t>
        </r>
        <r>
          <rPr>
            <b/>
            <sz val="11"/>
            <color theme="1"/>
            <rFont val="Calibri"/>
            <family val="2"/>
            <scheme val="minor"/>
          </rPr>
          <t xml:space="preserve">
Evento externo:</t>
        </r>
        <r>
          <rPr>
            <sz val="11"/>
            <color theme="1"/>
            <rFont val="Calibri"/>
            <family val="2"/>
            <scheme val="minor"/>
          </rPr>
          <t xml:space="preserve"> Eventos por situaciones externas que afectan la entidad.
Ej. Fraude externo - Suplantación de identidad - Atentados, vandalismo, orden público
</t>
        </r>
      </text>
    </comment>
    <comment ref="R8" authorId="1" shapeId="0" xr:uid="{A0C7C7AF-6B09-435E-ACEA-BA74498DCA43}">
      <text>
        <r>
          <rPr>
            <b/>
            <sz val="9"/>
            <color indexed="81"/>
            <rFont val="Tahoma"/>
            <family val="2"/>
          </rPr>
          <t>Muy Baja:</t>
        </r>
        <r>
          <rPr>
            <sz val="9"/>
            <color indexed="81"/>
            <rFont val="Tahoma"/>
            <family val="2"/>
          </rPr>
          <t xml:space="preserve"> La actividad/producto/activo que conlleva el riesgo se ejecuta/genera como máximos 2 veces por año. 20%
</t>
        </r>
        <r>
          <rPr>
            <b/>
            <sz val="9"/>
            <color indexed="81"/>
            <rFont val="Tahoma"/>
            <family val="2"/>
          </rPr>
          <t xml:space="preserve">Baja: </t>
        </r>
        <r>
          <rPr>
            <sz val="9"/>
            <color indexed="81"/>
            <rFont val="Tahoma"/>
            <family val="2"/>
          </rPr>
          <t xml:space="preserve">La actividad/producto/activo que conlleva el riesgo se ejecuta/genera de 3 a 24 veces por año. 40%
</t>
        </r>
        <r>
          <rPr>
            <b/>
            <sz val="9"/>
            <color indexed="81"/>
            <rFont val="Tahoma"/>
            <family val="2"/>
          </rPr>
          <t>Media:</t>
        </r>
        <r>
          <rPr>
            <sz val="9"/>
            <color indexed="81"/>
            <rFont val="Tahoma"/>
            <family val="2"/>
          </rPr>
          <t xml:space="preserve"> La actividad/producto/activo que conlleva el riesgo se ejecuta/genera de 24 a 500 veces por año. 60%
</t>
        </r>
        <r>
          <rPr>
            <b/>
            <sz val="9"/>
            <color indexed="81"/>
            <rFont val="Tahoma"/>
            <family val="2"/>
          </rPr>
          <t xml:space="preserve">Alta: </t>
        </r>
        <r>
          <rPr>
            <sz val="9"/>
            <color indexed="81"/>
            <rFont val="Tahoma"/>
            <family val="2"/>
          </rPr>
          <t xml:space="preserve">La actividad/producto/activo que conlleva el riesgo se ejecuta/genera mínimo 500 veces al año y máximo 5000 veces por año. 80%
</t>
        </r>
        <r>
          <rPr>
            <b/>
            <sz val="9"/>
            <color indexed="81"/>
            <rFont val="Tahoma"/>
            <family val="2"/>
          </rPr>
          <t>Muy Alta:</t>
        </r>
        <r>
          <rPr>
            <sz val="9"/>
            <color indexed="81"/>
            <rFont val="Tahoma"/>
            <family val="2"/>
          </rPr>
          <t xml:space="preserve"> La actividad/producto/activo que conlleva el riesgo se ejecuta/genera más de 5000 veces por año. 100%
</t>
        </r>
      </text>
    </comment>
    <comment ref="T8" authorId="0" shapeId="0" xr:uid="{7E0131DF-6702-4194-ADB5-2D8D0EE84F39}">
      <text>
        <r>
          <rPr>
            <b/>
            <sz val="9"/>
            <color indexed="81"/>
            <rFont val="Tahoma"/>
            <family val="2"/>
          </rPr>
          <t>Leve:</t>
        </r>
        <r>
          <rPr>
            <sz val="9"/>
            <color indexed="81"/>
            <rFont val="Tahoma"/>
            <family val="2"/>
          </rPr>
          <t xml:space="preserve"> Afectación menor a 100 SMLMV  20%
</t>
        </r>
        <r>
          <rPr>
            <b/>
            <sz val="9"/>
            <color indexed="81"/>
            <rFont val="Tahoma"/>
            <family val="2"/>
          </rPr>
          <t>Menor:</t>
        </r>
        <r>
          <rPr>
            <sz val="9"/>
            <color indexed="81"/>
            <rFont val="Tahoma"/>
            <family val="2"/>
          </rPr>
          <t xml:space="preserve"> Entre 100 y 500 SMLMV  40%
</t>
        </r>
        <r>
          <rPr>
            <b/>
            <sz val="9"/>
            <color indexed="81"/>
            <rFont val="Tahoma"/>
            <family val="2"/>
          </rPr>
          <t>Moderado:</t>
        </r>
        <r>
          <rPr>
            <sz val="9"/>
            <color indexed="81"/>
            <rFont val="Tahoma"/>
            <family val="2"/>
          </rPr>
          <t xml:space="preserve"> Entre 500 y 1000 SMLMV  60%
</t>
        </r>
        <r>
          <rPr>
            <b/>
            <sz val="9"/>
            <color indexed="81"/>
            <rFont val="Tahoma"/>
            <family val="2"/>
          </rPr>
          <t>Mayor:</t>
        </r>
        <r>
          <rPr>
            <sz val="9"/>
            <color indexed="81"/>
            <rFont val="Tahoma"/>
            <family val="2"/>
          </rPr>
          <t xml:space="preserve"> Entre 1000 y 5000 SMLMV  80%
</t>
        </r>
        <r>
          <rPr>
            <b/>
            <sz val="9"/>
            <color indexed="81"/>
            <rFont val="Tahoma"/>
            <family val="2"/>
          </rPr>
          <t>Catastrófico:</t>
        </r>
        <r>
          <rPr>
            <sz val="9"/>
            <color indexed="81"/>
            <rFont val="Tahoma"/>
            <family val="2"/>
          </rPr>
          <t xml:space="preserve"> Mayor a 5000 SMLMV  100%</t>
        </r>
      </text>
    </comment>
    <comment ref="V8" authorId="1" shapeId="0" xr:uid="{E97BF082-AB12-4B11-8F99-3BF3C15C185F}">
      <text>
        <r>
          <rPr>
            <b/>
            <sz val="9"/>
            <color indexed="81"/>
            <rFont val="Tahoma"/>
            <family val="2"/>
          </rPr>
          <t xml:space="preserve">Leve: </t>
        </r>
        <r>
          <rPr>
            <sz val="9"/>
            <color indexed="81"/>
            <rFont val="Tahoma"/>
            <family val="2"/>
          </rPr>
          <t xml:space="preserve">El riesgo afecta la imagen de alguna área de la organización.
</t>
        </r>
        <r>
          <rPr>
            <b/>
            <sz val="9"/>
            <color indexed="81"/>
            <rFont val="Tahoma"/>
            <family val="2"/>
          </rPr>
          <t xml:space="preserve">Menor: </t>
        </r>
        <r>
          <rPr>
            <sz val="9"/>
            <color indexed="81"/>
            <rFont val="Tahoma"/>
            <family val="2"/>
          </rPr>
          <t xml:space="preserve">El riesgo afecta la imagen de la entidad internamente, de conocimiento general, nivel interno, de junta dircetiva y accionistas y/o de provedores.
</t>
        </r>
        <r>
          <rPr>
            <b/>
            <sz val="9"/>
            <color indexed="81"/>
            <rFont val="Tahoma"/>
            <family val="2"/>
          </rPr>
          <t xml:space="preserve">Moderado: </t>
        </r>
        <r>
          <rPr>
            <sz val="9"/>
            <color indexed="81"/>
            <rFont val="Tahoma"/>
            <family val="2"/>
          </rPr>
          <t xml:space="preserve">El riesgo afecta la imagen de la entidad con algunos usuarios de relevancia frente al logro de los objetivos.
</t>
        </r>
        <r>
          <rPr>
            <b/>
            <sz val="9"/>
            <color indexed="81"/>
            <rFont val="Tahoma"/>
            <family val="2"/>
          </rPr>
          <t xml:space="preserve">Mayor: </t>
        </r>
        <r>
          <rPr>
            <sz val="9"/>
            <color indexed="81"/>
            <rFont val="Tahoma"/>
            <family val="2"/>
          </rPr>
          <t xml:space="preserve">El riesgo afecta la imagen de de la entidad con efecto publicitario sostenido a nivel de sector administrativo, nivel departamental o municipal
</t>
        </r>
        <r>
          <rPr>
            <b/>
            <sz val="9"/>
            <color indexed="81"/>
            <rFont val="Tahoma"/>
            <family val="2"/>
          </rPr>
          <t xml:space="preserve">Catastrófico: </t>
        </r>
        <r>
          <rPr>
            <sz val="9"/>
            <color indexed="81"/>
            <rFont val="Tahoma"/>
            <family val="2"/>
          </rPr>
          <t>El riesgo afecta la imagen de la entidad a nivel nacional, con efecto publicitarios sostenible a nivel país</t>
        </r>
      </text>
    </comment>
    <comment ref="AC8" authorId="0" shapeId="0" xr:uid="{935B02F9-9E98-4163-977B-210B32B919BF}">
      <text>
        <r>
          <rPr>
            <b/>
            <sz val="9"/>
            <color indexed="81"/>
            <rFont val="Tahoma"/>
            <family val="2"/>
          </rPr>
          <t xml:space="preserve">Responsable de ejecutar el control: </t>
        </r>
        <r>
          <rPr>
            <sz val="9"/>
            <color indexed="81"/>
            <rFont val="Tahoma"/>
            <family val="2"/>
          </rPr>
          <t>Identifica el cargo del servidor que ejecuta el control, en caso de ser controles automáticos se identificará el sistema que realiza la actividad.</t>
        </r>
        <r>
          <rPr>
            <b/>
            <sz val="9"/>
            <color indexed="81"/>
            <rFont val="Tahoma"/>
            <family val="2"/>
          </rPr>
          <t xml:space="preserve">
Acción: </t>
        </r>
        <r>
          <rPr>
            <sz val="9"/>
            <color indexed="81"/>
            <rFont val="Tahoma"/>
            <family val="2"/>
          </rPr>
          <t>Se determina mediante verbos en los cuales se identifica la acción a realizar como parte del control (Verificar, validar, comparar, cotejar)</t>
        </r>
        <r>
          <rPr>
            <b/>
            <sz val="9"/>
            <color indexed="81"/>
            <rFont val="Tahoma"/>
            <family val="2"/>
          </rPr>
          <t xml:space="preserve">
Complemento: </t>
        </r>
        <r>
          <rPr>
            <sz val="9"/>
            <color indexed="81"/>
            <rFont val="Tahoma"/>
            <family val="2"/>
          </rPr>
          <t>Corresponde a los detalles que permiten identificar claramente el objeto del control.
Ej. El profesional de contratación (responsable) verifica que la información suministrada por el proveedor corresponda con los requisitos establecidos acorde con el tipo de contratación (acción), a través de una lista de chequeo donde están los requisitos de información y la revisa con la información física suministrada por el proveedor, los contratos que cumplen son registrados en el sistema de información de contratación.</t>
        </r>
        <r>
          <rPr>
            <b/>
            <sz val="9"/>
            <color indexed="81"/>
            <rFont val="Tahoma"/>
            <family val="2"/>
          </rPr>
          <t xml:space="preserve">
</t>
        </r>
        <r>
          <rPr>
            <sz val="9"/>
            <color indexed="81"/>
            <rFont val="Tahoma"/>
            <family val="2"/>
          </rPr>
          <t>Al identificar los controles revisar las causas para determinar si existen controles frente a estas.
(Según lo establecido por la metodología del DAFP)</t>
        </r>
      </text>
    </comment>
    <comment ref="AG8" authorId="0" shapeId="0" xr:uid="{6C17E0EE-0337-4D71-BC4B-62A640960344}">
      <text>
        <r>
          <rPr>
            <b/>
            <sz val="9"/>
            <color indexed="81"/>
            <rFont val="Tahoma"/>
            <family val="2"/>
          </rPr>
          <t xml:space="preserve">Preventivo: </t>
        </r>
        <r>
          <rPr>
            <sz val="9"/>
            <color indexed="81"/>
            <rFont val="Tahoma"/>
            <family val="2"/>
          </rPr>
          <t xml:space="preserve">Va a las causas del riesgo. Atacan la probabilidad de ocurrencia del riesgo.
Control accionado en la entrada del proceso y antes de que se realice la actividad originadora del riesgo, se busca establecer las condiciones que aseguren el resultado final esperado. </t>
        </r>
        <r>
          <rPr>
            <b/>
            <sz val="9"/>
            <color indexed="81"/>
            <rFont val="Tahoma"/>
            <family val="2"/>
          </rPr>
          <t xml:space="preserve">
Detectivo: </t>
        </r>
        <r>
          <rPr>
            <sz val="9"/>
            <color indexed="81"/>
            <rFont val="Tahoma"/>
            <family val="2"/>
          </rPr>
          <t>Detecta que algo ocurre y devuelve el proceso a los controles preventivos. Atacan la probabilidad de ocurrencia del riesgo.
Control accionado durante la ejecución del proceso. Estos controles detectan el riesgo, pero generan reprocesos.</t>
        </r>
        <r>
          <rPr>
            <b/>
            <sz val="9"/>
            <color indexed="81"/>
            <rFont val="Tahoma"/>
            <family val="2"/>
          </rPr>
          <t xml:space="preserve">
Correctivos: </t>
        </r>
        <r>
          <rPr>
            <sz val="9"/>
            <color indexed="81"/>
            <rFont val="Tahoma"/>
            <family val="2"/>
          </rPr>
          <t>Atacan el impacto frente a la materialización del riesgo.
Control accionado en la salida del proceso y después de que se materializa el riesgo. Estos controles tienen costos implícitos.
(Según lo establecido por la metodología del DAFP)</t>
        </r>
      </text>
    </comment>
    <comment ref="AI8" authorId="0" shapeId="0" xr:uid="{CFC26D83-6C04-4DCA-83F6-0EF11E27BF1D}">
      <text>
        <r>
          <rPr>
            <b/>
            <sz val="9"/>
            <color indexed="81"/>
            <rFont val="Tahoma"/>
            <family val="2"/>
          </rPr>
          <t>Automático:</t>
        </r>
        <r>
          <rPr>
            <sz val="9"/>
            <color indexed="81"/>
            <rFont val="Tahoma"/>
            <family val="2"/>
          </rPr>
          <t xml:space="preserve"> Ejecutado por un sistema
</t>
        </r>
        <r>
          <rPr>
            <b/>
            <sz val="9"/>
            <color indexed="81"/>
            <rFont val="Tahoma"/>
            <family val="2"/>
          </rPr>
          <t>Manual:</t>
        </r>
        <r>
          <rPr>
            <sz val="9"/>
            <color indexed="81"/>
            <rFont val="Tahoma"/>
            <family val="2"/>
          </rPr>
          <t xml:space="preserve"> Ejecutado por personas</t>
        </r>
      </text>
    </comment>
    <comment ref="AN8" authorId="0" shapeId="0" xr:uid="{040E28F4-E007-4A83-A693-5A0702C4E8A9}">
      <text>
        <r>
          <rPr>
            <b/>
            <sz val="9"/>
            <color indexed="81"/>
            <rFont val="Tahoma"/>
            <family val="2"/>
          </rPr>
          <t xml:space="preserve">Procedimientos: </t>
        </r>
        <r>
          <rPr>
            <sz val="9"/>
            <color indexed="81"/>
            <rFont val="Tahoma"/>
            <family val="2"/>
          </rPr>
          <t xml:space="preserve">Basados en la estructura del Modelo de Operación por procesos, despliegue desde cada proceso, sus procedimientos y esquemas asociados, que se encuentren documentados.
</t>
        </r>
        <r>
          <rPr>
            <b/>
            <sz val="9"/>
            <color indexed="81"/>
            <rFont val="Tahoma"/>
            <family val="2"/>
          </rPr>
          <t xml:space="preserve">Sistemas de información: </t>
        </r>
        <r>
          <rPr>
            <sz val="9"/>
            <color indexed="81"/>
            <rFont val="Tahoma"/>
            <family val="2"/>
          </rPr>
          <t xml:space="preserve">Sistemas de información de apoyo a la ejecución del control (si existen).
</t>
        </r>
        <r>
          <rPr>
            <b/>
            <sz val="9"/>
            <color indexed="81"/>
            <rFont val="Tahoma"/>
            <family val="2"/>
          </rPr>
          <t>Otros Esquemas:</t>
        </r>
        <r>
          <rPr>
            <sz val="9"/>
            <color indexed="81"/>
            <rFont val="Tahoma"/>
            <family val="2"/>
          </rPr>
          <t xml:space="preserve"> Políticas de operación, manuales o guías específicas.</t>
        </r>
      </text>
    </comment>
    <comment ref="AO8" authorId="0" shapeId="0" xr:uid="{05BB5DB7-E8C4-4D28-BA42-676DE4CD6724}">
      <text>
        <r>
          <rPr>
            <sz val="9"/>
            <color indexed="81"/>
            <rFont val="Tahoma"/>
            <family val="2"/>
          </rPr>
          <t xml:space="preserve">La oportunidad en que se ejecuta el control debe ayudar a prevenir la mitigación del riesgo o a detectar la materialización del riesgo de manera oportuna.
- Siempre que se ejecuta la actividad
- Periódicamente (diario, mensual, bimestral, trimestral, semestral).
</t>
        </r>
      </text>
    </comment>
    <comment ref="AP8" authorId="0" shapeId="0" xr:uid="{296F32B7-7B9E-47DF-B647-C5D26E2ED783}">
      <text>
        <r>
          <rPr>
            <sz val="9"/>
            <color indexed="81"/>
            <rFont val="Tahoma"/>
            <family val="2"/>
          </rPr>
          <t>Se deja evidencia o rastro de la ejecución del control.
- Con registro manual
- Con registro electrónico</t>
        </r>
      </text>
    </comment>
    <comment ref="AQ8" authorId="0" shapeId="0" xr:uid="{EF709434-304A-443B-86D6-01D6F391EE6C}">
      <text>
        <r>
          <rPr>
            <sz val="9"/>
            <color indexed="81"/>
            <rFont val="Tahoma"/>
            <family val="2"/>
          </rPr>
          <t xml:space="preserve">Fuentes de información internas o externas.
</t>
        </r>
        <r>
          <rPr>
            <b/>
            <sz val="9"/>
            <color indexed="81"/>
            <rFont val="Tahoma"/>
            <family val="2"/>
          </rPr>
          <t>Interna:</t>
        </r>
        <r>
          <rPr>
            <sz val="9"/>
            <color indexed="81"/>
            <rFont val="Tahoma"/>
            <family val="2"/>
          </rPr>
          <t xml:space="preserve"> Formatos o registros internos formales.
</t>
        </r>
        <r>
          <rPr>
            <b/>
            <sz val="9"/>
            <color indexed="81"/>
            <rFont val="Tahoma"/>
            <family val="2"/>
          </rPr>
          <t>Externa:</t>
        </r>
        <r>
          <rPr>
            <sz val="9"/>
            <color indexed="81"/>
            <rFont val="Tahoma"/>
            <family val="2"/>
          </rPr>
          <t xml:space="preserve"> Registros externos confiables (extractos bancarios, confirmaciones de autenticidad de documentos, SECOP, SIIF, SIGEP, bases de datos).
</t>
        </r>
        <r>
          <rPr>
            <b/>
            <sz val="9"/>
            <color indexed="81"/>
            <rFont val="Tahoma"/>
            <family val="2"/>
          </rPr>
          <t>Mixta:</t>
        </r>
        <r>
          <rPr>
            <sz val="9"/>
            <color indexed="81"/>
            <rFont val="Tahoma"/>
            <family val="2"/>
          </rPr>
          <t xml:space="preserve"> Combinación de datos de fuentes internas y externas formales.
</t>
        </r>
      </text>
    </comment>
    <comment ref="BA8" authorId="0" shapeId="0" xr:uid="{E1FE248A-D317-49A6-A526-7A3C379244A0}">
      <text>
        <r>
          <rPr>
            <b/>
            <sz val="9"/>
            <color indexed="81"/>
            <rFont val="Tahoma"/>
            <family val="2"/>
          </rPr>
          <t xml:space="preserve">
Reducir:
(mitigar): </t>
        </r>
        <r>
          <rPr>
            <sz val="9"/>
            <color indexed="81"/>
            <rFont val="Tahoma"/>
            <family val="2"/>
          </rPr>
          <t>Acciones que mitiguen el nivel de riesgo. No es necesariamente un nuevo control.</t>
        </r>
        <r>
          <rPr>
            <b/>
            <sz val="9"/>
            <color indexed="81"/>
            <rFont val="Tahoma"/>
            <family val="2"/>
          </rPr>
          <t xml:space="preserve">
(transferir): </t>
        </r>
        <r>
          <rPr>
            <sz val="9"/>
            <color indexed="81"/>
            <rFont val="Tahoma"/>
            <family val="2"/>
          </rPr>
          <t xml:space="preserve">Tercerizar el proceso o trasladar el riesgo a través de seguros o pólizas.
La responsabilidad económica recae sobre el tercero, pero no se trasfiere la responsabilidad sobre el tema reputacional.
</t>
        </r>
        <r>
          <rPr>
            <b/>
            <sz val="9"/>
            <color indexed="81"/>
            <rFont val="Tahoma"/>
            <family val="2"/>
          </rPr>
          <t xml:space="preserve">
Aceptar:</t>
        </r>
        <r>
          <rPr>
            <sz val="9"/>
            <color indexed="81"/>
            <rFont val="Tahoma"/>
            <family val="2"/>
          </rPr>
          <t xml:space="preserve"> Asumir el riesgo conociendo los efectos de su posible materialización.
</t>
        </r>
        <r>
          <rPr>
            <b/>
            <sz val="9"/>
            <color indexed="81"/>
            <rFont val="Tahoma"/>
            <family val="2"/>
          </rPr>
          <t>Evitar:</t>
        </r>
        <r>
          <rPr>
            <sz val="9"/>
            <color indexed="81"/>
            <rFont val="Tahoma"/>
            <family val="2"/>
          </rPr>
          <t xml:space="preserve"> No asumir la actividad que genera el riesgo.
(Según la metodología del DAFP)</t>
        </r>
      </text>
    </comment>
    <comment ref="BB8" authorId="0" shapeId="0" xr:uid="{9645F054-E936-4273-85E2-F2DA5D1D8349}">
      <text>
        <r>
          <rPr>
            <sz val="9"/>
            <color indexed="81"/>
            <rFont val="Tahoma"/>
            <family val="2"/>
          </rPr>
          <t>Se generan para fortalecer los controles, implementar nuevos controles.</t>
        </r>
      </text>
    </comment>
    <comment ref="BD8" authorId="0" shapeId="0" xr:uid="{F694AADB-B97F-4667-B81A-01DC0ECB6D25}">
      <text>
        <r>
          <rPr>
            <b/>
            <sz val="9"/>
            <color indexed="81"/>
            <rFont val="Tahoma"/>
            <family val="2"/>
          </rPr>
          <t xml:space="preserve">Sumatoria de la programación trimestral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Natalia Irina Vanegas Pinzón</author>
    <author>LUZMA</author>
    <author>tc={19782C4B-A6AE-4668-9CEC-015BE4E06DAC}</author>
  </authors>
  <commentList>
    <comment ref="A6" authorId="0" shapeId="0" xr:uid="{FFBF38CC-F785-4AB8-A109-5BF177E1FBEF}">
      <text>
        <r>
          <rPr>
            <b/>
            <sz val="9"/>
            <color indexed="81"/>
            <rFont val="Tahoma"/>
            <family val="2"/>
          </rPr>
          <t>Escriba el nombre del proceso sobre el cual se realizará la gestión del riesgo.</t>
        </r>
      </text>
    </comment>
    <comment ref="B6" authorId="0" shapeId="0" xr:uid="{D2B07AB6-4831-4B30-8EC0-AF59F92C1F54}">
      <text>
        <r>
          <rPr>
            <b/>
            <sz val="9"/>
            <color indexed="81"/>
            <rFont val="Tahoma"/>
            <family val="2"/>
          </rPr>
          <t>Indique el objetivo estratégico al cual se va a identificar el riesgo y/o al que se asocian los riesgos del proceso.</t>
        </r>
      </text>
    </comment>
    <comment ref="C6" authorId="0" shapeId="0" xr:uid="{7A6411D3-E599-44E3-96A4-002BBD7ACDF9}">
      <text>
        <r>
          <rPr>
            <b/>
            <sz val="9"/>
            <color indexed="81"/>
            <rFont val="Tahoma"/>
            <family val="2"/>
          </rPr>
          <t>Escriba el objetivo del proceso, tal como se encuentra descrito en la caracterización.</t>
        </r>
      </text>
    </comment>
    <comment ref="AR6" authorId="0" shapeId="0" xr:uid="{7B790865-F2DF-4BC0-BA88-75E4454AF683}">
      <text>
        <r>
          <rPr>
            <sz val="9"/>
            <color indexed="81"/>
            <rFont val="Tahoma"/>
            <family val="2"/>
          </rPr>
          <t>Analizar e indicar qué actividades o controles correctivos operan en caso de una materialización, que sirva como referente de presentarse el evento de riesgo.</t>
        </r>
      </text>
    </comment>
    <comment ref="J8" authorId="0" shapeId="0" xr:uid="{FC0C338D-3BC6-4254-80D1-D0B2D18B6BA2}">
      <text>
        <r>
          <rPr>
            <b/>
            <sz val="9"/>
            <color indexed="81"/>
            <rFont val="Tahoma"/>
            <family val="2"/>
          </rPr>
          <t>Ir a hoja Árbol_G para generar la descripción de riesgos de gestión y fiscales</t>
        </r>
        <r>
          <rPr>
            <sz val="9"/>
            <color indexed="81"/>
            <rFont val="Tahoma"/>
            <family val="2"/>
          </rPr>
          <t xml:space="preserve">
</t>
        </r>
      </text>
    </comment>
    <comment ref="K8" authorId="0" shapeId="0" xr:uid="{BD51879E-ECD1-4BA2-94EE-56D68DDE2840}">
      <text>
        <r>
          <rPr>
            <b/>
            <sz val="9"/>
            <color indexed="81"/>
            <rFont val="Tahoma"/>
            <family val="2"/>
          </rPr>
          <t>Indicar SI en los casos en los que se identifique que el riesgo mitiga directamente el incumplimiento del objetivo.
De lo contrario coloque NO</t>
        </r>
      </text>
    </comment>
    <comment ref="L8" authorId="0" shapeId="0" xr:uid="{8F462CA5-9408-483E-91D6-5658B495590C}">
      <text>
        <r>
          <rPr>
            <sz val="11"/>
            <color theme="1"/>
            <rFont val="Calibri"/>
            <family val="2"/>
            <scheme val="minor"/>
          </rPr>
          <t xml:space="preserve">Factores que pueden incidir en la gestión del riesgo. Son fuentes generadoras o condiciones que aumentan la probabilidad que ocurra el riesgo.
</t>
        </r>
        <r>
          <rPr>
            <b/>
            <sz val="11"/>
            <color theme="1"/>
            <rFont val="Calibri"/>
            <family val="2"/>
            <scheme val="minor"/>
          </rPr>
          <t xml:space="preserve">Procesos: </t>
        </r>
        <r>
          <rPr>
            <sz val="11"/>
            <color theme="1"/>
            <rFont val="Calibri"/>
            <family val="2"/>
            <scheme val="minor"/>
          </rPr>
          <t xml:space="preserve">Eventos relacionados con la ejecución de los procesos y procedimientos.
Ej: Falta de aplicación de los procedimientos - Falta segregación de funciones - Falta de supervisión o interventoría - Alta rotación o insuficiencia de personal - Acciones contrarias a las leyes o acuerdos contractuales - Falta de capacitación y otros temas relacionados con el personal
</t>
        </r>
        <r>
          <rPr>
            <b/>
            <sz val="11"/>
            <color theme="1"/>
            <rFont val="Calibri"/>
            <family val="2"/>
            <scheme val="minor"/>
          </rPr>
          <t xml:space="preserve">Transacción u operación (LAFT): </t>
        </r>
        <r>
          <rPr>
            <sz val="11"/>
            <color theme="1"/>
            <rFont val="Calibri"/>
            <family val="2"/>
            <scheme val="minor"/>
          </rPr>
          <t xml:space="preserve">Eventos relacionados con transacciones u operaciones realizadas por un cliente o usuario, que accede o entrega un bien o servicio a la entidad, a través de los canales dispuestos y en una jurisdicción específica.
Ej: Contrapartes de la entidad (naturales o jurídicas) - Productos (bienes o servicios) que oferta/requiere - Canales utilizados para la operación - Jurisdicciones (nacional o territorial)
</t>
        </r>
        <r>
          <rPr>
            <b/>
            <sz val="11"/>
            <color theme="1"/>
            <rFont val="Calibri"/>
            <family val="2"/>
            <scheme val="minor"/>
          </rPr>
          <t xml:space="preserve">Talento humano: </t>
        </r>
        <r>
          <rPr>
            <sz val="11"/>
            <color theme="1"/>
            <rFont val="Calibri"/>
            <family val="2"/>
            <scheme val="minor"/>
          </rPr>
          <t xml:space="preserve">Eventos relacionados con las conductas o comportamientos de los servidores que afectan la integridad pública.
Ej: Fraude interno - Soborno - Gestión inadecuada de conflictos de interés - Corrupción - Hurto de activos  
</t>
        </r>
        <r>
          <rPr>
            <b/>
            <sz val="11"/>
            <color theme="1"/>
            <rFont val="Calibri"/>
            <family val="2"/>
            <scheme val="minor"/>
          </rPr>
          <t xml:space="preserve">Tecnología: </t>
        </r>
        <r>
          <rPr>
            <sz val="11"/>
            <color theme="1"/>
            <rFont val="Calibri"/>
            <family val="2"/>
            <scheme val="minor"/>
          </rPr>
          <t xml:space="preserve">Eventos relacionados con la infraestructura tecnológica de la entidad
Ej. Daño de equipos - Caída de sistemas de información y aplicaciones - Caída de redes - Errores en hardware o software - Errores en programas
</t>
        </r>
        <r>
          <rPr>
            <b/>
            <sz val="11"/>
            <color theme="1"/>
            <rFont val="Calibri"/>
            <family val="2"/>
            <scheme val="minor"/>
          </rPr>
          <t>Infraestructura:</t>
        </r>
        <r>
          <rPr>
            <sz val="11"/>
            <color theme="1"/>
            <rFont val="Calibri"/>
            <family val="2"/>
            <scheme val="minor"/>
          </rPr>
          <t xml:space="preserve"> Eventos relacionados con la infraestructura física de la entidad.
Ej. Derrumbes - Incendios - Inundaciones - Daños a activos fijos
</t>
        </r>
        <r>
          <rPr>
            <b/>
            <sz val="11"/>
            <color theme="1"/>
            <rFont val="Calibri"/>
            <family val="2"/>
            <scheme val="minor"/>
          </rPr>
          <t xml:space="preserve">
Evento externo:</t>
        </r>
        <r>
          <rPr>
            <sz val="11"/>
            <color theme="1"/>
            <rFont val="Calibri"/>
            <family val="2"/>
            <scheme val="minor"/>
          </rPr>
          <t xml:space="preserve"> Eventos por situaciones externas que afectan la entidad.
Ej. Fraude externo - Suplantación de identidad - Atentados, vandalismo, orden público
</t>
        </r>
      </text>
    </comment>
    <comment ref="R8" authorId="1" shapeId="0" xr:uid="{AFF706C7-8BD1-4ABB-9D1C-B86487155FA0}">
      <text>
        <r>
          <rPr>
            <b/>
            <sz val="9"/>
            <color indexed="81"/>
            <rFont val="Tahoma"/>
            <family val="2"/>
          </rPr>
          <t>Muy Baja:</t>
        </r>
        <r>
          <rPr>
            <sz val="9"/>
            <color indexed="81"/>
            <rFont val="Tahoma"/>
            <family val="2"/>
          </rPr>
          <t xml:space="preserve"> La actividad/producto/activo que conlleva el riesgo se ejecuta/genera como máximos 2 veces por año. 20%
</t>
        </r>
        <r>
          <rPr>
            <b/>
            <sz val="9"/>
            <color indexed="81"/>
            <rFont val="Tahoma"/>
            <family val="2"/>
          </rPr>
          <t xml:space="preserve">Baja: </t>
        </r>
        <r>
          <rPr>
            <sz val="9"/>
            <color indexed="81"/>
            <rFont val="Tahoma"/>
            <family val="2"/>
          </rPr>
          <t xml:space="preserve">La actividad/producto/activo que conlleva el riesgo se ejecuta/genera de 3 a 24 veces por año. 40%
</t>
        </r>
        <r>
          <rPr>
            <b/>
            <sz val="9"/>
            <color indexed="81"/>
            <rFont val="Tahoma"/>
            <family val="2"/>
          </rPr>
          <t>Media:</t>
        </r>
        <r>
          <rPr>
            <sz val="9"/>
            <color indexed="81"/>
            <rFont val="Tahoma"/>
            <family val="2"/>
          </rPr>
          <t xml:space="preserve"> La actividad/producto/activo que conlleva el riesgo se ejecuta/genera de 24 a 500 veces por año. 60%
</t>
        </r>
        <r>
          <rPr>
            <b/>
            <sz val="9"/>
            <color indexed="81"/>
            <rFont val="Tahoma"/>
            <family val="2"/>
          </rPr>
          <t xml:space="preserve">Alta: </t>
        </r>
        <r>
          <rPr>
            <sz val="9"/>
            <color indexed="81"/>
            <rFont val="Tahoma"/>
            <family val="2"/>
          </rPr>
          <t xml:space="preserve">La actividad/producto/activo que conlleva el riesgo se ejecuta/genera mínimo 500 veces al año y máximo 5000 veces por año. 80%
</t>
        </r>
        <r>
          <rPr>
            <b/>
            <sz val="9"/>
            <color indexed="81"/>
            <rFont val="Tahoma"/>
            <family val="2"/>
          </rPr>
          <t>Muy Alta:</t>
        </r>
        <r>
          <rPr>
            <sz val="9"/>
            <color indexed="81"/>
            <rFont val="Tahoma"/>
            <family val="2"/>
          </rPr>
          <t xml:space="preserve"> La actividad/producto/activo que conlleva el riesgo se ejecuta/genera más de 5000 veces por año. 100%
</t>
        </r>
      </text>
    </comment>
    <comment ref="T8" authorId="0" shapeId="0" xr:uid="{2A4A0FD2-318F-417D-81AD-C5EC426C6873}">
      <text>
        <r>
          <rPr>
            <b/>
            <sz val="9"/>
            <color indexed="81"/>
            <rFont val="Tahoma"/>
            <family val="2"/>
          </rPr>
          <t>Leve:</t>
        </r>
        <r>
          <rPr>
            <sz val="9"/>
            <color indexed="81"/>
            <rFont val="Tahoma"/>
            <family val="2"/>
          </rPr>
          <t xml:space="preserve"> Afectación menor a 100 SMLMV  20%
</t>
        </r>
        <r>
          <rPr>
            <b/>
            <sz val="9"/>
            <color indexed="81"/>
            <rFont val="Tahoma"/>
            <family val="2"/>
          </rPr>
          <t>Menor:</t>
        </r>
        <r>
          <rPr>
            <sz val="9"/>
            <color indexed="81"/>
            <rFont val="Tahoma"/>
            <family val="2"/>
          </rPr>
          <t xml:space="preserve"> Entre 100 y 500 SMLMV  40%
</t>
        </r>
        <r>
          <rPr>
            <b/>
            <sz val="9"/>
            <color indexed="81"/>
            <rFont val="Tahoma"/>
            <family val="2"/>
          </rPr>
          <t>Moderado:</t>
        </r>
        <r>
          <rPr>
            <sz val="9"/>
            <color indexed="81"/>
            <rFont val="Tahoma"/>
            <family val="2"/>
          </rPr>
          <t xml:space="preserve"> Entre 500 y 1000 SMLMV  60%
</t>
        </r>
        <r>
          <rPr>
            <b/>
            <sz val="9"/>
            <color indexed="81"/>
            <rFont val="Tahoma"/>
            <family val="2"/>
          </rPr>
          <t>Mayor:</t>
        </r>
        <r>
          <rPr>
            <sz val="9"/>
            <color indexed="81"/>
            <rFont val="Tahoma"/>
            <family val="2"/>
          </rPr>
          <t xml:space="preserve"> Entre 1000 y 5000 SMLMV  80%
</t>
        </r>
        <r>
          <rPr>
            <b/>
            <sz val="9"/>
            <color indexed="81"/>
            <rFont val="Tahoma"/>
            <family val="2"/>
          </rPr>
          <t>Catastrófico:</t>
        </r>
        <r>
          <rPr>
            <sz val="9"/>
            <color indexed="81"/>
            <rFont val="Tahoma"/>
            <family val="2"/>
          </rPr>
          <t xml:space="preserve"> Mayor a 5000 SMLMV  100%</t>
        </r>
      </text>
    </comment>
    <comment ref="V8" authorId="1" shapeId="0" xr:uid="{8080144C-F8C5-44F5-88A1-D1CF9C37563E}">
      <text>
        <r>
          <rPr>
            <b/>
            <sz val="9"/>
            <color indexed="81"/>
            <rFont val="Tahoma"/>
            <family val="2"/>
          </rPr>
          <t xml:space="preserve">Leve: </t>
        </r>
        <r>
          <rPr>
            <sz val="9"/>
            <color indexed="81"/>
            <rFont val="Tahoma"/>
            <family val="2"/>
          </rPr>
          <t xml:space="preserve">El riesgo afecta la imagen de alguna área de la organización.
</t>
        </r>
        <r>
          <rPr>
            <b/>
            <sz val="9"/>
            <color indexed="81"/>
            <rFont val="Tahoma"/>
            <family val="2"/>
          </rPr>
          <t xml:space="preserve">Menor: </t>
        </r>
        <r>
          <rPr>
            <sz val="9"/>
            <color indexed="81"/>
            <rFont val="Tahoma"/>
            <family val="2"/>
          </rPr>
          <t xml:space="preserve">El riesgo afecta la imagen de la entidad internamente, de conocimiento general, nivel interno, de junta dircetiva y accionistas y/o de provedores.
</t>
        </r>
        <r>
          <rPr>
            <b/>
            <sz val="9"/>
            <color indexed="81"/>
            <rFont val="Tahoma"/>
            <family val="2"/>
          </rPr>
          <t xml:space="preserve">Moderado: </t>
        </r>
        <r>
          <rPr>
            <sz val="9"/>
            <color indexed="81"/>
            <rFont val="Tahoma"/>
            <family val="2"/>
          </rPr>
          <t xml:space="preserve">El riesgo afecta la imagen de la entidad con algunos usuarios de relevancia frente al logro de los objetivos.
</t>
        </r>
        <r>
          <rPr>
            <b/>
            <sz val="9"/>
            <color indexed="81"/>
            <rFont val="Tahoma"/>
            <family val="2"/>
          </rPr>
          <t xml:space="preserve">Mayor: </t>
        </r>
        <r>
          <rPr>
            <sz val="9"/>
            <color indexed="81"/>
            <rFont val="Tahoma"/>
            <family val="2"/>
          </rPr>
          <t xml:space="preserve">El riesgo afecta la imagen de de la entidad con efecto publicitario sostenido a nivel de sector administrativo, nivel departamental o municipal
</t>
        </r>
        <r>
          <rPr>
            <b/>
            <sz val="9"/>
            <color indexed="81"/>
            <rFont val="Tahoma"/>
            <family val="2"/>
          </rPr>
          <t xml:space="preserve">Catastrófico: </t>
        </r>
        <r>
          <rPr>
            <sz val="9"/>
            <color indexed="81"/>
            <rFont val="Tahoma"/>
            <family val="2"/>
          </rPr>
          <t>El riesgo afecta la imagen de la entidad a nivel nacional, con efecto publicitarios sostenible a nivel país</t>
        </r>
      </text>
    </comment>
    <comment ref="AC8" authorId="0" shapeId="0" xr:uid="{5D4718C1-AF8D-4D32-A10D-56F0EE09E23A}">
      <text>
        <r>
          <rPr>
            <b/>
            <sz val="9"/>
            <color indexed="81"/>
            <rFont val="Tahoma"/>
            <family val="2"/>
          </rPr>
          <t xml:space="preserve">Responsable de ejecutar el control: </t>
        </r>
        <r>
          <rPr>
            <sz val="9"/>
            <color indexed="81"/>
            <rFont val="Tahoma"/>
            <family val="2"/>
          </rPr>
          <t>Identifica el cargo del servidor que ejecuta el control, en caso de ser controles automáticos se identificará el sistema que realiza la actividad.</t>
        </r>
        <r>
          <rPr>
            <b/>
            <sz val="9"/>
            <color indexed="81"/>
            <rFont val="Tahoma"/>
            <family val="2"/>
          </rPr>
          <t xml:space="preserve">
Acción: </t>
        </r>
        <r>
          <rPr>
            <sz val="9"/>
            <color indexed="81"/>
            <rFont val="Tahoma"/>
            <family val="2"/>
          </rPr>
          <t>Se determina mediante verbos en los cuales se identifica la acción a realizar como parte del control (Verificar, validar, comparar, cotejar)</t>
        </r>
        <r>
          <rPr>
            <b/>
            <sz val="9"/>
            <color indexed="81"/>
            <rFont val="Tahoma"/>
            <family val="2"/>
          </rPr>
          <t xml:space="preserve">
Complemento: </t>
        </r>
        <r>
          <rPr>
            <sz val="9"/>
            <color indexed="81"/>
            <rFont val="Tahoma"/>
            <family val="2"/>
          </rPr>
          <t>Corresponde a los detalles que permiten identificar claramente el objeto del control.
Ej. El profesional de contratación (responsable) verifica que la información suministrada por el proveedor corresponda con los requisitos establecidos acorde con el tipo de contratación (acción), a través de una lista de chequeo donde están los requisitos de información y la revisa con la información física suministrada por el proveedor, los contratos que cumplen son registrados en el sistema de información de contratación.</t>
        </r>
        <r>
          <rPr>
            <b/>
            <sz val="9"/>
            <color indexed="81"/>
            <rFont val="Tahoma"/>
            <family val="2"/>
          </rPr>
          <t xml:space="preserve">
</t>
        </r>
        <r>
          <rPr>
            <sz val="9"/>
            <color indexed="81"/>
            <rFont val="Tahoma"/>
            <family val="2"/>
          </rPr>
          <t>Al identificar los controles revisar las causas para determinar si existen controles frente a estas.
(Según lo establecido por la metodología del DAFP)</t>
        </r>
      </text>
    </comment>
    <comment ref="AG8" authorId="0" shapeId="0" xr:uid="{9D312FFA-C31E-48D7-8AE8-A86AA8A04BA6}">
      <text>
        <r>
          <rPr>
            <b/>
            <sz val="9"/>
            <color indexed="81"/>
            <rFont val="Tahoma"/>
            <family val="2"/>
          </rPr>
          <t xml:space="preserve">Preventivo: </t>
        </r>
        <r>
          <rPr>
            <sz val="9"/>
            <color indexed="81"/>
            <rFont val="Tahoma"/>
            <family val="2"/>
          </rPr>
          <t xml:space="preserve">Va a las causas del riesgo. Atacan la probabilidad de ocurrencia del riesgo.
Control accionado en la entrada del proceso y antes de que se realice la actividad originadora del riesgo, se busca establecer las condiciones que aseguren el resultado final esperado. </t>
        </r>
        <r>
          <rPr>
            <b/>
            <sz val="9"/>
            <color indexed="81"/>
            <rFont val="Tahoma"/>
            <family val="2"/>
          </rPr>
          <t xml:space="preserve">
Detectivo: </t>
        </r>
        <r>
          <rPr>
            <sz val="9"/>
            <color indexed="81"/>
            <rFont val="Tahoma"/>
            <family val="2"/>
          </rPr>
          <t>Detecta que algo ocurre y devuelve el proceso a los controles preventivos. Atacan la probabilidad de ocurrencia del riesgo.
Control accionado durante la ejecución del proceso. Estos controles detectan el riesgo, pero generan reprocesos.</t>
        </r>
        <r>
          <rPr>
            <b/>
            <sz val="9"/>
            <color indexed="81"/>
            <rFont val="Tahoma"/>
            <family val="2"/>
          </rPr>
          <t xml:space="preserve">
Correctivos: </t>
        </r>
        <r>
          <rPr>
            <sz val="9"/>
            <color indexed="81"/>
            <rFont val="Tahoma"/>
            <family val="2"/>
          </rPr>
          <t>Atacan el impacto frente a la materialización del riesgo.
Control accionado en la salida del proceso y después de que se materializa el riesgo. Estos controles tienen costos implícitos.
(Según lo establecido por la metodología del DAFP)</t>
        </r>
      </text>
    </comment>
    <comment ref="AI8" authorId="0" shapeId="0" xr:uid="{1DE2ABFB-244F-441B-8740-51655FAA67AA}">
      <text>
        <r>
          <rPr>
            <b/>
            <sz val="9"/>
            <color indexed="81"/>
            <rFont val="Tahoma"/>
            <family val="2"/>
          </rPr>
          <t>Automático:</t>
        </r>
        <r>
          <rPr>
            <sz val="9"/>
            <color indexed="81"/>
            <rFont val="Tahoma"/>
            <family val="2"/>
          </rPr>
          <t xml:space="preserve"> Ejecutado por un sistema
</t>
        </r>
        <r>
          <rPr>
            <b/>
            <sz val="9"/>
            <color indexed="81"/>
            <rFont val="Tahoma"/>
            <family val="2"/>
          </rPr>
          <t>Manual:</t>
        </r>
        <r>
          <rPr>
            <sz val="9"/>
            <color indexed="81"/>
            <rFont val="Tahoma"/>
            <family val="2"/>
          </rPr>
          <t xml:space="preserve"> Ejecutado por personas</t>
        </r>
      </text>
    </comment>
    <comment ref="AN8" authorId="0" shapeId="0" xr:uid="{758A61C5-4A10-40E5-8C4D-74B31945EECC}">
      <text>
        <r>
          <rPr>
            <b/>
            <sz val="9"/>
            <color indexed="81"/>
            <rFont val="Tahoma"/>
            <family val="2"/>
          </rPr>
          <t xml:space="preserve">Procedimientos: </t>
        </r>
        <r>
          <rPr>
            <sz val="9"/>
            <color indexed="81"/>
            <rFont val="Tahoma"/>
            <family val="2"/>
          </rPr>
          <t xml:space="preserve">Basados en la estructura del Modelo de Operación por procesos, despliegue desde cada proceso, sus procedimientos y esquemas asociados, que se encuentren documentados.
</t>
        </r>
        <r>
          <rPr>
            <b/>
            <sz val="9"/>
            <color indexed="81"/>
            <rFont val="Tahoma"/>
            <family val="2"/>
          </rPr>
          <t xml:space="preserve">Sistemas de información: </t>
        </r>
        <r>
          <rPr>
            <sz val="9"/>
            <color indexed="81"/>
            <rFont val="Tahoma"/>
            <family val="2"/>
          </rPr>
          <t xml:space="preserve">Sistemas de información de apoyo a la ejecución del control (si existen).
</t>
        </r>
        <r>
          <rPr>
            <b/>
            <sz val="9"/>
            <color indexed="81"/>
            <rFont val="Tahoma"/>
            <family val="2"/>
          </rPr>
          <t>Otros Esquemas:</t>
        </r>
        <r>
          <rPr>
            <sz val="9"/>
            <color indexed="81"/>
            <rFont val="Tahoma"/>
            <family val="2"/>
          </rPr>
          <t xml:space="preserve"> Políticas de operación, manuales o guías específicas.</t>
        </r>
      </text>
    </comment>
    <comment ref="AO8" authorId="0" shapeId="0" xr:uid="{D15D4616-53A2-4740-B147-E905DD046859}">
      <text>
        <r>
          <rPr>
            <sz val="9"/>
            <color indexed="81"/>
            <rFont val="Tahoma"/>
            <family val="2"/>
          </rPr>
          <t xml:space="preserve">La oportunidad en que se ejecuta el control debe ayudar a prevenir la mitigación del riesgo o a detectar la materialización del riesgo de manera oportuna.
- Siempre que se ejecuta la actividad
- Periódicamente (diario, mensual, bimestral, trimestral, semestral).
</t>
        </r>
      </text>
    </comment>
    <comment ref="AP8" authorId="0" shapeId="0" xr:uid="{21B362D4-37DC-46B6-967C-53E141EFDBD6}">
      <text>
        <r>
          <rPr>
            <sz val="9"/>
            <color indexed="81"/>
            <rFont val="Tahoma"/>
            <family val="2"/>
          </rPr>
          <t>Se deja evidencia o rastro de la ejecución del control.
- Con registro manual
- Con registro electrónico</t>
        </r>
      </text>
    </comment>
    <comment ref="AQ8" authorId="0" shapeId="0" xr:uid="{1FED6976-BB7F-4401-B0F7-322667377A50}">
      <text>
        <r>
          <rPr>
            <sz val="9"/>
            <color indexed="81"/>
            <rFont val="Tahoma"/>
            <family val="2"/>
          </rPr>
          <t xml:space="preserve">Fuentes de información internas o externas.
</t>
        </r>
        <r>
          <rPr>
            <b/>
            <sz val="9"/>
            <color indexed="81"/>
            <rFont val="Tahoma"/>
            <family val="2"/>
          </rPr>
          <t>Interna:</t>
        </r>
        <r>
          <rPr>
            <sz val="9"/>
            <color indexed="81"/>
            <rFont val="Tahoma"/>
            <family val="2"/>
          </rPr>
          <t xml:space="preserve"> Formatos o registros internos formales.
</t>
        </r>
        <r>
          <rPr>
            <b/>
            <sz val="9"/>
            <color indexed="81"/>
            <rFont val="Tahoma"/>
            <family val="2"/>
          </rPr>
          <t>Externa:</t>
        </r>
        <r>
          <rPr>
            <sz val="9"/>
            <color indexed="81"/>
            <rFont val="Tahoma"/>
            <family val="2"/>
          </rPr>
          <t xml:space="preserve"> Registros externos confiables (extractos bancarios, confirmaciones de autenticidad de documentos, SECOP, SIIF, SIGEP, bases de datos).
</t>
        </r>
        <r>
          <rPr>
            <b/>
            <sz val="9"/>
            <color indexed="81"/>
            <rFont val="Tahoma"/>
            <family val="2"/>
          </rPr>
          <t>Mixta:</t>
        </r>
        <r>
          <rPr>
            <sz val="9"/>
            <color indexed="81"/>
            <rFont val="Tahoma"/>
            <family val="2"/>
          </rPr>
          <t xml:space="preserve"> Combinación de datos de fuentes internas y externas formales.
</t>
        </r>
      </text>
    </comment>
    <comment ref="BA8" authorId="0" shapeId="0" xr:uid="{634166E0-4396-4C80-B97B-D8686D436CCC}">
      <text>
        <r>
          <rPr>
            <b/>
            <sz val="9"/>
            <color indexed="81"/>
            <rFont val="Tahoma"/>
            <family val="2"/>
          </rPr>
          <t xml:space="preserve">
Reducir:
(mitigar): </t>
        </r>
        <r>
          <rPr>
            <sz val="9"/>
            <color indexed="81"/>
            <rFont val="Tahoma"/>
            <family val="2"/>
          </rPr>
          <t>Acciones que mitiguen el nivel de riesgo. No es necesariamente un nuevo control.</t>
        </r>
        <r>
          <rPr>
            <b/>
            <sz val="9"/>
            <color indexed="81"/>
            <rFont val="Tahoma"/>
            <family val="2"/>
          </rPr>
          <t xml:space="preserve">
(transferir): </t>
        </r>
        <r>
          <rPr>
            <sz val="9"/>
            <color indexed="81"/>
            <rFont val="Tahoma"/>
            <family val="2"/>
          </rPr>
          <t xml:space="preserve">Tercerizar el proceso o trasladar el riesgo a través de seguros o pólizas.
La responsabilidad económica recae sobre el tercero, pero no se trasfiere la responsabilidad sobre el tema reputacional.
</t>
        </r>
        <r>
          <rPr>
            <b/>
            <sz val="9"/>
            <color indexed="81"/>
            <rFont val="Tahoma"/>
            <family val="2"/>
          </rPr>
          <t xml:space="preserve">
Aceptar:</t>
        </r>
        <r>
          <rPr>
            <sz val="9"/>
            <color indexed="81"/>
            <rFont val="Tahoma"/>
            <family val="2"/>
          </rPr>
          <t xml:space="preserve"> Asumir el riesgo conociendo los efectos de su posible materialización.
</t>
        </r>
        <r>
          <rPr>
            <b/>
            <sz val="9"/>
            <color indexed="81"/>
            <rFont val="Tahoma"/>
            <family val="2"/>
          </rPr>
          <t>Evitar:</t>
        </r>
        <r>
          <rPr>
            <sz val="9"/>
            <color indexed="81"/>
            <rFont val="Tahoma"/>
            <family val="2"/>
          </rPr>
          <t xml:space="preserve"> No asumir la actividad que genera el riesgo.
(Según la metodología del DAFP)</t>
        </r>
      </text>
    </comment>
    <comment ref="BB8" authorId="0" shapeId="0" xr:uid="{5CC8476E-B918-41A5-8E8D-D847778D716E}">
      <text>
        <r>
          <rPr>
            <sz val="9"/>
            <color indexed="81"/>
            <rFont val="Tahoma"/>
            <family val="2"/>
          </rPr>
          <t>Se generan para fortalecer los controles, implementar nuevos controles.</t>
        </r>
      </text>
    </comment>
    <comment ref="BD8" authorId="0" shapeId="0" xr:uid="{8893BACD-2BC9-4213-9DC6-358E64693A45}">
      <text>
        <r>
          <rPr>
            <b/>
            <sz val="9"/>
            <color indexed="81"/>
            <rFont val="Tahoma"/>
            <family val="2"/>
          </rPr>
          <t xml:space="preserve">Sumatoria de la programación trimestral
</t>
        </r>
      </text>
    </comment>
    <comment ref="T9" authorId="2" shapeId="0" xr:uid="{19782C4B-A6AE-4668-9CEC-015BE4E06DAC}">
      <text>
        <t>[Comentario encadenado]
Tu versión de Excel te permite leer este comentario encadenado; sin embargo, las ediciones que se apliquen se quitarán si el archivo se abre en una versión más reciente de Excel. Más información: https://go.microsoft.com/fwlink/?linkid=870924
Comentario:
    Para revisión con base en circular externa Superfinanciera SARLAFT</t>
      </text>
    </comment>
  </commentList>
</comments>
</file>

<file path=xl/sharedStrings.xml><?xml version="1.0" encoding="utf-8"?>
<sst xmlns="http://schemas.openxmlformats.org/spreadsheetml/2006/main" count="15861" uniqueCount="3420">
  <si>
    <t>CONTEXTO INSUMO PARA LA MATRIZ DE RIESGOS</t>
  </si>
  <si>
    <t>IDENTIFICACIÓN DEL CONTEXTO</t>
  </si>
  <si>
    <r>
      <t xml:space="preserve">Identifique factores </t>
    </r>
    <r>
      <rPr>
        <b/>
        <sz val="11"/>
        <color theme="1"/>
        <rFont val="Calibri"/>
        <family val="2"/>
        <scheme val="minor"/>
      </rPr>
      <t>(negativos)</t>
    </r>
    <r>
      <rPr>
        <sz val="11"/>
        <color theme="1"/>
        <rFont val="Calibri"/>
        <family val="2"/>
        <scheme val="minor"/>
      </rPr>
      <t xml:space="preserve"> o </t>
    </r>
    <r>
      <rPr>
        <b/>
        <sz val="11"/>
        <color theme="1"/>
        <rFont val="Calibri"/>
        <family val="2"/>
        <scheme val="minor"/>
      </rPr>
      <t xml:space="preserve">(positivos) </t>
    </r>
    <r>
      <rPr>
        <sz val="11"/>
        <color theme="1"/>
        <rFont val="Calibri"/>
        <family val="2"/>
        <scheme val="minor"/>
      </rPr>
      <t>que afectan al proceso</t>
    </r>
  </si>
  <si>
    <t>CONTEXTO EXTERNO</t>
  </si>
  <si>
    <t>Factores del contexto</t>
  </si>
  <si>
    <t>A - AMENAZAS (factores negativos externos)</t>
  </si>
  <si>
    <t>O - OPORTUNIDADES (factores positivos externos)</t>
  </si>
  <si>
    <t>Identifique factores que representen una amenaza o una oportunidad en ejes como el: Económico, social y cultural, tecnológico, político, legales y reglamentarios, medio ambientales y de comunicación externa.</t>
  </si>
  <si>
    <t>A1. Demoras, deficiencias de calidad o incumplimientos en la entrega de información por parte de terceros, con impacto en la oportunidad y el cumplimiento de los objetivos institucionales.</t>
  </si>
  <si>
    <t xml:space="preserve">O1. Impulso, interés y reconocimiento del Gobierno Nacional al Catastro Multipropósito. </t>
  </si>
  <si>
    <t>A2. Cambios normativos o de lineamientos/regulación o prioridades de Gobierno. Vacíos normativos o de regulación.</t>
  </si>
  <si>
    <t xml:space="preserve">O2. Implementación, impulso e interés de Infraestructuras de Datos y Conocimiento Espacial. Aprovechamiento y disposición de información geoespacial en el territorio.
Exploración y generación de datos abiertos. </t>
  </si>
  <si>
    <t>A3. Falta de articulación y unidad de criterio con otras entidades, con impacto en la coherencia, oportunidad y efectividad de la gestión institucional.</t>
  </si>
  <si>
    <t xml:space="preserve">O3. Interoperabilidad y cooperación con instituciones y entidades para intercambio de datos e información e iniciativas para la mejora de la gestión y del servicio. Disponibilidad de información y/o nuevos datos de las entidades que puedan integrarse a la gestión catastral. </t>
  </si>
  <si>
    <t>A4. Limitaciones en la obtención de la información, suficiente y de calidad, requerida para la valoración de algunos tipos de inmuebles (por ejemplo, ofertas de venta y arriendo en suelo rural que son escasas o con información parcial).</t>
  </si>
  <si>
    <t xml:space="preserve">O4. Herramientas de analítica de datos, tecnología e innovación que permitan la generación de nuevos servicios/o productos y su uso por parte de los diferentes sectores y actores. Nuevas tecnologías y transformación digital para la automatización de trámites, uso y apropiación medios virtuales. </t>
  </si>
  <si>
    <t>A5. Condiciones de inseguridad, problemas de orden público en zonas del territorio.</t>
  </si>
  <si>
    <t>O5. Asistencia  y acompañamiento, cooperación interinstitucional, convenios, alianzas, articulación con entidades públicas y privadas, academia, redes, comunidades, asociaciones de gestión del conocimiento, espacios para el fortalecimiento de la transparencia y participación ciudadana y otros actores relevantes, autoridades técnicas, gestores, operadores.</t>
  </si>
  <si>
    <t>A6. Desastres naturales, cambios en las condiciones ambientales del territorio. Pandemias.</t>
  </si>
  <si>
    <t>O6. Posibilidad de captura de información catastral mediante métodos indirectos y participativos.</t>
  </si>
  <si>
    <t>A7. Insuficiente  capacidad de las entidades para el uso y aprovechamiento de los recursos geográficos- Bogotá y territorio.</t>
  </si>
  <si>
    <t>O7. Convenios o articulación con organismos de cooperación o asociaciones público privadas para financiamiento de proyectos.</t>
  </si>
  <si>
    <t>A8. Cambios, fallas, afectaciones tecnológicas de sistemas de externos.</t>
  </si>
  <si>
    <t>O8. Oferta de formación especializada en tecnologías emergentes, analítica y ciencia de datos, SIG, políticas MIPG y servicio al ciudadano, que permite cerrar brechas de competencias y alinear el talento humano con las prioridades institucionales.</t>
  </si>
  <si>
    <t>A9. Cambios de la tasa representativa del mercado TRM que afectan la adquisición y renovación tecnológica.</t>
  </si>
  <si>
    <t xml:space="preserve">O9. Interés que ha despertado la implementación del agente cognitivo CatIA, en entidades distritales y entes territoriales, para la creación de nuevas líneas de negocio. </t>
  </si>
  <si>
    <t>A10. Rápidos avances tecnológicos, crecimiento acelerado de plataformas o la aparición de nuevas herramientas y desarrollos que generan obsolescencia tecnológica o rezago institucional.</t>
  </si>
  <si>
    <t>O10. Modernización de arquitecturas de infraestructura tecnológica y aplicaciones legacy.</t>
  </si>
  <si>
    <t>A11. Ataques cibernéticos a la infraestructura tecnológica de la entidad.</t>
  </si>
  <si>
    <t>O11. Apoyo por parte de Secretaría General y Laboratorio de Innovación de Bogotá, para racionalización y/o automatización de trámites (Participación de Catastro Bogotá en la Clínica de Trámites del Distrito).</t>
  </si>
  <si>
    <t>A12. Brechas de conocimiento sobre la misionalidad institucional y las herramientas tecnológicas disponibles, con impacto en el acceso y uso efectivo de los trámites y servicios.</t>
  </si>
  <si>
    <t>A13. Falta de interés de los grupos de valor frente a la gestión misional, lo que entre otros, genera baja participación ciudadana y bajo uso de productos de IDECA frente a productos sustitutos o complementarios del mercado.</t>
  </si>
  <si>
    <t>A14. Aumento de solicitudes, trámites, quejas y recursos, con impacto en la capacidad operativa y los tiempos de respuesta institucional.</t>
  </si>
  <si>
    <t>A15. Prácticas inadecuadas que restringen el acceso, uso y aprovechamiento de la información, con impacto en la transparencia y la confianza institucional.</t>
  </si>
  <si>
    <t>A16. Pérdida de conocimiento crítico asociada a la provisión de empleos mediante listas de elegibles derivadas de los concursos de mérito del Distrito, con impacto en la continuidad operativa, la capacidad técnica y la memoria institucional.</t>
  </si>
  <si>
    <t>A17. Dependencia de contratistas para entrega de proyectos en tecnologías de información que no permitan cumplir en alcance y calidad.</t>
  </si>
  <si>
    <t>CONTEXTO INTERNO</t>
  </si>
  <si>
    <t>D - DEBILIDADES (factores negativos internos)</t>
  </si>
  <si>
    <t>F - FORTALEZAS (factores positivos internos)</t>
  </si>
  <si>
    <t>Identifique factores en los que la entidad tiene debilidades o fortalezas en temas como: Funciones y responsabilidades (políticas, objetivos y estrategias), personas, tecnología, estructura organizacional, financieros, relaciones con partes involucradas, estructura organizacional, diseño y ejecución del proceso.</t>
  </si>
  <si>
    <t>D1. Capacidad operativa reducida respecto a la demanda de trámites, lo que podría generar inoportunidad en la atención de los mismos.</t>
  </si>
  <si>
    <t xml:space="preserve">F1. Experiencia y reconocimiento en la gestión catastral, manejo de los recursos geográficos y gestión de datos en Bogotá. </t>
  </si>
  <si>
    <t>D2. Obsolescencia tecnológica de algunos sistemas y/o componentes de la Infraestructura tecnológica, fallas o limitaciones en los servicios (misional y de apoyo).</t>
  </si>
  <si>
    <t>F2. Actualización permanente de los predios urbanos de la ciudad - Censo Inmobiliario de Bogotá.</t>
  </si>
  <si>
    <t>D3. Limitaciones en la comunicación efectiva y en el uso de lenguaje claro hacia grupos de valor y partes interesadas.</t>
  </si>
  <si>
    <t>F3. Liderazgo en uso y disposición de información geográfica.</t>
  </si>
  <si>
    <t>D4. Limitaciones en el presupuesto para la financiación de proyectos e iniciativas.</t>
  </si>
  <si>
    <t>F4. Infraestructura de datos espaciales reconocida en diferentes ámbitos, con capacidad técnica, herramientas y personal calificado e innovación, con experiencia en la implementación de políticas y lineamientos, con un marco orgánico institucional y funcional acorde con las tendencias actuales, con un modelo en evolución de gobernanza de datos geográficos, con plataformas que ofrecen una variedad de información, servicios y aplicaciones de utilidad para la comunidad en general.</t>
  </si>
  <si>
    <t>D5. Rotación de personal con experiencia que genera pérdida de conocimiento institucional y prolonga las curvas de aprendizaje.</t>
  </si>
  <si>
    <t xml:space="preserve">F5. Éxito procesal en 2025 del 87% en Bogotá. </t>
  </si>
  <si>
    <t>D6. Falta de difusión para la apropiación y uso de las plataformas de IDECA.</t>
  </si>
  <si>
    <t xml:space="preserve">F6. Conceptualización y apoyo jurídico permanente en Bogotá y en los territorios.  </t>
  </si>
  <si>
    <t>D7. Capacidad limitada para estructurar, transferir y preservar el conocimiento institucional.</t>
  </si>
  <si>
    <t>F7. Protección de la Propiedad Intelectual de la Unidad, que potencia y genera nuevas líneas de negocio para la entidad.</t>
  </si>
  <si>
    <t>D8. Desconocimiento y necesidad de formación en la implementación de nuevas tecnologías y herramientas especializadas.</t>
  </si>
  <si>
    <t>F8. Fortalecimiento de los canales de atención de la entidad lo que ha permitido mejorar el nivel de satisfacción de los usuarios.</t>
  </si>
  <si>
    <t>D9. Limitaciones de los actuales sistemas tecnológicos frente a nuevas necesidades, retos, requerimiento de interoperabilidad de algunos sistemas y demandas de la gestión.</t>
  </si>
  <si>
    <t>F9. Fortalecimiento y alineación de cada una de las capas de la infraestructura tecnológica de la entidad, reduciendo los niveles de obsolescencia tecnológica, garantizando la estabilidad y disponibilidad de los recursos informáticos por encima del 99%.</t>
  </si>
  <si>
    <t>D10. Dependencia de terceros en la gestión de recursos o herramientas tecnológicas.</t>
  </si>
  <si>
    <t>F10. Desarrollo de proyectos de analítica de datos en apoyo a decisiones de ciudad.</t>
  </si>
  <si>
    <t>D11. Carencia de un sistema integral de gestión de documentos electrónicos de archivo que garantice trazabilidad y conservación.</t>
  </si>
  <si>
    <t>F11. Utilización de herramientas para analítica, métodos de recolección indirectos.</t>
  </si>
  <si>
    <t>D12. Dificultad para determinar la estructura detallada de costos.</t>
  </si>
  <si>
    <t>F12. Talento humano con sólida experticia técnica, alto profesionalismo y fuerte compromiso institucional, que garantiza la capacidad técnica de la Entidad y soporta de manera efectiva los procesos de transformación y modernización.</t>
  </si>
  <si>
    <t>D13. Insuficiente conocimiento y apropiación por parte de líderes de política sobre la operación y alcance de sus políticas a cargo.</t>
  </si>
  <si>
    <t>F13. Modelo Integrado de Planeación y Gestión consolidado, con procesos estandarizados y Sistema de Gestión de la Calidad certificado ISO 9001, que asegura coherencia estratégica, mejora continua y toma de decisiones basada en evidencia.</t>
  </si>
  <si>
    <t>D14. Limitado impacto de algunas acciones de mejora derivadas de auditorías internas y de entes de control.</t>
  </si>
  <si>
    <t>F14. Avance en la automatización y actividades de desarrollo de sistemas de información y funcionalidades ajustados a las necesidades de usuarios internos y externos.</t>
  </si>
  <si>
    <t>D15. Deficiencias en la apropiación de la gestión del riesgo.</t>
  </si>
  <si>
    <t>F15. Contar con el agente Cognitivo CatIA, que mejora la atención de requerimientos de los ciudadanos y genera nuevas líneas de negocio.</t>
  </si>
  <si>
    <t>D16. Deficiencias en la planeación y coordinación interdependencias que afectan la eficiencia y coherencia institucional.</t>
  </si>
  <si>
    <t>F16. Posicionamiento de la imagen de la entidad en redes sociales.</t>
  </si>
  <si>
    <t>D17. Incumplimiento en la radicación oportuna de las solicitudes de contratación programadas en el Plan Anual de Adquisiciones por parte de los gerentes de proyecto y/o jefes de dependencia</t>
  </si>
  <si>
    <t>F17. La entidad cuenta con Plan Institucional de Gestión Ambiental – PIGA y estrategias integrales orientadas a la mitigación y adaptación al cambio climático.</t>
  </si>
  <si>
    <t>D18. Dependencia de recurso humano clave y acumulación de deuda técnica en proyectos de tecnologías de información.</t>
  </si>
  <si>
    <t>Este contexto permite identificar factores del contexto fuentes de riesgo pero también se retroalimenta a partir de la revisión de elementos del mapa como las causas, debilidades, amenazas, vulnerabilidades.</t>
  </si>
  <si>
    <t>Este aparte se diligencia como parte del contexto institucional por parte de la Oficina Asesora de Planeación y Aseguramiento de Procesos</t>
  </si>
  <si>
    <t>ELEMENTOS SITUACIONALES DEL CONTEXTO</t>
  </si>
  <si>
    <t>Contexto externo</t>
  </si>
  <si>
    <t>El Gobierno nacional ha venido desplegando diferentes instrumentos orientados al fortalecimiento y consolidación del Catastro Multipropósito y el tránsito hacia el Sistema de Administración del Territorio (SAT), como elemento fundamental para la planeación del territorio. Se destaca la determinación del catastro como servicio público, lo que significa que debe ser prestado de manera continua y dispuesto de manera eficiente a la ciudadanía. Se resalta la importancia de contar con información actualizada y confiable e interoperable y su uso en apoyo a la toma de decisiones, que, para el caso de Bogotá, aporte en la planificación y priorización de proyectos de ciudad por medio del uso de la información que genera la entidad, en el incremento efectivo de los ingresos de la ciudad y la focalización de la inversión social.</t>
  </si>
  <si>
    <t>La Unidad tiene domicilio en la ciudad de Bogotá, en donde realiza una de sus principales funciones, relacionada con la actualización de la información física, jurídica y económica de los predios, de lo cual se tiene a 2025 una base catastral actualizada con un total de 2.965.917 predios.</t>
  </si>
  <si>
    <t>Contexto interno</t>
  </si>
  <si>
    <t>Naturaleza jurídica</t>
  </si>
  <si>
    <t>La Unidad Administrativa Especial de Catastro Distrital (UAECD), es una Unidad Administrativa Especial del orden distrital del sector descentralizado por servicios, de carácter técnico, con personería jurídica, autonomía administrativa y presupuestal y con patrimonio propio, adscrita a la Secretaría Distrital de Hacienda.</t>
  </si>
  <si>
    <t>Objeto</t>
  </si>
  <si>
    <t>La UAECD tiene por objeto la recopilación e integración de la información georreferenciada de la propiedad inmueble del Distrito Capital en sus aspectos físico, jurídico y económico, que contribuya a la planeación económica, social y territorial del Distrito Capital. De igual manera, la UAECD se halla facultada para prestar el servicio público de gestión y operación catastral multipropósito en cualquier lugar del territorio nacional, cuando sea contratada para el efecto.</t>
  </si>
  <si>
    <t>Ámbito de operación</t>
  </si>
  <si>
    <t>El domicilio de la UAECD, es la ciudad de Bogotá D. C. para la cual actuará como autoridad catastral, y su ámbito territorial de operaciones será a nivel nacional como gestor u operador catastral, para lo cual podrá establecer sedes, gerencias o unidades de negocio en cualquier ciudad del país.</t>
  </si>
  <si>
    <t>Funciones y estructura organizacional</t>
  </si>
  <si>
    <t>Establecidas por el Acuerdo 004 de 2021, por el cual se determinan las reglas de organización, funcionamiento y estatutos de la Unidad Administrativa Especial de Catastro Distrital.</t>
  </si>
  <si>
    <t>Planta</t>
  </si>
  <si>
    <t>La entidad cuenta con una planta de 452 empleos, distribuidos entre cargos directivos, asesores, profesionales, técnicos y asistenciales.</t>
  </si>
  <si>
    <t>Plataforma estratégica</t>
  </si>
  <si>
    <t>La Unidad determinó una planeación estratégica aportando al Plan Distrital de Desarrollo – PDD 2024-2028 “Bogotá Camina Segura”, en el Objetivo Estratégico 5: Bogotá confía en su gobierno, con el cual se busca generar espacios de confianza y diálogo entre el gobierno y la ciudadanía, garantizando que las personas se sientan respaldadas por la administración pública y promoviendo la integridad, la transparencia, la eficiencia y la atención oportuna de las necesidades de la gente.
Esta plataforma estratégica partió de un diagnóstico de capacidades internas y de contexto, la revisión de fuentes documentales y la realización de ejercicios de participación en diferentes niveles, definiendo su misión visión y objetivos estratégicos.</t>
  </si>
  <si>
    <t>Misión</t>
  </si>
  <si>
    <t>La Unidad Administrativa Especial de Catastro Distrital es la entidad encargada de recopilar, integrar y disponer la información georreferenciada de la propiedad inmueble del Distrito Capital en sus aspectos físico, jurídico y económico, que contribuya a la planeación económica, social y territorial del Distrito Capital permitiendo la satisfacción de los grupos de valor</t>
  </si>
  <si>
    <t>Visión</t>
  </si>
  <si>
    <t>En 2028 la Unidad Administrativa Especial de Catastro Distrital, será reconocida por transformar y optimizar la gestión catastral mediante el uso de metodologías y tecnologías innovadoras, orientadas a generar y disponer información y conocimiento que faciliten la planeación y la toma de decisiones para el bienestar de la ciudadanía, con un talento humano competente y comprometido.</t>
  </si>
  <si>
    <t>Objetivos estratégicos</t>
  </si>
  <si>
    <t>•	Objetivo Estratégico 1: Mantener un registro de información catastral oportuno y de calidad que se anticipe a las necesidades de información de la ciudad.
•	Objetivo Estratégico 2: Fortalecer la Infraestructura de Datos Espaciales del Distrito Capital, como herramienta que permite la integración, análisis y explotación de la información geográfica y catastral para la toma de decisiones.
•	Objetivo Estratégico 3: Mejorar la experiencia del servicio al ciudadano, a través de la eficiencia, oportunidad y conocimiento en la atención de las necesidades de los grupos de valor.
•	Objetivo Estratégico 4: Implementar y consolidar un modelo de gestión institucional que permita el desarrollo de las competencias y conocimientos de su capital humano, la adopción de procesos optimizados y el uso de las tecnologías de la información para mejorar la satisfacción de las necesidades y expectativas de los grupos de valor.</t>
  </si>
  <si>
    <t>Valores</t>
  </si>
  <si>
    <t>Honestidad, Respeto, Compromiso, Diligencia, Justicia, Innovación.</t>
  </si>
  <si>
    <t>Esquema de operación por procesos</t>
  </si>
  <si>
    <t>En el marco de la definición de la plataforma estratégica, la Unidad realizó una actualización de su cadena de valor o mapa de procesos, el cual refleja los diferentes procesos internos a través de los cuales articular la estrategia con la operación, para generar valor público. Esta cadena de valor se encuentra compuesta por cinco procesos estratégicos, dos misionales, seis procesos de apoyo y dos procesos de evaluación y control.</t>
  </si>
  <si>
    <t>Sistemas de gestión</t>
  </si>
  <si>
    <t>La Unidad de acuerdo con los lineamientos del Gobierno Nacional, implementa el Modelo Integrado de Planeación y Gestión -MIPG, entendido como el marco de referencia para dirigir, planear, ejecutar, hacer seguimiento, evaluar y controlar la gestión de las entidades y organismos públicos, con el fin de generar resultados que atiendan los planes de desarrollo y resuelvan las necesidades y problemas de los ciudadanos, con integridad y calidad en el servicio. Este modelo integra los Sistemas de Gestión de Calidad y Control Interno.</t>
  </si>
  <si>
    <t>Grupos de valor y partes interesadas</t>
  </si>
  <si>
    <t>La entidad cuenta con una caracterización de grupos de valor elaborada y actualizada anualmente; así como procedimientos dentro de su Sistema de Gestión de Calidad que describen a los diferentes clientes o destinatarios de los productos generados por los procesos.
Se destacan dentro de los grupos de valor: Propietarios o poseedores de predios, Entidades nacionales, territoriales y distritales, Ciudadanía en general, Gremios, Academia, Asociaciones.</t>
  </si>
  <si>
    <t>Trámites y servicios</t>
  </si>
  <si>
    <t>La entidad tiene registrados en el Sistema Único de Información de Trámites un total de once trámites y dos consultas de acceso a información pública; por otra parte, cuenta con un portafolio en el que da a conocer su oferta de productos y servicios a ciudadanos y entidades o empresas interesadas.</t>
  </si>
  <si>
    <t>Recursos funcionamiento e inversión</t>
  </si>
  <si>
    <t>La Unidad cuenta con recursos de su presupuesto de funcionamiento e inversión para cada vigencia, que apoyan la ejecución de sus diferentes actividades, dentro de lo cual se contempla la gestión de riesgos gestionada principalmente a partir del personal de apoyo para esta labor.</t>
  </si>
  <si>
    <t>Contratación</t>
  </si>
  <si>
    <t>Tomando como referencia datos de la gestión contractual al cierre de la vigencia 2024, la entidad suscribió un total de 600 contratos por valor de $$41.879 millones de pesos, en las modalidades de: Concurso de méritos (0,1%), Convenios interadministrativos (2,1%), Directa - otras causales (2,6%), Directa – idoneidad (47,7%), Directa – arrendamiento (1,4%), Directa - único distribuidor o exclusivo (15,6%), Licitación Pública (3,2%), Proceso selección de mínima cuantía (0,7%), Selección abreviada - menor cuantía (0,6%), Selección abreviada - subasta inversa Electrónica (9,4%), Selección abreviada - acuerdos marco de precios (16,6%).</t>
  </si>
  <si>
    <t>Entidades de control</t>
  </si>
  <si>
    <t>La entidad está sujeta a la vigilancia y control de entidades como: La Superintendencia de Notariado y Registro, la Contraloría de Bogotá, la Veeduría Distrital, la Personería Distrital, Contraloría General de la República, Procuraduría General de la Nación; así como, a la revisión de los diferentes temas según competencia de las diferentes entidades rectoras.</t>
  </si>
  <si>
    <t>UNIDAD ADMINISTRATIVA ESPECIAL DE CATASTRO DISTRITAL</t>
  </si>
  <si>
    <t>MATRIZ DE RIESGOS DE PROCESOS</t>
  </si>
  <si>
    <t>Vigencia</t>
  </si>
  <si>
    <t>de</t>
  </si>
  <si>
    <t>Versión</t>
  </si>
  <si>
    <t>por</t>
  </si>
  <si>
    <t>Descripción del cambio</t>
  </si>
  <si>
    <t>GICV: Se reformula la redacción del riesgo RG-GICV-6, sus causas, indicador, controles, acciones en caso de materialización y se incluye una actividad en el plan de tratamiento
GESP: En el riesgo RLAFT-1 se ajustó la redacción del riesgo y de los controles, se actualizó el plan de tratamiento, se incoporan actividades. Se estructura un nuevo riesgo LAFT detectado en el componente de nómina para los pagos a terceros por descuentos.
GPFI: Se actualizaron los controles de los riesgos RG-GPFI-1, RG-GPFI-4, RIC-GPFI-1, RIC-GPFI-2.
RLAFT-GPFI-1: Se actualizaron las sub-causas del riesgo, se crearon los controles, se actualizaron las actividades en caso de materialización del riesgo, se valoró el riesgo para definir el riesgo residual y se adicionó una actividad al plan de tratamiento.
GIGE: Se ajustaron los controles relacionados con el RG-GIGE-6 por ajustes en el procedimiento Gestion de datos temáticos</t>
  </si>
  <si>
    <t>a causa de</t>
  </si>
  <si>
    <t>REPORTE</t>
  </si>
  <si>
    <t>MATRIZ DE RIESGOS DE GESTIÓN</t>
  </si>
  <si>
    <t>FORMULACIÓN</t>
  </si>
  <si>
    <t>SEGUIMIENTO</t>
  </si>
  <si>
    <t>PROCESO</t>
  </si>
  <si>
    <t>OBJETIVO ESTRATÉGICO</t>
  </si>
  <si>
    <t>OBJETIVO DEL PROCESO</t>
  </si>
  <si>
    <t>IDENTIFICACIÓN DEL RIESGO</t>
  </si>
  <si>
    <t>VALORACIÓN DEL RIESGO - ANÁLISIS DE RIESGO INHERENTE</t>
  </si>
  <si>
    <t>EVALUACIÓN DEL RIESGO - VALORACIÓN DE LOS CONTROLES</t>
  </si>
  <si>
    <r>
      <t xml:space="preserve">Actividades en caso de materialización
</t>
    </r>
    <r>
      <rPr>
        <sz val="11"/>
        <color theme="0"/>
        <rFont val="Calibri"/>
        <family val="2"/>
        <scheme val="minor"/>
      </rPr>
      <t>(indicativas)</t>
    </r>
  </si>
  <si>
    <t>EVALUACIÓN  DEL RIESGO  - NIVEL DE RIESGO RESIDUAL</t>
  </si>
  <si>
    <t>PLAN DE TRATAMIENTO O MANEJO DE RIESGOS -PMR</t>
  </si>
  <si>
    <t>SEGUIMIENTO PMR</t>
  </si>
  <si>
    <t>SEGUIMIENTO DE CONTROLES
(Se exceptúan los riesgos de seguridad de la información)</t>
  </si>
  <si>
    <t>Indicador clave asociado al riesgo</t>
  </si>
  <si>
    <t>PROBABILIDAD</t>
  </si>
  <si>
    <t>IMPACTO</t>
  </si>
  <si>
    <t>Controles preventivos y detectivos afectan la PROBABILIDAD</t>
  </si>
  <si>
    <t>Controles correctivos afectan el IMPACTO</t>
  </si>
  <si>
    <t>Programación
- Cantidad no acumulada por trimestre-</t>
  </si>
  <si>
    <t>AVANCE
- Teniendo en cuenta la programación-</t>
  </si>
  <si>
    <r>
      <t xml:space="preserve">CONTROL 
</t>
    </r>
    <r>
      <rPr>
        <sz val="11"/>
        <color theme="0"/>
        <rFont val="Calibri"/>
        <family val="2"/>
        <scheme val="minor"/>
      </rPr>
      <t>Corresponde a los controles ya definidos 
(Columna AC)</t>
    </r>
  </si>
  <si>
    <r>
      <t xml:space="preserve">SEGUIMIENTO DE CONTROLES
Señale de forma cualitativa cómo se ejecutó el control en el trimestre
</t>
    </r>
    <r>
      <rPr>
        <sz val="11"/>
        <color theme="0"/>
        <rFont val="Calibri"/>
        <family val="2"/>
        <scheme val="minor"/>
      </rPr>
      <t>- Solo para riesgos de gestión, integridad y fiscales -
- No aplica a riesgos de seguridad de la información -</t>
    </r>
  </si>
  <si>
    <t>MONITOREO INDICADOR CLAVE DE RIESGO - RG</t>
  </si>
  <si>
    <t>MATERIALIZACIÓN DEL RIESGO</t>
  </si>
  <si>
    <r>
      <rPr>
        <b/>
        <sz val="11"/>
        <color rgb="FFFFFFFF"/>
        <rFont val="Calibri"/>
        <family val="2"/>
        <scheme val="minor"/>
      </rPr>
      <t xml:space="preserve">CÓDIGO
</t>
    </r>
    <r>
      <rPr>
        <sz val="10"/>
        <color rgb="FFFFFFFF"/>
        <rFont val="Calibri"/>
        <family val="2"/>
        <scheme val="minor"/>
      </rPr>
      <t>RG -Gestión 
RS - Seguridad de la información
RF - Fiscal
RIC: Integridad - Corrupción
RL: Lavado de activos y financiación del terrorismo
+ Nomenclatura del proceso + consecutivo 
Ej. RG-DIES-1
RS-DIES-2
RF-DIES-3
RIC-DIES-4
RLAFT-DIES-5</t>
    </r>
  </si>
  <si>
    <t>Producto asociado  / Activo de información</t>
  </si>
  <si>
    <r>
      <t xml:space="preserve">Tipo de activo 
</t>
    </r>
    <r>
      <rPr>
        <sz val="11"/>
        <color theme="0"/>
        <rFont val="Calibri"/>
        <family val="2"/>
        <scheme val="minor"/>
      </rPr>
      <t>(Solo para activos de información)</t>
    </r>
  </si>
  <si>
    <r>
      <t xml:space="preserve">Tipo de riesgo
</t>
    </r>
    <r>
      <rPr>
        <sz val="11"/>
        <color theme="0"/>
        <rFont val="Calibri"/>
        <family val="2"/>
        <scheme val="minor"/>
      </rPr>
      <t>(Solo para activos de información)</t>
    </r>
  </si>
  <si>
    <r>
      <t>DESCRIPCIÓN DEL RIESGO
Riesgos de Gestión y para la Integridad pública</t>
    </r>
    <r>
      <rPr>
        <b/>
        <sz val="11"/>
        <color rgb="FFFFFFFF"/>
        <rFont val="Calibri"/>
        <family val="2"/>
        <scheme val="minor"/>
      </rPr>
      <t xml:space="preserve">
</t>
    </r>
    <r>
      <rPr>
        <sz val="11"/>
        <color rgb="FFFFFFFF"/>
        <rFont val="Calibri"/>
        <family val="2"/>
        <scheme val="minor"/>
      </rPr>
      <t xml:space="preserve">Posibilidad de afectación (qué)…por… (cómo)..a causa de (por qué)"
</t>
    </r>
    <r>
      <rPr>
        <b/>
        <sz val="11"/>
        <color rgb="FFFFFFFF"/>
        <rFont val="Calibri"/>
        <family val="2"/>
        <scheme val="minor"/>
      </rPr>
      <t xml:space="preserve">
Riesgos de Seguridad de la información:
</t>
    </r>
    <r>
      <rPr>
        <sz val="11"/>
        <color rgb="FFFFFFFF"/>
        <rFont val="Calibri"/>
        <family val="2"/>
        <scheme val="minor"/>
      </rPr>
      <t xml:space="preserve">Pérdida de disponibilidad/confidencialidad/integridad por (Amenaza) a causa de la (Vulnerabilidad)
</t>
    </r>
    <r>
      <rPr>
        <b/>
        <sz val="11"/>
        <color rgb="FFFFFFFF"/>
        <rFont val="Calibri"/>
        <family val="2"/>
        <scheme val="minor"/>
      </rPr>
      <t xml:space="preserve">Riesgos fiscales:
</t>
    </r>
    <r>
      <rPr>
        <sz val="11"/>
        <color rgb="FFFFFFFF"/>
        <rFont val="Calibri"/>
        <family val="2"/>
        <scheme val="minor"/>
      </rPr>
      <t>Posibilidad de efecto dañoso sobre (bienes/recursos/patrimonio) a causa de...</t>
    </r>
  </si>
  <si>
    <t>Asociado directamente al Objetivo Estratégico</t>
  </si>
  <si>
    <t>Factores de riesgo</t>
  </si>
  <si>
    <t>Sub causas</t>
  </si>
  <si>
    <t>Vulnerabilidades
(Solo para activos de información)
máx.3</t>
  </si>
  <si>
    <t>Amenazas
(Solo para activos de información)
máx. 3</t>
  </si>
  <si>
    <r>
      <t xml:space="preserve">Indicador clave
</t>
    </r>
    <r>
      <rPr>
        <sz val="11"/>
        <color theme="0"/>
        <rFont val="Calibri"/>
        <family val="2"/>
        <scheme val="minor"/>
      </rPr>
      <t>- Solo para Riesgos de gestión -</t>
    </r>
  </si>
  <si>
    <t>Meta</t>
  </si>
  <si>
    <t>PROBABILIDAD INHERENTE</t>
  </si>
  <si>
    <r>
      <t xml:space="preserve">Económico
</t>
    </r>
    <r>
      <rPr>
        <sz val="11"/>
        <color theme="0"/>
        <rFont val="Calibri"/>
        <family val="2"/>
        <scheme val="minor"/>
      </rPr>
      <t>(Si es un riesgo fiscal siempre se selecciona este tipo de impacto)</t>
    </r>
  </si>
  <si>
    <t>Reputacional</t>
  </si>
  <si>
    <r>
      <t xml:space="preserve">IMPACTO INHERENTE
</t>
    </r>
    <r>
      <rPr>
        <sz val="11"/>
        <color theme="0"/>
        <rFont val="Calibri"/>
        <family val="2"/>
        <scheme val="minor"/>
      </rPr>
      <t>El mayor dato entre Económico y Reputacional</t>
    </r>
  </si>
  <si>
    <t>ZONA DE RIESGO INHERENTE</t>
  </si>
  <si>
    <t>No</t>
  </si>
  <si>
    <t>DESCRIPCIÓN DEL CONTROL
Responsable + Acción + Complemento</t>
  </si>
  <si>
    <t>Causa o Vulnernabilidad asociada</t>
  </si>
  <si>
    <r>
      <t>Documento asociado - actividad
/ Numeral ISO ANEXO A 27001 -</t>
    </r>
    <r>
      <rPr>
        <sz val="11"/>
        <color theme="0"/>
        <rFont val="Calibri"/>
        <family val="2"/>
        <scheme val="minor"/>
      </rPr>
      <t>(Seguridad de la información)</t>
    </r>
  </si>
  <si>
    <t>Afectación</t>
  </si>
  <si>
    <t>Seleccione si el control
Preventivo, Detectivo o Correctivo</t>
  </si>
  <si>
    <t>Implementación</t>
  </si>
  <si>
    <t>CALIFICACIÓN</t>
  </si>
  <si>
    <t>Probabilidad Residual</t>
  </si>
  <si>
    <t>Impacto Residual</t>
  </si>
  <si>
    <t>Documentación</t>
  </si>
  <si>
    <t>Frecuencia</t>
  </si>
  <si>
    <t>Evidencia</t>
  </si>
  <si>
    <t>Ejecución</t>
  </si>
  <si>
    <t>Probabilidad Inherente</t>
  </si>
  <si>
    <t>Probabilidad Residual Final</t>
  </si>
  <si>
    <t>Impacto Inherente</t>
  </si>
  <si>
    <t>Impacto Residual Final</t>
  </si>
  <si>
    <t>Zona de Riesgo Inherente</t>
  </si>
  <si>
    <t>ZONA DE 
RIESGO FINAL</t>
  </si>
  <si>
    <t>TRATAMIENTO</t>
  </si>
  <si>
    <t>ACTIVIDADES</t>
  </si>
  <si>
    <r>
      <t xml:space="preserve">INDICADOR
</t>
    </r>
    <r>
      <rPr>
        <sz val="11"/>
        <color theme="0"/>
        <rFont val="Calibri"/>
        <family val="2"/>
        <scheme val="minor"/>
      </rPr>
      <t>(Numerador / Denominador)</t>
    </r>
  </si>
  <si>
    <r>
      <t xml:space="preserve">Meta
- Cantidad -
</t>
    </r>
    <r>
      <rPr>
        <sz val="10"/>
        <color theme="0"/>
        <rFont val="Calibri"/>
        <family val="2"/>
        <scheme val="minor"/>
      </rPr>
      <t>Denominador</t>
    </r>
  </si>
  <si>
    <t>I TRIM</t>
  </si>
  <si>
    <t>II TRIM</t>
  </si>
  <si>
    <t>III TRIM</t>
  </si>
  <si>
    <t>IV TRIM</t>
  </si>
  <si>
    <t>RECURSOS</t>
  </si>
  <si>
    <r>
      <t xml:space="preserve">RESPONSABLES
</t>
    </r>
    <r>
      <rPr>
        <sz val="11"/>
        <color theme="0"/>
        <rFont val="Calibri"/>
        <family val="2"/>
        <scheme val="minor"/>
      </rPr>
      <t>(Cargo)</t>
    </r>
  </si>
  <si>
    <t xml:space="preserve">DESCRIPCIÓN ACTIVIDADES DESARROLLADAS </t>
  </si>
  <si>
    <t>SOPORTE</t>
  </si>
  <si>
    <r>
      <t xml:space="preserve">SUMA -TOTAL 
</t>
    </r>
    <r>
      <rPr>
        <sz val="10"/>
        <color theme="0"/>
        <rFont val="Calibri"/>
        <family val="2"/>
        <scheme val="minor"/>
      </rPr>
      <t>Numerador</t>
    </r>
  </si>
  <si>
    <r>
      <t xml:space="preserve">% AVANCE
</t>
    </r>
    <r>
      <rPr>
        <sz val="11"/>
        <color theme="0"/>
        <rFont val="Calibri"/>
        <family val="2"/>
        <scheme val="minor"/>
      </rPr>
      <t>(BQ/BD)</t>
    </r>
  </si>
  <si>
    <r>
      <t xml:space="preserve">Resultados del monitoreo del indicador clave
</t>
    </r>
    <r>
      <rPr>
        <sz val="11"/>
        <color theme="0"/>
        <rFont val="Calibri"/>
        <family val="2"/>
        <scheme val="minor"/>
      </rPr>
      <t xml:space="preserve">- Según la información de las columnas P y Q -
Indique el resultado del indicador (numerador/denominador)
</t>
    </r>
    <r>
      <rPr>
        <b/>
        <sz val="11"/>
        <color theme="0"/>
        <rFont val="Calibri"/>
        <family val="2"/>
        <scheme val="minor"/>
      </rPr>
      <t xml:space="preserve">-Solo para Riesgos de gestión - </t>
    </r>
    <r>
      <rPr>
        <sz val="11"/>
        <color theme="0"/>
        <rFont val="Calibri"/>
        <family val="2"/>
        <scheme val="minor"/>
      </rPr>
      <t xml:space="preserve">
</t>
    </r>
  </si>
  <si>
    <t>Eventos o situaciones que evidencian la  materialización del riesgo</t>
  </si>
  <si>
    <t>Fecha de ocurrencia</t>
  </si>
  <si>
    <t xml:space="preserve">Acciones de tratamiento implementadas </t>
  </si>
  <si>
    <t>Direccionamiento estratégico</t>
  </si>
  <si>
    <t>Implementar y consolidar un modelo de gestión institucional que permita el desarrollo de las competencias y conocimientos de su capital humano, la adopción de procesos optimizados y el uso de las tecnologías de la información para mejorar la satisfacción de las necesidades y expectativas de los grupos de valor.</t>
  </si>
  <si>
    <t>Direccionar la formulación, ejecución, seguimiento y actualización de la planeación institucional a nivel estratégico, táctico y operativo mediante la
definición e implementación de proyectos de inversión, políticas, lineamientos e instrumentos de planeación, que permitan lograr el cumplimiento de los
compromisos del plan de desarrollo distrital, las políticas nacionales y distritales, los planes estratégicos e institucionales, la rendición de cuentas,
facilitando la toma de decisiones, contribuyendo a la mejora continua y generando valor público.</t>
  </si>
  <si>
    <t>RG</t>
  </si>
  <si>
    <t>DIES</t>
  </si>
  <si>
    <t>Proyectos de Inversión</t>
  </si>
  <si>
    <t>Posibilidad de afectación reputacional  por incumplimiento de compromisos Plan Distrital de Desarrollo y hallazgos administrativos a causa de Incumplimiento de metas físicas de los proyectos de inversión al finalizar la vigencia</t>
  </si>
  <si>
    <t>SI</t>
  </si>
  <si>
    <t>Ejecución y administración de procesos</t>
  </si>
  <si>
    <t xml:space="preserve"> *1. Metas/objetivos mal formulados *2. Baja gestión por parte del gerente del proyecto y/o responsables de meta *3. Disminución o baja asignación de recursos para la ejecución de los proyectos de la entidad</t>
  </si>
  <si>
    <t>Sumatoria de los Porcentajes de avance de las metas físicas de los proyectos de inversión  / 
Total de metas físicas de los proyectos de inversión</t>
  </si>
  <si>
    <t>Media</t>
  </si>
  <si>
    <t>Moderado</t>
  </si>
  <si>
    <t>El jefe de la OAPAP Revisa que el proyecto tenga coherencia con el PDD, que los objetivos y metas sean verificables, medibles y alcanzables, que el
presupuesto sea coherente con el MFMP, que esté acorde con la proyección de recursos para el periodo de gobierno y que la información de los diferentes formatos diligenciados sea consistente entre sí. Verifica además que el proyecto cumpla con la normatividad asociada a la planeación, y con los criterios requeridos para su posterior inscripción en el Banco Distrital de Programas y Proyectos (BDPP).</t>
  </si>
  <si>
    <t>Procedimiento Formulación, Ejecución, Seguimiento y Evaluación de Proyectos de Inversión 
Actividad: Revisar la coherencia técnica del proyecto de inversión</t>
  </si>
  <si>
    <t>Preventivo</t>
  </si>
  <si>
    <t>Manual</t>
  </si>
  <si>
    <t>Procedimientos e instructivos</t>
  </si>
  <si>
    <t>Anual</t>
  </si>
  <si>
    <t>Con registro manual</t>
  </si>
  <si>
    <t>Interna</t>
  </si>
  <si>
    <t>Revisión de los proyectos en conjunto con Gerentes y responsables de proyectos.</t>
  </si>
  <si>
    <t>Reducir (mitigar)</t>
  </si>
  <si>
    <t>Realizar revisión de la actualizacion de los proyectos de inversión para la vigencia</t>
  </si>
  <si>
    <t>(Revisión de la actualización de los proyectos de inversión para la vigencia / Total de  los proyectos de inversión) * 100</t>
  </si>
  <si>
    <t>Talento humano y recursos físicos</t>
  </si>
  <si>
    <t xml:space="preserve">Profesional Especializado OAPAP
</t>
  </si>
  <si>
    <t>El Comité Institucional de Gestión y Desempeño aprueba los proyectos formulados que son presentados por el Gerente de cada proyecto.</t>
  </si>
  <si>
    <t>1, 3</t>
  </si>
  <si>
    <t>Procedimiento Formulación, Ejecución, Seguimiento y Evaluación de Proyectos de Inversión 
Actividad: Aprobar los proyectos formulados</t>
  </si>
  <si>
    <t xml:space="preserve">Realizar seguimiento y socializar las alertas  generadas por SEGPLAN  </t>
  </si>
  <si>
    <t>(N.de seguimientos realizados/ Total de seguimientos programados)</t>
  </si>
  <si>
    <t>El jefe de la OAPAP Revisa la información entregada por parte del Gerente del proyecto teniendo en cuenta los siguientes criterios: Si el proyecto fue
actualizado, verifica la completitud y consistencia de los datos registrados; consistencia entre la magnitud reportada y los avances  reportados. Consistencia de las cifras consignadas en el formato respecto a la ejecución presupuestal de la vigencia y reserva. El desarrollo de las actividades de acuerdo con lo programado</t>
  </si>
  <si>
    <t>Procedimiento Formulación, Ejecución, Seguimiento y Evaluación de Proyectos de Inversión 
Actividad: Revisar y consolidar el seguimiento</t>
  </si>
  <si>
    <t>Mensual</t>
  </si>
  <si>
    <t>Con registro electrónico</t>
  </si>
  <si>
    <t>Mixta</t>
  </si>
  <si>
    <t>El jefe de la OAPAP revisar y envia los informes de seguimientos trimestrales, para que los gerentes de proyecto establezcan si se requiere de la implementación de acciones de mejora que permitan el cumplimiento de las metas propuestas</t>
  </si>
  <si>
    <t>Procedimiento Formulación, Ejecución, Seguimiento y Evaluación de Proyectos de Inversión 
Actividad: Revisar y enviar los informes de seguimientos trimestrales</t>
  </si>
  <si>
    <t>Trimestral</t>
  </si>
  <si>
    <t>Plan Estratégico y Plan de Acción</t>
  </si>
  <si>
    <t>Posibilidad de afectación reputacional  por bajo cumplimiento de iniciativas estratégicas a causa de Incumplimiento de metas y objetivos del Plan Estratégico al finalizar su ejecución anual</t>
  </si>
  <si>
    <t xml:space="preserve"> *1. Metas/objetivos mal formulados *2. Desarticulación o no cordinación de los involucrados *3. Baja gestión por parte de los responsables de indicadores y acciones</t>
  </si>
  <si>
    <t>Sumatoria % de avance del cumplimiento de objetivos estratégicos</t>
  </si>
  <si>
    <t>Baja</t>
  </si>
  <si>
    <t>Menor</t>
  </si>
  <si>
    <t xml:space="preserve">El jefe de la OAPAP y los profesionales de la OAPAP reciben la formulación del Plan Estratégico, el Plan de Acción Institucional y los planes del Decreto 612 y se consolida y/o relacionan en un documento, garantizando que la información corresponda a la remitida por las dependencias. </t>
  </si>
  <si>
    <t>Procedimiento Formulación, Seguimiento y Evaluación de la Estrategia. 
Actividad: Revisar y retroalimentar el Plan Estratégico, el Plan de Acción Institucional y los planes del Decreto 612</t>
  </si>
  <si>
    <t>Realizar revisión para reformulación o definición de acciones frente a metas e indicadores de la siguiente vigencia</t>
  </si>
  <si>
    <t>Aceptar</t>
  </si>
  <si>
    <t>El comité Institucional de Gestión y Desempeño revisa y aprueban los indicadores y las metas para la vigencia, o las modificaciones solicitadas. También se aprueban los planes del Decreto 612</t>
  </si>
  <si>
    <t>1, 2</t>
  </si>
  <si>
    <t>Procedimiento Formulación, Seguimiento y Evaluación de la Estrategia. 
Actividad: Revisar y aprobar el Plan Estratégico Institucional y los planes del Decreto 612</t>
  </si>
  <si>
    <t>Los Gerentes, Subgerentes, Jefes de Oficina el Jefe de la OAPAP y los profesionales de la OAPAP  controlan el cumplimiento y ejecución del Plan y se establecen las estrategias para cumplir con las metas propuestas.</t>
  </si>
  <si>
    <t>Procedimiento Formulación, Seguimiento y Evaluación de la Estrategia. 
Actividad: Revisar los avances en la ejecución de los planes Se ejecutan los diferentes planes y se realiza la revisión</t>
  </si>
  <si>
    <t>El jefe de la OAPAP Se realizan seguimiento mensual y generar informes, se consolida la información reportada por las dependencias en el reporte mensual, y se genera la herramienta “Tablero de Control”.</t>
  </si>
  <si>
    <t>Procedimiento Formulación, Seguimiento y Evaluación de la Estrategia. 
Actividad:Realizar seguimiento mensual y generar informes</t>
  </si>
  <si>
    <t>El Comité Institucional de Gestión y Desempeño hace el control
correctivo cuando hay incumplimientos por parte de las dependencias</t>
  </si>
  <si>
    <t>Correctivo</t>
  </si>
  <si>
    <t>Programa de transparencia y ética pública</t>
  </si>
  <si>
    <t>Posibilidad de afectación reputacional  por Incumplimiento del programa de transparencia y ética pública-PTEP a causa de no ejecución de las actividades que conforman el Programa</t>
  </si>
  <si>
    <t xml:space="preserve"> *1. Actividades mal formuladas. *2.Baja gestión por parte de los responsables de ejecutar y cargar las actividades respectivas. *</t>
  </si>
  <si>
    <t>(Porcentaje de ejecución de actividades / Procentaje de programación de actividades en el periodo)* 100</t>
  </si>
  <si>
    <t>Muy Baja</t>
  </si>
  <si>
    <t>El Jefe de la OAPAP revisa que el documento este completo, oportuno y alineado con los planes.</t>
  </si>
  <si>
    <t>C1</t>
  </si>
  <si>
    <t xml:space="preserve">PROCEDIMIENTO ELABORACIÓN Y SEGUIMIENTO AL PROGRAMA DE TRANSPARENCIA Y ÉTICA PÚBLICA PTEP
actividad de control de segunda línea para asegurar que el PTEP de cada área responsable, cumpla con los parámetros establecidos.
</t>
  </si>
  <si>
    <t>Realizar un plan de trabajo y/o definir las acciones para subsanar el no reporte oportuno de las actividades del programa</t>
  </si>
  <si>
    <t xml:space="preserve">El jefe de la OAPAP, realiza la presentación al CIGD, quien evalúa la completitud, pertinencia, coherencia y consistencia de las actividades planteadas y aprueba el PTEP. En caso de requerir reprogramación o ajuste, se valida la justificación del cambio, de tal manera que no afecte el
cumplimiento de otras actividades de los diferentes planes de la Unidad. </t>
  </si>
  <si>
    <t>PROCEDIMIENTO ELABORACIÓN Y SEGUIMIENTO AL PROGRAMA DE TRANSPARENCIA Y ÉTICA PÚBLICA PTEP
actividad de control de línea de defensa estratégica para asegurar que el PTEP de la entidad, cumpla con los parámetros establecidos en las normas.</t>
  </si>
  <si>
    <t xml:space="preserve">Los profesionales de las áreas responsables ejecutarán y revisaran el PTEP de acuerdo con los cronogramas establecidos; si se requieren cambios se debe enviar a la OAPAP para su validación dentro de los primeros 10 días calendario del mes. </t>
  </si>
  <si>
    <t>C2</t>
  </si>
  <si>
    <t>PROCEDIMIENTO ELABORACIÓN Y SEGUIMIENTO AL PROGRAMA DE TRANSPARENCIA Y ÉTICA PÚBLICA PTEP
actividad de control de primera línea para asegurar que el PTEP de la entidad, se encuentra actualizado con los parámetros
establecidos.</t>
  </si>
  <si>
    <t xml:space="preserve">El jefe  y el Profesional Especializado de la OAPA, revisan las actividades y evidencias reportadas mensualmente por los responsables de ejecutar las tareas. Se remite por correo electrónico la presentación con los avances las alertas por posibles incumplimientos y las próximas actividades a vencer. </t>
  </si>
  <si>
    <t>PROCEDIMIENTO ELABORACIÓN Y SEGUIMIENTO AL PROGRAMA DE TRANSPARENCIA Y ÉTICA PÚBLICA PTEP
actividad de control de segunda línea para asegurar que el avance de ejecución del PTEP, se efectúe adecuadamente
tanto en la descripción mensual de las actividades como en las evidencias soporte.</t>
  </si>
  <si>
    <t>Detectivo</t>
  </si>
  <si>
    <t>Gestión estratégica de personas</t>
  </si>
  <si>
    <t>Realizar la gestión integral del talento humano, de manera articulada con la plataforma estratégica de la Unidad, mediante el planteamiento y desarrollo
de actividades de transformación y cambio organizacional, que potencien capacidades individuales y de equipo, la motivación, el compromiso
institucional y el trabajo digno y decente, contribuyendo a la mejora en el servicio a la ciudadanía, el cumplimiento de la misión de la Unidad
Administrativa Especial de Catastro Distrital y la generación de valor público."</t>
  </si>
  <si>
    <t>GESP</t>
  </si>
  <si>
    <t>Selección y vinculación de servidores</t>
  </si>
  <si>
    <t xml:space="preserve">Posibilidad de afectación económica y reputacional  por Investigaciones disciplinarias y posibles demandas  a causa de Vinculación de servidores sin el cumplimiento de los requisitos legales. </t>
  </si>
  <si>
    <t xml:space="preserve"> *Incumplimiento de actividades (falta de verificación de los antecedentes de la persona a ser nombrada) *Ausencia de controles en la elaboración, revisión y aprobación de los actos administrativos de nombramiento de los servidores públicos de la Entidad *Desconocimiento de la normatividad aplicable sobre la materia</t>
  </si>
  <si>
    <t>(No de Servidores seleccionados y vinculados con el cumplimiento de requisitos en el período / Número total de servidores seleccionados y vinculados en el periodo)*100</t>
  </si>
  <si>
    <t xml:space="preserve">El Profesional Especializado de selección verifica de forma preliminar el cumplimiento de requisitos sobre el contenido de las hojas de vida recibidas, validando frente al manual de funciones y competencias laborales, diligenciando el formato de análisis de requisitos mínimos; si no cumple con los requisitos devuelve a una actividad del proceso previa, para recibir y recolectar las hojas de vida. </t>
  </si>
  <si>
    <t>Instructivo selección de servidores de libre nombramiento y remoción
Verificar requisitos mínimos del (los) aspirante(s)</t>
  </si>
  <si>
    <t>Siempre que se ejecuta la actividad</t>
  </si>
  <si>
    <t>1. Derogar el nombramiento de la persona nombrada.</t>
  </si>
  <si>
    <t xml:space="preserve">1. Realizar revisión trimestral del normograma en relación con las normas de selección y vinculación y actualizar de ser necesario </t>
  </si>
  <si>
    <t>(Normograma revisado y/o actualizado / Normograma programado para revisar)*100</t>
  </si>
  <si>
    <t>Humanos, Técnicos</t>
  </si>
  <si>
    <t>1. Profesional universitario</t>
  </si>
  <si>
    <t>La Comisión de Personal  realiza la verificación de los requisitos de los elegibles exigidos en el Manual Específico de Funciones y Competencias Laborales, si no se cumplen, se solicita  a la Comisión Nacional del Servicio Civil la exclusión del elegible.</t>
  </si>
  <si>
    <t>Instructivo Selección de Servidores en Período de Prueba
Realizar verificación de requisitos de los elegibles</t>
  </si>
  <si>
    <t>2. Realizar revisión aleatoria trimestral de las vinculaciones</t>
  </si>
  <si>
    <t>(Revisiones realizadas / revisiones programadas)*100</t>
  </si>
  <si>
    <t>2. Profesional especializado y profesional universitario</t>
  </si>
  <si>
    <t xml:space="preserve">El Profesional Especializado de selección realiza estudio de verificación de cumplimiento de requisitos de los servidores de carrrera administrativa que se encuentran en el cargo inmediatamente inferior al empleo a proveer, diligenciando el formato de análisis de requisitos mínimos, si no existen servidores de carrera que cumplan con los requisitos continúa con el Instructivo de selección de servidores en provisionalidad. </t>
  </si>
  <si>
    <t>Instructivo Encargos para servidores de carrera administrativa 
Realizar y validar estudio cumplimiento de requisitos</t>
  </si>
  <si>
    <t xml:space="preserve">El Profesional Universitario de vinculación recibe del profesional especializado de selección y verifica el cumplimiento de los requisitos del manual específico de funciones y competencias laborales frente a los documentos aportados por el aspirante. Si la documentación no está completa solicita mediante correo electrónico los documentos faltantes, si no se cumplen los requisitos, se proyecta acto administrativo de no cumplimiento. Se deja como evidencia el formato de requisitos para vinculación y posesión. </t>
  </si>
  <si>
    <t>Procedimiento Selección y Vinculación de Servidores
Recibir correo, verificar análisis de requisitos y solicitar documentos faltantes</t>
  </si>
  <si>
    <t>"El Profesional Universitario de vinculación verifica los títulos de educación formal, experiencia y tarjeta profesional (cuando aplique), requisitos exigidos en el Manual específico de funciones y competencias laborales frente a los documentos aportados por el aspirante/servidor, si se trata de un encargo se validan frente a los que reposen en la historia laboral del servidor. Si los títulos/cerficados no son válidos informa a la Oficina de Control Disciplinario Interno.
El Profesional Universitario de vinculación verifica los antecedentes para determinar que el aspirante no posea inhabilidades, diligenciando el formato Requisitos para vinculación y posesión, si presenta sanciones informa a la Oficina de Control Disciplinario Interno. "</t>
  </si>
  <si>
    <t>Procedimiento Selección y Vinculación de Servidores
Verificar títulos de educación formal, experiencia y tarjeta profesional (si aplica)
Verificar antecedentes del aspirante</t>
  </si>
  <si>
    <t>El profesional especializado y el Subgerente de Talento Humano revisan y validan el acta de posesión y memorando de presentación verificando que estén completos y correctos, si no se encuentran bien se devuelve al profesional universitario para corrección y una vez realizada se realiza revisión nuevamente.</t>
  </si>
  <si>
    <t>C1
C2</t>
  </si>
  <si>
    <t>Procedimiento Gestionar Retiro de Personal
Analizar y verificar solicitud de retiro</t>
  </si>
  <si>
    <t>Desvinculación de servidores</t>
  </si>
  <si>
    <t>Posibilidad de afectación económica y reputacional  por investigaciones disciplinarias e incumplimientos legales a causa de retiro de servidores sin el cumplimiento de requisitos legales</t>
  </si>
  <si>
    <t>NO</t>
  </si>
  <si>
    <t>Talento humano</t>
  </si>
  <si>
    <t xml:space="preserve"> *Desconocimiento de la normatividad aplicable sobre la materia *Incumplimiento de terminos *</t>
  </si>
  <si>
    <t>(Servidores desvinculados con el cumplimiento de requisitos en el período / Total de servidores desvinculados en el período)*100</t>
  </si>
  <si>
    <t>Leve</t>
  </si>
  <si>
    <t xml:space="preserve">El profesional universitario de retiro analiza y verifica la solicitud de retiro de acuerdo con los documentos y soportes.  Cuando el retiro obedezca a otras causales de retiro, se debe verificar y validar contra los soportes. El control permite al profesional de retiro analizar y verificar el correcto diligenciamiento de la carta de renuncia, si cumple con los requisitos de acuerdo con la causal de retiro, si está descrita la fecha de retiro y los soportes están acorde con la solicitud.
Si no se cumple con los requisitos devuelve al servidor mediante correo solicitado con los ajustes requeridos. </t>
  </si>
  <si>
    <t xml:space="preserve">1. Realizar reunión para entrega de cargo que contenga los elementos claros para el desarrollo de las funciones y el conocimiento del cargo 
</t>
  </si>
  <si>
    <t>El jefe inmediato del servidor que se retira una vez recibe el formato de entrega de cargo o acta de informe de gestión, revisa y realiza -si es el caso- observaciones y solicita por correo electrónico al servidor que se retira, efectuar los ajustes correspondientes.</t>
  </si>
  <si>
    <t>Procedimiento Gestionar Retiro de Personal
Recibir, revisar y firmar los documentos de retiro</t>
  </si>
  <si>
    <t>El profesional universitario de retiro recibe el formato entrega de cargo o acta informe de gestión (según corresponda) y con los soportes en el caso en que aplique  y valida si se encuentra diligenciado completamente, revisado y firmado por el jefe de la dependencia. Si la documentación no está diligenciada y completa remite correo electrónico al jefe de la dependencia informando los ajustes a que haya lugar y revisa si son atendidas las observaciones.</t>
  </si>
  <si>
    <t>C2
C3</t>
  </si>
  <si>
    <t>Procedimiento Gestionar Retiro de Personal
Recibir formato o acta y validar</t>
  </si>
  <si>
    <t xml:space="preserve">Posibilidad de afectación económica y reputacional  por fuga de capital intelectual y afectación a la operación de los procesos     a causa de pérdida del conocimiento explícito y tácito de los servidores que se retiran y/o cambian de empleo de manera temporal    </t>
  </si>
  <si>
    <t xml:space="preserve"> *Limitaciones en la transferencia de conocimiento *Falta de insumos o información y/o incompleta *Demoras o incumplimientos de los involucrados (Retiro de los servidores sin documentar su acta de entrega/informe de gestión)
Baja calidad de la información insumo (Insuficiente información documentada de la operación de los procesos)"</t>
  </si>
  <si>
    <t xml:space="preserve">"(Servidores retirados con acta de entrega o informe de gestión / total de servidores retirados)*100
Nota: Teniendo en cuenta las situaciones administrativas a que haya lugar (ej. Pérdida de la libertad o fallecimiento)"
</t>
  </si>
  <si>
    <t xml:space="preserve">1. Realizar reunión para entrega de cargo que contenga los elementos claros para el desarrollo de las funciones y el conocimiento del cargo </t>
  </si>
  <si>
    <t xml:space="preserve">El profesional universitario de retiro recibe el formato entrega de cargo o acta informe de gestión (según corresponda) y con los soportes en el caso en que aplique  y valida si se encuentra diligenciado completamente, revisado y firmado por el jefe de la dependencia. Si la documentación no está diligenciada y completa remite correo electrónico al jefe de la dependencia informando los ajustes a que haya lugar y revisa si son atendidas las observaciones. </t>
  </si>
  <si>
    <t xml:space="preserve">El profesional especializado verifica la entrega del informe de actividades ejecutadas por los equipos PAE - Proyectos de Aprendizaje en Equipo, que contenga el resultado de los proyectos, tabulación y análisis, fortalezas, oportunidades y debilidades detectadas en el proceso, sugerencias y recomendaciones, listado de asistencia, evaluación; verificando que cumpla con los lineamientos establecidos. Si el informe no cumple los lineamientos se devuelve y solicita mediante correo electrónico realizar los ajustes. </t>
  </si>
  <si>
    <t>Instructivo Proyectos de Aprendizaje en Equipo - PAE
Verificar Informe de Ejecución PAE</t>
  </si>
  <si>
    <t>El profesional especializado recibe informe de inasistencias y envía correo electrónico al nuevo servidor citado con copia al jefe de la dependencia a la cual fue vinculado y a la Subgerencia de Talento Humano, recordando que la inducción es obligatoria y citando para la próxima jornada de inducción que sea programada.</t>
  </si>
  <si>
    <t>Instructivo Inducción y entrenamiento en puesto de trabajo
Recibir informe, verificar y realizar seguimiento</t>
  </si>
  <si>
    <t>El profesional especializado recibe y verifica que el formato de entrenamiento en puesto de trabajo se encuentre totalmente diligenciado y que la información corresponda a las actividades y funciones del cargo, así como las fechas, aspectos a mejorar y observaciones del servidor entrenado. Si no está bien, devuelve al jefe inmediato o servidor- a través de correo electrónico.</t>
  </si>
  <si>
    <t>Instructivo Inducción y entrenamiento en puesto de trabajo
Recibir y verificar información</t>
  </si>
  <si>
    <t xml:space="preserve">Nómina liquidada y situaciones administrativas gestionadas </t>
  </si>
  <si>
    <t xml:space="preserve">Posibilidad de afectación económica y reputacional  por investigaciones por responsabilidad disciplinaria, administrativa y/o fiscal, y/o posibles demandas a la Entidad     a causa de pago inoportuno de salarios, prestaciones sociales, aportes parafiscales y a la seguridad social.    </t>
  </si>
  <si>
    <t xml:space="preserve"> *Ausencia de controles en el seguimiento a las agendas oficiales para la entrega oportuna de la información a los entes competentes *Entrega inoportuna de novedades *Aplicativos y modulo PERNO sin los desarrollos necesarios u obsoleto</t>
  </si>
  <si>
    <t>(Pagos oportunos totales del periodo) / Pagos programados del periodo) * 100</t>
  </si>
  <si>
    <t>Alta</t>
  </si>
  <si>
    <t xml:space="preserve">El profesional universitario de nómina valida que las novedades y situaciones administrativas estén liquidadas en el Sistema y las revisa a través de la pre-nómina. Si detecta inconsistencias se devuelve a la generación de nómina en el Sistema liquidador. Si la inconsistencia está asociada al sistema se solicitan ajustes por mesa de servicio a TI. </t>
  </si>
  <si>
    <t>C1              C2</t>
  </si>
  <si>
    <t>Procedimiento Nómina y Situaciones Administrativas
Validar y revisar novedades y situaciones administrativas</t>
  </si>
  <si>
    <t>1. Ofrecer disculpas a los afectados, describiendo la situación presentada.                              2.  Solicitar iniciar la actuación tendiente a determinar si hay responsabilidad disciplinaria por no realizar oportunamente los pagos.</t>
  </si>
  <si>
    <t xml:space="preserve">1. Gestionar y/o participar de una jornada de actualización normativa en temas de nómina, situaciones administrativas o tributarias.  </t>
  </si>
  <si>
    <t>1. Una actualización gestionada y/o con participación</t>
  </si>
  <si>
    <t>1. Profesional especializado</t>
  </si>
  <si>
    <t>El profesional especializado revisa la nómina, validando que las novedades y situaciones administrativas se encuentren liquidadas en forma correcta, si la liquidación no es correcta, devuelve al profesional universitario para que revise las novedades en el sistema.</t>
  </si>
  <si>
    <t>Procedimiento Nómina y Situaciones Administrativas
Revisar nómina</t>
  </si>
  <si>
    <t>2. Realizar revisión aleatoria trimestral de las pagos de nómina</t>
  </si>
  <si>
    <t>Valida la información realizando el cruce del archivo versus pre – nómina del mes correspondiente y verificando que las novedades recibidas queden incluidas.</t>
  </si>
  <si>
    <t>Instructivo liquidación seguridad social y aportes parafiscales</t>
  </si>
  <si>
    <t xml:space="preserve">Profesional universitario de nómina, cruza todos los ingresos base de cotización que tiene el archivo plano con la 
actividad anterior, con el fin de identificar las posibles diferencias en los IBC. </t>
  </si>
  <si>
    <t>C3</t>
  </si>
  <si>
    <t>Posibilidad de afectación económica y reputacional  por investigaciones por responsabilidad disciplinaria y/o administrativa, y/o posibles demandas a la Entidad a causa de Pérdida de una historia laboral o algun documento de la historia laboral.</t>
  </si>
  <si>
    <t xml:space="preserve"> *Ausencia de entrega, entrega inoportuna o desordenada de los documentos, actos adminsitrativos y soportes que deben reposar en historia laboralde acuerdo con el procedimiento correspondiente *Incumplimiento de las responsabilidades en materia de gestion documental en historia laboral *Ausencia de controles en el préstamo de la historia laboral</t>
  </si>
  <si>
    <t xml:space="preserve">"(Historias laborales revisadas completas/ Historias laborales programadas en el período)*100       
       (Total registro de historias laborales del periodo / Total inventario de historias laborales)*100"
</t>
  </si>
  <si>
    <t>El auxiliar administrrativo, recibe el registro “entrega de documentos”, debidamente diligenciado ya sea por correo electrónico o en físico, valida que los campos estén completos y que los documentos entregados sean los relacionados en el formato</t>
  </si>
  <si>
    <t>Instructivo Administración de Historias Laborales</t>
  </si>
  <si>
    <t>1. Efectuar las denuncias correspondientes ante los organismos de control                                                                                                 2. Realizar la completitud documental de las historias laborales.</t>
  </si>
  <si>
    <t xml:space="preserve">El auxiliar administrativo, Valida que los documentos entregados correspondan a servidores activos o ex servidores. Esta actividad se realiza máximo al día siguiente de recibida la documentación. </t>
  </si>
  <si>
    <t>El auxiliar administrativo, Actualiza la hoja de control en la base de datos, incluyendo la información de los documentos archivados en la Historia Laboral.</t>
  </si>
  <si>
    <t>Gestión del conocimiento e innovación</t>
  </si>
  <si>
    <t>Gestionar el conocimiento crítico y estratégico, a través del diseño y la implementación de mecanismos y herramientas que permitan dinamizar el flujo
del conocimiento a partir de la identificación, generación, preservación, transferencia y aplicación del conocimiento con el fin de contribuir a la toma de
decisiones, facilitar los procesos de innovación y mejoramiento continuo de la UAECD en el marco de los objetivos de la entidad</t>
  </si>
  <si>
    <t>GCIN</t>
  </si>
  <si>
    <t xml:space="preserve">  Estudios e investigaciones realizadas.</t>
  </si>
  <si>
    <t xml:space="preserve">Posibilidad de afectación reputacional  por Pérdida de credibilidad de la Entidad a causa de Generación de estudios e investigaciones no oportunos </t>
  </si>
  <si>
    <t xml:space="preserve"> *Inadecuada planeación de los estudios y/o investigaciones propuestas *Falencias en el seguimiento a la planeación realizada que no permita identificar demoras en entrega de insumos o cambios en las prioridades o modificaciones en la metodología propuesta. *</t>
  </si>
  <si>
    <t>Número de estudios o investigaciones
realizados oportunamente / Número de estudios o investigaciones
programados
La programacion se da en el semestre.</t>
  </si>
  <si>
    <t>El Jefe de OTC evalúa la viabilidad de la propuesta investigativa, considerando el alcance y el tiempo propuesto por el profesional asignado al proyecto investigativo.</t>
  </si>
  <si>
    <r>
      <rPr>
        <sz val="11"/>
        <rFont val="Calibri"/>
        <family val="2"/>
        <scheme val="minor"/>
      </rPr>
      <t>Procedimiento Desarrollo de Estudios e Investigaciones</t>
    </r>
    <r>
      <rPr>
        <sz val="11"/>
        <color rgb="FFFF0000"/>
        <rFont val="Calibri"/>
        <family val="2"/>
        <scheme val="minor"/>
      </rPr>
      <t xml:space="preserve"> - </t>
    </r>
    <r>
      <rPr>
        <sz val="11"/>
        <rFont val="Calibri"/>
        <family val="2"/>
        <scheme val="minor"/>
      </rPr>
      <t xml:space="preserve">
Evaluar la propuesta investigativa</t>
    </r>
  </si>
  <si>
    <t>Convocar reunión al equipo y requerir al encargado la realización del estudio correspondiente de manera inmediata.</t>
  </si>
  <si>
    <t>El Jefe de OTC y profesional designado realizan trimestralmente, una reunión de seguimiento para garantizar el cumplimiento de la priorización realizada y validar la realización de las actividades de los estudios e investigaciones planteados para la vigencia.</t>
  </si>
  <si>
    <r>
      <rPr>
        <sz val="11"/>
        <rFont val="Calibri"/>
        <family val="2"/>
        <scheme val="minor"/>
      </rPr>
      <t xml:space="preserve">Procedimiento Desarrollo de Estudios e Investigaciones </t>
    </r>
    <r>
      <rPr>
        <sz val="11"/>
        <color rgb="FFFF0000"/>
        <rFont val="Calibri"/>
        <family val="2"/>
        <scheme val="minor"/>
      </rPr>
      <t xml:space="preserve">- </t>
    </r>
    <r>
      <rPr>
        <sz val="11"/>
        <rFont val="Calibri"/>
        <family val="2"/>
        <scheme val="minor"/>
      </rPr>
      <t xml:space="preserve">
Realizar seguimiento a la planeación realizada </t>
    </r>
  </si>
  <si>
    <t>El Jefe de OTC valida la calidad del desarrollo de la investigación, el cual es reportado en el avance del documento de investigación.</t>
  </si>
  <si>
    <r>
      <rPr>
        <sz val="11"/>
        <rFont val="Calibri"/>
        <family val="2"/>
        <scheme val="minor"/>
      </rPr>
      <t>Procedimiento Desarrollo de Estudios e Investigaciones</t>
    </r>
    <r>
      <rPr>
        <sz val="11"/>
        <color rgb="FFFF0000"/>
        <rFont val="Calibri"/>
        <family val="2"/>
        <scheme val="minor"/>
      </rPr>
      <t xml:space="preserve"> - </t>
    </r>
    <r>
      <rPr>
        <sz val="11"/>
        <rFont val="Calibri"/>
        <family val="2"/>
        <scheme val="minor"/>
      </rPr>
      <t xml:space="preserve">
Revisar y aprobar el resultado de la investigación y/o del estudio planteado</t>
    </r>
  </si>
  <si>
    <t>Semestral</t>
  </si>
  <si>
    <t>Herramientas
implementadas para la
GCIN: (Mapa de conocimiento, buenas prácticas,
lecciones aprendidas,
comunidades de práctica,
alianzas estratégicas, entre
otras).</t>
  </si>
  <si>
    <t>Posibilidad de afectación reputacional  por pérdida del conocimiento crítico y/o estrategico de la entidad a causa de  no ejecutar el plan de Gestión de Conocimiento e Innovación Institucional  con el fin de implementar  acciones y/o herramientas para retener el conocimiento que se encuentra de forma tácita</t>
  </si>
  <si>
    <t xml:space="preserve"> *Inapropiada identificación del conocimiento critico o estrategico *Falta de un compromiso por las dependencias para implementar las herramientas *Falta de seguimiento al cumplimiento del plan de GCIN</t>
  </si>
  <si>
    <t>% de avance acumulado de la ejecución de las actividades del Plan  de
gestión del conocimiento e innovación / Total de actividades</t>
  </si>
  <si>
    <t xml:space="preserve">Jefe OAPAP, Profesional OAPAP y Gestores proceso revisan la pertinencia de la política y el modelo con el fin de validar si requiere de una actualización, si está alineado a la planeación estratégica, a las necesidades de la entidad y si es factible con los recursos y capacidades de la entidad. </t>
  </si>
  <si>
    <t>Procedimiento de Gestión del Conocimiento e Innovación  - 
Analizar la política y el modelo de GCIN</t>
  </si>
  <si>
    <t>Revisión y actualización de los mapas de conocimiento, identificación de las fuentes de conocimineto alternos</t>
  </si>
  <si>
    <t>Jefe OAPAP revisa la propuesta, se verifica que se cumpla con los requerimientos, se valida que el plan tenga alineación con la planeación
estratégica, el modelo y la política, así como que sea viable y  presenta los ajustes propuestos con su respectiva justificación, para aprobación por parte del Comité Institucional de Gestión y Desempeño</t>
  </si>
  <si>
    <t>Procedimiento de Gestión del Conocimiento e Innovación  - 
Revisar la propuesta de plan de GCIN</t>
  </si>
  <si>
    <t>Comité Institucional de Gestión y Desemepeño valida la propuesta y se definen actividades que puedan requerirse, se verifica que el plan tenga alineación con la planeación estratégica, el modelo y la política</t>
  </si>
  <si>
    <t>Procedimiento de Gestión del Conocimiento e Innovación - 
Validar y aprobar el plan de GCIN</t>
  </si>
  <si>
    <t>Gerentes, Subgerentes y/o jefes de
oficina realiza revisión del mapa de conocimiento con relación a lo que se requiere para desarrollar los componentes identificados en las caracterizaciones de proceso, se valida que se hayan identificado los conocimientos claves o estratégicos para el cumplimiento de la objetivos de la entidad, los expertos, y las necesidades de conocimiento ausente</t>
  </si>
  <si>
    <t>Procedimiento de Gestión del Conocimiento e Innovación - 
Revisar los Mapas de conocimiento</t>
  </si>
  <si>
    <t>Profesional OAPAP valida que las herramientas hayan sido construidas de manera correcta y consolidarlas.</t>
  </si>
  <si>
    <t>Procedimiento de Gestión del Conocimiento e Innovación  - 
	Revisar las herramientas diligenciadas</t>
  </si>
  <si>
    <t>Jefe OAPAP y Profesional OAPAP, realiza seguimiento a la ejecución del plan, la efectividad de las acciones frente a las necesidades
identificadas, los objetivos propuestos y las brechas identificadas y genera alertas</t>
  </si>
  <si>
    <t>Procedimiento de Gestión del Conocimiento e Innovación -Realizar seguimiento y monitoreo al plan de GCIN</t>
  </si>
  <si>
    <t>Relacionamiento estratégico</t>
  </si>
  <si>
    <t>Mejorar la experiencia del servicio al ciudadano, a través de la eficiencia, oportunidad y conocimiento en la atención de las necesidades de los grupos de valor de los grupos de valor.</t>
  </si>
  <si>
    <t xml:space="preserve">Gestionar la relación con los grupos de valor de la Unidad que permita a la entidad posicionarse, prestar una experiencia de servicio para satisfacer sus necesidades y expectativas, así como garantizar la generación de ingresos para la entidad.  
</t>
  </si>
  <si>
    <t>REES</t>
  </si>
  <si>
    <t>Campañas y productos comunicativos. Mesas de servicios atendidas. Información actualizada de la sección de Transparencia de la página web</t>
  </si>
  <si>
    <t xml:space="preserve">Posibilidad de afectación reputacional  por Inconformidad de los ciudadanos sobre la información entregada o no entregada a causa de su divulgación inoportuna, incorrecta, incompleta o inadecuada </t>
  </si>
  <si>
    <t xml:space="preserve"> *Desarticulación con las áreas que publican información *Insuficiencia de insumos requeridos para la divulgación de la información *Incumplimiento de la Política de Protección de Datos Personales por parte de las áreas solicitantes o de Comunicaciones</t>
  </si>
  <si>
    <t>(Reportes de  información publicada de forma inoportuna, incorrecta, incompleta o inadecuada en el periodo / Número de meses con información publicada del período)* 100
Nota: Estos reportes se pueden identificar  tanto a nivel externo de la entidad (cuando esos mensajes lograron una afectación con alguno de nuestros grupos de valor externos), pero tambien se puede indentificar a nivel interno como Entidad en los comites de comunicaciones que se realizan o comites Directivos o de GYD, los cuales quedarán en las actas respectivas."</t>
  </si>
  <si>
    <t>Mayor</t>
  </si>
  <si>
    <t>El Comité Institucional de Gestión y Desempeño valida y aprueba el Plan de Comunicaciones. Para su aprobación se deberá tener en cuenta los siguientes criterios:
1.Es pertinente y coherente frente al Plan Estratégico de la Unidad y el Plan de Acción Anual.
2.Se cuenta con los recursos disponibles para su ejecución.
3.El plan es presentado en debida forma, cuenta con actividades, productos, responsables y fechas que permitan su seguimiento y evaluación. Si el Plan es aprobado continua con la actividad de socialización, en caso de no ser aprobado se devuelve a la actividad de definición del Plan de Comunicaciones.</t>
  </si>
  <si>
    <t>Procedimiento de Planificación, atención y evaluación de las comunicaciones  -
Revisar y aprobar el plan de comunicaciones.</t>
  </si>
  <si>
    <t>1.Tan pronto se detecta una publicación errada se retira de redes o página web y posteriormente se publica un comunicado informando que dicha publicación contiene información inoportuna, incorrecta o inadecuada y se debe hacer una verificación y rectificación de la información o aclaración del contenido, disculpándose por los inconvenientes que se hubieran podido presentar. 
2.Capacitación y/o sensibilización acerca de la importancia de proteger los derechos de autor, tener transparencia en las publicaciones que se solicitan y la importancia de reportar conflictos de interés de manera oportuna sobre cualquier situación, especialmente en lo relacionado a las comunicaciones que genera la entidad.</t>
  </si>
  <si>
    <t xml:space="preserve">Realizar socializaciones sobre cómo se deben realizar las solicitudes para comunicar información institucional. </t>
  </si>
  <si>
    <t>(Número de campañas realizadas  / Número de campañas programadas)*100</t>
  </si>
  <si>
    <t xml:space="preserve"> Recursos comunicacionales</t>
  </si>
  <si>
    <t xml:space="preserve"> Asesor de Comunicaciones</t>
  </si>
  <si>
    <t>El Profesional Especializado 22-10 y/o contratista recibe las solicitudes de comunicación de cada proceso a través de la Mesa de Servicios de Comunicaciones o las solicitudes externas que lleguen por medio de correo electrónico, físico o de cualquier otro medio valido para su recepción, si no está conforme, devuelve al área solicitante.</t>
  </si>
  <si>
    <t>C1,C2,C3</t>
  </si>
  <si>
    <t xml:space="preserve">Procedimiento de Planificación, atención y evaluación de las comunicaciones - Revisar, validar y direccionar las solicitudes de Comunicación
</t>
  </si>
  <si>
    <t xml:space="preserve">Realizar reuniones o mesas de trabajo para el  seguimiento de la información que se requiere divulgar por los canales internos y externos de la entidad. </t>
  </si>
  <si>
    <t>(Número de reuniones o mesas de trabajo / Número de reuniones o mesas de trabajo programadas)*100</t>
  </si>
  <si>
    <t>Asesoría y apoyo talento Humano</t>
  </si>
  <si>
    <t>El Profesional Especializado 22-10 y/o contratista analiza las solicitudes de comunicaciones que llegan por mesa de servicio y verifica que cuenten con derechos de autor, validación de fuente y uso de datos personales.  Esta actividad permite que se verifique si las imágenes, videos, textos y referencias tienen derechos de autor y pueden ser utilizados por la UAECD.  
Si la propuesta gráfica o audiovisual no cuenta con permisos y derechos de autor se devuelve al área solicitante</t>
  </si>
  <si>
    <t>Procedimiento de Planificación, atención y evaluación de las comunicaciones -Revisar si la solicitud requiere derechos de autor, validación de fuente o autorización de uso de datos personales.</t>
  </si>
  <si>
    <t>Plan de comunicaciones</t>
  </si>
  <si>
    <t>Posibilidad de afectación reputacional  por desconocimiento de los grupos de valor de la información generada por la entidad a causa de Incumplimiento al plan de comunicaciones al final de la vigencia</t>
  </si>
  <si>
    <t xml:space="preserve"> *No contar con los recursos presupuestales y de TH necesarios para ejecutar las actividades *Insuficiencia de insumos requeridos para la divulgación de la información *Lineamientos del ente territorial  no permita la ejecución de algunas actividades por aspectos político – social - económico</t>
  </si>
  <si>
    <t>Cumplimiento de las actividades del plan de comunicaciones
(No actividades ejecutadas / No actividades planeadas) * 100</t>
  </si>
  <si>
    <t>El Asesor de comunicaciones, Profesional especializado 222-10 y /o Contratista realiza seguimiento al cumplimiento del plan de comunicaciones y de las solicitudes de mesa de servicios. Si se presenta algún retraso, se revisa y se realiza la actividad que se encuentre pendiente.</t>
  </si>
  <si>
    <t>Procedimiento de Planificación, atención y evaluación de las comunicaciones - Realizar seguimiento al cumplimiento del plan de comunicaciones y de las solicitudes de mesa de servicios.</t>
  </si>
  <si>
    <t xml:space="preserve">1. Generar estrategias de planificación y seguimiento para el cumplimiento de los indicadores y las actividades establecidas en Plan de Comunicaciones </t>
  </si>
  <si>
    <t>Atención y radicación de solicitudes de trámites catastrales de acuerdo con la normatividad vigente</t>
  </si>
  <si>
    <t>Posibilidad de afectación reputacional  por inconformidad del usuario frente a la atención recibida a causa de incumplimiento de la oportunidad en la atención de solicitudes que se reciben por los canales de atención</t>
  </si>
  <si>
    <t xml:space="preserve"> *Desconocimiento de los protocolos de atención y procedimientos relacionados *Fallas en los sistemas o aplicativos utilizados para la atención de solicitudes a través de los diferentes canales *Falta de seguimiento a la oportunidad en la atención de solicitudes</t>
  </si>
  <si>
    <t>Sumatoria del porcentaje de oportunidad por canal / Total de canales evaluados</t>
  </si>
  <si>
    <t>Muy Alta</t>
  </si>
  <si>
    <t>El Gerente Comercial y de Atención al Ciudadano, el Subgerente de Participación y atención al Ciudadano y/o el profesional asignado a cada canal de atención, verifica la asignación de los recursos humanos y tecnológicos para la atención desde los canales.</t>
  </si>
  <si>
    <t>Procedimiento de atención y radicación de solicitudes - Verificar los recursos humanos y tecnológicos requeridos para atender las solicitudes</t>
  </si>
  <si>
    <t>1. Revisar la matriz de riesgos
2. Revisar los controles asociados
3. Revisar y ajustar la capacidad operativa por canal</t>
  </si>
  <si>
    <t>Realizar socialización de los protocolos de atención</t>
  </si>
  <si>
    <t>(Socializaciones realizadas / Socializaciones programadas)*100</t>
  </si>
  <si>
    <t> </t>
  </si>
  <si>
    <t>Humanos, técnológicos</t>
  </si>
  <si>
    <t>Funcionarios, servidores GCAC/SPAC</t>
  </si>
  <si>
    <t>El profesional asignado a cada canal verifica que los servidores estén capacitados en el manejo general de los aplicativos para la atención y radicación, la normatividad e información técnica general vigente para la gestión operativa de las solicitudes.</t>
  </si>
  <si>
    <t xml:space="preserve">Procedimiento de atención y radicación de solicitudes - Verificar que los servidores estén capacitados </t>
  </si>
  <si>
    <t>El profesional, el técnico y/o el auxiliar de la Subgerencia de Participación y Atención al Ciudadano verifica el acceso a los aplicativos necesarios para la atención.</t>
  </si>
  <si>
    <t>Procedimiento de atención y radicación de solicitudes - Verificar el acceso a los aplicativos necesarios para la atención y/o radicación de solicitudes</t>
  </si>
  <si>
    <t>Diario</t>
  </si>
  <si>
    <t>Sin registro</t>
  </si>
  <si>
    <t>El profesional, el técnico y el auxiliar de la Subgerencia de Participación y Atención al Ciudadano verifica que todas las solicitudes fueron atendidas</t>
  </si>
  <si>
    <t>Procedimiento de atención y radicación de solicitudes - Verificar que todas las solicitudes fueron atendidas</t>
  </si>
  <si>
    <t xml:space="preserve">El profesional asignado a cada canal de la Subgerencia de Participación y Atención al Ciudadano revisa y retroalimenta sobre la atención y/o radicación realizada </t>
  </si>
  <si>
    <t>Procedimiento de atención y radicación de solicitudes - Revisar y retroalimentar sobre la atención y/o radicación realizada</t>
  </si>
  <si>
    <t>El Gerente comercial y de atención al Ciudadano, el Subgerente de Participación y Atención al Ciudadano y/o el Profesional asignado por canal, revisa el cumplimiento de la gestión de solicitudes y satisfacción de la atención</t>
  </si>
  <si>
    <t>Procedimiento de atención y radicación de solicitudes - Revisar el cumplimiento de la gestión de las solicitudes y satisfacción de la atención</t>
  </si>
  <si>
    <t>Posibilidad de afectación reputacional  por reprocesos  a causa de inconsistencia en las radicaciones de los trámites catastrales solicitados</t>
  </si>
  <si>
    <t xml:space="preserve"> *Orientación incorrecta al ciudadano por el desconocimiento de los lineamientos, normatividad y procedimientos asociados a la radicación de trámites *Falta de verificación y seguimiento de la calidad en las radicaciones que se realizan *Fallas en los sistemas o aplicativos utilizados para la radicación de solicitudes</t>
  </si>
  <si>
    <t>(Radicaciones correctas sin devolución / Radicaciones realizadas)*100</t>
  </si>
  <si>
    <t>1. Revisar la matriz de riesgos
2. Revisar los controles asociados
3. Corregir la inconsistencia
4. Verificar los documentos asociados al proceso de radicación</t>
  </si>
  <si>
    <t>El profesional, el técnico y el auxiliar de la Subgerencia de Participación y Atención al Ciudadano verifica el acceso a los aplicativos necesarios para la atención y/o radicación de solicitudes</t>
  </si>
  <si>
    <t>El profesional, el técnico y el auxiliar de la Subgerencia de Participación y Atención al Ciudadano recibe solicitud y verifica si es competencia de la entidad</t>
  </si>
  <si>
    <t>Procedimiento de atención y radicación de solicitudes - Revisar si la atención se realiza o se redirecciona a otra entidad</t>
  </si>
  <si>
    <t>El profesional, el técnico y el auxiliar de la Subgerencia de Participación y Atención al Ciudadano revisa el cumplimiento de los requisitos establecidos.</t>
  </si>
  <si>
    <t>Procedimiento de atención y radicación de solicitudes - Revisar el cumplimiento de los requisitos establecidos</t>
  </si>
  <si>
    <t>Notificación electrónica, personal, aviso o publicación de la notificación por aviso de trámites catastrales</t>
  </si>
  <si>
    <t>Posibilidad de afectación reputacional  por desconocimiento por parte de los usuarios del resultado del trámite catastral a causa de incumplimiento en la gestión de notificación electrónica</t>
  </si>
  <si>
    <t xml:space="preserve"> *Desconocimiento de los lineamientos, normatividad y procedimientos asociados a la notificación de trámites *Fallas en los sistemas o aplicativos utilizados para la notificación de trámites *Falta de control y seguimiento a la gestión de  notificación electrónica</t>
  </si>
  <si>
    <t>(No. Notificaciones electrónicas realizadas /No. de notificaciones electrónicas a realizar)*100</t>
  </si>
  <si>
    <t>El profesional asignado al equipo de notificaciones verifica que los servidores estén capacitados en la normatividad asociada en el manejo de las notificaciones y en la gestión operativa de las mismas</t>
  </si>
  <si>
    <t>Procedimiento Entrega de notificaciones - Verificar que los servidores estén capacitados en la normatividad asociada en el manejo de las notificaciones y en la gestión operativa de las mismas</t>
  </si>
  <si>
    <t>1. Revisar la matriz de riesgos
2. Revisar los controles asociados
3. Mesa de trabajo para identificar causas del incumplimiento para generar acciones correctivas</t>
  </si>
  <si>
    <t>1. Realizar reuniones trimestrales del equipo de notificaciones para revisar gestión y plantear mejoras si hay lugar a ellas.</t>
  </si>
  <si>
    <t>(Reuniones realizadas / Reuniones programadas)*100</t>
  </si>
  <si>
    <t>Humanos, técnicos, tecnológicos</t>
  </si>
  <si>
    <t>Profesional del equipo de notificaciones</t>
  </si>
  <si>
    <t>El Profesional, auxiliares y técnicos del equipo de notificaciones revisan el funcionamiento de las herramientas y aplicativos necesarios para el proceso de notificación</t>
  </si>
  <si>
    <t>Procedimiento Entrega de notificaciones - Revisar el funcionamiento de las herramientas y aplicativos necesarios para el proceso de notificación</t>
  </si>
  <si>
    <t xml:space="preserve">El profesional asignado al equipo de notificaciones verifica la asignación de las radicaciones para notificación </t>
  </si>
  <si>
    <t>Procedimiento Entrega de notificaciones - Verificar asignaciones de las radicaciones para notificación</t>
  </si>
  <si>
    <t xml:space="preserve">El Gerente Comercial y de Atención al Ciudadano, el Subgerente de Participación y Atención al Ciudadano y el Profesional
SPAC mensualmente revisan el cumplimiento de la gestión de notificaciones </t>
  </si>
  <si>
    <t>Procedimiento Entrega de notificaciones - Revisar el cumplimiento de la gestión de notificaciones</t>
  </si>
  <si>
    <t xml:space="preserve">El auxiliar y/o técnico de la SPAC, valida la información de los oficios y actos administrativos a notificar </t>
  </si>
  <si>
    <t>Instructivo Notificación Electrónica
Validar información de los oficios y actos administrativos a notificar</t>
  </si>
  <si>
    <t>El auxiliar y/o técnico de la SPAC verifica que la notificación fue exitosa</t>
  </si>
  <si>
    <t>Instructivo Notificación Electrónica
Verificar que la notificación fue exitosa</t>
  </si>
  <si>
    <t xml:space="preserve">Atención y respuesta a las solicitudes de información, quejas, reclamos, sugerencias, denuncias por actos de corrupción y otras, Derecho de Petición y /o felicitaciones. </t>
  </si>
  <si>
    <t xml:space="preserve">Posibilidad de afectación reputacional  por aumento en los tiempos de respuesta al ciudadano y posibles hallazgos, investigaciones y sanciones a causa de incumplimiento con los tiempos establecidos para la atención y respuesta a las solicitudes de información, quejas, reclamos, sugerencias, denuncias por actos de corrupción y otras, derecho de Petición y /o felicitaciones, recibidas en Bogotá te Escucha </t>
  </si>
  <si>
    <t xml:space="preserve"> *Desconocimiento de los lineamientos, normatividad y procedimientos asociados a la gestión de PQRS *Fallas en los sistemas o aplicativos utilizados para gestión y respuesta de las PQRS *Falta de seguimiento a la gestión de las PQRS en la entidad</t>
  </si>
  <si>
    <t>(PQRS atendidas oportunamente / Total PQRS por atender en el periodo)*100</t>
  </si>
  <si>
    <t xml:space="preserve">El profesional de la SPAC verifica que los servidores estén capacitados en la normatividad asociada en el manejo de las PQRS y en la gestión operativa de las mismas </t>
  </si>
  <si>
    <t>Procedimiento de Atención de PQRS - Verificar que los servidores estén capacitados en la normatividad asociada en el manejo de las PQRS y en la gestión operativa de las mismas</t>
  </si>
  <si>
    <t>1. Socializar tips trimestralmente para la gestión de PQRs</t>
  </si>
  <si>
    <t>(Tips socializados / Tips programadas)*100</t>
  </si>
  <si>
    <t>Profesional del equipo de Bogotá Te Escucha</t>
  </si>
  <si>
    <t>El Técnico y/o Profesional encargado de la gestión de PQRS en  la SPAC o territorio, revisar el funcionamiento de los aplicativos necesarios para el registro, atención y seguimiento de las PQRS</t>
  </si>
  <si>
    <t>Procedimiento de Atención de PQRS - Revisar el funcionamiento de los aplicativos necesarios para el registro, atención y seguimiento de las PQRS</t>
  </si>
  <si>
    <t>El profesional de la SPAC encargado de la gestión de PQRS verifica peticiones próximas a vencer y realizar alertamientos</t>
  </si>
  <si>
    <t>Procedimiento de Atención de PQRS - Verificar peticiones próximas a vencer y realizar alertamientos</t>
  </si>
  <si>
    <t>Los Gerentes, Subgerentes y Jefes de dependencia verifican la gestión de las peticiones</t>
  </si>
  <si>
    <t>Procedimiento de Atención de PQRS - Verificar gestión de las peticiones</t>
  </si>
  <si>
    <t xml:space="preserve">El Gerente GCAC y/o Subgerente SPAC, y el Profesional y/o técnico de la  SUPAC, Revisan el cumplimiento de la gestión y administración de las PQSR </t>
  </si>
  <si>
    <t>Procedimiento de Atención de PQRS - Revisar el cumplimiento de la gestión y administración de las PQSR</t>
  </si>
  <si>
    <t xml:space="preserve">Plan de participación ciudadana </t>
  </si>
  <si>
    <t>Posibilidad de afectación reputacional  por desarticulación con los grupos de valor y su insatisfacción con la gestión de la entidad a causa de incumplimiento de las actividades del Plan de participación ciudadana</t>
  </si>
  <si>
    <t xml:space="preserve"> *Fallas en la construcción del plan de participación ciudadana *Falta de seguimiento a las actividades programadas *</t>
  </si>
  <si>
    <t>(Promedio acumulado del porcentaje de
ejecución de las actividades del plan de participación/ Total promedio acumulado a ejecutar del plan de participación)*100</t>
  </si>
  <si>
    <t>Gerente GCAC, subgerente de participación Ciudadana y su equipo de trabajo, revisan y ajustan el plan de participación con cada uno de sus componentes.</t>
  </si>
  <si>
    <t>Procedimiento de participación ciudadana - Revisar y ajustar plan de participación</t>
  </si>
  <si>
    <t>1. Revisar la matriz de riesgos
2. Revisar los controles asociados
3. mesa de trabajo para identificar causas del incumplimiento para generar acciones correctivas</t>
  </si>
  <si>
    <t xml:space="preserve">Realizar reuniones mensuales para el seguimiento de la gestión. </t>
  </si>
  <si>
    <t xml:space="preserve">(Reuniones realizadas/reuniones programadas)*100 </t>
  </si>
  <si>
    <t>Profesionales del equipo de participación</t>
  </si>
  <si>
    <t>Comité Institucional de Gestión y Desempeño aprueba el plan con cada uno de sus componentes. Si el plan requiere ajustes se dejará consignando en el acta de la reunión para realizarlos</t>
  </si>
  <si>
    <t>Procedimiento de participación ciudadana - Presentar, revisar y aprobar el plan de participación ciudadana</t>
  </si>
  <si>
    <t>Gerente GCAC, Subgerente SPAC y su equipo de trabajo, periódicamente hacen seguimiento al cumplimiento de cada una de las actividades del Plan de participación y los planes de interlocución en todos los niveles.</t>
  </si>
  <si>
    <t>Procedimiento de participación ciudadana - Realizar seguimiento al plan de participación ciudadana</t>
  </si>
  <si>
    <t>Comité Institucional de gestión y desempeño realiza seguimiento a plan de participación ciudadana con el propósito de garantizar su cuplimiento.</t>
  </si>
  <si>
    <t>Procedimiento de participación ciudadana - Presentar y revisar el avance ejecución plan de participación ciudadana</t>
  </si>
  <si>
    <t>Ejecución del Plan de Acción de la Estrategia Comercial y Mercadeo</t>
  </si>
  <si>
    <t>Posibilidad de afectación económica y reputacional  por deficiencia en la consecución de recursos a causa de incumplimiento en la meta de recaudo programado</t>
  </si>
  <si>
    <t xml:space="preserve"> *Inadecuada planeación o proyección de los ingresos esperados  *Inadecuado seguimiento a los contratos vigentes *Incumplimiento en la entrega de productos y servicios</t>
  </si>
  <si>
    <t>(Recaudo ejecutado / recaudo programado) *100%
Nota: Corresponde al cumplimiento de la meta anual</t>
  </si>
  <si>
    <t>El Comité Institucional de Gestión y Desempeño revisa y aprueba la Estrategia Comercial y el Plan de Acción de mercadeo y relacionamiento comercial para su implementación acorde a los lineamientos, directrices y metas de gestión institucional acorde con el periodo de aplicación.</t>
  </si>
  <si>
    <t>Revisar y aprobar la Estrategia comercial y de mercadeo y el Plan de acción de mercadeo y relacionamiento comercial</t>
  </si>
  <si>
    <t>Realizar seguimiento con el cliente en compañía de las áreas técnicas</t>
  </si>
  <si>
    <t>(Reportes realizados / reportes programados)*100</t>
  </si>
  <si>
    <t>Funcionarios y servidores responsables GCAC</t>
  </si>
  <si>
    <t>El Gerente Comercial y de Atención al Ciudadano – GCAC, los Gerentes de dependencias encargadas de la elaboración de los productos y servicios y los Asesores Dirección, en mesa técnica,  realizan revisión y análisis de viabilidad de la propuesta, teniendo en cuenta aspectos como la capacidad operativa y financiera para asegurar que las Ofertas de Servicios cuenten con la viabilidad operativa y financiera en el marco de la misionalidad de la Unidad.</t>
  </si>
  <si>
    <t>Procedimiento "Gestión Comercial y de Mercadeo" - Determinar viabilidad de la Oferta de Servicios (Capacidad operativa - financiera)</t>
  </si>
  <si>
    <t xml:space="preserve">Participar en las sesiones o gestiones de proyección de ingresos en el marco de la formulación del anteproyecto de presupuesto 2027 </t>
  </si>
  <si>
    <t>(Apoyo en sesión(es) convocada(s) y-o solicitud(es) gestionada(s) / sesión(es) convocada(s) y-o solicitud(es) realizada(s))*100</t>
  </si>
  <si>
    <t>Gerente Comercial y de Atención al Ciudadano</t>
  </si>
  <si>
    <t>El Gerente Comercial y de Atención al Ciudadano – GCAC, los Gerentes de dependencias encargadas de la elaboración de los productos y servicios y los Asesores Dirección, en mesa técnica,  determinan la viabilidad y condiciones de los nuevos productos presentados mediante oferta de servicios asegurando la viabilidad de esta en la suscripción y/o formalización del negocio jurídico.</t>
  </si>
  <si>
    <t>C1, C2</t>
  </si>
  <si>
    <t>Procedimiento "Gestión Comercial y de Mercadeo" - Determinar viabilidad y verificar las condiciones del negocio</t>
  </si>
  <si>
    <t>Realizar seguimientos trimestrales a los contratos interadministrativos</t>
  </si>
  <si>
    <t>(Seguimientos realizados / Seguimientos programados) *100</t>
  </si>
  <si>
    <t>El Comité de Contratación revisa y analiza el negocio jurídico para realizar control de legalidad y determinar su viabilidad para dar continuidad o no al negocio jurídico asegurando jurídicamente que este cuente con la legalidad y viabilidad en su ejecución.</t>
  </si>
  <si>
    <t>C2, C3</t>
  </si>
  <si>
    <t>Procedimiento "Gestión Comercial y de Mercadeo" - Realizar revisión del negocio jurídico</t>
  </si>
  <si>
    <t>Actualizar el tablero de seguimiento negocios jurídicos</t>
  </si>
  <si>
    <t>(Actualizaciones realizadas / Actualizacones programadas ) *100</t>
  </si>
  <si>
    <t xml:space="preserve">El Gerente Comercial y de Atención al Ciudadano – GCAC y los Gerentes de dependencias encargadas de la elaboración de los productos y servicios realizan la revisión y validación de la oferta de servicios para garantizar que esté correctamente estructurada y cumpla con los requisitos exigidos por el socio de negocio, así como con las especificaciones técnicas del producto. </t>
  </si>
  <si>
    <t>C1, C2, C3</t>
  </si>
  <si>
    <t>Procedimiento "Gestión Comercial y de Mercadeo" - Validar la Oferta de servicios.</t>
  </si>
  <si>
    <t xml:space="preserve">Realizar reuniones de seguimiento ingresos </t>
  </si>
  <si>
    <t>El Gerente Comercial y de Atención al Ciudadano - GCAC, los responsables de la Gerencia Comercial y de Atención al Ciudadano - GCAC, los Gerentes de las dependencias encargadas de elaborar los productos y servicios y los responsables delegados para el seguimiento realizan el seguimiento del negocio jurídico asegurando el cumplimiento de las condiciones, entregas, tiempos establecidos y balance financiero, de acuerdo con lo definido en las obligaciones del vínculo pactado.</t>
  </si>
  <si>
    <t>Procedimiento "Gestión Comercial y de Mercadeo" - Realizar el seguimiento del negocio jurídico</t>
  </si>
  <si>
    <t>Gestión estratégica de tecnología</t>
  </si>
  <si>
    <t>Gestionar proyectos estratégicos de Tecnologías de la Información y las Comunicaciones, fomentando la implementación de procesos, trámites y servicios
que permitan la generación de valor en lo público, el acceso, uso y apropiación de los mismos, para el cumplimiento de los objetivos institucionales, bajo
lineamientos de seguridad y privacidad de la información y la continuidad de los servicios tecnológicos.</t>
  </si>
  <si>
    <t>GEST</t>
  </si>
  <si>
    <t>Plan Estratégico de Tecnologías de la Información– PETI</t>
  </si>
  <si>
    <t>Posibilidad de afectación reputacional  por desmejoramiento en la provisión, gestión, gobierno TI, y en el uso y apropiación de las tecnologías de la información, a causa de incumplimiento de la Politica de Gobierno Digital, el  PETI y el objetivo del proceso</t>
  </si>
  <si>
    <t xml:space="preserve"> *Recortes presupuestales, falta de presupuesto o insuficiente presupuesto; fluctuación del dólar *Debilidades y/o inoportunidad por parte de los procesos/dependencias en la generación de insumos para la ejecución de los proyectos *Insuficiente personal</t>
  </si>
  <si>
    <t>Plan Estratégico de Tecnologias de información - PETI implementado (Avance acumulado de la ejecución del
plan de trabajo/ Avance programado acumulado del plan
para el período evaluado) *100%</t>
  </si>
  <si>
    <t>Comité Institucional de Gestión y Desempeño revisa y aprueba el Plan Estratégico de TI, con el fin de verificar que se hayan tenido en cuenta todos los insumos y que sean claros los objetivos e indicadores propuestos y que además se cuenta con los recursos suficientes para dar cumplimiento al PETI.</t>
  </si>
  <si>
    <t>Procedimiento planeación estratégica de TI. Actvidad 5: Revisar y Aprobar el Plan Estrategico de TI</t>
  </si>
  <si>
    <t>Revisión de los riesgos asociados a cada uno de los proyectos del PETI. Y generar plan de trabajo para remediar la desviación.</t>
  </si>
  <si>
    <t>Gerente de Tecnología revisa mensualmente la ejecución de la Planeación Estratégica de TI, con el fin de determinar si los planes y proyectos del PETI están cumpliendo de acuerdo a la programación.</t>
  </si>
  <si>
    <t>Procedimiento planeación estratégica de TI. Actvidad 12: Verificar el Cumplimiento de la Ejecución del PETI</t>
  </si>
  <si>
    <t>Comité Institucional de Gestión y Desempeño revisa la ejecución de la Planeación Estratégica de TI, con el fin de determinar que no se afecte el cumplimiento de las metas institucionales.</t>
  </si>
  <si>
    <t>Procedimiento planeación estratégica de TI. Actvidad 14: Verificar el Cumplimiento de la Ejecución del PETI</t>
  </si>
  <si>
    <t>Gerente de Tecnología presenta ante la Subgerencia de Contratación, la información para la propuesta de la versión inicial del Plan
Anual de Adquisiciones, buscando que la renovación y sostenimiento de infraestructura tecnológica se cumpla de acuerdo a la programación, y que contribuya al normal desempeño de la Planeación Estratégica TI e Institucional.</t>
  </si>
  <si>
    <t>Procedimento de Elaboración, Formulación, Articulación y Modificación del Plan Anual de Adquisiciones. Actividad 2: Radicación de la información para la elaboración de propuesta del Plan Anual de Adquisiciones.</t>
  </si>
  <si>
    <t>Plan de Seguridad y Privacidad de la Información</t>
  </si>
  <si>
    <t>Posibilidad de afectación reputacional  por la no prestación de los servicios tecnológicos, a causa de pérdida, fuga o alteración de información de la UAECD</t>
  </si>
  <si>
    <t>Tecnología</t>
  </si>
  <si>
    <t xml:space="preserve"> *Obsolescencia tecnológica y vulnerabilidades no solucionadas, accesos no autorizados *Falta de adopción y apropiación de las políticas de Seguridad y Privacidad de la Información en sensibilización en temas de seguridad y privacidad de la información a los usuarios *Inadecuada gestión de copias de seguridad y deficiencias en almacenamiento de información </t>
  </si>
  <si>
    <t>Incidentes de seguridad de la información que impiden la prestación de servicios de TI (Número total de eventos e incidentes de
seguridad de la información en el período,
que impidieron la prestación de servicios de TI
de acuerdo al Instructivo de Gestión de
Incidentes de Seguridad de la Información / Número total de eventos o incidentes de
seguridad evidenciados y/o reportados en el
período, clasificados como de seguridad de la
información de acuerdo con el Instructivo de
Gestión de Incidentes de Seguridad de la
Información)*100)</t>
  </si>
  <si>
    <t>Gerente de Tecnología aprueba el Plan de Seguridad y Privacidad de la Información, el Plan de Tratamiento de Riesgos de Seguridad y Privacidad de la
Información, y el Documento Técnico Manual de Políticas Detalladas de Seguridad y Privacidad la Información, con el fin de garantizar el cumplimiento de los lineamientos nacionales, distritales e institucionales en materia de Seguridad y Privacidad de la Información.</t>
  </si>
  <si>
    <t>Procedimiento Gestión de Seguridad y Privacidad de la Información. Actividad 5: Aprobar el Plan de Seguridad y Privacidad de la Información, el Plan de Tratamiento de Riesgos de Seguridad y Privacidad de la
Información, y el Documento Técnico Manual de Políticas Detalladas de Seguridad y Privacidad la Información</t>
  </si>
  <si>
    <t xml:space="preserve">Controles provenientes del Procedimiento de Gestión de Seguridad y Privacidad de la información, actividades del instructivo de Gestión de Incidentes de Seguridad de la Información, actividades del Instructivo de Gestión de Copias de Seguridad; ejecución del Procedimiento Gestión de Infraestructura Tecnológica, y Procedimiento Gestión de Continuidad del Negocio
</t>
  </si>
  <si>
    <t>Fortalecer la Estrategia de comunicaciones para dar a conocer tips y las políticas de seguridad y privacidad de la información</t>
  </si>
  <si>
    <t>(No.  de actividades de la estrategia de comunicaciones ejecutadas en el periodo /No.  de actividades e la estrategia de comunicaciones programadas en el periodo )*100</t>
  </si>
  <si>
    <t>a. Medios de comunicación
b. Recurso humano</t>
  </si>
  <si>
    <t>a. Oficial de Seguridad</t>
  </si>
  <si>
    <t>Comité Institucional de Gestión y Desempeño aprueba el Plan de Seguridad y Privacidad de la Información, el Plan de
Tratamiento de Riesgos de Seguridad y Privacidad de la Información, y las Políticas de Seguridad y Privacidad de la Información, con el fin de garantizar la proteccion de la información institucional en el marco de lineamientos nacionales y distritales.</t>
  </si>
  <si>
    <t xml:space="preserve">Procedimiento Gestión de Seguridad y Privacidad de la Información. Actividad 7: Aprobar en el Comité Institucional de Gestión y Desempeño, el Plan de Seguridad y Privacidad de la Información, el Plan de Tratamiento de Riesgos de Seguridad y Privacidad de la Información, y las Políticas de Seguridad y Privacidad de la Información  </t>
  </si>
  <si>
    <t>Jefe de Dependencia y/o el designado mediante memorando, solicitan la inactivación de las cuentas de usuario expiradas, para garantizar que no existan accesos lógicos no autorizados.</t>
  </si>
  <si>
    <t>Instructivo gestión de accesos. Actividad 15: Revisar y solicitar depuraciones mensuales cuentas de usuario de red</t>
  </si>
  <si>
    <t>Oficial y/o Equipo de Seguridad de la
Información, realiza sensibilización, capacita y comunica al personal de la UAECD en seguridad de la información, con el fin de fortalecer los temas de protección de la información.</t>
  </si>
  <si>
    <t xml:space="preserve">Procedimiento Gestión de Seguridad y Privacidad de la Información. Actividad 12: Sensibilizar, capacitar y comunicar al personal de la UAECD en Seguridad y Privacidad de la Información </t>
  </si>
  <si>
    <t>Los administradores de plataforma, validan la disponibilidad de la infraestructura tecnológica para constatar que los servicios se encuentren disponibles, con el fin de garantizar la disponibilidad de la información para una operación constante.</t>
  </si>
  <si>
    <t>C1 y C3</t>
  </si>
  <si>
    <t>Procedimiento Gestión de la Infraestructura Tecnológica. Actividad 19: Monitorear la gestión y capacidades de la infraestructura
y plataformas.
Actividad 5: Ejecutar el Plan Operativo de la Subgerencia de Infraestructura Tecnológica.</t>
  </si>
  <si>
    <t>Elaborar Planes de Continuidad del Negocio, para identificar la información crítica de cada proceso o dependencia</t>
  </si>
  <si>
    <t>C2 y C3</t>
  </si>
  <si>
    <t>Procedimiento Continuidad del Negocio. Actividad 4: Elaborar y/o actualizar Plan de Continuidad del Negocio para los procesos críticos BCP</t>
  </si>
  <si>
    <t>Gestión de información catastral y valuatoria</t>
  </si>
  <si>
    <t>Mantener un registro de información catastral oportuno y de calidad que se anticipe a las necesidades de información de la ciudad.</t>
  </si>
  <si>
    <t>Realizar la gestión catastral con enfoque multipropósito a través de la formación, actualización, conservación y difusión catastral, así como la gestión de trámites y/o productos con fines urbanísticos y para adquisición de predios</t>
  </si>
  <si>
    <t>GICV</t>
  </si>
  <si>
    <t>Base de datos gráfica y alfanumérica con información, física, jurídica y económica actualizada.</t>
  </si>
  <si>
    <t>Posibilidad de afectación reputacional  por aumento de reclamaciones por parte de los usuarios a causa de desactualización de la base de datos de información catastral</t>
  </si>
  <si>
    <t xml:space="preserve"> *1. Planeación y seguimiento inadecuado a las actividades programadas *2. Condiciones ambientales, sociales, políticas, culturales, financieras que afecten la actualización *Incumplimiento en los tiempos de contratación de recursos o en los resultados esperados por los contratistas</t>
  </si>
  <si>
    <t>(N. de predios actualizados en el año / Total de predios de la Ciudad)*100
Nota: El cumplimiento de la meta de este indicador se mide al finalizar la vigencia.</t>
  </si>
  <si>
    <t>El Gerente de Información Catastral revisa el cronograma de la Actualización Catastral del área rural y urbana, en el caso de requerir ajustes se solicitará el ajuste respectivo a través de correo electrónico al área correspondiente.</t>
  </si>
  <si>
    <t>Instructivo Planificación y seguimiento de la actualización catastral.
-Revisar el cronograma de la Actualización Catastral</t>
  </si>
  <si>
    <t>Realizar análisis y revisión para determinar un plan de trabajo y/o acciones a tomar para garantizar que en la vigencia siguiente se pudiera dar cumplimiento a lo programado</t>
  </si>
  <si>
    <t>Profesional Especializado o Contratista encargado del seguimiento de la Actualización en la Gerencia de Información Catastral y los Directivos que intervienen en el Seguimiento semanal al proceso de actualización catastral revisan el cronograma de la actualización catastral y de requerir ajustes se solicitan realizarlos para ser presentados en el seguimiento.</t>
  </si>
  <si>
    <t>Instructivo Planificación y seguimiento de la actualización catastral.
-Presentar para aprobación el cronograma de la Actualización Catastral</t>
  </si>
  <si>
    <t>El Director UAECD y el Gerente de Información Catastral realizan seguimiento a las actividades de la actualización catastral, con el propósito de garantizan el cumplimiento de la programación, analiza las dificultades y propone acciones o estrategias en caso de que se presenten inconvenientes.</t>
  </si>
  <si>
    <t>1,2,3</t>
  </si>
  <si>
    <t>Instructivo Planificación y seguimiento de la actualización catastral
- Realizar seguimiento a la Actualización Catastral.</t>
  </si>
  <si>
    <t>El Director UAECD y el Gerente de Información Catastral realizan seguimiento al cumplimiento de cada una de las actividades planeadas, si existe algún incumplimiento se implementan las acciones que se determinan en el marco del instructivo de planificación y seguimiento.</t>
  </si>
  <si>
    <t>Procedimiento Actualización catastral
- Verificar el cumplimiento de los planes de trabajo o cronograma de la actualización catastral</t>
  </si>
  <si>
    <t xml:space="preserve">Solicitudes y/o trámites atendidos </t>
  </si>
  <si>
    <t>Posibilidad de afectación reputacional  por pérdida de confianza de la ciudadanía a causa de Incumplimiento en la atención de los trámites no inmediatos</t>
  </si>
  <si>
    <t xml:space="preserve"> *1. Cambios normativos *2. Alta rotación de personal  *3. Fallas en los aplicativos y /o soluciones tecnológicas
4. Debilidades en la articulación con otras dependencias que participan en la gestión del trámite</t>
  </si>
  <si>
    <t>(Radicaciones atendidas/Radicaciones programadas)*100</t>
  </si>
  <si>
    <t>Los Profesionales líderes de los equipos de trabajo revisan el estado de las radicaciones, envían correos a quienes tienen asignaciones que presenten retrasos, solitando información correspondiente y estableciendo compromisos, acciones de mejora  para cumplir con la meta establecida.</t>
  </si>
  <si>
    <t>1,2,3,4</t>
  </si>
  <si>
    <t>Instructivo Planificación, seguimiento y control de trámites
 Revisar el estado (actividad vigente) de las radicaciones</t>
  </si>
  <si>
    <t>Realizar análisis y revisión para determinar un plan de trabajo y/o acciones a tomar 
Evaluar la disposición de recursos y acciones para superar el rezago</t>
  </si>
  <si>
    <t xml:space="preserve">1. Realizar seguimiento acerca de las mesas de trabajo con otras entidades, dependencias y equipos de trabajo para la atención de las solicitudes radicadas en el periodo (Actividad por demanda según la necesidad del proceso). </t>
  </si>
  <si>
    <t>(Registros con el reporte de mesas realizadas/ Registros programados)* 100.</t>
  </si>
  <si>
    <t>Humanos, tecnológicos.</t>
  </si>
  <si>
    <t xml:space="preserve">Subgerencia de Información Económica, Subgerencia de Información Física y Jurídica, Gerencia de Información Catastral </t>
  </si>
  <si>
    <t>Los profesionales líderes de los equipos de trabajo y Subgerentes SIE SIFJ, revisan la información por cada grupo de trabajo de trámites, resultado del seguimiento para detectar las radicaciones que superan los plazos establecidos, se evalúan las acciones a implementar y se determina si requiere algún otro tipo de estrategia.</t>
  </si>
  <si>
    <t>Instructivo Planificación, seguimiento y control de trámites
Realizar el seguimiento interno a los trámites</t>
  </si>
  <si>
    <t>2. Detectar radicaciones asignadas con más de dos meses a cargo del mismo funcionario, realizar análisis conjunto de las causas del retrasos y definir con base en las mismas fechas de entrega</t>
  </si>
  <si>
    <t>(Seguimientos ejecutados / Seguimientos programados)*100</t>
  </si>
  <si>
    <t>El Gerente de Información Catastral, Subgerentes SIE SIFJ y profesionales líderes de los equipos de trabajo en GIC/SIE/SIFJ, verifican la información consolidada del resultado del seguimiento de trámites, quincenalmente con el propósito de revisar el resultado del seguimiento de los trámites y definir estrategias para mejorar en los tiempos de respuesta requeridos.</t>
  </si>
  <si>
    <t xml:space="preserve">Instructivo Planificación, seguimiento y control de trámites
Realizar seguimiento general del estado de los trámites </t>
  </si>
  <si>
    <t>3. Realizar reunión de seguimiento de la gestión de trámites.</t>
  </si>
  <si>
    <t>(Reuniones  realizadas/ Total de reuniones programadas)*100</t>
  </si>
  <si>
    <t>4. Realizar registro del envío de alertas cuando transcurridos 15 días hábiles no se cuente con la respuesta por parte de la SDP al trámite de topográficos.</t>
  </si>
  <si>
    <t>(Registro de alertas enviadas / Registro trimestral)*100</t>
  </si>
  <si>
    <t>Gerencia de Información Catastral</t>
  </si>
  <si>
    <t>Respuestas a solicitudes de Avalúos comerciales</t>
  </si>
  <si>
    <t>Posibilidad de afectación reputacional  por pérdida de imagen o credibilidad por parte de los clientes a causa de Incumplimiento en la oportunidad de los avalúos comerciales</t>
  </si>
  <si>
    <t xml:space="preserve"> *1. Falta de seguimiento en el desarrollo de las actividades *2. Falta de disponibilidad o dedicación exclusiva de los avaluadores (contratistas) *3. En ocasiones complejidad en la valoración de los predios solicitados</t>
  </si>
  <si>
    <t>(Avalúos comerciales entregados oportunamente / Avalúos comerciales que tenían vencimiento en el periodo)*100</t>
  </si>
  <si>
    <t xml:space="preserve">El profesional de control de calidad de la Subgerencia de Información Económica -SIE, verifica en el aplicativo de avalúos comerciales el Informe técnico con los anexos y los documentos aportados, validando contra una lista de chequeo para determinar su conformidad. De requerirse ajustes, devuelve al profesional avaluador para ajustes. </t>
  </si>
  <si>
    <t>Procedimiento Avalúos comerciales
Verificar y realizar control de calidad al avalúo comercial</t>
  </si>
  <si>
    <t>Realizar análisis y revisión para determinar un plan de trabajo y/o acciones a tomar
Gestionar la entrega de los  avalúos pendientes</t>
  </si>
  <si>
    <t>1. Realizar reuniones mensuales de seguimiento con la Gerencia de Información Catastral y la Dirección General sobre la gestión de los avalúos comerciales.</t>
  </si>
  <si>
    <t>Líder avalúos comerciales, Subgerente SIE</t>
  </si>
  <si>
    <t xml:space="preserve">El Comité de avalúos realiza revisión y validación del avalúo teniendo en cuenta las variables definidas en el procedimiento asociado; de no ser aprobado, se devuelve a la realización del estudio técnico, dejando como registro el Acta de Comité. </t>
  </si>
  <si>
    <t xml:space="preserve">Procedimiento Avalúos comerciales
Revisar y Validar propuesta de avalúo en comité </t>
  </si>
  <si>
    <t>2. Realizar reuniones técnicas del equipo de trabajo con los clientes y escalar a la Gerencia los casos en que existan sdiscrepancias que no permitan avanzar en la entrega y aprobación de avalúos</t>
  </si>
  <si>
    <t>Líder avalúos, Subgerente SIE</t>
  </si>
  <si>
    <t xml:space="preserve">El profesional de control de calidad de la SIE revisa y valida la inclusión de la totalidad de los ítems de reconocimiento según la documentación aportada; si no se aprueba se devuelve al profesional avaluador por el módulo de avalúos. </t>
  </si>
  <si>
    <t>Procedimiento Avalúos comerciales
Revisar y realizar control de calidad avalúo de indemnización</t>
  </si>
  <si>
    <t xml:space="preserve">El profesional de control de calidad de la SIE revisa la respuesta soportada en el informe técnico de avalúo con sus anexos (si aplica), para asegurar que dé respuesta a todos los requerimientos del solicitante y que la respuesta sea consistente; de requerir ajuste devuelve al profesional avaluador . </t>
  </si>
  <si>
    <t>Procedimiento Avalúos comerciales
Revisar y realizar control de calidad a la respuesta de revisión y/o complementación</t>
  </si>
  <si>
    <t>Respuesta a solicitudes de plusvalía</t>
  </si>
  <si>
    <t xml:space="preserve">Posibilidad de afectación económica y reputacional  por reclamaciones de los usuarios a causa de Inconsistencia en la determinación del efecto plusvalía </t>
  </si>
  <si>
    <t xml:space="preserve"> *1.  Error y/o diferencias en la aplicación de las normas por parte del avaluador y/o el control de calidad *2. Solicitudes de cálculo del efecto incompletas o con normatividad insuficiente o confusa *</t>
  </si>
  <si>
    <r>
      <t>(Número de actos administrativos de liquidación de plusvalía revocados / Actos administrativos de liquidación generados</t>
    </r>
    <r>
      <rPr>
        <sz val="11"/>
        <rFont val="Calibri"/>
        <family val="2"/>
      </rPr>
      <t>)*100</t>
    </r>
  </si>
  <si>
    <t>El Profesional Avaluador, profesional control de calidad, urbanístico y valuatorio revisa que la solicitud cumpla con los requisitos estipulados en la resolución de trámites. verifica la información de los predios que hacen parte del instrumento que contienen hechos generadores, el soporte del estudio normativo que da sustento a los hechos generadores, y además otros soportes que se requieran para plantear los ejercicios valuatorio. Si la información no está completa o no es suficiente para adelantar el cálculo, solicita mediante oficio dirigido a la SDP la documentación pendiente o las aclaraciones requeridas para adelantar el cálculo.</t>
  </si>
  <si>
    <t xml:space="preserve">Procedimiento Plusvalía
Revisar preliminarmente la documentación aportada en la radicación para verificar su completitud para realizar el cálculo del efecto plusvalía </t>
  </si>
  <si>
    <t>Revisar y si es necesario, modificar el cálculo y el acto administrativo de liquidación del efecto plusvalía</t>
  </si>
  <si>
    <t>1. Realizar reuniones mensuales de seguimiento con la Gerencia de Información Catastral y la Dirección General sobre la gestión de plusvalía</t>
  </si>
  <si>
    <t>Subgerente SIE</t>
  </si>
  <si>
    <t>El Profesional Control de Calidad Urbanístico y valuatorio realiza la verificación del Informe Técnico de Plusvalía, y registra los resultados en el Formato de Control de Calidad Plusvalía</t>
  </si>
  <si>
    <t>Procedimiento Cálculo y determinación del efecto plusvalía
Realizar el control de calidad urbanístico y valuatorio al cálculo del efecto plusvalía.</t>
  </si>
  <si>
    <t>2. Realizar revisión y actualización del Procedimiento de Plusvalía</t>
  </si>
  <si>
    <t>(Procedimiento actualizado / Procedimiento programado)*100</t>
  </si>
  <si>
    <t>El Avaluador y Comité de Avalúos presenta el estudio efectuado para el cálculo del efecto plusvalía para su verificación y aprobación, en sesión de Comité de cálculo de efecto plusvalía. Las observaciones y la decisión que se tomen se consignan en el formato Acta comité Cálculo del Efecto Plusvalía</t>
  </si>
  <si>
    <t xml:space="preserve">Procedimiento Plusvalía
Verificar Sustentación para aprobación el cálculo del efecto plusvalía ante el comité de plusvalía  </t>
  </si>
  <si>
    <t>El Profesional Control Calidad Valuatorio revisa el informe final y el listado de predios junto con sus valores consolidados, dejando constancia en el registro de control de calidad del cálculo y teniendo en cuenta la nueva información obrante en el expediente desde la anterior revisión de calidad</t>
  </si>
  <si>
    <t xml:space="preserve">Procedimiento Plusvalía
Revisar el informe técnico con sus soportes  </t>
  </si>
  <si>
    <t>Base de datos gráfica y  alfanumérica con información, física, jurídica y económica actualizada - Avalúo Catastral</t>
  </si>
  <si>
    <t>Posibilidad de afectación reputacional  por modificaciones de avalúo de oficio a causa de inconsistencias en la determinación del avalúo catastral</t>
  </si>
  <si>
    <t xml:space="preserve"> *1. Errores por procesamientos  manuales *2. Falta de herramientas gráficas con información de valores históricos de predios *3. Retrasos en el inicio y ejecución del proceso de actualización</t>
  </si>
  <si>
    <t>(No. de predios no modificados de oficio en su avalúo catastral  / total de predios de la ciudad) * 100</t>
  </si>
  <si>
    <t>El OTC, grupo de estadística y Gerencia de tecnología revisan que las fórmulas se hayan aplicado correctamente de acuerdo con las reglas definidas para los modelos econométricos y liquidación de avalúo, si se requieren ajustes se devuelve para ajuste.
El profesional avaluador asignado realiza el análisis de sensibilidad de acuerdo con el instructivo análisis de sensibilidad, si se requieren ajustes devuelve para ajuste.
El grupo de estadística y la Gerencia de Tecnología revisan que se hayan aplicado correctamente los porcentajes de CONFIS e IVIUR los porcentajes aprobados según las políticas fiscales definidas por la autoridad municipal y el índice de ley a los predios. Si se presentan inconsistencias las comunica para ajuste por parte del profesional asignado.</t>
  </si>
  <si>
    <t>Instructivo Liquidación de avalúos Revisar y realizar pre liquidar avalúos
Instructivo Liquidación de avalúos Revisar y aprobar los avaluos comerciales liquidados
Instructivo Liquidación de avalúos
Revisar la correcta aplicación de los porcentajes</t>
  </si>
  <si>
    <t>Aplicar lo establecido por la autoridad catastral para determinar las inconsistencias y corregir</t>
  </si>
  <si>
    <t xml:space="preserve">1. Realizar las actividades tendientes a estabilizar las herramienta de automatización del componente económico y liquidación de avalúos </t>
  </si>
  <si>
    <t>(Informes de seguimiento realizados / Informes programados)*100</t>
  </si>
  <si>
    <t>Subgerente de Información Económica</t>
  </si>
  <si>
    <t>Los profesionales avaluadores revisan la consistencia de los valores comerciales liquidados de los predios de la base catastral, si no se encuentran acordes proponen los ajustes.
El profesional de control de calidad revisa la propuesta de ajuste y/o cambios verificando la consistencia de la información a cargar por parte del avaluador, si no se aprueban se devuelve.
El profesional avaluador revisa para cada uno de los predios reportados por los validadores la consistencia de la información y el avalúo total liquidado, si no todos los valores se encuentran acordes con las condiciones del predio y el mercado inmobiliario, se procede a realizar los ajustes y cargue de información a que haya a lugar.</t>
  </si>
  <si>
    <t>Instructivo Análisis de sensibilidad
Revisar los validadores
Instructivo Análisis de sensibilidad
Realizar control de calidad de ajustes propuestos
Instructivo Análisis de sensibilidad
Revisar los validadores catastrales</t>
  </si>
  <si>
    <t xml:space="preserve">El profesional de control de calidad, comité de avalúos selecciona una muestra aleatoria de los puntos muestra realizados y sobre estos revisa la consistencia de la información valuatoria, si detecta inconsistencia marca los puntos muestra con las alertas detectadas en las revisiones anteriores y genera un archivo de alertas para remitir al profesional avaluador para su revisión. </t>
  </si>
  <si>
    <t>Instructivo Realización Avalúos puntos muestra
Revisar y realizar control de calidad</t>
  </si>
  <si>
    <t>El profesional de control de calidad OTC grupo OIC verifica la información recolectada para determinar que todas las ofertas de venta arriendo de un sector hayan sido capturadas, si no se capturó como mínimo el 70% de las ofertas del sector asignado devuelve al técnico para un nuevo recorrido.
El profesional de control de calidad OTC grupo OIC y líder territorial OTC verifica la calidad y consistencia de la información registrada tras el cargue y ajuste de las ofertas en los aplicativos dispuestos.</t>
  </si>
  <si>
    <t xml:space="preserve">Instructivo para la captura y ajuste de ofertas del mercado inmobiliario.
Realizar control de calidad de ofertas capturadas en campo
Realizar control de calidad a las ofertas ajustadas y cargadas en FOCA y de la información capturada en territorio </t>
  </si>
  <si>
    <t xml:space="preserve">El Subgerente de información económica y el Abogado revisan la consistencia de  los actos administrativos, de requerirse ajuste se debe realizar la devolución para corrección. </t>
  </si>
  <si>
    <t>Instructivo mutación cuarta
Revisar y aprobar la resolución</t>
  </si>
  <si>
    <t>El Director UAECD y el Gerente de Información Catastral realizan seguimiento a las actividades de la actualización catastral, con el propósito de garantizan el cumplimiento de la programación, analiza las dificultades y propone acciones o estrategias en caso de que se presenten inconvenientes.
El Director UAECD y el Gerente de Información Catastral realizan seguimiento al cumplimiento de cada una de las actividades planeadas, si existe algún incumplimiento se implementan las acciones que se determinan en el marco del instructivo de planificación y seguimiento.</t>
  </si>
  <si>
    <t>Instructivo Planificación y seguimiento de la actualización catastral
- Realizar seguimiento a la Actualización Catastral.
Procedimiento Actualización catastral
- Verificar el cumplimiento de los planes de trabajo o cronograma de la actualización catastral</t>
  </si>
  <si>
    <t>Operaciones estadísticas</t>
  </si>
  <si>
    <t>Posibilidad de afectación reputacional  por pérdida de confianza en la entidad por parte de los usuarios de la información a causa de Resultados no concluyentes o que no reflejen la realidad del fenómeno de estudio</t>
  </si>
  <si>
    <t>*Cambios conceptuales o metodológicos no contemplados en el diseño metodológico. *Falta de información o información incompleta.
* Necesidades de información no identificadas de manera correcta *Deficiencias en la especificación de los objetivos o en los alcances de la operación.
* Falta de seguimiento y control al cronograma de trabajo.</t>
  </si>
  <si>
    <t>(Resultados de la operación estadística con declaraciones de no conformidad de auditoría o de evaluación interna por resultados no concluyentes o que no reflejen la realidad del fenómeno de estudio/ Resultados entregados)*100</t>
  </si>
  <si>
    <t>El Gerente de Información Catastral revisa el plan general de la operación estadística para validar que cumpla con los lineamientos establecidos y que se cuente con los recursos necesarios para dar cumplimiento a lo establecido, de estar conforme aprueba o de lo contrario devuelve para ajustes.</t>
  </si>
  <si>
    <t>1,3,4</t>
  </si>
  <si>
    <t>Revisar el Plan General de la operación estadística</t>
  </si>
  <si>
    <t>Comunicar a los usuarios y corregir los productos de difusión</t>
  </si>
  <si>
    <t>1. Realizar seguimiento a la operación estadística.</t>
  </si>
  <si>
    <t>Jefe OTC</t>
  </si>
  <si>
    <t>El Gerente de Información Catastral revisa que los documentos metodológicos de la operación estadística cumplan con los lineamientos establecidos, de estar conforme aprueba o de lo contrario devuelve para ajustes.</t>
  </si>
  <si>
    <t>Revisar y aprobar el documento metodológico y la ficha de la operación estadística</t>
  </si>
  <si>
    <t>2. Incluir en el cronograma de la segunda iteración estadística y en el procedimiento de operaciones estadísticas la realización de una revisión de resultados por parte del equipo del Observatorio Técnico Catastral al menos 15 días antes de la fecha de publicación.</t>
  </si>
  <si>
    <t>(Documentos elaborados / Documentos programados) * 100</t>
  </si>
  <si>
    <t>El Jefe del Observatorio Técnico Catastral y Expertos (internos o externos) comprueba la coherencia y consistencia de los resultados para asegurar su calidad y posterior análisis para validar la calidad de los resultados obtenidos de acuerdo con los objetivos y las actividades o fases previas, realizando un análisis de contexto y coherencia de la información estadística producida, dejando como soporte el Informe de evaluación de la fase</t>
  </si>
  <si>
    <t>Procedimiento Desarrollo de operaciones estadísticas 
Verificar y analizar datos</t>
  </si>
  <si>
    <t>El Gerente de Información Catastral valida la viabilidad, coherencia y pertinencia de las acciones de mejora propuestas de la operación estadística, si tiene observaciones devuelve para ajuste al Profesional(es) Observatorio Técnico Catastral (OTC)</t>
  </si>
  <si>
    <t>Procedimiento Desarrollo de operaciones estadísticas 
Revisar resultados de la evaluación y el plan de mejora de la operación estadística</t>
  </si>
  <si>
    <t>Impacto</t>
  </si>
  <si>
    <t>Gestión de información geográfica</t>
  </si>
  <si>
    <t>Fortalecer la Infraestructura de Datos Espaciales del Distrito Capital, como herramienta que permite la integración, análisis y explotación de la información geográfica y catastral para la toma de decisiones.</t>
  </si>
  <si>
    <t>Gestionar la estandarización, consolidación, integración y disposición de los recursos de información geográfica de la IDE de Bogotá, para permitir y facilitar el descubrimiento, acceso, aprovechamiento, uso y apropiación de los datos geográficos del Distrito Capital.</t>
  </si>
  <si>
    <t>GIGE</t>
  </si>
  <si>
    <t>Plan anual de trabajo formulado e implementado</t>
  </si>
  <si>
    <t xml:space="preserve">Posibilidad de afectación reputacional  por incumplimiento de los objetivos estratégicos y de las lineas de acción del Plan Estratégico de la IDE de Bogotá para la vigencia, así como posibles retrasos en la hoja de ruta y cronograma establecido para el decenio. a causa de incumplimiento del plan anual de trabajo </t>
  </si>
  <si>
    <t xml:space="preserve"> *Debilidades en la planeación pues no responde a las necesidades de la infraestructura *Desarticulación o no coordinación de los involucrados, bajo compromiso y participación de las entidades *Incumplimiento de tiempos u oportunidad en el seguimiento y control a la ejecución del plan anual de trabajo de IDECA</t>
  </si>
  <si>
    <t>(% acumulado de ejecución de las actividades del plan anual de trabajo de la IDE de Bogotá en el período / % de programación de las actividades del plan anual de trabajo de la IDE de Bogotá en la vigencia ) * 100</t>
  </si>
  <si>
    <t>El  Gerente Ideca y los Subgerentes de Operaciones y de Analítica de Datos,  revisan el documento propuesta del PAT en el sentido de verificar que este de acuerdo con los lineamientos impartidos, para garantizar que se tiene en cuenta todos los componentes de la IDE, que se está de acuerdo con los elementos estratégicos propuestos y alineado al plan de desarrollo, necesidades insterinstitucionales y con los objetivos estrategicos de la UAECD. (C1)</t>
  </si>
  <si>
    <t>Procedimiento Fortalecimiento de la Gobernanza de IDECA. Revisar y aprobar propuesta de plan estratégico o plan anual de trabajo.</t>
  </si>
  <si>
    <t>Diseñar e implementar un plan de contingencia orientado a garantizar el cumplimiento del plan de trabajo en coordinación con las entidades miembros de la IDE de Bogotá.</t>
  </si>
  <si>
    <t>El  Gerente Ideca y los Subgerentes de Operaciones y de Analítica de Datos, junto con el profesional especializado lider del procedimiento de fortalecimiento de la gobernanza Ideca, realizan seguimiento, monitoreo y control al Plan Anual de Trabajo. Registran el avance del PAT en la matriz de seguimiento y en caso de evidenciar atraso La Gerencia Ideca y las Subgerencias de Operaciones y Analítica evaluan causas y definen las acciones pertinentes. realizaran seguimiento de los compromisos para cada caso. (C3)</t>
  </si>
  <si>
    <t>Procedimiento Fortalecimiento de la Gobernanza de IDECA. Realizar seguimiento, monitoreo y control al  plan anual de trabajo.</t>
  </si>
  <si>
    <t>El  Gerente Ideca y los Subgerentes de Operaciones y de Analítica de Datos, desarrollan sesión para aprobación del plan estratégico ante la Comisión Ideca con el propósito de garantizar que se tienen en cuenta todos los componentes de la infraestructura de datos (C2)</t>
  </si>
  <si>
    <t>Procedimiento Fortalecimiento de la Gobernanza de IDECA. Desarrollar sesión para aprobación del plan estratégico ante la Comisión Ideca.</t>
  </si>
  <si>
    <t>Instrumentos técnicos
elaborados y/o actualizados</t>
  </si>
  <si>
    <t>Posibilidad de afectación reputacional  por desactualización, ausencia o baja calidad de instrumentos para la eficiente gestión de la información geográfica a causa de La gestión inoportuna de las actividades o incumplimiento de los requisitos  para la elaboración de propuestas de instrumentos técnicos</t>
  </si>
  <si>
    <t xml:space="preserve"> *Inadecuada planeación de los instrumentos priorizados en relación al alcance y requerimientos *Cambios o transformación en modelos, métodos, tecnología con relación a la Gestión de Información Geográfica *</t>
  </si>
  <si>
    <t>(% de ejecución de  actividades para la elaboración de propuestas de instrumentos técnicos o jurídicos desarrolladas en el período / % de programación de  actividades para la elaboración de propuestas de instrumentos técnicos o jurídicos programadas a desarrollar en la vigencia) * 100</t>
  </si>
  <si>
    <t>El Gerente Ideca y la mesa técnica designada, revisan y aprueban la propuesta de priorización  con el propósito de validar que se cuente con los recursos suficientes para ejecutar la elaboración y/o actualización de los instrumentos técnicos o proyectos jurídicos y que los mismos estén de acuerdo con lo establecido
en el Plan Estratégico Institucional y el Plan estratégico de Ideca. (C1)</t>
  </si>
  <si>
    <t>Procedimiento elaboración y mantenimiento de instrumentos técnicos y jurídicos para la gestión de información geográfica. Revisar y aprobar la propuesta de priorización.</t>
  </si>
  <si>
    <t>Diseñar e implementar un plan de contingencia orientado a garantizar la gestión oportuna de las actividades, así como el cumplimiento de los requisitos  para la elaboración de propuestas de instrumentos técnicos y/o jurídicos</t>
  </si>
  <si>
    <t>1. Realizar semestralmente sesiones de seguimiento de las normas que impactan la elaboración o actualización de instrumentos de GIG</t>
  </si>
  <si>
    <t xml:space="preserve"> Número de sesiones de seguimiento de las normas ejecutadas   / Total de sesiones de seguimiento de normas programadas </t>
  </si>
  <si>
    <t>Humanos
Normativos
Tecnológicos</t>
  </si>
  <si>
    <t>1. Lider del procedimiento - Profesional Especializado</t>
  </si>
  <si>
    <t>El profesional especializado de la Gerencia Ideca, lider del procedimiento  revisa el instrumento preliminar con el propósito de evitar que el instrumento no cuente con las especificaciones necesarias para su implementación.(C2)</t>
  </si>
  <si>
    <t>Procedimiento elaboración y mantenimiento de instrumentos técnicos y jurídicos para la gestión de información geográfica. Revisar instrumento preliminar.</t>
  </si>
  <si>
    <t>El Subgerente a cargo, aplica pruebas y valida la funcionalidad del instrumento técnico con el proposito de identificar la
conformidad de producto para evitar que el instrumento no cuente con las especificaciones necesarias para su implementación. (C2)</t>
  </si>
  <si>
    <t>Procedimiento elaboración y mantenimiento de instrumentos técnicos y jurídicos para la gestión de información geográfica. Aplicar pruebas y analisis de conformidad del instrumento técnico.</t>
  </si>
  <si>
    <t xml:space="preserve">Catálogo de Recursos Geográficos </t>
  </si>
  <si>
    <t>Posibilidad de afectación reputacional  por dificultades en el seguimiento de la oferta y demanda de los recursos geográficos dispuestos en la IDE de Bogotá a causa de la desactualización, impresición o inadecuada estructuración del catalogo de recursos geográficos</t>
  </si>
  <si>
    <t xml:space="preserve"> *Incumplimiento de lineamientos por parte  de los responsables de  garantizar la actualización del catálogo *Carencia de herramientas tecnológicas automatizadas o funcionales para la actualización del catálogo de recursos geográficos *</t>
  </si>
  <si>
    <t xml:space="preserve">Número de recursos geográficos actualizados en el período = (recursos geográficos solicitados para actualizar en el catálogo en el período / número de recursos geográficos actualizados en el catálogo)*100 </t>
  </si>
  <si>
    <t>El profesional especializado de la Gerencia Ideca, profesionales especializados o universitarios de la Subgerencia de Operaciones, verifican la actualización del catálogo de recursos geográficos el propósito de asegurar la trazabilidad y consistencia de la información.</t>
  </si>
  <si>
    <t>Procedimiento Gobierno de Recursos Geográficos. Verificar la actualización del catálogo de recursos geográficos.</t>
  </si>
  <si>
    <t>Automático</t>
  </si>
  <si>
    <t>Diseñar e implementar un plan de contingencia orientado a garantizar la actualización, presición y/o adecuada estructuración del catálogo de recursos geográficos</t>
  </si>
  <si>
    <t xml:space="preserve">El lider funcional, el operador de mesa de servicios, el líder tecnico y el analista de desarrollo analizan requerimientos y diseñan la solución, construcción o ajuste de software, con el propósito de generar soluciones que realmente se atiendan el requerimiento . </t>
  </si>
  <si>
    <t xml:space="preserve">Procedimiento soporte y mantenimiento de sistemas de información. Analizar requerimientos y diseñar la solución, construcción o ajuste de software. </t>
  </si>
  <si>
    <t>Requerimientos de Recursos Geográficos atendidos</t>
  </si>
  <si>
    <t>Posibilidad de afectación reputacional  por insatisfacción de los usuarios de la Infraestructura de Datos Espaciales de Bogotá a causa de incumplimientos de los requisitos normativos y del cliente o de los grupos de valor en la atención de los requerimientos de información geográfica</t>
  </si>
  <si>
    <t xml:space="preserve"> *Incumplimiento de tiempos u oportunidad de respuestas *Incumplimiento de lineamientos y el contenido de las respuestas que no cumplen los requerimientos de los usuarios y los establecidos en la normatividad vigente *</t>
  </si>
  <si>
    <t>(Número  de requerimientos de recursos geográficos atendidos con oportunidad y calidad / Total de requerimientos de recursos geográficos recibidos para atención) *100</t>
  </si>
  <si>
    <t>El gerente Ideca, subgerente de operaciones o subgerente de analítica de datos, revisan conforme a los requisitos establecidos el cumplimiento de las especificaciones en la respuesta proyectada por el profesional asignado y evalúan si puede aprobarse la misma con el propósito de verificar que la respuesta a la solicitud sea pertinente, oportuna y cumpla con los lineamientos y normas
establecidas para tal fin.</t>
  </si>
  <si>
    <t>Procedimiento Atención de Requerimientos de Recursos Geográficos. Aprobar respuesta.</t>
  </si>
  <si>
    <t>Direccionar al responsable asignado de la atención del requerimiento a las instancias correspondientes para la indagación pertinente de tal manera que se garantice la atención del requerimiento con el lleno de las especificaciones establecidas</t>
  </si>
  <si>
    <t>1. Realizar sesiones de trabajo mensual para el seguimiento del cumplimiento en términos de calidad y oportunidad.</t>
  </si>
  <si>
    <t>Número de sesiones de seguimiento ejecutadas / Número de sesiones de seguimiento programadas*100%</t>
  </si>
  <si>
    <t>Jefe de dependencia
Profesional asignado
Auxiliar administrativo</t>
  </si>
  <si>
    <t>Datos de referencia para Bogotá Distrito Capital y documentos técnicos</t>
  </si>
  <si>
    <t>Posibilidad de afectación reputacional  por incorformidad y perdida de crebilidad en el producto Mapa de Referencia por parte de los usuarios a causa de incumplimiento en la publicación del número de datos de referencia solicitados para actualizar por versión</t>
  </si>
  <si>
    <t xml:space="preserve"> *Problemas tecnológicos o técnicos en la arquitectura de la UAECD  *Desactualización de la documentación técnica asociada por versión de las capas suministradas por las entidades *Incongruencia entre las BDG origen y las BDG destino</t>
  </si>
  <si>
    <t>(Número  de datos de referencia actualizados por versión / Total de datos de referencia solicitados para actualizar por versión) *100</t>
  </si>
  <si>
    <t>El profesional especializado lider del procedimiento de la Subgerencia de Operaciones verifica las actualizaciones de los documentos técnicos en terminos de forma, consistencia y coherencia . (C2)</t>
  </si>
  <si>
    <t>Procedimiento de gestión de datos de referencia. Verificar las actualizaciones de los documentos técnicos.</t>
  </si>
  <si>
    <t>Realizar convocatoria extraordinaria mesa técnica Mapa de Referencia en el marco de la Comisión Ideca con el fin de garantizar el cumplimiento de los requisitos de actualización del conjunto de datos</t>
  </si>
  <si>
    <t>El profesional especializado lider de procedimiento de la Subgerencia de Operaciones valida la actualización y cargue de los datos de referencia en la base de datos geográfica con el propósito de validar la consistencia de los datos respecto a los datos suministrados por las entidades responsables  (C3)</t>
  </si>
  <si>
    <t>Procedimiento de gestión de datos de referencia. Validar actualización y cargue de los datos de referencia en la base de datos geográfica.</t>
  </si>
  <si>
    <t>El profesional responsable de la Gerencia de Tecnología mantiene y soporta las aplicaciones y/o sistemas de información con el proposito de disminuir o eliminar los problemas tecnologicos de la UAECD  (C1)</t>
  </si>
  <si>
    <t>Procedimiento soporte y mantenimiento de sistemas de información. Mantener y soportar las aplicaciones y/o sistemas de información.</t>
  </si>
  <si>
    <t>Externa</t>
  </si>
  <si>
    <t>Datos temáticos y
documentos técnicos</t>
  </si>
  <si>
    <t>Posibilidad de afectación reputacional  por pérdida de crebilidad e incorformidad por parte de los usuarios de la IDE de Bogotá respecto a las capas geográficas publicadas a causa de incumplimiento en la publicación del número de datos temáticos actualizados y/o generados en el período</t>
  </si>
  <si>
    <t xml:space="preserve"> *Incumplimiento de lineamientos establecidos por IDECA por parte de la entidad productora *Inadecuado diligenciamiento de los documentos técnicos en terminos de forma, consistencia y coherencia *Problemas tecnológicos o técnicos en la arquitectura de la UAECD</t>
  </si>
  <si>
    <t>(Número  de datos temáticos actualizados y/o generados en el período / Total de datos  temáticos programados para actualizar y/o generar en la vigencia) *100</t>
  </si>
  <si>
    <t>El Profesional Universitario Administrador de la Base de Datos, revisa y valida que los datos cargados en pruebas cumplan con lo establecido en el Instructivo para el cargue de la base de datos geográfica, se diligencia el formato Chequeo cargue de datos y se notifican los resultados con el propósito de validar los criterios de para el cargue de la base de datos de pruebas, en cuanto a consistencia y coherencia de los datos. (C1)</t>
  </si>
  <si>
    <t>Procedimiento de Gestión de Datos Temáticos. Revisar y validar los datos cargados en la base de datos de pruebas (ACT14)</t>
  </si>
  <si>
    <t>Convocatoria extraordinaria mesa técnica  en el marco de la Comisión Ideca con el fin de garantizar el cumplimiento de los requisitos de actualización y generación de capas</t>
  </si>
  <si>
    <t>El Profesional Especializado líder de procedimiento Datos Temáticos,verifica que los documentos técnicos cumplan con los siguientes criterios: Forma: Que hayan sido diligenciados en los formatos o herramientas definidas en IDECA o en las entidades productoras. cumpliendo con los requerimientos mínimos identificados en cada estándar. Además, se analizarán aspectos como: Nombres, Control de Versiones, etc. Consistencia: Hace referencia a que exista correspondencia entre documentos técnicos, en aspectos como la codificación, nombre de objetos, la definición de subtipos y/o dominios. Coherencia: Los documentos estén acordes con el contenido al interior de los estos, garantizando la conexión lógica integral, con el porposito de validar los criterios de forma, consistencia y coherencia de los documentos técnicos. (C2)</t>
  </si>
  <si>
    <t xml:space="preserve">Procedimiento de Gestión de Datos Temáticos. Verificar los resultados (ACT18) </t>
  </si>
  <si>
    <t>El administrador de plataforma, supervisa diariamente todos los componentes de la infraestructura tecnológica de la UAECD con el propósito de detectar y resolver posibles problemas antes de que impacten los servicios de negocio y llegar a una correcta toma de decisiones sobre las soluciones a adquirir dadas las necesidades y capacidades reales de la entidad.  (C3)</t>
  </si>
  <si>
    <t>Procedimiento de Gestión de la Infraestrutura Tecnológica. Monitorear la gestión y capacidades de la infraestructura y plataformas 
(ACT19)</t>
  </si>
  <si>
    <t>Sistemas de información</t>
  </si>
  <si>
    <t>Servicios Web Geográficos Interoperables</t>
  </si>
  <si>
    <t>Posibilidad de afectación reputacional  por la inapropiada gestión de los servicios web geograficos a causa de incumplimiento en la actualización y/o generación de los servicios web en el período</t>
  </si>
  <si>
    <t xml:space="preserve"> *Problemas tecnológicos o técnicos en la arquitectura de la UAECD *Deficiencia en el control de los requerimientos técnicos que deben cumplir los servicios web *</t>
  </si>
  <si>
    <t>(Número de servicios web geográficos actualizados o generados en el período / Total de servicios web geográficos solicitados para publicar)  * 100</t>
  </si>
  <si>
    <t>El profesional especializado de la subgerencia de operaciones (líder de servicios) verifica que el servicio web geográfico en ambiente de pruebas cumpla con los requisitos mínimos requeridos y buenas prácticas para los servicios web geográficos. (C2)</t>
  </si>
  <si>
    <t>Procedimiento gestión de servicios web geográficos. Verificar servicio web geográfico en ambiente de pruebas</t>
  </si>
  <si>
    <t>Convocatoria extraordinaria para articulación institucional a través del procedimiento de gobernanza de la IDE de Bogotá con el fin de garantizar el cumplimiento de los requisitos de actualización de los servicios web geograficos asociados al conjunto de datos generados o actualizados durante el período</t>
  </si>
  <si>
    <t>El subgerente de operaciones revisa la solicitud del servicio web geográfico que se requiere publicar en ambiente de producción, para verificar y controlar los aspectos de despliegue y coherencia de los servicios web geográficos que se van a publicar para paso a producción. (C2)</t>
  </si>
  <si>
    <t>Procedimiento gestión de servicios web geográficos. Aprobar publicación del servicio web geográfico para paso a producción</t>
  </si>
  <si>
    <t>El profesional asignado de la subgerencia de operaciones (Administrador consola de mapas Bogotá) verifica que el servicio web geográfico en ambiente de producción cumpla con los requisitos mínimos requeridos y buenas prácticas para los servicios web geográficos. (C2)</t>
  </si>
  <si>
    <t>Procedimiento gestión de servicios web geográficos. Verificar servicio web geográfico en ambiente de producción</t>
  </si>
  <si>
    <t>El administrador de la plataforma de la Gerencia de Tecnología valida la disponibilidad de la Infraestructura Tecnologica con el proposito de disminuir o eliminar los problemas tecnologicos de la UAECD . (C1)</t>
  </si>
  <si>
    <t>Procedimiento de Gestión de la Infraestrutura Tecnológica. Validar la disponibilidad de la infraestrutura tecnológica.</t>
  </si>
  <si>
    <t>Estrategias desarrolladas
para la promoción y
fortalecimiento de
capacidades Técnicas de
IDECA.</t>
  </si>
  <si>
    <t>Posibilidad de afectación reputacional  por debilidades en la información publicada en los canales y plataformas disponibles, así como en el desarrollo de los eventos de promoción y/ o fortalecimiento a causa de debilidades en el diseño e implementación de la estrategia desarrollada para la promoción, difusión y fortalecimiento de las capacidades técnicas de los miembros de la IDE de Bogotá.</t>
  </si>
  <si>
    <t xml:space="preserve"> *Incorrecta formulación de la estrategia desarrollada para la promoción, difusión y fortalecimiento de las capacidades técnicas de los miembros de la IDE de Bogotá. *debilidades en la implementación de la estrategia desarrollada  para la promoción y difusión y fortalecimiento de capacidades *</t>
  </si>
  <si>
    <t>(% acumulado de ejecución de las actividades de la estrategia para la promoción y fortalecimiento de capacidades técnicas IDECA en el período / % de programación de las actividades de la estrategia para la promoción y fortalecimiento de capacidades técnicas IDECA  en la vigencia ) * 100</t>
  </si>
  <si>
    <t>El Gerente IDECA y los Subgerentes de Operaciones y de Analítica de Datos revisan y aprueban la Estrategia de Promoción, Difusión y Fortalecimiento de Capacidades de Ideca. (C1 y C2)</t>
  </si>
  <si>
    <t>Procedimiento para la promoción, Difusión y Fortalecimiento de Capacidades Técnicas de Ideca. Revisar y aprobar la estrategia de promoción, difusión y fortalecimiento de capacidades de Ideca.</t>
  </si>
  <si>
    <t>A través de las mesas de trabajo de la comisión Ideca realizar seguimiento, monitoreo y acciones de mejora de las actividades establecidas en la estrategia.</t>
  </si>
  <si>
    <t>El profesional Especializado y el Equipo de trabajo de fortalecimiento de las capacidades Procedimiento para la promoción, validan el material a utilizar y los instrumentos de implemntación de la estratégia (C1)</t>
  </si>
  <si>
    <t>Procedimiento para la promoción, Difusión y Fortalecimiento de Capacidades Técnicas de Ideca. Validar el material a utilizar y los instrumentos de
implementación de la estrategia</t>
  </si>
  <si>
    <t>El Gerente IDECA y los Subgerentes de Operaciones y de Analítica de Datos Validan el informe de las actividades desarrolladas en el marco de la estrategia. (C2)</t>
  </si>
  <si>
    <t>Procedimiento para la promoción, Difusión y Fortalecimiento de Capacidades Técnicas de Ideca. Validar el informe de las actividades desarrolladas en el marco de la estrategia.</t>
  </si>
  <si>
    <t>Ortoimagen
Modelo Digital de Terreno
Base de datos cartográfica digital</t>
  </si>
  <si>
    <t xml:space="preserve">Posibilidad de afectación reputacional  por incorformidad por parte de los usuarios de la IDE de Bogotá respecto a los productos de cartografía básica a causa de incumplimientos de las especificaciones técnicas mínimas </t>
  </si>
  <si>
    <t xml:space="preserve"> *Debilidades en la formulación del plan de trabajo en concordancia con los productos de cartografía básica a generar *Debilidades en la verificación del cumplimiento de requerimientos técnicos mínimos de los insumos *</t>
  </si>
  <si>
    <t>(N de Productos de cartografía básica que cumplen con las especificaciones técnicas definidas  / Total de productos de cartografía básica generados en el período) * 100</t>
  </si>
  <si>
    <t>El líder del procedimiento para la generación de productos de cartografía básica, el Gerente IDECA y el  Subgerente de Operaciones verifican que el plan de trabajo no tenga inconsistencias frente a las diversas fases y actividades previstas.</t>
  </si>
  <si>
    <t>Procedimiento para la generación de productos de cartografía básica.
Evaluar el plan de trabajo propuesto para la generación de productos cartográficos</t>
  </si>
  <si>
    <t xml:space="preserve">Realizar los ajustes requeridos al plan de trabajo y establecer las acciones de contingencia necesarias, cuando se identifique situaciones que puedan afectar la calidad de los productos de cartografía básica. </t>
  </si>
  <si>
    <t>El líder de procesamiento y el ingeniero de control de calidad verifican posibles inconformidades con respecto a los elementos y subelementos establecidos en las especificaciones técnicas emitidas por el IGAC.</t>
  </si>
  <si>
    <t>Procedimiento para la generación de productos de cartografía básica: Realizar control de calidad de Modelo Digital de Terreno MDT
Documento técnico para la generación de productos cartográficos básicos</t>
  </si>
  <si>
    <t>Procedimiento para la generación de productos de cartografía básica: Realizar control de calidad de Ortoimágen
Documento técnico para la generación de productos cartográficos básicos</t>
  </si>
  <si>
    <t>Procedimiento para la generación de productos de cartografía básica: Realizar control de calidad de la base de datos vectorial
Documento técnico para la generación de productos cartográficos básicos</t>
  </si>
  <si>
    <t>Gestión presupuestal y financiera</t>
  </si>
  <si>
    <t>Administrar los recursos financieros y proveer información presupuestal, contable y de tesorería para apoyar el cumplimiento de la misión de la UAECD</t>
  </si>
  <si>
    <t>GPFI</t>
  </si>
  <si>
    <t xml:space="preserve"> Órdenes de pago</t>
  </si>
  <si>
    <t>Posibilidad de afectación económica y reputacional  por la generación de sanciones administrativas, disciplinarias, y reprocesos a causa de Trámites de pago sin el lleno de los requisitos legales</t>
  </si>
  <si>
    <t xml:space="preserve"> *Solicitudes de pago con errores o sin la documentación completa y requerida.   *Personal sin experiencia, *Incumplimiento de procedimientos y controles</t>
  </si>
  <si>
    <t>(Solicitudes tramitadas con cumplimiento de requisitos legales / Total de solicitudes de pago a tramitar) * 100</t>
  </si>
  <si>
    <t>El profesional de presupuesto o funcionario asignado siempre que va a procesar una orden de pago, valida que la documentación adjunta al cobro o cuenta recibida coincida con el número de pago cobrado, si el cobro es de persona natural o jurídica y el tipo de contribuyente; de acuerdo con las instrucciones del numeral 2. INSTRUCCIONES del Instructivo, el cual adicionalmente indica que cuando se autoricen pagos de endosos u órdenes judiciales a personas naturales o jurídicas el supervisor deberá requerir el certificado SARLAFT que se expide en la siguiente URL https://sanctionssearch.ofac.treas.gov/; con el fin de prevenir dobles pagos o pagos en exceso, evitar incongruencias, información faltante y pagos errados o sin el lleno de los requisitos legales. De presentarse inconsistencias en la validación de los documentos de pago, se devuelve la cuenta al contratista y/o supervisor según sea el caso.</t>
  </si>
  <si>
    <t>Instructivo Revisión y Validación de Cuentas
Validar documentos de pago</t>
  </si>
  <si>
    <t>1. Dejar evidencia del caso o los casos materializados
2. Re - liquidar la OP presupuestalmente de acuerdo con la normatividad aplicable</t>
  </si>
  <si>
    <t>Reportar trimestralmente el estado del  Consolidado de Cuentas de la UAECD (control de radicación)</t>
  </si>
  <si>
    <t>(Estado Consolidado de Cuentas de la UAECD reportado / Estado Consolidado de Cuentas de la UAECD del trimestre) * 100</t>
  </si>
  <si>
    <t>Recursos  humanos, físicos, informáticos  y  tecnológicos</t>
  </si>
  <si>
    <t>Profesional SAF (Presupuesto)</t>
  </si>
  <si>
    <t xml:space="preserve">El profesional especializado de presupuesto revisa por segunda vez en el Consolidado de Cuentas, las órdenes de pago de las personas jurídicas y resoluciones frente a los soportes, con base en el Liquidador de Pagos vigente y en el aplicativo OPGET Financiero, con el fin de garantizar la congruencia de los soportes con el informe cobrado y que los descuentos respectivos se hayan realizado correctamente antes de aprobarla. Si encuentra inconsistencias devuelve a quien la elaboró para que realice los ajustes. </t>
  </si>
  <si>
    <t>Instructivo Revisión y validación de cuentas
Realizar segunda revisión de la orden de pago</t>
  </si>
  <si>
    <t>El técnico o auxiliar administrativo de presupuesto ejecuta las siguientes validaciones en el Consolidado de Cuentas:  1. Ubicación de la orden de pago en la carpeta del contrato. 2. Independientemente de la fuente de financiación la orden de pago debe indicar“Sin Situación de Fondos”, 3. El registro presupuestal afectado debe coincidir con el del Envío Autorizaciones de Pago Tesorería, 4. El valor del informe debe coincidir con el del Envío Autorizaciones de Pago Tesorería y 5. La cuenta debe tener OP asignada en OPGET Financiero, para aprobar las ódenes de pago realizadas y crear el Envío Autorizaciones de Pago Tesorería (se crea automático con el Consolidado de Cuentas) y la Relación de Documentos a Radicar (OPGET) para firma del subgerente administrativo y financiero y posterior remisión a la Tesorería. En caso de que una cuenta no cumpla con alguno de estos requisitos, se solicita la autorización de anulación de la OP a la Subgerencia Administrativa y Financiera para realizar de nuevo el proceso de elaboración y revisión de orden de pago.</t>
  </si>
  <si>
    <t>Instructivo Revisión y validación de cuentas
Validar el Envío Autorizaciones de Pago Tesorería para firma</t>
  </si>
  <si>
    <t xml:space="preserve"> Certificados de Registro Presupuestal
(anulados o liberados parcialmente)</t>
  </si>
  <si>
    <t>Posibilidad de afectación económica y reputacional  por reprocesos, desgaste administrativo e incumplimiento en la ejecución y pagos a causa de anulación errónea de saldos de registros presupuestales de compromisos vigentes</t>
  </si>
  <si>
    <t xml:space="preserve"> *Personal con conocimientos desactualizados *Errores humanos *Incumplimiento de procedimientos y controles</t>
  </si>
  <si>
    <t>(Total de RP anulados correctamente/ Total de anulaciones de RP solicitadas)*100</t>
  </si>
  <si>
    <t>El profesional de presupuesto verifica la solicitud frente al acta de liquidación del contrato o informe final de supervision, garantizando que los saldos a anular correspondan a contratos ya finalizados o liquidados. Si la documentación no está completa devuelve al área solicitante para su corrección.</t>
  </si>
  <si>
    <t>Procedimiento Administración Presupuestal
Verificar soportes de la solicitud de anulación de saldos</t>
  </si>
  <si>
    <t>1. Dejar evidencia del caso o los casos materializados, 
2. Anular los saldos del RP, en caso de estar pendiente,
3. Reconstituir el RP anulado por error, en caso de anulación de RP por error.  
4. Buscar los recursos anulados o liberados, en la vigencia, y volver a emitir otro RP.</t>
  </si>
  <si>
    <t>El profesional especializado de presupuesto revisa el acta de anulación de saldos frente a los soportes respectivos, verificando que la información esté completa y correcta, si no lo está devuelve a elaborar acta de anulación</t>
  </si>
  <si>
    <t>Procedimiento Administración Presupuestal
Revisar acta de anulación de saldos</t>
  </si>
  <si>
    <t>El profesional de presupuesto genera reporte en los aplicativos correspondientes para verificar que se anularon todos los saldos, garantizando que se registraron correctamente, si los saldos incluidos en el acta no están anulados devuelve a registrar las anulaciones en los aplicativos correspondientes.</t>
  </si>
  <si>
    <t>Procedimiento Administración Presupuestal
Validar anulaciones en reporte de los aplicativos correspondientes</t>
  </si>
  <si>
    <t xml:space="preserve">El profesional de presupuesto verifica la solicitud frente al acta de liquidación del contrato o informe final de supervision, validando la consistencia de la solicitud remitida por las áreas frente a los soportes. Si la información no es correcta devuelve al área solicitante.  </t>
  </si>
  <si>
    <t>Procedimiento Administración Presupuestal
Verificar soportes de la solicitud de anulación de saldos de reserva presupuestal y cotejarla con los aplicativos</t>
  </si>
  <si>
    <t>El profesional de presupuesto genera reporte de reservas presupuestales en los aplicativos dispuestos para verificar que las anulaciones quedaron registradas correctamente, si los saldos incluidos en el acta no están anulados devuelve a registrar las anulaciones en los aplicativos dispuestos.</t>
  </si>
  <si>
    <t>Procedimiento Administración Presupuestal
Validar anulaciones en reporte de los aplicativos dispuestos</t>
  </si>
  <si>
    <t xml:space="preserve">Certificados de Disponibilidad Presupuestal   </t>
  </si>
  <si>
    <t>Posibilidad de afectación reputacional  por reprocesos, desgaste administrativo y retraso en el trámite contractual a causa de expedición errónea de certificados de disponibilidad presupuestal</t>
  </si>
  <si>
    <t xml:space="preserve"> *Personal con conocimientos desactualizados o sin experiencia *Solicitudes con información inexacta *Incumplimiento de procedimientos y controles</t>
  </si>
  <si>
    <t>(Número de CDP expedidos  correctamente/ Número de solicitudes de CDP)*100</t>
  </si>
  <si>
    <t>El profesional de presupuesto recibe la solicitud de CDP remitida por las diferentes áreas ejecutoras del presupuesto y valida que la información sea consistente, si no lo es devuelve la solicitud al área solicitando indicando las inconsistencias presentadas para su corrección.</t>
  </si>
  <si>
    <t>Procedimiento Administración Presupuestal
Validar las solicitudes de CDP</t>
  </si>
  <si>
    <t>1. Dejar evidencia del caso o los casos materializados, 
2. Generar los CDP pendientes.</t>
  </si>
  <si>
    <t>El profesional especializado de presupuesto revisa el CDP frente a la solicitud con el fin de validar la correcta elaboración, si no es consistente devuelve para ajuste o reelaboración.</t>
  </si>
  <si>
    <t>Procedimiento Administración Presupuestal
Revisar CDP</t>
  </si>
  <si>
    <t>El profesional de presupuesto recibe la solicitud remitida por la Subgerencia de contratación y la valida frente a los documentos aportados para el registro, verificando el cumplimiento de los requisitos legales, si no es consistente devuelve la solicitud al técnico o auxiliar administrativo de presupuesto indicando las inconsistencias presentadas para corrección con copia al profesional especializado, el técnico o auxiliar remite por correo a la Subgerencia de contratación para la respectiva gestión.</t>
  </si>
  <si>
    <t>Procedimiento Administración Presupuestal
Validar las solicitudes de CRP</t>
  </si>
  <si>
    <t>El profesional especializado de presupuesto revisa el CRP frente a los soportes respectivos para garantizar su correcta elaboración, si no lo es, devuelve para ajuste.</t>
  </si>
  <si>
    <t>Procedimiento Administración Presupuestal
Revisar CRP</t>
  </si>
  <si>
    <t>Estados financieros transmitidos y publicados</t>
  </si>
  <si>
    <t>Posibilidad de afectación económica y reputacional  por toma de decisiones inadecuadas y sanciones administrativas y disciplinarias a causa de registro y generación de información financiera no precisa ni acorde con el marco normativo contable.</t>
  </si>
  <si>
    <t xml:space="preserve"> *Personal con conocimientos desactualizados dados los cambios en las normas tributarias, financieras y contables aplicables. *No se recibe la informacion completa, correcta o a tiempo por parte de las dependencias implicadas. *</t>
  </si>
  <si>
    <t>(Número de sanciones asociadas a hallazgos de auditoría relacionados con información financiera o contable no acorde con el marco normativo aplicable*1)</t>
  </si>
  <si>
    <t>El profesional especializado o universitario, técnico operativo, auxiliar administrativo o contratista  validar los datos y las transacciones a reconocer analizando la información y transacciones soportadas y que pretenden ser reconocidas así: · Identifica el hecho económico para efectos de determinar si es susceptible de ser reconocido. · Verifica si cuenta con un valor monetario fiable que permita su registro. · Clasifica el hecho económico según su origen y naturaleza, para efectos de determinar las partidas a afectar y en especial cuando se utilice la subcuenta “Otros”. Adicionalmente, verifica la información reportada por los supervisores de contratos y/o convenios interadministrativos que presentan facturas de proveedores pendientes de trámite de pago, así como la discriminación de los costos y gastos; para efectos de dar cumplimiento a la normatividad contable, evitando el riesgo de incumplimiento del principio contable de la importancia relativa. Si la transacción no cumple las condiciones para ser reconocida informa al Contador de la entidad y/o reitera el requerimiento.</t>
  </si>
  <si>
    <t>Procedimiento Administración Contable
Analizar las transacciones soportadas para su reconocimiento contable</t>
  </si>
  <si>
    <t>Otros esquemas</t>
  </si>
  <si>
    <t>1. Dejar evidencia del caso o los casos materializados, así como de la subsanación de la información financiera o contable implicada. 
2. En caso de no haber realizado el registro generar los reportes contables.
3. Realizar reuniones con las áreas implicadas para tomar decisiones sobre el tratamiento frente a las fallas en el reporte de la información financiera o contable.</t>
  </si>
  <si>
    <t xml:space="preserve">1. Asistir o realizar capacitaciones al equipo de trabajo en la normativa contable. </t>
  </si>
  <si>
    <t>(Capacitaciones de norma realizadas /Capacitaciones de norma programadas)  * 100</t>
  </si>
  <si>
    <t xml:space="preserve">Recursos  humanos, físicos, informáticos  y  tecnológicos
</t>
  </si>
  <si>
    <t>Contador</t>
  </si>
  <si>
    <t>El contador de la entidad verifica la justificación y/o soportes que anteceden al registro contable, y valida los datos y las transacciones a reconocer, con el fin de dar cumplimiento a la normatividad contable, evitando el riesgo de incumplimiento del principio contable de la importancia relativa. Si la transacción no cumple las condiciones para ser reconocida o revelada, informa al área de gestión la no procedencia de la contabilización de la transacción y solicita los ajustes.</t>
  </si>
  <si>
    <t>Procedimiento Administración Contable
Validar la procedencia de la contabilización de la transacción</t>
  </si>
  <si>
    <t>2. Reportar las partidas relevantes en las notas a los estados financieros</t>
  </si>
  <si>
    <t>(Reporte de notas a los estados financieros  reportadas / Reporte de notas a los estados financieros por reportar) * 100</t>
  </si>
  <si>
    <t>El contador, profesional especializado o universitario, técnico operativo, auxiliar administrativo o contratista efectúa conciliación de saldos contables mediante verificación de: - Que las transacciones se registren en las cuentas contables respectivas. - Que las transacciones permanentes tales como: movimientos de nómina, almacén, causación de órdenes de pago, facturación, tesorería; hayan sido recibidos de las áreas funcionales y registradas. - Que el informe generado en el aplicativo contable permita identificar inconsistencias a nivel de tercero en las subcuentas, de conformidad con la naturaleza de las cuentas y proceder a su clasificación pertinente; todo ello, con el fin de validar que las transacciones hayan sido contabilizadas de forma completa, neutral y libre de error, mitigando el riesgo de aplicación incorrecta de los principios de contabilidad pública. Si las transacciones no están completas y debidamente registradas de acuerdo con la naturaleza de la cuenta se genera Libro Auxiliar por terceros y se identifican las partidas contables objeto de revisión .</t>
  </si>
  <si>
    <t>Procedimiento Administración Contable
Validar y revisar movimientos contables</t>
  </si>
  <si>
    <t xml:space="preserve">El contador, profesional especializado o universitario, técnico operativo, auxiliar administrativo o contratista y el profesional responsable de los procesos en las áreas de gestión realizan las conciliaciones de los saldos de cuentas, con el fin de verificar la completitud de los registros de la información tanto de las áreas como del proceso contable para depurar las cifras y demás datos y garantizar que hayan sido contabilizadas de forma completa, neutral y libre de error mitigando el riesgo de aplicación incorrecta de los principios de contabilidad pública.  Si hay diferencias, registra las transacciones correspondientes a ajustes, actualizaciones de saldos contables y cierres de periodo.  </t>
  </si>
  <si>
    <t>Procedimiento Administración Contable
Validar y registrar los saldos de las cuentas contables propias de conciliación.</t>
  </si>
  <si>
    <t>El contador, profesional especializado o universitario, técnico operativo, auxiliar administrativo o contratista valida que los registros de los ajustes realizados cumplan con las políticas internas y con los requerimientos de la Contaduría General de la Nación-CGN y la Dirección Distrital de Contabilidad-DDC; con el fin de que estos cumplan las características cualitativas de confiabilidad, relevancia y comprensibilidad para los usuarios de la información. Si se presentan errores, inconsistencias o diferencias en el reporte devuelve a la actividad "Registrar las transacciones correspondientes a ajustes, actualizaciones de saldos contables y cierres de periodo.</t>
  </si>
  <si>
    <t>Procedimiento Administración Contable
Generar, revisar y validar los registros contables del periodo</t>
  </si>
  <si>
    <t>El subgerente administrativo y financiero y el gerente de gestión corporativa revisan y aprueban los estados financieros con el fin de que reflejen razonablemente la realidad financiera, económica, social y ambiental de la Unidad, de tal forma que estos cumplan las características cualitativas de
confiabilidad, relevancia y comprensibilidad para los usuarios de la información y con ello disminuir el riesgo en la generación de información financiera no precisa ni acorde al marco normativo contable.   Si las cifras contenidas en los estados financieros no son razonables, no se aplica correctamente la normatividad vigente en materia contable o no se reflejan los principales hechos económicos de la entidad, se devuelven al contador para ajustes y correcciones.</t>
  </si>
  <si>
    <t>Procedimiento Administración Contable
Revisar y aprobar los estados financieros trimestrales o anuales</t>
  </si>
  <si>
    <t>Gestión de pagos
(Órdenes de pago administrativas)</t>
  </si>
  <si>
    <t>Posibilidad de afectación económica y reputacional  por sanciones administrativas, disciplinarias y pago de intereses de mora a causa de giro de pagos asociados a la nómina, órdenes judiciales y otros pagos administrativos de forma extemporánea.</t>
  </si>
  <si>
    <t xml:space="preserve"> *Inconsistencias en la entrega de información *Demoras en la presentación y entrega a Tesorería de la información para el pago *Fallas tecnológicas</t>
  </si>
  <si>
    <t>(Pagos administrativos presentados a tiempo/Pagos programados) *100</t>
  </si>
  <si>
    <t xml:space="preserve">El  auxiliar administrativo o técnico de tesorería recibe de SAF-Presupuesto  las órdenes radicadas en el Envío - OPGET y valida que sean recibidas por el sistema, establece situaciones presupuestales en las que la cuenta no tenga PAC asignado, o existan errores de registro en el aplicativo; si las órdenes no pueden continuar el proceso de pago devuelve a Presupuesto mediante correo electrónico detallando el motivo. </t>
  </si>
  <si>
    <t>Procedimiento Administración de Tesorería
Validar las órdenes de pago radicadas</t>
  </si>
  <si>
    <t>1. Dejar evidencia de la materialización. 
2. Realizar reuniones con las áreas implicadas para tomar decisiones sobre el tratamiento frente a las fallas que causan el pago extemporáneo,  no realizado o no presentado.</t>
  </si>
  <si>
    <t xml:space="preserve">BogData cada vez que se va a realizar un pago valida que las transacciones hayan sido exitosas y no se presenten rechazos, a través del Reporte Historial de Pagos, para identificar los pagos que no serán efectivos, entre otras, por las siguientes inconsistencias: Cuenta inactiva, error en el No. de identificación, error en la certificación bancaria, cambio de cuenta, tipo de cuenta o que el tercero no corresponda con el número de la cuenta creada. </t>
  </si>
  <si>
    <t>C1
C3</t>
  </si>
  <si>
    <t>Procedimiento Administración de Tesorería
Verificar la conformidad de las transacciones en BogData</t>
  </si>
  <si>
    <t>Permisos, privilegios, claves y roles de administradores</t>
  </si>
  <si>
    <t>Posibilidad de afectación económica y reputacional  por sanciones disciplinarias y penales originadas en la realización de transacciones financieras por usuarios no autorizados a causa de la desactualización ante entidades bancarias, de permisos, privilegios, claves y roles a funcionarios que ya no laboran en la entidad.</t>
  </si>
  <si>
    <t xml:space="preserve"> *Demoras en el reporte de funcionarios autorizados, *Cambios tecnológicos. *Personal no autorizado para trámites bancarios.</t>
  </si>
  <si>
    <t>(Permisos, privilegios, claves y roles como administradores actualizadas / Permisos, privilegios, claves y roles por actualizar)*100
Nota: Aplica cuando hay cambios de funcionarios y sus roles</t>
  </si>
  <si>
    <t xml:space="preserve">El Tesorero solicita a la Subgerencia de Talento Humano el reporte de novedades de personal de los cargos del Ordenador del gasto, el responsable de Presupuesto, el Tesorero, el Representante Legal o el Profesional Especializado de Tesorería, con el fin de confirmar la información de permisos, privilegios, claves, firmas y roles en los portales bancarios y aplicativos financieros de la UAECD y SDH con el fin de garantizar que las firmas autorizadas se encuentren actualizadas en las diferentes entidades bancarias y aplicativos financieros, para  efectuar oportunamente las actividades del proceso.  En caso de novedades realiza las  gestiones pertinentes de Tesorería en portales bancarios y SHD . </t>
  </si>
  <si>
    <t xml:space="preserve">Procedimiento Administración de Tesorería
Controlar vigencia de firmas, permisos y roles </t>
  </si>
  <si>
    <t>1. Dejar evidencia de la materialización.
2. Coordinar entre las áreas un cronograma por medio de mesa conjunta para el pago en los tiempos establecidos, tratar las posibles sanciones y darle solución al retraso.</t>
  </si>
  <si>
    <t>Gestión documental</t>
  </si>
  <si>
    <t>Administrar la gestión documental de la Unidad mediante la creación y actualización de políticas, planes, programas e instrumentos archivísticos que permitan la custodia y conservación de la documentación facilitando su acceso y uso a los grupos de interés, contribuyendo a la toma de decisiones para el desarrollo de la gestión, asegurando la información como un activo institucional.</t>
  </si>
  <si>
    <t>GDOC</t>
  </si>
  <si>
    <t>Comunicaciones y/o notificaciones entregadas</t>
  </si>
  <si>
    <t>Posibilidad de afectación económica y reputacional  por entrega fallida o inoportuna de comunicaciones oficiales a causa de alto porcentaje de devoluciones de documentos que deben ser distribuidos a través del equipo de gestión documental.</t>
  </si>
  <si>
    <t xml:space="preserve"> *Cambios en la nomenclatura de muchos predios por efecto de la reconfiguración del espacio urbano del Distrito Capital luego de las construcciones y obras de la administración distrital. *Errores en el destinatario y la dirección de la información para la entrega de las comunicaciones. *</t>
  </si>
  <si>
    <t>(N° de comunicaciones oficiales entregadas sin devolución) / Total de comunicaciones oficiales
entregadas)*100</t>
  </si>
  <si>
    <t>El Director, Gerente, Subgerente, Jefe de Oficina o su delegado, siempre que se gestione la respuesta a una comunicación revisa y valida integralmente la respuesta y anexos de la comunicación externa, datos de destinatario y dirección de entrega, garantizando una respuesta coherente, pertinente y precisa a la comunicación externa recibida - ER.</t>
  </si>
  <si>
    <t>GDOC-PR-07 Procedimiento Administración de comunicaciones oficiales 
Revisar, validar, aprobar/devolver respuesta a comunicación externa</t>
  </si>
  <si>
    <t xml:space="preserve">1. Analizar el reporte de devoluciones y tomar las medidas respectivas.      
 2. Reenviar la comunicación al destinatario y finalizar el trámite en el aplicativo CORDIS 
</t>
  </si>
  <si>
    <t>1. Generar y enviar a las dependencias reporte trimestral de devoluciones.</t>
  </si>
  <si>
    <t>(Reportes enviados/ Reportes programados)*100</t>
  </si>
  <si>
    <t xml:space="preserve">Profesional Especializado Gestión Documental </t>
  </si>
  <si>
    <t xml:space="preserve">El Auxiliar Administrativo que cuente con autorización de envío o el funcionario delegado de la dependencia o el auxiliar/funcionario encargado del equipo de gestión documental, cada vez que se presente una devolución electrónica, valida la causal del rechazo y gestiona nuevamente la notificación, en procura de la entrega efectiva de las comunicaciones externas enviadas y reducir el número de comunicaciones devueltas.  </t>
  </si>
  <si>
    <t>GDOC-PR-07 Procedimiento Administración de comunicaciones oficiales
Notificar por medio de correo electrónico certificado</t>
  </si>
  <si>
    <t>2. Generar reporte trimestral de comunicaciones oficiales enviadas.</t>
  </si>
  <si>
    <t>(Reportes generados / Reportes programados)*100</t>
  </si>
  <si>
    <t xml:space="preserve">El Auxiliar o funcionario encargado, cuando una comunicación externa enviada sea devuelta por motivo:  “Cerrado”, reitera la gestión y envía hasta dos veces más al motorizado para conseguir la entrega, procurando la entrega efectiva y la reducción del número de comunicaciones devueltas.
</t>
  </si>
  <si>
    <t>GDOC-PR-07 Procedimiento Administración de comunicaciones oficiales
Recibir correspondencia para destinatario y realizar entrega física</t>
  </si>
  <si>
    <t>Expediente de archivo</t>
  </si>
  <si>
    <t xml:space="preserve">Posibilidad de afectación económica y reputacional  por impacto en la gestión a causa de pérdida de unidades documentales custodiadas por el equipo de gestión documental. </t>
  </si>
  <si>
    <t xml:space="preserve"> *Inventarios documentales desactualizados * *</t>
  </si>
  <si>
    <t>(Número de denuncias interpuestas por unidades documentales perdidas / Total de unidades documentales que administra el equipo de gestión</t>
  </si>
  <si>
    <t xml:space="preserve">El funcionario del equipo de gestión documental, de acuerdo con programación anual, verifica mediante lista de chequeo el cumplimiento del 100% de las actividades de organización descritas a partir de la actividad 2 del procedimiento Organización Documental, para hacer el control de calidad y establecer el cumplimiento de lineamientos normativos.  </t>
  </si>
  <si>
    <t>GDOC-PR-03 Procedimiento Organización Documental
Adelantar visita de control de calidad sobre la organización y descripción</t>
  </si>
  <si>
    <t xml:space="preserve">  1. Comunicar el hecho a la Oficina de Control Interno Disciplinario
  2. Gestionar la reconstrucción de la unidad documental</t>
  </si>
  <si>
    <t>Generar informe semestral de ejecución del Sistema Integrado de Conservación - SIC (Plan de Conservación Documental y Plan de Preservación Digital a Largo Plazo)</t>
  </si>
  <si>
    <t>(Informe SIC entregado/ Informe SIC requerido) *100</t>
  </si>
  <si>
    <t xml:space="preserve">Profesional Especializado  Gestión Documental </t>
  </si>
  <si>
    <t xml:space="preserve">El funcionario asignado del área o del equipo de gestión documental cada vez que se haga una transferencia documental compara lo que se está entregando en custodia con lo registrado en el inventario (FUID), con el fin de resguardar la información y los expedientes, así como reducir el riesgo de pérdida de unidades documentales simples, complejas o expedientes del inventario documental de la UAECD. </t>
  </si>
  <si>
    <t xml:space="preserve">GDOC-PR-03 Procedimiento Organización Documental
Elaborar inventario documental </t>
  </si>
  <si>
    <t>El gerente, subgerente o jefe de oficina de la cual se presenta el hecho, conforma el expediente en cuestión con las copias obtenidas y debidamente autenticadas o certificadas, según sea el caso, con el fin de concretar su reconstrucción inmediata, en pro de garantizar el normal desarrollo de los procedimientos de la Unidad así como el debido acceso a la información y documentación pública.</t>
  </si>
  <si>
    <t xml:space="preserve">GDOC-03-IN-02 Instructivo Reconstrucción de expedientes de archivo
Conformar el expediente a reconstruir </t>
  </si>
  <si>
    <t xml:space="preserve">El Profesional especializado de Gestión Documental valida la conformidad con la reconstrucción del expediente adelantado por la dependencia, con base en la normatividad vigente y la documentación recabada para este fin, con el fin de presentar informe archivístico, de conservación y preservación sobre dicha revisión al Subgerente Administrativo y Financiero para los fines pertinentes.  
</t>
  </si>
  <si>
    <t xml:space="preserve">GDOC-03-IN-02 Instructivo Reconstrucción de expedientes de archivo
Validar la reconstrucción del expediente a nivel archivístico, de conservación y preservación </t>
  </si>
  <si>
    <t>Gestión de servicios administrativos</t>
  </si>
  <si>
    <t>Gestionar el suministro de los recursos físicos, la infraestructura y los servicios administrativos, así como prevenir los impactos ambientales que generen las actividades que se desarrollan, con el fin de apoyar el cumplimiento de la misión de la Unidad.</t>
  </si>
  <si>
    <t>GSAD</t>
  </si>
  <si>
    <t>Entrega de bienes y servicios
adquiridos por Caja Menor
según las necesidades de las
dependencias.</t>
  </si>
  <si>
    <t>Posibilidad de afectación reputacional  por no atender las necesidades de caja menor a causa de la inoportunidad en el reembolso de  los recursos asignados.</t>
  </si>
  <si>
    <t xml:space="preserve"> *No se presenta seguimiento al presupuesto asignado *Supera el 70% de ejecución del rubro sin observaciones inmediatas *Falta de conocimiento de la normatividad asociada a la administración de la caja menor</t>
  </si>
  <si>
    <t>(Solicitudes no atendidas por falta de recursos/solicitudes recibidas)*100 
Nota: El indicador está sujeto a la falta de recursos en un determinado rubro</t>
  </si>
  <si>
    <t>El profesional universitario al momento de la apertura de la caja menor para la vigencia, al recibo del certificado de disponibilidad presupuestal verifica que las partidas presupuestales solicitadas sean las correctas, para continuar con el trámite de apertura. En caso de error, corrige la solicitud.</t>
  </si>
  <si>
    <t>GSAD-PR-02 Procedimiento Administración de Caja Menor
Recibir  y revisar certificado de disponibilidad presupuestal</t>
  </si>
  <si>
    <t>Realizar verificación de las compras generadas de caja menor por rubro, para validar los topes máximos.</t>
  </si>
  <si>
    <t>El profesional universitario revisa que existan recursos presupuestales para el mes  de la compra, con el fin de tramitar el requerimiento, así mismo registra en el formato de solicitud de caja menor el rubro correspondiente al gasto y el lugar donde se realizará el gasto. De no existir recursos presupuestales, se informan las causas de la negación de la solicitud.</t>
  </si>
  <si>
    <t>GSAD-PR-02 Procedimiento Administración de Caja Menor
Revisar recursos disponibles en el rubro presupuestal asignado</t>
  </si>
  <si>
    <t>El gerente de gestión corporativa con base en la información de la Subgerencia Administrativa y Financiera, firma todos los documentos de solicitud de reintegro y radica el memorando con los soportes en la Subgerencia Administrativa y Financiera (Presupuesto) para gestionar, legalizar y radicar los reembolsos mensuales que garanticen la normal operación de la caja menor para atender los requerimientos a que haya lugar. Si es el fin de vigencia se realiza el cierre presupuestal y legalización de la caja menor.</t>
  </si>
  <si>
    <t>GSAD-PR-02 Procedimiento Administración de Caja Menor
Firmar y radicar documentos para legalización de reintegro</t>
  </si>
  <si>
    <t>Servicio de Transporte</t>
  </si>
  <si>
    <t>Posibilidad de afectación económica y reputacional  por no cumplir con las metas y compromisos de los procesos a causa de indisponibilidad del servicio de transporte para la operación de los procesos</t>
  </si>
  <si>
    <t xml:space="preserve"> *Uso continuo de los vehículos que afecta la calidad en la prestación del servicio y puede generar daños mecánicos que impidan la prestación del mismo *Ausencia de organización en la programación y solicitud del servicio en las áreas *Falta de personal</t>
  </si>
  <si>
    <t>(Número de servicios de transporte  atendidos /Número de servicios de transportes solicitados y no cancelados)*100</t>
  </si>
  <si>
    <t xml:space="preserve">El gerente, subgerente o jefe del área o quien delegue, verifica si el requerimiento se enfoca de manera exclusiva a la atención y apoyo de las necesidades del servicio y para actividades de carácter oficial y si cumple con las condiciones de operación del procedimiento de administración de transporte de la entidad, con el fin de atender los parámetros de organización y autoridad frente a la prestación del servicio de transporte para el cumplimiento de la misionalidad de la entidad. Según su evaluación, aprueba o deniega la solicitud. </t>
  </si>
  <si>
    <t>GSAD-PR-01 Procedimiento Administración de Transporte
Validar la viabilidad de la solicitud de transporte (dependencia)</t>
  </si>
  <si>
    <t xml:space="preserve">
1. Solicitar a las áreas revisar las actividades requeridas para el cumplimiento de sus funciones y compromisos, en el marco de la indisponibilidad. 
2. Realizar mesa de trabajo con directivos para priorizar los requerimientos de servicios de transporte para el cumplimiento de las metas y compromisos institucionales. </t>
  </si>
  <si>
    <t xml:space="preserve"> El responsable de transporte con el propósito de monitorear y hacer seguimiento al servicio, verifica que éste haya sido prestado de manera oportuna, de acuerdo con la programación, exclusivamente para servicios misionales y según los estándares de prestación del servicio por parte del conductor.  En caso de queja, incidente o situación atípica se remite al Subgerente Administrativo y Financiero para las acciones pertinentes. </t>
  </si>
  <si>
    <t>GSAD-PR-01 Procedimiento Administración de Transporte
Verificar la prestación del servicio</t>
  </si>
  <si>
    <t>El responsable de transporte define el tipo de mantenimiento aplicable (preventivo o correctivo) a través del estudio del historial y la información recibida y verifica si existe o no la disponibilidad presupuestal para realizar el mantenimiento.  De no ser viable la solicitud, se deniega y se vuelve a estudiar.</t>
  </si>
  <si>
    <t>GSAD-PR-01 Procedimiento Administración de Transporte
Validar solicitud de mantenimiento</t>
  </si>
  <si>
    <t>El conductor certifica la conformidad y satisfacción con los servicios de taller, verificando mediante prueba de recorrido, el estado en que es recibido el vehículo para constatar si el mantenimiento fue efectivo, e igualmente controlar las garantías otorgadas una vez realizados los mantenimientos y mantener una óptima operación del parque automotor de la Unidad.  En caso de no conformidad debe reprogramarse el mantenimiento.</t>
  </si>
  <si>
    <t>GSAD-PR-01 Procedimiento Administración de Transporte
Recibir vehículo y verificar su estado</t>
  </si>
  <si>
    <t>El conductor verifica el estado óptimo de condiciones de operación del vehículo para la prestación del servicio y vigencia de los documentos para la prevención de multas y/o sanciones, así como para garantizar la prestación del servicio, contra los formatos Chequeo pre-operacional, Inventario vehicular y lista de chequeo y Solicitud de mantenimiento y validación de servicios de taller de vehículos. En caso de encontrar inviabilidad para la programación, realiza un pre-diagnóstico para evaluar el tipo de mantenimiento a solicitar en los talleres autorizados.</t>
  </si>
  <si>
    <t>GSAD-PR-01 Procedimiento Administración de Transporte
Verificar el estado y condiciones operativas del vehículo</t>
  </si>
  <si>
    <t xml:space="preserve">El responsable de transporte o auxiliar verifica las condiciones para la prestación del servicio, así como el tipo de servicio a programar, -si es esporádico o nocturno-, con el fin de controlar las horas extras trabajadas y el derecho del conductor a su reconocimiento, la optimización de recursos y la oportunidad de atención de los requerimientos.   En caso de no ser viable la programación del servicio se comunica el motivo de negación de la solicitud. </t>
  </si>
  <si>
    <t>GSAD-PR-01 Procedimiento Administración de Transporte
Verificar condiciones para programación del servicio de transporte</t>
  </si>
  <si>
    <t>Programas de gestión ambiental
(Plan de Gestión Integral de
Residuos Peligrosos -
PGIRESPEL
Plan de Acción Interno para el
Aprovechamiento Eficiente de
los Residuos Sólidos - PAIPAERS)</t>
  </si>
  <si>
    <t>Posibilidad de afectación reputacional  por posible afectación al medio ambiente y a la salud humana a causa de una gestión operativa inadecuada de los residuos de la entidad.</t>
  </si>
  <si>
    <t xml:space="preserve"> *Falta de planeación y seguimiento a una gestión de residuos segura y ambientalmente sostenible. *Debilidad en el empacado y etiquetado de los residuos peligrosos y en el diligenciamiento de la bitácora de generación de residuos peligrosos *</t>
  </si>
  <si>
    <t>(Condiciones locativas y operativas identificadas como cumplidas en el seguimiento de la gestión de residuos peligrosos / Condiciones locativas y operativas verificadas) *100</t>
  </si>
  <si>
    <t>El Gestor ambiental de la entidad revisa y valida el Plan de Acción Interno para el Aprovechamiento Eficiente de los Residuos Sólidos (PAIPAERS) y el Plan de Gestión Integral de Residuos Peligrosos (PGIRESPEL), mediante la firma en el control del documento, y con ello se determina si se requiere o no ajustes a los planes. Si hay que rectificar se deben hacer ajustes en las propuestas de formulación o actualización de los planes que guiarán el actuar institucional en la materia.</t>
  </si>
  <si>
    <t>GSAD-PR-04 Procedimiento Gestión Integral de Residuos
Revisar y validar el PAIPAERS y el PGIRESPEL</t>
  </si>
  <si>
    <t xml:space="preserve">Realizar reunión con el Gestor Ambiental, altos directivos y contratistas que generen residuos ambientales para analizar la situación, tomar decisiones y evitar sanciones. </t>
  </si>
  <si>
    <t>El profesional ambiental durante el proceso de entrega de los residuos al tercero o contratista, verifica las condiciones de transporte, a fin de garantizar el cumplimiento de requisitos legales en la movilización de residuos peligrosos, de conformidad con la normatividad ambiental y lo establecido en el PGIRESPEL.</t>
  </si>
  <si>
    <t xml:space="preserve">GSAD-PR-04 Procedimiento Gestión Integral de Residuos
Verificar las condiciones de transporte de los residuos </t>
  </si>
  <si>
    <t>EL Gestor ambiental revisa la coherencia y calidad de los informes generados sobre el manejo de los residuos peligrosos y que respaldan la gestión realizada por el profesional ambiental</t>
  </si>
  <si>
    <t>GSAD-PR-04 Procedimiento Gestión Integral de Residuos
Revisar informes de gestión de residuos</t>
  </si>
  <si>
    <t>Gestión contractual</t>
  </si>
  <si>
    <t>Gestionar la adquisición de bienes, obras y/o servicios en sus diferentes etapas con el propósito de suplir las necesidades para el desarrollo de las funciones propias de la UAECD, conforme con el marco normativo vigente y a los lineamientos de la Entidad.</t>
  </si>
  <si>
    <t>GCON</t>
  </si>
  <si>
    <t>Plan Anual de Adquisiciones
y 
Documentos y registros de los procesos de selección</t>
  </si>
  <si>
    <t>Posibilidad de afectación económica y reputacional  por inejecución de las metas, planes y proyectos de la UAECD a causa de Incumplimiento en la gestión y publicación de los procesos contractuales requeridos por la UAECD</t>
  </si>
  <si>
    <t xml:space="preserve"> *Radicación a la Subgerencia de Contratación los documentos incompletos o insuficientes para adelantar el proceso de contratación *Falta o insuficiencia de personal *Incumplimiento del Plan Anual de Adquisiciones por parte de las Dependencias</t>
  </si>
  <si>
    <t>(Total de procesos de selección publicados en el periodo / Número de solicitudes de procesos de selección radicados con el lleno de los requisitos en el periodo)*100</t>
  </si>
  <si>
    <t>La Subgerencia de Contratación realiza una revisión integral del proyecto de Plan Anual de Adquisiciones, verificando que cada uno de los ítems se encuentren diligenciados correctamente, con el propósito de realizar una revisión integral de las necesidades de contratación de la Entidad, garantizando el cumplimiento del principio de planeación por parte de la Unidad.</t>
  </si>
  <si>
    <t>Procedimiento Elaboración, formulación, articulación y modificación del Plan Anual de Adquisiciones / Revisión del proyecto de Plan Anual de Adquisiciones</t>
  </si>
  <si>
    <t>Gestionar la publicación inmediata de los procesos con el lleno de los requisitos</t>
  </si>
  <si>
    <t>Realizar seguimiento a PAA consolidando en una matriz la información de los procesos contractuales suscritos,  incluyendo el enlace que acredite la publicación en la plataforma transaccional SECOP o la tienda virtual del estado colombiano segun la modalidad contractual.</t>
  </si>
  <si>
    <t xml:space="preserve">(matriz de seguimiento actualizada/ matriz de seguimiento programada (trimestre)*100 </t>
  </si>
  <si>
    <t>Subgerente de Contratación</t>
  </si>
  <si>
    <t>El abogado de la Subgerencia de Contratación revisa y gestiona en la plataforma SECOP II las solicitudes de los procesos contractuales radicadas en la dependencia oportunamente con el lleno de los requisitos.</t>
  </si>
  <si>
    <t>Procedimiento de Licitación Pública- Concurso de méritos-Selección abreviada subasta inversa-Selección abreviada menor cuantía- Concurso de méritos - Adquisiciones a través de TVEC - Mínima Cuantía - Contratación directa/ Revisión de los documentos de la solicitud. Revisión de documentos del proceso contractual.</t>
  </si>
  <si>
    <t>La Subgerencia de Contratación emite lineamientos y actualiza los procedimientos relacionados con la aplicabilidad de las normas en materia de contratación, y unifica criterios para su aplicación por parte de la Entidad</t>
  </si>
  <si>
    <t>Documento Técnico Manual de Contratación</t>
  </si>
  <si>
    <t>La Subgerente de Contratación verifica los documentos del proceso con el fin de realizar los aportes que considere sugerir las correcciones correspondientes o emitir su aprobación.</t>
  </si>
  <si>
    <t>Procedimiento de Licitación Pública- Concurso de méritos-Selección abreviada subasta inversa-Selección abreviada menor cuantía- Concurso de méritos - Adquisiciones a través de TVEC - Mínima Cuantía - Contratación directa/ 
Revisar documentos de pliego de condiciones y anexos del proceso -Revisión de documentos del proceso contractual.</t>
  </si>
  <si>
    <t>Gestión jurídica</t>
  </si>
  <si>
    <t>Proveer apoyo a la Unidad, a través de la atención de las actuaciones administrativas, asesoría en asuntos normativos, el ejercicio de la defensa judicial y
extrajudicial, para contribuir a la toma de decisiones y la prevención del daño antijurídico en los términos y condiciones legales aplicables.</t>
  </si>
  <si>
    <t>GJUR</t>
  </si>
  <si>
    <t>Respuesta a tutelas, contestación a demandas/contestación a acciones populares /cumplimiento a fallo adverso, atención a solicitudes de conciliación</t>
  </si>
  <si>
    <t>Posibilidad de afectación reputacional  por investigaciones disciplinarias y/o sanciones administrativas a causa de la inoportuna atención y/o seguimiento en las actuaciones de gestión judicial y extrajudicial</t>
  </si>
  <si>
    <t xml:space="preserve"> *falta de conocimiento técnico o normativo para ejercer la defensa *fallas en el seguimiento de los tramites  asignados *demoras en la recepción del informe técnico</t>
  </si>
  <si>
    <t>(Número de actuaciones de gestión judicial y extrajudicial efectuadas en el período / número de actuaciones de gestión judicial y extrajudicial recibidas que deben ser atendidas en término) *100</t>
  </si>
  <si>
    <t>El abogado asignado se encarga de revisar el insumo técnico de la acción de tutela.</t>
  </si>
  <si>
    <r>
      <t>Procedimiento gestión</t>
    </r>
    <r>
      <rPr>
        <sz val="11"/>
        <rFont val="Calibri"/>
        <family val="2"/>
        <scheme val="minor"/>
      </rPr>
      <t xml:space="preserve"> de la acción de tutela. Actividad: Revisar insumo(s) técnico(s) sobre la acción de tutela</t>
    </r>
    <r>
      <rPr>
        <sz val="11"/>
        <color rgb="FFFF0000"/>
        <rFont val="Calibri"/>
        <family val="2"/>
        <scheme val="minor"/>
      </rPr>
      <t xml:space="preserve">  </t>
    </r>
    <r>
      <rPr>
        <sz val="11"/>
        <rFont val="Calibri"/>
        <family val="2"/>
        <scheme val="minor"/>
      </rPr>
      <t xml:space="preserve">(c) </t>
    </r>
  </si>
  <si>
    <t>Realizar revisión de las causas del incumplimiento</t>
  </si>
  <si>
    <t>1. Realizar seguimiento mensual al cumplimiento en terminos de las intervenciones en los procesos judiciales y extrajudiciales</t>
  </si>
  <si>
    <t>(Inf. realizados /Inf. programados) *100</t>
  </si>
  <si>
    <t>Recursos humanos y tecnologícos</t>
  </si>
  <si>
    <t>Funcionarios encargados de la Subgerencia de Gestión Jurídica</t>
  </si>
  <si>
    <t>El Subgerente de Gestión Jurídica/funcionario delegado de la Dirección en territorio revisa cada vez que se proyecta una respuesta a una acción de tutela, con todos los antecedentes y soportes, dentro del término de respuesta establecido por el Juzgado.</t>
  </si>
  <si>
    <t xml:space="preserve">Procedimiento gestión de la acción de tutela. Actividad: Revisar y firmar respuesta a la acción de tutela (c) </t>
  </si>
  <si>
    <t>El  Subgerente de Gestión Jurídica/
funcionario delegado de laDirección en territorio revisa cada vez que se proyecta una impugnación de un fallo desfavorable con todos los antecedentes y soportes, dentro del término de respuesta establecido por el Juzgado.</t>
  </si>
  <si>
    <t xml:space="preserve">Procedimiento gestión de la acción de tutela. Actividad: Revisar y firmar el proyecto de impugnación del fallo desfavorable de la acción tutela (c) </t>
  </si>
  <si>
    <t>El Subgerente de Gestión Jurídica/
funcionario delegado de la
Dirección en territorio revisa cada vez que se proyecta un cumplimiento del incidente de desacato con todos los antecedentes y soportes, dentro del
término de respuesta establecido por el Juzgado.</t>
  </si>
  <si>
    <r>
      <t xml:space="preserve">Procedimiento gestión de la acción de tutela. Actividad: </t>
    </r>
    <r>
      <rPr>
        <sz val="11"/>
        <rFont val="Calibri"/>
        <family val="2"/>
        <scheme val="minor"/>
      </rPr>
      <t>Revisar y firmar el proyecto de cumplimiento del incidente de desacato (</t>
    </r>
    <r>
      <rPr>
        <sz val="11"/>
        <color theme="1"/>
        <rFont val="Calibri"/>
        <family val="2"/>
        <scheme val="minor"/>
      </rPr>
      <t xml:space="preserve">c) </t>
    </r>
  </si>
  <si>
    <r>
      <rPr>
        <sz val="11"/>
        <color theme="1"/>
        <rFont val="Calibri"/>
        <family val="2"/>
        <scheme val="minor"/>
      </rPr>
      <t>El Subgerente</t>
    </r>
    <r>
      <rPr>
        <sz val="11"/>
        <rFont val="Calibri"/>
        <family val="2"/>
        <scheme val="minor"/>
      </rPr>
      <t xml:space="preserve"> de Gestión Jurídica revisa si el documento es claro y está conforme a la ley, y si procede la demanda y/o solicitud de conciliación
extrajudicial.</t>
    </r>
  </si>
  <si>
    <t xml:space="preserve">Procedimiento representación judicial y extrajudicial. Actividad: Revisar el concepto elaborado por el abogado (c) </t>
  </si>
  <si>
    <t>Respuesta a solicitudes de
conceptos jurídicos</t>
  </si>
  <si>
    <t>Posibilidad de afectación reputacional  por investigaciones disciplinarias y/o sanciones administrativas  a causa de inoportunidad en la atención o trámite de las solicitudes de conceptos jurídicos</t>
  </si>
  <si>
    <t xml:space="preserve"> *Falta recursos para la atención a las solicitudes  *fallas en el seguimiento de los tramites  asignados *</t>
  </si>
  <si>
    <t>(Número de respuestas oportunas a conceptos generadas en el periodo / Número de solicitudes de concepto que se deben atender en el periodo) *100</t>
  </si>
  <si>
    <t>El Gerente Jurídico revisa el proyecto de concepto jurídico, si es del caso realiza observaciones y solicita las correcciones que considere.</t>
  </si>
  <si>
    <t xml:space="preserve">Procedimiento elaboración de conceptos jurídicos. Actividad: Revisar y suscribir el proyecto de concepto jurídico (c) </t>
  </si>
  <si>
    <t>Normograma institucional actualizado</t>
  </si>
  <si>
    <t>Posibilidad de afectación reputacional  por hallazgos relacionados con la falta de publicidad del acervo regulatorio vigente aplicable a la entidad, a causa de desactualización del normograma</t>
  </si>
  <si>
    <t xml:space="preserve"> *Fallas en la identificación y socialización  de modificaciones, reformas normativas y novedades jurisprudenciales *incumplimiento por parte de los procesos *</t>
  </si>
  <si>
    <t>(Revisiónes y/o actualizaciones al normograma institucional realizadas/ Revisiones y/o actualizaciones programadas)*100
Semestral</t>
  </si>
  <si>
    <t>El/la profesional de la Gerencia Jurídica asignado: Conforme al cronograma, revisa los servicios de información  web listados en el procedimiento identificando las novedades normativas y jurisprudenciales</t>
  </si>
  <si>
    <t>Procedimiento Consulta normativa y jurisprudencial. Actividad: Revisar fuentes de información e identificar novedades normativas y jurisprudenciales</t>
  </si>
  <si>
    <t>Identificar el control que está fallando en el proceso</t>
  </si>
  <si>
    <t xml:space="preserve">El Responsable de procesos y el Líder de MIPG de cada proceso Revisa las novedades o cambios registrados en la norma y determina las acciones a implementarse. </t>
  </si>
  <si>
    <t>Procedimiento Consulta normativa y jurisprudencial: Actividad: Realizar el ánálisis de la norma identificada</t>
  </si>
  <si>
    <t>El responsable del proceso  realiza la revisión del ajuste realizado y remite socialización incluyendo a la Gerencia Jurídica, al profesional abogado que remitió la norma, al líder de MIPG de la Gerencia Jurídica, así como al asesor de proceso y a los servidores de la dependencia.</t>
  </si>
  <si>
    <t>Procedimiento Consulta normativa y jurisprudencial. Actividad:  Aprobar y socializar el normograma del proceso</t>
  </si>
  <si>
    <t>La Gerente Jurídica/Líder de MIPG, Verifican la información a actualizar y gestionan la mesa de servicios a comunicaciones para que se publique de acuerdo con el
esquema de publicación en la página web de la Entidad.</t>
  </si>
  <si>
    <t>Procedimiento Consulta normativa y jurisprudencial. Actividad: Revisar y aprobar la actualización del normograma institucional</t>
  </si>
  <si>
    <t>Gestión y operación de TI</t>
  </si>
  <si>
    <t>Gestionar eficientemente los requerimientos de los usuarios que deben estar enmarcados en el catálogo de servicios de TI, alineados con las soluciones
generadas desde la Planeación Estratégica TI, apoyando su uso y apropiación con el fin de dinamizar la transformación digital de la UAECD, generando
valor en lo público para el cumplimiento de los objetivos institucionales.</t>
  </si>
  <si>
    <t>GOTI</t>
  </si>
  <si>
    <t>Administración de la
infraestructura tecnológica
de la Entidad</t>
  </si>
  <si>
    <t>Posibilidad de afectación reputacional  por pérdida de disponibilidad y continuidad de los servicios y recursos de TI, a causa de  falta de capacidad de la plataforma tecnológica o fallas en los procesos de mantenimiento</t>
  </si>
  <si>
    <t xml:space="preserve"> *Ausencia o fallas de mantenimiento preventivos, falta de monitoreo en tiempo real integrado *Falta de presupuesto  o insuficiente presupuesto, fluctuación del dólar, no disponibilidad de equipos de infraestructura por parte de los proveedores *Ausencia o no aplicación de ejercicios de continuidad TI, o ataques cibernéticos</t>
  </si>
  <si>
    <t>NIVEL DE DISPONIBILIDAD DE LA INFRAESTRUCTURA TECNOLÓGICA DE LA UNIDAD ((Número de horas con disponibilidad de
la infraestructura tecnológica en los
servicios de cómputo / Número de horas de disponibilidad
ofrecidas de la infraestructura
tecnológica en los servicios de cómputo.) * 100)</t>
  </si>
  <si>
    <t>El administrador de la plataforma  detecta y resuelven posibles problemas antes de que impacten los servicios de negocio y llegar a una correcta toma de decisiones sobre las soluciones a adquirir dadas las necesidades y capacidades reales de la entidad.</t>
  </si>
  <si>
    <t>Procedimiento Gestión de Infraestructura Tecnológica. Actividad 19: Monitorear la gestión y capacidades de la infraestructura y plataformas</t>
  </si>
  <si>
    <t>Ejecución corrección a las desviaciones detectadas durante el monitoreo, y que están dadas en el Procedimiento de Gestión de Infraestructura Tecnológica</t>
  </si>
  <si>
    <t>Generar informe de la capacidad de la infraestructura tecnológica en el formato Informe de Capacidad y Disponibilidad</t>
  </si>
  <si>
    <t>(No.  de informes de Capacidad y Disponibilidad generados en el periodo /No.  de  informes de Capacidad y Disponibilidad programados en el periodo )*100</t>
  </si>
  <si>
    <t>Recurso humano</t>
  </si>
  <si>
    <t>Subgerente de Infraestructura Tecnológica</t>
  </si>
  <si>
    <t>El administrador de la plataforma  realiza la ejecución del despliegue o ventana de mantenimiento, y verificando la ejecución del cambio, documenta las acciones realizadas en la orden de cambio y en la herramienta tecnológica de mesa de servicios de TI.</t>
  </si>
  <si>
    <t>Procedimiento Gestión de Infraestructura Tecnológica. Actividad 23: Realizar despliegues o ventanas de mantenimiento</t>
  </si>
  <si>
    <t>El adminstrador de la plataforma  realiza pruebas para la
verificación del cumplimiento de especificaciones, parámetros, robustez de soluciones y cumplimiento de necesidades del usuario,
para el aseguramiento de calidad antes de la puesta en producción definitiva.</t>
  </si>
  <si>
    <t xml:space="preserve">Procedimiento Gestión de Infraestructura Tecnológica. Actividad 15: Realizar pruebas </t>
  </si>
  <si>
    <t>El administrador de la plataforma garantiza la efectividad de la solución a la falla.</t>
  </si>
  <si>
    <t xml:space="preserve">Procedimiento Gestión de Infraestructura Tecnológica. Actividad 31: Verificar la solución </t>
  </si>
  <si>
    <t>Equipo de Subgerencia de Infraestructura Tecnológica en coordinación con Oficial de Continuidad, ejecutan el Plan de Pruebas de acuerdo con el escenario escogido y al período de ejecución.</t>
  </si>
  <si>
    <t>Procedimiento Continuidad del Negocio. Actividad 15: Ejecutar las pruebas al DRP</t>
  </si>
  <si>
    <t>Solicitud gestionada, resuelta y documentada en la herramienta tecnológica de mesa de servicios de TI</t>
  </si>
  <si>
    <t>Posibilidad de afectación reputacional  por insatisfacción de los usuarios, a causa de incumplimiento de los Acuerdos de Servicio y la calidad de la atención</t>
  </si>
  <si>
    <t xml:space="preserve"> *Falta de contratación, Insuficiente personal para atender las solicitudes e incidentes *Desconocimiento por parte de los funcionarios acerca del funcionamiento de la mesa de servicio de TI *Fallas en la capacitación para el personal que brinda el servicio (primer y segundo nivel)</t>
  </si>
  <si>
    <t>NIVEL DE OPORTUNIDAD EN LA SOLUCIÓN DE SOLICITUDES DE LOS SERVICIOS DE TI 
(Número de solicitudes resueltas en los tiempos parametrizados en la mesa de servicios de TI / Número de solicitudes resueltas) * 100</t>
  </si>
  <si>
    <t>El Analista de primer nivel recibe y revisa la solicitud a través de la herramienta de mesa de servicio, determinando si la información es clara o se requiere ampliar dicha información por parte del usuario.</t>
  </si>
  <si>
    <t>Procedimiento Gestión Mesa de Servicios. Actividad 2: Recibir y revisar la solicitud</t>
  </si>
  <si>
    <t>Ejecución de actividades  correctivas, determinadas en el Procedimiento de Gestión de Mesa de Servicios, en el Instructivo de Control de Accesos, el en Instructivo de Incidentes de Seguridad de la Información.</t>
  </si>
  <si>
    <t>Equipo de seguimiento gestión de solicitudes realiza seguimiento, análisis y generación de reportes, a la gestión de solicitudes (Incidentes y Requerimientos) de mesa de servicio de TI.
Además de Identificar las posibles causas que están afectando la prestación del servicio de TI, a través de la generación de los reportes configurados en la herramienta tecnológica de mesa de servicios de TI o del seguimiento puntual de las solicitudes en dicha herramienta.</t>
  </si>
  <si>
    <t>Procedimiento Gestión Mesa de Servicios. Actividad 34: Realizar estadísticas y analizar la gestión de solicitudes</t>
  </si>
  <si>
    <t>Evaluación independiente de la gestión</t>
  </si>
  <si>
    <t>Mejorar y proteger el valor de la entidad proporcionando aseguramiento objetivo, asesoría y análisis basado en riesgos, a través de la evaluación independiente del Sistema de Control Interno y la retroalimentación permanente a la gestión, generando alertas tempranas que permitan la mejora continua y la toma de decisiones para el cumplimiento de los objetivos institucionales y la eficiencia en la utilización de los recursos asignados.</t>
  </si>
  <si>
    <t>EIGE</t>
  </si>
  <si>
    <t>Plan Anual de auditorias</t>
  </si>
  <si>
    <t xml:space="preserve">Posibilidad de afectación reputacional  por sanciones administrativas  o disciplinarias  a causa de incumplimiento a las actividades del Plan Anual de Auditorías </t>
  </si>
  <si>
    <t xml:space="preserve"> *C1 Inadecuada formulación del plan anual de auditorías, frente a las actividades  y/o recursos humanos, financieros etc requeridos  *C2 Debilidades en el control y seguimiento de las etapas de auditoría por parte del equipo auditor  *C3 Inoportunidad  o entrega inadecuada de  información requerida para los trabajos e auditoría por parte del proceso auiditado.</t>
  </si>
  <si>
    <t>N. de actividades del plan de auditorias  ejecutadas/total de actividades del plan  anual de auditorias programadas para el periodo*100</t>
  </si>
  <si>
    <t>La jefe de la OCI junto al equipo humano de su oficina, genera una revisión exhaustiva del preliminar del plan de auditoría. Generando una revisión conjunta y multidsciplinar del objetivo, alcance y contenido estratégico del plan.</t>
  </si>
  <si>
    <t>PROCEDIMIENTO FORMULACIÓN, EJECUCIÓN Y SEGUIMIENTO AL PLAN ANUAL DE AUDITORIAS - ESTATUTO DE AUDITORÍA - Definir el plan anual de auditorías</t>
  </si>
  <si>
    <t>*Evaluar la gravedad del incumplimiento y sus posibles consecuencias en términos de sanciones disciplinarias y daño a la reputación de la entidad.
*Desarrollar un plan de acción específico para abordar el incumplimiento, que debe incluir la reprogramación de actividades y capacitación.</t>
  </si>
  <si>
    <t>El Comité Institucional de Coordinación de Control Interno  revisa, propone ajustes y aprueba el Plan Anual de Auditorías con el proposito de asegurar que contemplete las necesidades y prioridades para la Unidad .</t>
  </si>
  <si>
    <t xml:space="preserve">PROCEDIMIENTO FORMULACIÓN, EJECUCIÓN Y SEGUIMIENTO AL PLAN ANUAL DE AUDITORIAS - Revisar y aprobar el plan anual de auditorias </t>
  </si>
  <si>
    <t xml:space="preserve">El jefe OCI, verificar y aprobar el Programa general para auditoría de gestión
Revisa el Programa general propuesto o el plan de auditoría, los objetivos, metodología, actividades a ejecutar y determina su
aprobación.
</t>
  </si>
  <si>
    <t>C2 Y C3</t>
  </si>
  <si>
    <t>PROCEDIMIENTO FORMULACIÓN, EJECUCIÓN Y SEGUIMIENTO AL PLAN ANUAL DE AUDITORIAS -Verificar y aprobar el Programa general para auditoría de gestión</t>
  </si>
  <si>
    <t>Bimestral</t>
  </si>
  <si>
    <t xml:space="preserve">El Jefe Oficina de Control Interno verifica y aprueba el contenido del Informe Preliminar de evaluación, seguimiento y Auditoría de Gestión, con el proposito de  determinar si el informe presentó inconsistencia o no estuvo lo suficientemente sustentado. </t>
  </si>
  <si>
    <t>PROCEDIMIENTO FORMULACIÓN, EJECUCIÓN Y SEGUIMIENTO AL PLAN ANUAL DE AUDITORIAS -Verificar y aprobar el contenido del Informe Preliminar de evaluación, seguimiento y Auditoría de Gestión</t>
  </si>
  <si>
    <t>Realizar seguimiento al Plan Anual de Auditorías .Evalúa la gestión del Plan en los aspectos tales como: Retroalimentación a la alta dirección, indicadores, seguimiento a las actividades del plan, se verifica el cumplimiento del plan de auditorías, validando los informes generados vs los que se debían generar
de acuerdo con lo planeado. Presenta los resultados de la ejecución del plan anual de auditorías al Comité Institucional de
Coordinación de Control Interno.</t>
  </si>
  <si>
    <t>C1, C2 Y C3</t>
  </si>
  <si>
    <t xml:space="preserve">PROCEDIMIENTO FORMULACIÓN, EJECUCIÓN Y SEGUIMIENTO AL PLAN ANUAL DE AUDITORIAS -Realizar seguimiento al Plan Anual de Auditorías </t>
  </si>
  <si>
    <t>Informes de evaluación, seguimiento o auditoría</t>
  </si>
  <si>
    <t>Posibilidad de afectación reputacional  por  pérdida de confianza y credibilidad por no generar valor agregado en la gestión institucional a causa de inconsistencias en los  trabajos de auditoría</t>
  </si>
  <si>
    <t xml:space="preserve"> *C1 Debilidades en la aplicación de las técnicas y demás lineamientos de auditoría por parte del equipo auditor *C2 Inoportunidad  o entrega inadecuada de  información requerida para los trabajos e auditoría por parte del proceso auiditado *</t>
  </si>
  <si>
    <t>N. de informes sin inconsistencias/ total de informes generados</t>
  </si>
  <si>
    <t xml:space="preserve">El Profesional o Técnico Operativo de la Oficina de Control Interno asignado verifica el contenido del informe preliminar Evaluación, Seguimiento y Auditorías de Gestión, con el proposito de confirmar la suficiencia de la evidencia frente a los criterios de la evaluación y que el informe se haya estructurado de acuerdo con lo dispuesto en el formato correspondiente </t>
  </si>
  <si>
    <t>PROCEDIMIENTO FORMULACIÓN, EJECUCIÓN Y SEGUIMIENTO AL PLAN ANUAL DE AUDITORIAS - Verificar el contenido del Informe preliminar de evaluación, seguimiento y  auditoría  de gestión</t>
  </si>
  <si>
    <t>*Expedir un alcance  con el informe ajustado y remitir al proceso auditado y miembros del CICCI</t>
  </si>
  <si>
    <t xml:space="preserve">1. Realizar en el equipo 2 jornadas de socialización  y sensibilización sobre  tecnicas de auditoría vigentes  </t>
  </si>
  <si>
    <t>Jornadas de socialización y sensibilización realizadas frente a las programadas: Indicador (%)=Nuˊmero de jornadas realizadas Numero de jornadas programadas×100</t>
  </si>
  <si>
    <t>Equipo OCI</t>
  </si>
  <si>
    <t>Jefe OCI y Servidores OCI</t>
  </si>
  <si>
    <t>C1 Y C2</t>
  </si>
  <si>
    <t>PROCEDIMIENTO FORMULACIÓN, EJECUCIÓN Y SEGUIMIENTO AL PLAN ANUAL DE AUDITORIAS - Verificar el contenido del Informe preliminar de evaluación, seguimiento y auditoría de gestión</t>
  </si>
  <si>
    <t>Gestión disciplinaria</t>
  </si>
  <si>
    <t>Desarrollar la gestión disciplinaria, cumpliendo los principios constitucionales y legales del debido proceso, asi como ejecutar las actividades de prevención que permitan mitigar la ocurrencia de faltas disciplinarias buscando la salvaguarda de la función pública.</t>
  </si>
  <si>
    <t>GDIS</t>
  </si>
  <si>
    <t xml:space="preserve">Autos, Pliegos y Actos administrativos </t>
  </si>
  <si>
    <t>Posibilidad de afectación reputacional  por prescripción de acción disciplinaria  y cuestionamiento sobre la validez de la actuación a causa de Inoportunidad en la gestión de los procesos disciplinarios</t>
  </si>
  <si>
    <t xml:space="preserve"> *Incumplimiento de los procedimientos establecidos *Insufiencia de personal para el impulso de los procesos disciplinarios * Evaluación inoportuna de las actuaciones disciplinarias</t>
  </si>
  <si>
    <t xml:space="preserve">(No. de procesos disciplinarios gestionados en instrucción y juzgamiento / No. de procesos activos en instrucción y juzgamiento) * 100 </t>
  </si>
  <si>
    <t>El Jefe de Oficina Control Disciplinario Interno verifica el cumplimiento de la gestión disciplinaria con el proposito de validar el cumplimiento de las actividades planeadas en la dependencia para la actuación disciplinaria, evitando el riesgo de vencimiento de términos e incumplimiento de procedimientos.</t>
  </si>
  <si>
    <t>C1, C3</t>
  </si>
  <si>
    <t>PROCEDIMIENTO GESTIÓN DISCIPLINARIA - Verificar el cumplimiento transversal de los procedimientos de gestión disciplinaria de la Alcaldía Mayor de Bogotá</t>
  </si>
  <si>
    <t xml:space="preserve">*Realiza un análisis de causas raíz para determinar por qué se produjo la prescripción y la inoportunidad en la gestión de los procesos disciplinarios e implementar las acciones para eliminar la causa identificada.
</t>
  </si>
  <si>
    <t xml:space="preserve">La Jefatura de Control Disciplinario Interno, Verifica que se cuente con los recursos presupuestales para la contratación de personal que preste sus servicios de apoyo a la dependencia, </t>
  </si>
  <si>
    <t>PROCEDIMIENTO GESTIÓN DISCIPLINARIA - Verificar la disposición de recursos</t>
  </si>
  <si>
    <t>Actividades de fomento de la  cultura disciplinaria  y enfoque a la prevención desarrolladas</t>
  </si>
  <si>
    <t>Posibilidad de afectación reputacional  por carencia de herramientas y conocimientos para prevenir conductas que puedan constituir faltas disciplinarias a causa de incumplimiento del cronograma de actividades para fortalecer la conducta ética, fomentar la cultura disciplinaria y el enfoque de prevención</t>
  </si>
  <si>
    <t xml:space="preserve"> *Insuficiencia de personal y de recursos económicos *Incumplimiento de los procedimientos establecidos *</t>
  </si>
  <si>
    <t>(No de actividades para fortalecer la conducta ética, fomentar la cultura disciplinaria y el enfoque a la pevención realizadas /No de actividades programadas) * 100</t>
  </si>
  <si>
    <t xml:space="preserve">El Jefe de Oficina de Control Disciplinario Interno realizar seguimiento a la ejecución del cronograma  con el proposito de garantizar que se ejecuten las actividades programadas en el cronograma para la vigencia </t>
  </si>
  <si>
    <t>PROCEDIMIENTO GESTIÓN PREVENTIVA - Realizar seguimiento a la ejecución del cronograma</t>
  </si>
  <si>
    <t xml:space="preserve">
* Determinar cuales fueron las actividades de prevencion no ejecutadas y desarrollarlas de manera inmediata.. </t>
  </si>
  <si>
    <t>Tabla Criterios para definir el nivel de Probabilidad Gestión - Seguridad de la información</t>
  </si>
  <si>
    <t>Matriz de calor (niveles de severidad del riesgo)</t>
  </si>
  <si>
    <t>Frecuencia de la Actividad</t>
  </si>
  <si>
    <t>Probabilidad</t>
  </si>
  <si>
    <t>La actividad/producto/activo que conlleva el riesgo se ejecuta/genera como máximos 2 veces por año.</t>
  </si>
  <si>
    <t>La actividad/producto/activo que conlleva el riesgo se ejecuta/genera de 3 a 24 veces por año.</t>
  </si>
  <si>
    <t>La actividad/producto/activo que conlleva el riesgo se ejecuta/genera de 24 a 500 veces por año.</t>
  </si>
  <si>
    <t>La actividad/producto/activo que conlleva el riesgo se ejecuta/genera mínimo 500 veces al año y máximo 5000 veces por año.</t>
  </si>
  <si>
    <t>La actividad/producto/activo que conlleva el riesgo se ejecuta/genera más de 5000 veces por año.</t>
  </si>
  <si>
    <t>Tabla Criterios para definir el nivel de Impacto Gestión - Seguridad de la información</t>
  </si>
  <si>
    <t>Afectación Económica (o presupuestal)</t>
  </si>
  <si>
    <t>Pérdida Reputacional</t>
  </si>
  <si>
    <t xml:space="preserve">Afectación menor a 100 SMLMV </t>
  </si>
  <si>
    <t>El riesgo afecta la imagen de alguna área de la organización</t>
  </si>
  <si>
    <t xml:space="preserve">Entre 100 y 500 SMLMV </t>
  </si>
  <si>
    <t>El riesgo afecta la imagen de la entidad internamente, de conocimiento general, nivel interno, de junta directiva y accionistas y/o de proveedores</t>
  </si>
  <si>
    <t xml:space="preserve">Entre 500 y 1000 SMLMV </t>
  </si>
  <si>
    <t>El riesgo afecta la imagen de la entidad con algunos usuarios de relevancia frente al logro de los objetivos</t>
  </si>
  <si>
    <t xml:space="preserve">Entre 1000 y 5000 SMLMV </t>
  </si>
  <si>
    <t>El riesgo afecta la imagen de la entidad con efecto publicitario sostenido a nivel de sector administrativo, nivel departamental o municipal</t>
  </si>
  <si>
    <t>Catastrófico</t>
  </si>
  <si>
    <t xml:space="preserve">Mayor a 5000 SMLMV </t>
  </si>
  <si>
    <t>El riesgo afecta la imagen de la entidad a nivel nacional, con efecto publicitarios sostenible a nivel país</t>
  </si>
  <si>
    <t>Tabla Atributos de para el diseño del control</t>
  </si>
  <si>
    <t>Características</t>
  </si>
  <si>
    <t>Descripción</t>
  </si>
  <si>
    <t>Peso</t>
  </si>
  <si>
    <t>Atributos de Eficiencia</t>
  </si>
  <si>
    <t>Tipo</t>
  </si>
  <si>
    <t>Va hacia las causas del riesgo, aseguran el resultado final esperado.</t>
  </si>
  <si>
    <t>SMLMV 2025</t>
  </si>
  <si>
    <t>Detecta que algo ocurre y devuelve el proceso a los controles preventivos.
Se pueden generar reprocesos.</t>
  </si>
  <si>
    <t>Pto 2025</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</si>
  <si>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</si>
  <si>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</si>
  <si>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</si>
  <si>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*Atributos de Formalización</t>
  </si>
  <si>
    <t>Basados en la estructura del Modelo de Operación por procesos, despliegue desde cada proceso, sus procedimientos y esquemas asociados, que se encuentren documentados.</t>
  </si>
  <si>
    <t>-</t>
  </si>
  <si>
    <t>Sistemas de información de apoyo a la ejecución del control (si existen).</t>
  </si>
  <si>
    <t>Políticas de operación, manuales o guías específicas.</t>
  </si>
  <si>
    <t>Sin documentar</t>
  </si>
  <si>
    <t>Cuando el control se ejecuta pero no está documentado</t>
  </si>
  <si>
    <t>La oportunidad en que se ejecuta el control debe ayudar a prevenir la mitigación del riesgo o a detectar la materialización del riesgo de manera oportuna.</t>
  </si>
  <si>
    <t>Periódicamente</t>
  </si>
  <si>
    <t>Se deja evidencia o rastro de la ejecución del control.</t>
  </si>
  <si>
    <t>Ejecución
(Fuentes de información internas o externas)</t>
  </si>
  <si>
    <t>Formatos o registros internos formales.</t>
  </si>
  <si>
    <t>Registros externos confiables (extractos bancarios, confirmaciones de autenticidad de documentos, SECOP, SIIF, SIGEP, bases de datos).</t>
  </si>
  <si>
    <t>Combinación de datos de fuentes internas y externas formales.</t>
  </si>
  <si>
    <t>ÁREAS DE IMPACTO</t>
  </si>
  <si>
    <t>TRIMESTRE</t>
  </si>
  <si>
    <t>afectación económica</t>
  </si>
  <si>
    <t>afectación reputacional</t>
  </si>
  <si>
    <t>afectación económica y reputacional</t>
  </si>
  <si>
    <t>efecto dañoso sobre</t>
  </si>
  <si>
    <t>CLASIFICACIÓN DEL RIESGO</t>
  </si>
  <si>
    <t>FACTOR DE RIESGO</t>
  </si>
  <si>
    <t>Fraude externo</t>
  </si>
  <si>
    <t>Fraude interno</t>
  </si>
  <si>
    <t>Fallas tecnológicas</t>
  </si>
  <si>
    <t>Infraestructura</t>
  </si>
  <si>
    <t>Relaciones laborales</t>
  </si>
  <si>
    <t>Evento externo</t>
  </si>
  <si>
    <t>Usuarios, productos y prácticas</t>
  </si>
  <si>
    <t>Transacción u operación (LAFT)</t>
  </si>
  <si>
    <t>Daños a activos fijos/eventos externos</t>
  </si>
  <si>
    <t>TIPOLOGÍA RIESGO</t>
  </si>
  <si>
    <t>Estratégico</t>
  </si>
  <si>
    <t>Operativo</t>
  </si>
  <si>
    <t>CONTROLES</t>
  </si>
  <si>
    <t>TIPO</t>
  </si>
  <si>
    <t xml:space="preserve"> Va a las causas del riesgo. Atacan la probabilidad de ocurrencia del riesgo.
Control accionado en la entrada del proceso y
antes de que se realice la actividad originadora del riesgo, se busca establecer las condiciones que aseguren el resultado final esperado. </t>
  </si>
  <si>
    <t>Detecta que algo ocurre y devuelve el proceso a los controles preventivos Atacan la probabilidad de ocurrencia del riesgo.
Control accionado durante la ejecución del 
proceso. Estos controles detectan el riesgo, pero generan
reprocesos.</t>
  </si>
  <si>
    <t>Correctivos</t>
  </si>
  <si>
    <t>Atacan el impacto frente a la materialización del riesgo.
Control accionado en la salida del proceso y después de que se materializa el riesgo. Estos controles tienen costos implícitos.</t>
  </si>
  <si>
    <t>IMPLEMENTACIÓN</t>
  </si>
  <si>
    <t>Ejecutado por un sistema</t>
  </si>
  <si>
    <t>Ejecutado por personas</t>
  </si>
  <si>
    <t>DOCUMENTACIÓN</t>
  </si>
  <si>
    <t>Documentado</t>
  </si>
  <si>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</si>
  <si>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</si>
  <si>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FRECUENCIA</t>
  </si>
  <si>
    <t>Continua</t>
  </si>
  <si>
    <t>El control se aplica siempre que se realiza la actividad que conlleva el riesgo.</t>
  </si>
  <si>
    <t>Aleatoria</t>
  </si>
  <si>
    <t>El control se aplica  aleatoriamente a la actividad que conlleva el riesgo</t>
  </si>
  <si>
    <t>EVIDENCIA</t>
  </si>
  <si>
    <t>Con registro</t>
  </si>
  <si>
    <t>El control deja un registro permite evidencia la ejecución del control.</t>
  </si>
  <si>
    <t xml:space="preserve">El control no deja registro de la ejecución del control. </t>
  </si>
  <si>
    <t>TRATAMIENTO DEL RIESGO</t>
  </si>
  <si>
    <t>Acciones que mitiguen el nivel de riesgo. No es necesariamente un nuevo control.</t>
  </si>
  <si>
    <t>Reducir (transferir)</t>
  </si>
  <si>
    <t>Tercerizar el proceso o trasladar el riesgo a través de seguros o pólizas.
La responsabilidad económica recae sobre el tercero, pero no se trasfiere la responsabilidad sobre el tema reputacional.</t>
  </si>
  <si>
    <t>Asumir el riesgo conociendo los efectos de su posible materialización.</t>
  </si>
  <si>
    <t>Evitar</t>
  </si>
  <si>
    <t>No asumir la actividad que genera el riesgo.</t>
  </si>
  <si>
    <t>Pérdida de Disponibilidad</t>
  </si>
  <si>
    <t>Pérdida de Confidencialidad</t>
  </si>
  <si>
    <t>Pérdida de Integridad</t>
  </si>
  <si>
    <t>Pérdida de confidencialidad e integridad</t>
  </si>
  <si>
    <t>PROCESOS</t>
  </si>
  <si>
    <t xml:space="preserve">                                        </t>
  </si>
  <si>
    <t>Transversal</t>
  </si>
  <si>
    <t>TRVS</t>
  </si>
  <si>
    <t>Bienes públicos</t>
  </si>
  <si>
    <t>Recursos públicos</t>
  </si>
  <si>
    <t>Intereses patrimoniales de naturaleza pública</t>
  </si>
  <si>
    <t>TRÁMITES Y CAIP</t>
  </si>
  <si>
    <t>Revisión de avalúo catastral de un predio</t>
  </si>
  <si>
    <t>Asignación de nomenclatura</t>
  </si>
  <si>
    <t>Autoestimación del avalúo catastral</t>
  </si>
  <si>
    <t>Cambio de propietario o poseedor de un bien inmueble</t>
  </si>
  <si>
    <t>Englobe o desenglobe de dos o más predios</t>
  </si>
  <si>
    <t>Incorporación de obras físicas en los predios sometidos o no sometidos al régimen de propiedad horizontal</t>
  </si>
  <si>
    <t>Cambios producidos por la inscripción de predios o mejoras por edificaciones no declaradas u omitidas durante el proceso de formación o actualización del catastro</t>
  </si>
  <si>
    <t>Rectificación de áreas y linderos</t>
  </si>
  <si>
    <t>Rectificaciones de la información catastral</t>
  </si>
  <si>
    <t>Certificado de cabida y linderos Bogotá D.C.</t>
  </si>
  <si>
    <t>Incorporación, actualización, corrección y modificación cartográfica de levantamientos topográficos</t>
  </si>
  <si>
    <t>Certificado de inscripción en el censo catastral Bogotá D.C.</t>
  </si>
  <si>
    <t>Certificado catastral</t>
  </si>
  <si>
    <t>TIPO DE ACTIVO</t>
  </si>
  <si>
    <t>Información análoga</t>
  </si>
  <si>
    <t>Información digital</t>
  </si>
  <si>
    <t>Hardware</t>
  </si>
  <si>
    <t>Software</t>
  </si>
  <si>
    <t>Recurso Humano</t>
  </si>
  <si>
    <t>Instalaciones</t>
  </si>
  <si>
    <t>Servicios</t>
  </si>
  <si>
    <t>Bases de datos</t>
  </si>
  <si>
    <t>Intangibles</t>
  </si>
  <si>
    <t>Infraestructura crítica cibernética nacional</t>
  </si>
  <si>
    <t>OBJETIVOS ESTRATÉGICOS</t>
  </si>
  <si>
    <t>1.</t>
  </si>
  <si>
    <t xml:space="preserve">Mantener un registro de información catastral oportuno y de calidad que se anticipe a las necesidades de información de la ciudad. </t>
  </si>
  <si>
    <t xml:space="preserve">2. </t>
  </si>
  <si>
    <t>3.</t>
  </si>
  <si>
    <t xml:space="preserve">4. </t>
  </si>
  <si>
    <t>MATRIZ DE RIESGOS INSTITUCIONAL</t>
  </si>
  <si>
    <t>MATRIZ DE RIESGOS FISCALES</t>
  </si>
  <si>
    <t>RF</t>
  </si>
  <si>
    <t xml:space="preserve">Plan de Seguridad y Salud en el Trabajo implementado y ejecutado (Sistema de Seguridad y Salud en el Trabajo implementado) </t>
  </si>
  <si>
    <t>Posibilidad de efecto dañoso sobre Recursos públicos por accidentes laborales no cubiertos por la ARL o cubiertos bajo un tipo de riesgo no adecuado a causa de Omisión en el registro o actualización de la información ante la ARL</t>
  </si>
  <si>
    <t xml:space="preserve"> *Descuido o errrores presentados en las afiliaciones, modificaciones o actualizaciones de la información ante la ARL. * *</t>
  </si>
  <si>
    <t xml:space="preserve">El profesional especializado realiza seguimiento a las solicitudes de afiliación, si no se han gestionado aún solicita al técnico operativo y/o auxiliar administrativo para su trámite de forma inmediata. </t>
  </si>
  <si>
    <t>Instructivo Afiliaciones a la ARL -
Realizar seguimiento de solicitudes afiliaciones</t>
  </si>
  <si>
    <t>1. Calificar correctamente el tipo de riesgo por Accidente Laboral.
2. Realizar el pago de la sanción a que haya lugar</t>
  </si>
  <si>
    <t>1. Realizar revisión bimestral de la categorización del riesgo del personal reportada en la ARL y de ser necesario realizar las gestiones correspondientes</t>
  </si>
  <si>
    <t>(Revisiones realizadas / Revisiones programadas)*100</t>
  </si>
  <si>
    <t>Humanos, técnicos, apoyo de comunicaciones</t>
  </si>
  <si>
    <t>Profesional STH</t>
  </si>
  <si>
    <t>Posibilidad de efecto dañoso sobre Recursos públicos por liquidación de mayores valores a causa de la comisión de errores sustanciales en la elaboración de actos administrativos que atienden solicitudes de situaciones administrativas.</t>
  </si>
  <si>
    <t>El profesional universitario revisa si las situaciones corresponden a: ¿ingresos, encargos, retiros, primas técnicas,  vacaciones, interrupción de vacaciones, aplazamiento de vacaciones, licencia de luto, terminación de encargos, encargos con funciones, vacancia temporal, comisiones de libre nombramiento y remoción, sanciones disciplinarias), órdenes judiciales, liquidación de prestaciones sociales, licencia de paternidad, licencia de maternidad, licencias no remuneradas?  Si son relacionadas con estos temas, continúa con el Instructivo Situaciones Administrativas</t>
  </si>
  <si>
    <t>C1
C2
C3</t>
  </si>
  <si>
    <t>Procedimiento de nómina y situaciones administrativa</t>
  </si>
  <si>
    <t>1. Generar acto administrativo para modificar acto administrativo inicial con errores.
2. Solicitar al servidor o contratista reintegrar el valor o la diferencia del valor pagado por concepto de la situación administrativa</t>
  </si>
  <si>
    <t xml:space="preserve"> Humanos, Técnicos</t>
  </si>
  <si>
    <t>Profesional especializado</t>
  </si>
  <si>
    <t>El profesional Especailizado  STH.,Analiza la solicitud de la situación administrativa y verifica que cumpla con los requisitos dispuestos por la normatividad, según los criterios para cada situación administrativa. Nota: En caso de no cumplir con los requisitos se devuelve mediante acto administrativo (resolución u oficio) motivando las causales de rechazo o negación de la solicitud.</t>
  </si>
  <si>
    <t>Instructivo Situaciones Administrativas</t>
  </si>
  <si>
    <t>2. Realizar revisión aleatoria bimestral de las situaciones administrativas otorgadas</t>
  </si>
  <si>
    <t>Situaciones administrativas revisadas / situaciones administrativas programadas</t>
  </si>
  <si>
    <t>El profesional Especailizado  STH., Proyecta el acto administrativo (resolución u oficio) de acuerdo con la situación administrativa. Continúa con el Instructivo Trámite de actos administrativos para Talento Humano.</t>
  </si>
  <si>
    <t>El Profesional Universitario, revisa, valida y visa con los soportes aportados el acto administrativo y lo remite al profesional que lo elaboró, para su revisión y validación. Actividad que debe realizarse dentro de las dos (2) horas siguientes de la entrega por parte del profesional.</t>
  </si>
  <si>
    <t>Instructivo trámite de actos administrativos para talento humano</t>
  </si>
  <si>
    <t xml:space="preserve">El subgerente de TH, revisa y visa el acto administrativo y lo envía a la Gerencia de Gestión 
Corporativa para revisión y visto bueno. </t>
  </si>
  <si>
    <t xml:space="preserve">El Gerente Corporativo, revisa y visa el acto administrativo y lo envía a la Gerencia de Gestión 
Corporativa para revisión y visto bueno. </t>
  </si>
  <si>
    <t>Posibilidad de efecto dañoso sobre Recursos públicos por pagos de nómina o de seguridad social realizados por encima de los valores establecidos normativamente y/o pago de multas o intereses moratorios a causa de la omisión en la aplicación de validaciones y verificaciones de la correcta liquidación de los valores a pagar</t>
  </si>
  <si>
    <t xml:space="preserve"> *Ausencia de controles en la elaboración, revisión y aprobación de la nomina de la Entidad. * *</t>
  </si>
  <si>
    <t>1. Realizar el pago o la corrección del pago de la nómina o de la seguridad social, de acuerdo al cumplimiento de requesitos.
2. Realizar el pago de la sanción a que haya lugar</t>
  </si>
  <si>
    <t xml:space="preserve">Profesional universitario de nómina, cruza todos los ingresos base de cotización que tiene el archivo plano con la actividad anterior, con el fin de identificar las posibles diferencias en los IBC. </t>
  </si>
  <si>
    <t>Administrar los recursos financieros y proveer información presupuestal, contable y de tesorería para apoyar el cumplimiento de la misión de la UAECD.</t>
  </si>
  <si>
    <t xml:space="preserve">Declaraciones tributarias presentadas </t>
  </si>
  <si>
    <t xml:space="preserve">Posibilidad de efecto dañoso sobre Recursos públicos por pago de intereses moratorios y sanciones por incumplimiento de plazos y pagos extemporáneos,  a causa de una presentación inexacta y/o extemporánea de declaraciones tributarias </t>
  </si>
  <si>
    <t xml:space="preserve"> *No se remite la información sobre convenios suscritos que generen pago de impuestos, por parte de las áreas responsables, o se realiza de forma extemporánea. * *</t>
  </si>
  <si>
    <t>El contador o subgerente administrativo y financiero incluye anualmente en el Cronograma de reporte de información a la SAF, el requerimiento de la remisión de la información sobre los procesos de negociación y venta que se hayan gestionado tales como convenio interadministrativo, contrato de Catastro Multipropósito o cualquier otro tipo de acuerdo comercial que se encuentre en firme, a la Gerencia Comercial y de Atención al Ciudadano, con el fin de prevenir la no presentación y/o pago oportuno de impuestos a cargo de la entidad, así como el pago de sanciones e intereses moratorios por el incumplimiento. Si no se recibe la información se le solicita a esa dependencia, una manifestación expresa de la inexistencia de convenios interadministrativos, contratos de Catastro Multipropósito o acuerdos comerciales.</t>
  </si>
  <si>
    <t>Instructivo Elaboración de declaraciones tributarias
 Solicitar la información de acuerdos comerciales que se encuentren en firme</t>
  </si>
  <si>
    <t xml:space="preserve">
1. Gestionar o realizar los pagos a que haya a lugar inmediatamente, 
2. Revisar las causales de pago extemporáneo y tomar decisiones correctivas.</t>
  </si>
  <si>
    <t>(Circular expedida y socializada/Circular programada)*100</t>
  </si>
  <si>
    <t xml:space="preserve">Recursos  humanos, físicos, informáticos  y  tecnológicos
</t>
  </si>
  <si>
    <t>El contador o profesional especializado de contabilidad, teniendo en cuenta el calendario tributario, verifica la concordancia de los valores retenidos en las órdenes de pago y nómina, así como el valor del IVA generado en la facturación, contra la información de los registros contables tomados del aplicativo LIMAY, buscando la consistencia de los reportes frente a los saldos de las cuentas, a fin de presentar información exacta en las declaraciones tributarias. Si encuentra inconsistencias devuelve para ajustes.</t>
  </si>
  <si>
    <t>Instructivo Elaboración de declaraciones tributarias
Verificar la consistencia de la información recibida, los reportes de los aplicativos y los saldos de las cuentas de impuestos</t>
  </si>
  <si>
    <t>El contador revisa la información consignada en los formularios preliminares y verifica que los valores a pagar correspondan a las retenciones efectuadas sobre las órdenes de pago procesadas en el mes correspondiente, a fin de presentar información exacta en las declaraciones tributarias. Si se detectan errores, vuelven a diligenciar los formularios.</t>
  </si>
  <si>
    <t>Instructivo Elaboración de declaraciones tributarias
Revisar información de los formularios preliminares</t>
  </si>
  <si>
    <t>El profesional universitario o especializado o el contador de la entidad verifica el calendario tributario para establecer su vigencia, así como la oportunidad en la presentación y pago de las declaraciones u obligaciones tributarias de la UAECD. Si no està actualizado se revisan las fechas de presentación de declaraciones tributarias en el calendario.</t>
  </si>
  <si>
    <t xml:space="preserve">
Instructivo Elaboración de declaraciones tributariasRealizar seguimiento al cumplimiento del calendario tributario de la UAECD</t>
  </si>
  <si>
    <t xml:space="preserve">Servicio de Transporte </t>
  </si>
  <si>
    <t>Posibilidad de efecto dañoso sobre Recursos públicos por generar sobrecostos en la gestión de transporte a causa de desplazamientos no justificados o no autorizados en los vehiculos de la Unidad</t>
  </si>
  <si>
    <t xml:space="preserve"> *Desconocimiento por parte de los servidores de los procedimientos y políticas institucionales para el uso del parque automotor de la Unidad * *</t>
  </si>
  <si>
    <t>GSAD-PR-01  Procedimiento Administración de Transporte
Validar la viabilidad de la solicitud de transporte (dependencia)</t>
  </si>
  <si>
    <t xml:space="preserve">1. Comunicar los hechos a la Oficina de Control Interno Disciplinario </t>
  </si>
  <si>
    <t>Realizar control trimestral de uso del parque atomotor (consumo de combustible vs. kilómetros recorridos vs. servicios prestados).</t>
  </si>
  <si>
    <t>(Reportes realizados / Reportes programadas)*100</t>
  </si>
  <si>
    <t>Recursos Humanos
Recursos Tecnológicos
Soportes documentales físicos y electrónicos</t>
  </si>
  <si>
    <t>Responsable administración de transporte</t>
  </si>
  <si>
    <t>GSAD-PR-01  Procedimiento Administración de Transporte
Verificar condiciones para programación del servicio de transporte</t>
  </si>
  <si>
    <t>Inventario actualizado física y contablemente</t>
  </si>
  <si>
    <t>Posibilidad de efecto dañoso sobre Bienes públicos por pérdida, extravío o daño de los bienes de la Unidad a causa de no informar los movimientos (ingreso y salida) de bienes muebles de la Unidad, al servicio de vigilancia y/o al corredor de seguros (según tipo de ingreso)</t>
  </si>
  <si>
    <t xml:space="preserve"> *Incumplimiento del procedimiento de Administración de Bienes Muebles e Inventarios con relación a la actualización de inventarios * *</t>
  </si>
  <si>
    <t>El Profesional de Inventarios o Profesional designado de bienes y consumo o el Auxiliar Administrativo, coteja la información recogida en el levantamiento de la toma física a través del lector del código de barras, y la compara con lo registrado en el Sistema de Administración de Inventarios SAI - “Plano Inventario Total”, estableciendo las coincidencias y diferencias que se presenten, con el fin de establecer posibles diferencias y realizar los correctivos del caso. Si la información no coincide, se efectúa conteo de verificación a las placas de los elementos en los cuales se encuentren diferencias.</t>
  </si>
  <si>
    <t xml:space="preserve">GSAD-PR-05 Procedimiento Administración de Bienes Muebles e Inventarios
Conciliar la información física del inventario con la documental </t>
  </si>
  <si>
    <t>1. Evaluar la situación con los directivos, el contratista de vigilancia y el responsable de seguros para la toma de decisiones pertinentes.
2. Denunciar los hechos ante las autoridades competentes, e informar a la empresa aseguradora y  a la Oficina de Control Interno Discplinario.</t>
  </si>
  <si>
    <t xml:space="preserve">Contar con el contrato de vigilancia vigente para el control de los bienes (Pantallazo SECOP)
</t>
  </si>
  <si>
    <t>(Contrato suscrito/Contrato planeado)*100</t>
  </si>
  <si>
    <t xml:space="preserve">El profesional de inventarios o el profesional designado de bienes de consumo, verifica la placa de inventario,
serial, y demás características del elemento perdido, de acuerdo con el reporte presentado por el responsable de éste, con el fin de asegurar la veracidad de la información a consignar en el acta de pérdida y a reportar a la Oficina de Control Disciplinario, así como la correcta actualización del inventario para los ajustes administrativos y contables a que haya lugar. </t>
  </si>
  <si>
    <t>GSAD-PR-05Administración de Bienes Muebles e Inventarios 
Verificar en SAI elelemento perdido y elaborar el acta de pérdida</t>
  </si>
  <si>
    <t>Acta liquidación de contrato
y/o resolución /Liquidación de contratos
ajustada</t>
  </si>
  <si>
    <t>Posibilidad de efecto dañoso sobre Recursos públicos por pérdida de competencia para liquidar contratos a causa de demora o incumplimiento en la radicación de la solicitud de liquidación bilateral o unilateral del contrato con el lleno de los requisitos por parte del supervisor</t>
  </si>
  <si>
    <t xml:space="preserve"> *Incumplimiento por parte de las Dependencias en la radicación de documentos o radicación incompleta o con deficiencias. *Falta de seguimiento al control de los terminos  *Falta de generación y publicidad de los documentos requeridos para la suscripción de la liquidación</t>
  </si>
  <si>
    <t>El Supervisor identifica los contratos a su cargo que requieren liquidación y radica en la Subdirección los documentos pertinentes garantizando la publicidad del expediente en SECOP.</t>
  </si>
  <si>
    <t>Procedimiento Liquidación de contratos
Revisión de los documentos de la solicitud de liquidación 
bilateral del contrato</t>
  </si>
  <si>
    <t>Iniciar las acciones determinadas por las autoridades</t>
  </si>
  <si>
    <t xml:space="preserve">Identificar en una matriz de seguimiento los contratos suscritos que requieren liquidación y su fecha limite para tramite de liquidación con la finalidad de realizar el seguimiento pertinente </t>
  </si>
  <si>
    <t>El Abogado designado en la Subgerencia de Contratación revisa los documentos radicados los cuales deben contener los  documentos establecidos en el procedimiento, este control permite realizar la revisión integral de los documentos de la solicitud de liquidación del contrato.</t>
  </si>
  <si>
    <t>Procedimiento Liquidación de contratos
Suscribir el acta de liquidación bilateral del contrato por 
parte del contratista</t>
  </si>
  <si>
    <t xml:space="preserve">El Abogado designado Subgerencia de Contratación realiza la verificación de la documentación que soporta la solicitud de liquidación, identificando que se encuentren dentro del expediente contractual los documentos especificados en el procedimiento. </t>
  </si>
  <si>
    <t>Procedimiento Liquidación de contratos
Suscribir el acta de liquidación bilateral del contrato por parte del Supervisor y/o interventor del contrato</t>
  </si>
  <si>
    <t xml:space="preserve">Una vez verificados los documentos, el abogado designado revisada el acta de liquidación del contrato, teniendo en cuenta las condiciones generales establecidas la ley, el Manual de Contratación y en el formato respectivo. Así mismo, verifica que todos los documentos del expediente contractual se encuentren acorde con los soportes documentales y la normatividad vigente para la materia. </t>
  </si>
  <si>
    <t>Procedimiento Liquidación de contratos
Revisión de documentos de la solicitud de liquidación unilateral.</t>
  </si>
  <si>
    <t>El Subgerente de Contratación verifica que el acta de liquidación , esté debidamente elaborado y que cumpla los requisitos legales requeridos, este control permite evidenciar y corregir previo a la suscripción errores o inconsistencias que pudieran presentarse en el proyecto de liquidación unilateral del contrato, si se identifica alguna inconsistencia se devuelve al abogado designado.</t>
  </si>
  <si>
    <t>Procedimiento Liquidación de contratos
Revisar proyecto de resolución de liquidación unilateral del 
contrato</t>
  </si>
  <si>
    <t xml:space="preserve"> Firmada el acta de liquidación por las partes, el Abogado designado Subgerencia de Contratación realiza la publicación en el expediente electrónico de SECOP, este control permite que se surtan todas las actuaciones para dar a conocer el acto administrativo. </t>
  </si>
  <si>
    <t>Procedimiento Liquidación de contratos
Notificar al contratista de la resolución de liquidación 
unilateral del contrato</t>
  </si>
  <si>
    <t>Estudios previos y demás
documentos requeridos en la
etapa precontractual</t>
  </si>
  <si>
    <t>Posibilidad de efecto dañoso sobre Recursos públicos por adjudicación de contratos con valores superiores a los precios de mercado y/o la adquisición de bienes o servicios en cantidades mayores a las estrictamente requeridas a causa de suscripción de contratos que ocasionen detrimento patrimonial para la entidad</t>
  </si>
  <si>
    <t xml:space="preserve"> *Deficiencias en los estudios previos y en la estimación del presupuesto del contrato *Falta de análisis técnico de la necesidad y de la cantidad requerida *Falta de control de legalidad de la documentación de soporte para la adjudicación</t>
  </si>
  <si>
    <t xml:space="preserve">El enlace de Contratación y experto temático de los diferentes procesos contractuales diligencia el formato establecido para los estudios previos y su justificación, componentes técnicos, objeto, alcance, modalidad propuesta y elabora el anexo técnico, economico (estructura de costos) y Formato Solicitud de cotización a Proveedores y remite a revisión previa de la  Subgerencia Administrativa y Financiera. </t>
  </si>
  <si>
    <t>Procedimiento de estructuración de estudios y documentos previos en la asignación del enlace de contratación para los procesos contractuales y la elavoración del proyecto inicial de estudios previos</t>
  </si>
  <si>
    <t>Realizar la revisión integral del proceso de contratación involucrado, verificando la correspondencia entre los precios adjudicados y las condiciones reales del mercado, así como la pertinencia y razonabilidad de las cantidades adquiridas frente a la necesidad que originó el contrato. Esta verificación debe incluir el análisis de los estudios previos, cotizaciones, informes técnicos y decisiones adoptadas en el proceso de selección. En caso de encontrarse valores superiores a mercado o cantidades injustificadas, se deberán adelantar las gestiones necesarias para la recuperación de posibles perjuicios, la determinación de responsabilidades, el reporte a los entes de control y la implementación inmediata de ajustes y correctivos en los procedimientos de planeación y evaluación contractual.</t>
  </si>
  <si>
    <t>Revisar que todos los procesos contractuales competitivos suscritos en el periodo cuenten un estudio de sector o de mercado anexo técnico, economico (estructura de costos) según corresponda.</t>
  </si>
  <si>
    <t xml:space="preserve">Proceso contractual competitivo suscrito/estudio de mercado o de sector </t>
  </si>
  <si>
    <t xml:space="preserve">El profesional de la Subgerencia Administrativa y Financiera Revisa y valida los borradores de los anexos técnico y económico (Formato de cotización) asegurando su coherencia, correctas unidades de medida y estructura para el análisis de precios y comparabilidad antes de iniciar el proceso de cotización formal. </t>
  </si>
  <si>
    <t xml:space="preserve">Procedimiento de estructuración de estudios y documentos previos en la actividad de revión de los anexos técnico y económico por parte del profesional de SAF </t>
  </si>
  <si>
    <t xml:space="preserve">El enlace de Contratación gestiona activamente la obtención de un mínimo de tres (3) cotizaciones válidas, y recopila los soportes digitales de la gestión de precios (cotizaciones y/o históricos) obtenidos, que sustenten el futuro análisis de precios. </t>
  </si>
  <si>
    <t xml:space="preserve">Procedimiento de estructuración de estudios y documentos previos en la actividad de consecución de cotizaciones </t>
  </si>
  <si>
    <t>Con base en la información recolectada el enlace de Contratación analiza el sector en contexto local/nacional (aspectos técnicos, comerciales y legales relevantes desde su experticia), identifica y estudia procesos contractuales similares recientes en SECOP II de otras entidades y de la UAECD (si existen). Adicionalmente, realiza una identificación inicial de potenciales proveedores/empresas del sector, clasificándolas preferiblemente (Mipyme/Grande) y un análisis técnico básico de alternativas técnicas y/o tecnológicas y normas aplicables. Consolida en un documento, la información base para el análisis del sector</t>
  </si>
  <si>
    <t xml:space="preserve">Procedimiento de estructuración de estudios y documentos previos en la actividad de consolidar la investigación para el análisis del sector </t>
  </si>
  <si>
    <t xml:space="preserve"> Con base en la información recopilada el profesional de la Subgerencia Administrativa y Financiera realiza los análisis y proyecta el estudio de precios de mercado, aplicando métodos estadísticos (promedio, mediana, desviación estándar, etc.) sobre las cotizaciones y/o precios históricos suministrados, para determinar el presupuesto oficial estimado a traves del documento Análisis del sector y  los requisitos financieros habilitantes (Capacidad Financiera, liquidez, endeudamiento, razón de cobertura de intereses) Capacidad Organizacional (Rentabilidad del patrimonio y Rentabilidad del Activo) basados en el análisis del sector y el cálculo de la capacidad residual de contratación (cuando aplique).</t>
  </si>
  <si>
    <t xml:space="preserve">Procedimiento de estructuración de estudios y documentos previos en la actividad de Proyectar el estudio de precios de mercado. </t>
  </si>
  <si>
    <t>Con los insumos mencionados el Enlace de Contratación verifica el presupuesto oficial obtenido en contraste con el presupuesto programado en el Plan Anual de Adquisiciones e integra estos documentos a estudios previos definitivos para posteriormente solicitar el CDP y radica el expediente completo en la Subgerencia de contratación para dar inicio al proceso</t>
  </si>
  <si>
    <t xml:space="preserve">Procedimiento Mínima Cuantía
Procedimiento Licitación Pública
Procedimiento de Concurso de Méritos
Procedimiento de Selección Abreviada de Menor Cuantía
Procedimiento de Contratación Directa
Procedimiento de Selección Abreviada Subasta Inversa en cuanto a la estructuración de los estudios previos definitivos y la radicación </t>
  </si>
  <si>
    <t>Pago de Contrato/Lineamientos de la gestión contractual</t>
  </si>
  <si>
    <t xml:space="preserve">Posibilidad de efecto dañoso sobre Recursos públicos por la autorización y pago de valores superiores a los precios de referencia establecidos, así como pagos sin el cumplimiento de requisitos ni soportes de ejecución a causa de el incumplimiento de las obligaciones de la supervisión contractual </t>
  </si>
  <si>
    <t xml:space="preserve"> *El supervisor no revisa de manera detallada los entregables, actas, certificaciones o evidencias que respaldan la ejecución del contrato, permitiendo pagos sin soporte adecuado. *El supervisor no valida que los valores facturados correspondan a los precios pactados o a los límites definidos, lo que permite autorizar valores por encima de lo permitido *Sobrecarga operativa o insuficiencia de personal para realizar la correcta revisión y aprobación de los pagos.</t>
  </si>
  <si>
    <t>En cumplimiento de las funciones de supervisión en el componente financiero del contrato el supervisor realizará el  seguimiento a la ejecución financiera del contrato, con el fin de garantizar que los pagos o desembolsos se efectúen en los términos y por las sumas pactadas en las cláusulas contractuales, evitando pagos adicionales o mayores valores ejecutados sin soporte presupuestal o la desfinanciación del contrato.</t>
  </si>
  <si>
    <t>Documento técnico manual de supervisión e interventoría
3.3 aspectos de la supervisión e interventoría.</t>
  </si>
  <si>
    <t>Realizar la verificación inmediata y exhaustiva de los pagos efectuados, validando la correspondencia entre los valores autorizados, los precios de referencia y los soportes de ejecución del contrato. Esta verificación deberá incluir la revisión documental, el requerimiento de aclaraciones al supervisor, contratista y áreas responsables, así como la determinación de posibles pagos en exceso o sin el lleno de requisitos. En caso de identificar inconsistencias, se deberán adelantar las gestiones de recuperación de recursos, reporte de presuntas irregularidades, ajustes al proceso de supervisión y fortalecimiento de los controles para evitar recurrencia.”</t>
  </si>
  <si>
    <t xml:space="preserve">Realizar una socialización dirigida a los supervisores contractuales de la UAECD, en la que se aborden las responsabilidad sobre la autorización de pagos. </t>
  </si>
  <si>
    <t>(Socialización programada/socialización ejecutada)*100</t>
  </si>
  <si>
    <t>El supervisor deberá  controlar y mantener actualizado el estado financiero del contrato cargando los soportes correspondientes en el plan de pagos del numeral 7. ejecución de la plataforma SECOP II, l y los informes periódicos de supervisión o interventoría, verificando que éstos se desarrollen dentro del plazo y con los montos establecidos, sin que el valor ejecutado exceda la correspondiente apropiación presupuestal.</t>
  </si>
  <si>
    <t>Documento técnico manual de supervisión e interventoría
4. funciones generales de los supervisores e interventores literal p</t>
  </si>
  <si>
    <t>El supervisor deberá conocer los procesos y procedimientos internos de la entidad relacionados con el manejo y trámite de los contratos, trámite para realizar los pagos, diligenciamiento de formatos y demás aspectos inherentes a sus funciones. e) Programar y coordinar con el contratista las reuniones de seguimiento a la ejecución del contrato y registrar en el formato respectivo su estado de avance, acordando la aplicación de correctivos para subsanar los inconvenientes en forma oportuna.</t>
  </si>
  <si>
    <t xml:space="preserve">Documento técnico manual de supervisión e interventoría
4.1 funciones específicas de los supervisores e interventores
4.4. vigilancia administrativa
literal e
</t>
  </si>
  <si>
    <t>El supervisor deberá verificar que la información diligenciada en el informe de ejecución para el pago de la cuenta presentado por el contratista se encuentre debidamente soportados.</t>
  </si>
  <si>
    <t xml:space="preserve">Documento técnico manual de supervisión e interventoría
4.1 funciones específicas de los supervisores e interventores
4.4. vigilancia administrativa
literal q
</t>
  </si>
  <si>
    <t>El supervisor deberá verificar la consistencia entre el servicio efectivamente prestado frente al valor real a pagar, realizando el cálculo matemático para determinar este monto cuando los pagos a los contratistas se efectúen por fracción de mes.</t>
  </si>
  <si>
    <t>Documento técnico manual de supervisión e interventoría
4.1 funciones específicas de los supervisores e interventores
4.5 vigilancia financiera y contable</t>
  </si>
  <si>
    <t>Previa cuantificación de las actividades ejecutadas, avance parcial de obras, o entrega parcial de productos o servicios que efectivamente hayan sido recibidos a satisfacción de la Entidad y de conformidad con lo pactado en el contrato, el supervisor elaborará y suscribirá con el contratista las actas de recibo parcial de obra, bienes o servicios para efectos de su pago al Contratista. A estas actas deberá acompañarse los respectivos soportes y pruebas de recibo</t>
  </si>
  <si>
    <t>Documento técnico manual de supervisión e interventoría
4.6 funciones del supervisor e interventor respecto de los informes y actas. literal d</t>
  </si>
  <si>
    <t>Recaudo de cartera de los diferentes acreedores que tiene la UAECD</t>
  </si>
  <si>
    <t>Posibilidad de efecto dañoso sobre Recursos públicos por vencimiento de términos para el cobro coactivo a causa de retrasos, errores o falta de acciones jurídicas oportunas</t>
  </si>
  <si>
    <t>El profesional  de la Subgerencia de Gestión Jurídica Recibe el expediente de cobro persuasivo adelantado por la Subgerencia Administrativa y Financiera, identificando que contenga los documentos relacionados en el registro de documentos requeridos para iniciar procesos de cobro coactivo y/o interponer demanda para el recobro de incapacidades</t>
  </si>
  <si>
    <t>Procedimiento de recaudo de cartera - cobro coactivo. Actividad: Verificar y radicar el proceso de cobro coactivo</t>
  </si>
  <si>
    <t>1. Realizar reuniones de seguimiento entre las dependencias involucradas, respecto del avance de los procesos coactivos</t>
  </si>
  <si>
    <t>(Seguimientos realizados/seguimientos  planeados)*100</t>
  </si>
  <si>
    <t>Recursos humanos y tecnologícos, SIPROJ</t>
  </si>
  <si>
    <t>Profesionales  Subgerencia de Gestión Jurídica</t>
  </si>
  <si>
    <t>No aplica</t>
  </si>
  <si>
    <t>RS</t>
  </si>
  <si>
    <t>1. OneDrive de GGC
2. OneDrive de Dirección</t>
  </si>
  <si>
    <t xml:space="preserve"> * * *</t>
  </si>
  <si>
    <t>a. Ausencia o indebida asignación de derechos de acceso 
b. Desconocimiento de Politicas de seguridad de la Información</t>
  </si>
  <si>
    <t>a. Abuso de derechos
b. Borrado o Corrupción de la Información
c. Fallas Humanas</t>
  </si>
  <si>
    <t>NA</t>
  </si>
  <si>
    <t xml:space="preserve">El Propietario de información/Admnistrador de Carpetas realiza la solicitud de los accesos definidos para los  funcionarios/ contratistas de su dependencia cada vez que se requiera, registrando una mesa de servicios de TI, con el fin que se asignen los permisos correspondientes por parte del personal técnico. El propietario del activo / administrador de carpetas, solicita el accesos ingresando a la mesa de servicios de TI y  registra la solicitud. En caso que no sea el propietario o administrador, se cierra la mesa como no resuelta. La información de la solicitud queda documentada en la mesa de servicios de TI. </t>
  </si>
  <si>
    <t>b</t>
  </si>
  <si>
    <t>DT  manual de políticas detalladas de seguridad y privacidad de la información
 Instructivo de Gestión de Accesos</t>
  </si>
  <si>
    <t>Solicitar por mesa de servicio la revision mensual del OneDrive y enviar un informe de los posibles accesos no autorizados al administrador del OneDrive GGC
                                                                                                                                                                                                                                                                                                                                                                   Solicitar la revision mensual del repositorio OneDrive  y enviar un informe de los posibles accesos no autorizados al administrador del Fileserver Direccion</t>
  </si>
  <si>
    <t xml:space="preserve">El propietario del activo cada vez que se presente un incidente de seguridad deberá reportar la vulberabilidad en la Mesa de Servicios de TI con el fin que se verifique el mismo. La evidencia del control queda registrada en la Mesa de Servicios de TI </t>
  </si>
  <si>
    <t>a, b</t>
  </si>
  <si>
    <t>Instructivo de Gestión de Incidentes</t>
  </si>
  <si>
    <t>a. Desconocimiento de las políticas de seguridad de la información
b. Ausencia de controles de respaldo de información
c. Falta de monitoreo de las plataformas (OneDrive - SharePoint)</t>
  </si>
  <si>
    <t>a. Borrado de Información</t>
  </si>
  <si>
    <t>El proveedor de servicios de nube realiza el respaldo de las herramientas colaborativas de acuerdo con lo descrito en el contrato firmado con la Unidad</t>
  </si>
  <si>
    <t>Instructivo de Copias de Respaldo y Recuperación</t>
  </si>
  <si>
    <t>Restauración de la información de acuerdo con lo descrito en el contrato firmado con el proveedor con la Unidad</t>
  </si>
  <si>
    <t>El proveedor de servicios de nube realiza  la restauración de las herramientas colaborativas e información de acuerdo con lo descrito en el contrato firmado con la Unidad</t>
  </si>
  <si>
    <t>El administrador de la plataforma diariamente valida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 De ser necesario remiten falla al proveedor para su respectiva atención. La evidencia del control queda en la herramienta de teams del equipo de infraestrcutura y check list diario que maneja cada uno de los administradores de plataforma</t>
  </si>
  <si>
    <t>a,c</t>
  </si>
  <si>
    <t>Procedimiento Gestión de Infraestructura Tecnológica</t>
  </si>
  <si>
    <t>El oficial de seguridad de la información revisa las charlas programadas de sensibilizaciones de seguridad de la información, con el fin de que las dependencias asistan al proceso programado. Verifica las personas/ dependencias que asistieron y las que no asistieron a las sensibilizaciones o actividades. Si existen personas/dependencias que no asistieron remite correo al enlace de cada dependencia para que se programen a los funcionarios y contratistas. De igual manera programa a los funcionarios y contratistas a la siguiente sensibilización o actividad e de seguridad de la información. La evidencia del control queda registrada en el correo remitido a los enlaces de cada dependencia y a los funcionarios o contratistas convocados.</t>
  </si>
  <si>
    <t>DT  manual de políticas detalladas de seguridad y privacidad de la información</t>
  </si>
  <si>
    <t xml:space="preserve">SharePoint Dirección </t>
  </si>
  <si>
    <t xml:space="preserve">a. Desconocimiento de las políticas de seguridad de la información                                                                                                        b. Ausencia de copias de respaldo                                                                             c. Asignación errada de los derechos de acceso                                                                              </t>
  </si>
  <si>
    <t xml:space="preserve">a. Perdida o hurto  de información                                            b. Espionaje remoto                                                                                                                    c. Corrupción de los datos       </t>
  </si>
  <si>
    <t xml:space="preserve">El administrador de plataforma de herramientas colaborativas cuando se requiere realiza la configuración de las herramientas, con el fin de asegurar la confidencialidad de integridad de la información dispuesta en las herramientas colaborativas, restringiendo el acceso a los autorizados en caso que se presente una solicitud </t>
  </si>
  <si>
    <t>a, c</t>
  </si>
  <si>
    <t>Restauración de las herramientas colaborativas  e información de acuerdo con lo descrito en el contrato firmado con la Unidad</t>
  </si>
  <si>
    <t>EL administrador de la plataforma diariamente valida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 De ser necesario en la capa de aplicación se generan los logs de eventos con el fin de ser analizados por los desarrolladores y en su defecto dar solución y restablecer el servicio</t>
  </si>
  <si>
    <t>Procedimiento Gestión de Infraestructura Tecnológica
Instructivo de incidentes de seguridad de la información</t>
  </si>
  <si>
    <t>a</t>
  </si>
  <si>
    <t>DT  manual de políticas detalladas de seguridad y privacidad de la información
Declaración de aplicabilidad</t>
  </si>
  <si>
    <t>El proveedor de servicios de nube realiza el restauración de las herramientas colaborativas de acuerdo con lo descrito en el contrato firmado con la Unidad</t>
  </si>
  <si>
    <t xml:space="preserve">a. Desconocimiento de las políticas de seguridad de la información                                b. Ausencia de monitores                                                                        c. Ausencia de respaldo de la información                                                              d. Asignación errada de los derechos de acceso                                                                              </t>
  </si>
  <si>
    <t>a. Perdida o hurto  de información                                            b. Espionaje remoto                                                                                                                    c. Corrupción de los datos 
d. Saturación de la red</t>
  </si>
  <si>
    <t>c</t>
  </si>
  <si>
    <t>Recurso Humano Dirección (Asesores - Personal Asistencial)</t>
  </si>
  <si>
    <t>a. Desconocimiento de las políticas de seguridad de la información</t>
  </si>
  <si>
    <t>a. Ataque de ingenieria social</t>
  </si>
  <si>
    <t>DT  manual de políticas detalladas de seguridad y privacidad de la información
 Declaración de Aplicabilidad</t>
  </si>
  <si>
    <t>Aplicar clausulas de confidencialidad</t>
  </si>
  <si>
    <t>Sensibilizar al personal asesor y asistencial de la direccion en las responsabilidades de seguridad y riesgos asociados con la perdida de confidencialidad de la información manejadas por estos</t>
  </si>
  <si>
    <t xml:space="preserve">Charlas de seguridad de la información realizadas / Charlas de seguridad de la información programados </t>
  </si>
  <si>
    <t>Recursos Humanos , Tecnologicos</t>
  </si>
  <si>
    <t>Directora</t>
  </si>
  <si>
    <t>Cada vez que se va a vincular un funcionario o  contratista de la dependencia desde la Subgerencia de Talento Humano / Gerencia Juridica revisan que se encuentre firmado el acuerdo de confidencialidad para el manejo de la información de la Unidad. La evidencia es el documento firmado por cada funcionario / contratista , el cual queda anexo al expediente laboral/contractual correspondiente. En caso que el documento no se encuentre firmado, se debe actualizar y hacer firmar al funcioario o contratista.</t>
  </si>
  <si>
    <t>a. Alta rotación de personal</t>
  </si>
  <si>
    <t>a. Fuga de conocimiento</t>
  </si>
  <si>
    <t>El  jefe de dependencia o área verifica que exista minimo dos personas que conozcan una misma actividad que se desarrolla en la dependencia con el fin que en el evento que una persona falte la otra reemplaza las actividades correpondientes. Las evidencias del control quedan registradas en las actas de seguimiento de la dependencia.</t>
  </si>
  <si>
    <t>Contar minimo dos personas que conozcan una misma actividad</t>
  </si>
  <si>
    <t>Verificar las actas de entrega del personal que finalice sus labores en el equipo de la Direccion</t>
  </si>
  <si>
    <t>Actas verificadas / Actas presentadas</t>
  </si>
  <si>
    <t>Desde la dirección se verifican las actas de entrega del personal que finalice sus labores en el equipo de la Direccion</t>
  </si>
  <si>
    <t>Direccionar la formulación, ejecución, seguimiento y actualización de la planeación institucional a nivel estratégico, táctico y operativo mediante la definición e implementación de proyectos de inversión, políticas, lineamientos e instrumentos de planeación, que permitan lograr el cumplimiento de los compromisos del plan de desarrollo distrital, las políticas nacionales y distritales, los planes estratégicos e institucionales, la rendición de cuentas, facilitando la toma de decisiones, contribuyendo a la mejora continua y generando valor público.</t>
  </si>
  <si>
    <t xml:space="preserve">SISTEMA DE INFORMACIÓN PANDORA   </t>
  </si>
  <si>
    <t xml:space="preserve">
a. Deficiencia en la autorización de permisos y acceso de la información.
b. Acceso intencionado por parte de personal no autorizado.
c.Defectos bien conocidos en el software</t>
  </si>
  <si>
    <t xml:space="preserve">
 a. Pérdida, corrupción, o modificación no autorizada de la información.
b. Espionaje remoto
c. Fallas Humanas, Error en el uso, Gestiones en ambiente de pruebas
</t>
  </si>
  <si>
    <t>Una vez el analista de desarrollo termina un desarrollo del software o sistemas, el líder funcional/usuario funcional revisan que las pruebas ejecutadas cumplan con la solicitud o especificación del cambio a realizar, si no son exitosas, se devuelven al analista para ajuste.</t>
  </si>
  <si>
    <t>Procedimiento soporte y mantenimiento de sistemas de información
Ejecutar pruebas</t>
  </si>
  <si>
    <t>Restauración de la configuración de la herramienta e información.</t>
  </si>
  <si>
    <t>El administrador de la plataforma diariamente valida las plataformas que administran con el fin de verificar que se encuentren disponibles y en correcto funcionamiento. En caso de que se presente algún incidente o evento, acorde a cada capa de la infraestructura tecnológica se deberán ejecutar las actividades de la administración y mantenimiento preventivo o correctivo según corresponda.</t>
  </si>
  <si>
    <t>Procedimiento Gestión de Infraestructura Tecnológica
Validar disponibilidad de la plataforma tecnológica</t>
  </si>
  <si>
    <t>El sistema cada vez que un usuario se identifica con las credenciales en el aplicativo, valida contra la información registrada en la base de datos, con el fin de verificar la identidad y mostrar la información relacionada a este usuario. En caso de que las credenciales ingresadas no correspondan con las registradas en la base de datos, el sistema genera un mensaje indicando existencia de credenciales erróneas y no permite el ingreso. La evidencia del control queda registrada en la base de datos del sistema.</t>
  </si>
  <si>
    <t>a,b</t>
  </si>
  <si>
    <t>No documentado</t>
  </si>
  <si>
    <t>El Administrador de la platafoma/sistema realiza verificación de la matriz de programación copias de respaldo en cuanto a su configuración y datos. Si considera que es necesario actualiza los recursos tecnológicos. Esta solicitud debe realizarse a través de la herramienta tecnológica de apoyo a la mesa de servicio de TI y previamente disponer dicha información.</t>
  </si>
  <si>
    <t>Instructivo de Copias de Respaldo y Recuperación
Realizar la revisión de la matriz y/ o solicita ajustes</t>
  </si>
  <si>
    <t>El Operador del datacenter verifica diariamente la ejecución de los trabajos programados en la solución de copias de respaldo de la Unidad, si la ejecución no es satisfactoria realiza relanzamiento de la copia</t>
  </si>
  <si>
    <t>Instructivo de Copias de Respaldo y Recuperación
Verificar la ejecución de la programación de las copias de respaldo</t>
  </si>
  <si>
    <t>El jefe de dependencia (o a quien él designe mediante memorando enviado a la Gerencia de Tecnología) debe revisar el reporte de las cuentas de usuario de red que expiraron hasta el corte mensual y por inactividad mayor a sesenta (60) días, si se requiere depuración Solicita inactivar las cuentas en los sistemas de información, por medio de una solicitud en la herramienta tecnológica de apoyo a la mesa de servicio de TI adjuntando el respectivo reporte</t>
  </si>
  <si>
    <t>Instructivo de gestión de accesos
Revisar y solicitar depuraciones mensuales cuentas de usuario de red</t>
  </si>
  <si>
    <t xml:space="preserve">
a. Acceso intencionado por parte de personal no autorizado  a infraestructura del Sistema
b. Defectos bien conocidos en el software
c. Ausencia de planes de continuidad o Fallas de restauración de la plataforma posteriores a pruebas de continuidad del negocio</t>
  </si>
  <si>
    <t xml:space="preserve">
 a. Pérdida, corrupción, o modificación no autorizada de la información.
b. Espionaje remoto
c. Falla de la plataforma
</t>
  </si>
  <si>
    <t>Los responsables de proceso Revisar que el Análisis de Impacto al Negocio BIA, tenga identificados: - actividades críticas - proveedores internos y externos -
clientes internos y externos - épocas críticas - registros vitales - impactos de una interrupción - sistemas de información del proceso - cálculo de la criticidad del proceso. Mediante firma se aprueba el documento y se envía por correo electrónico. En caso de requerir correcciones se deben realizar por los líderes de continuidad y el Oficial de continuidad</t>
  </si>
  <si>
    <t>Procedimiento de Continuidad del negocio
Revisar y aprobar el Análisis de Impacto al Negocio BIA</t>
  </si>
  <si>
    <t>One Drive -  \FileServer_OAP</t>
  </si>
  <si>
    <t xml:space="preserve">
a. Ausencia de control de acceso
b. Desconocimiento o no aplicación de las políticas de seguridad y privacidad de la información
c. Desconocimiento de la herramienta de OneDrive
</t>
  </si>
  <si>
    <t xml:space="preserve">
 a. Pérdida, corrupción, o modificación no autorizada de la información.
b. Espionaje remoto
c. Fallas Humanas, Error en el uso. Problemas de sincronización de la herramienta
</t>
  </si>
  <si>
    <t>El ingreso a las herramientas colaborativas de la Unidad será a través del portal Web, de forma
local o a través de la aplicación móvil. En caso de requerirse otra plataforma de video llamada o
reuniones virtuales diferente a la designada por la UAECD, el jefe de la dependencia debe solicitar la autorización para el acceso, una vez terminado el evento o reunión desde la Subgerencia de infraestructura de TI bloqueara el acceso. 
Es responsabilidad del propietario de la cuenta de acceso a las herramientas colaborativas, otorgar los permisos de acceso a la información, incluyendo los que se otorguen a personal externo a la Unidad. Los permisos de acceso deben estar acorde con los lineamientos establecidos según el nivel de confidencialidad de la información</t>
  </si>
  <si>
    <t xml:space="preserve">DT  manual de políticas detalladas de seguridad y privacidad de la información
Reglas sobre el uso de herramientas colaborativas o espacios de participación (redes sociales, foros,
chats, blogs, entre otros) </t>
  </si>
  <si>
    <t>El Oficial y/o Equipo de Seguridad de la Información / Comunicaciones / Subgerencia de Talento Humano sensibiliza, capacita y comunica al personal de la UAECD en seguridad de la información, definiendo y ejecutando en coordinación con la Subgerencia de Talento Humano y Comunicaciones las actividades establecidas en el Plan de Sensibilización, Capacitación y Comunicación del Sistema de Gestión de Seguridad y Privacidad de la Información para todo el personal. Se incluye educación respecto a las herramientas descritas en el Instructivo de Cifrado de Información</t>
  </si>
  <si>
    <t>b,c</t>
  </si>
  <si>
    <t>Procedimiento gestión de seguridad y privacidad de la información
Sensibilizar, capacitar y comunicar al personal de la UAECD en Seguridad y Privacidad de la Información</t>
  </si>
  <si>
    <t>One Drive - \FileServer_OAP</t>
  </si>
  <si>
    <t xml:space="preserve">
a. Desconocimiento de las políticas de seguridad de la información
b. Ausencia de copias de respaldo
c. Ausencia de planes de continuidad</t>
  </si>
  <si>
    <t xml:space="preserve">
a. Perdida o hurto  de información 
b. Espionaje remoto
c. Falla de la plataforma. Problemas de sincronización
</t>
  </si>
  <si>
    <t>Gestionar el talento humano de la Unidad en el ciclo de vida del servidor público (ingreso, permanencia y retiro), con el propósito de contribuir a su desarrollo integral; así como, propiciar un clima y cultura organizacional que apoyen en el cumplimiento de la misión de la Entidad.</t>
  </si>
  <si>
    <t>1. Historias Laborales
2. Planes de Talento Humano
3. Expedientes de Provisión de personal</t>
  </si>
  <si>
    <t>1. Entrenamiento insuficiente en seguridad
2. Falta de conciencia acerca de la seguridad
3. Acceso intencionado por parte de personal no autorizado
4. Deficiencia en la asignación de permisos</t>
  </si>
  <si>
    <t>1. Acceso no autorizado de los datos personales
2. Robo de medios o documentos
3. Perdida o modificación de información
4. Abuso de derechos</t>
  </si>
  <si>
    <t>1, 2, 3 y 4</t>
  </si>
  <si>
    <t>Documento Técnico Manual de Políticas Detalladas de Seguridad de la Información / Declaración de Aplicabilidad</t>
  </si>
  <si>
    <t>1. Solicitar ajustar los permisos o accesos que requieren actualización
2. Solicitar a la Gerencia de Tecnología suministrar la copia de seguridad o de respaldo de la información</t>
  </si>
  <si>
    <t>Revisar trimestralmente la matriz de permisos y actualizarla cuando se requiera.</t>
  </si>
  <si>
    <t>Revisiones realizadas / revisiones programadas</t>
  </si>
  <si>
    <t>Recursos Humanos, Tecnológicos</t>
  </si>
  <si>
    <t>Subgerente de Talento Humano</t>
  </si>
  <si>
    <t>El gestor de accesos remite semestral el reporte de cuentas de usuario a los jefes de dependencia para su revisión, en caso de requerir ajustes sobre el reporte, se remite un correo desde la dependencia solicitando los ajustes correspondientes. La evidencia queda en el correo
El equipo encargado en la sit realiza los ajustes correspondientes relacionados con la gestion de accesos</t>
  </si>
  <si>
    <t>3, 4</t>
  </si>
  <si>
    <t>Instructivo Gestión de Accesos</t>
  </si>
  <si>
    <t xml:space="preserve">El propietario del activo cada vez que se presente un incidente de seguridad debera reportar la vulnerabilidad en la Mesa de Servicios de TI con el fin que se verifique el mismo. La evidencia del control queda registrada en la Mesa de Servicios de TI </t>
  </si>
  <si>
    <t>Instructivo Gestión Mesa de Servicios</t>
  </si>
  <si>
    <t>1. Entrenamiento insuficiente en seguridad
2.  Falta de conciencia acerca de la seguridad
3. Deficiencia en la asignación de permisos</t>
  </si>
  <si>
    <t>1. Acceso no autorizado de los datos personales
2. Robo de medios y documentos
3. Daño físico por agua o fuego
4. Daño por un evento sísmico</t>
  </si>
  <si>
    <t>1, 2, 3</t>
  </si>
  <si>
    <t xml:space="preserve">El operador del datacenter diariamente verifica la ejecución de los trabajos programados en la solución de copias de respaldo de la Unidad. Ingresa a la solución de copias de respaldo y verifica que el resultado de la ejecución de las copias es satisfactorio. En el evento que se presenten errores en la copia realiza un relanzamiento de la copia y verifica nuevamente el estado de la copia de respaldo. Si el estado de la copia presenta errores, el operador del datacenter realiza escalamiento al proveedor de la solución de copias de respaldo. La evidencia del control queda registrada en el reporte generado por la herramienta y la evidencia de escalamiento al proveedor queda registrada en el correo electrónico. </t>
  </si>
  <si>
    <t>El gestor de accesos remite semestral el reporte de cuentas de usuario a los jefes de dependencia para su revisión, en caso de requerir ajustes sobre el reporte, se remite un correo desde la dependencia solicitando los ajustes correspondientes. La evidencia queda en el correo</t>
  </si>
  <si>
    <t>Información análoga en Archivo de Gestión
(historias laborales en formato análogo)</t>
  </si>
  <si>
    <t xml:space="preserve">1. Ausencia de control de acceso
2. Desconocimiento o no aplicación de las políticas de seguridad y privacidad de la
información </t>
  </si>
  <si>
    <t>1. Hurto, Pérdida, destrucción, acceso o uso no autorizado de la información 
2. Fallas Humanas
3. Modificación o corrupción de documentos</t>
  </si>
  <si>
    <t>El jefe de dependencia una vez se retira el servidor de la entidad, solita a la Subgerencia Administrativa y Financiera la eliminación de los accesos al archivo  físico de la Subgerencia de Talento Humano,  con el propósito de garantizar que el ex - servidor  no pueda acceder al archivo donde se encuentran los documentos. Se debe remitir un correo electronico ala SAF indicando la novedad. En caso de no remitir el correo electronico se puede materializar el riesgo. La evidencia de la ejecicuón del control es el correo electronico.</t>
  </si>
  <si>
    <t xml:space="preserve">
Documento Técnico Manual de Políticas Detalladas de Seguridad de la Informacion</t>
  </si>
  <si>
    <t>1. Solicitar a la Subgerencia Administrativa y Financiera ajustar los permisos del servidor y/o contratista.</t>
  </si>
  <si>
    <t xml:space="preserve">Cada vez que un servidor o contratista ingresa identificándose con su tarjeta de proximidad o huella a un área segura (archivo de gestión), verifica si está autorizado para ingresar al área con el fin de conceder el acceso correspondiente. En caso de que el servidor no esté autorizado para ingresar al área, el Sistema biométrico NO concede el acceso correspondiente. La evidencia del control queda registrada en la base de datos del sistema biométrico. </t>
  </si>
  <si>
    <t>Procedimiento zonas seguras de la UAECD</t>
  </si>
  <si>
    <t>1. Entrenamiento insuficiente en seguridad
2. Falta de conciencia acerca de la seguridad
3. Uso inadecuado o descuidado del control de acceso físico a las edificaciones y los recintos
4. No tener las historias laborales escaneadas en su totalidad</t>
  </si>
  <si>
    <t>1. Daño físico por daños con agua o fuego
2. Fenómenos sísmicos
3. Acceso no autorizado de los datos personales
4. Robo de medios o documentos</t>
  </si>
  <si>
    <t>Documento Técnico manual de Politicas Detalladas de Seguridad de la Información</t>
  </si>
  <si>
    <t>1. Solicitar el backup en formato digital de la información.
2. Solicitar a la Subgerencia Administrativa y Financiera ajustar los permisos del servidor y/o contratista.</t>
  </si>
  <si>
    <t>El Administrador de la platafoma/sistema realiza la restauración  de la información</t>
  </si>
  <si>
    <t>Bases de datos que contienen información sensible de todos los servidores públicos de la UAECD. Son las siguientes:
- Base de Datos Sociodemografica (BDS)
- Base de Datos Planta de personal (BDPP)</t>
  </si>
  <si>
    <t>1. Gestión deficiente de las contraseñas 
2. No existencia de una copia de seguridad
3. Ubicación no adecuada de la información (equipos de los funcionarios)</t>
  </si>
  <si>
    <t>1. Pérdida, modificación o borrado de datos personales
2. Acceso no autorizado a los datos personales</t>
  </si>
  <si>
    <t>1, 2 y 3</t>
  </si>
  <si>
    <t>1. Solicitar el cambio de contraseña de la cuenta o equipo afectada/o.
2. Solicitar a la Gerencia de Tecnología ajustar los accesos de las cuentas no autorizadas.</t>
  </si>
  <si>
    <t>Monitorear trimestralmente y dejar evidencia de las personas que acceden a las bases de datos con información sensible.</t>
  </si>
  <si>
    <t>Monitoreos realizados / Monitoreos programados</t>
  </si>
  <si>
    <t>1. No existencia de una copia de seguridad
2.Ausencia de responsabilidades en la seguridad de la información en la descripción de los cargos
3. Ubicación no adecuada de la información (equipos de los funcionarios)</t>
  </si>
  <si>
    <t>1. Pérdida o borrado de datos personales
2. Acceso no autorizado a los datos personales
3. Pérdida, destrucción, acceso o uso no autorizado</t>
  </si>
  <si>
    <t>1,2 y 3</t>
  </si>
  <si>
    <t>Solicitar a la Gerencia de Tecnología la restauración de la Base de datos.</t>
  </si>
  <si>
    <t>Archivo de Gestión de la Subgerencia de Talento Humano</t>
  </si>
  <si>
    <t>1. Ausencia de control de accesos
2. Uso inadecuado o descuidado del control de acceso físico a las edificaciones y los recintos
3. Desconocimiento de políticas de seguridad</t>
  </si>
  <si>
    <t>1. Daños físicos daños por agua, fuego 
2. Eventos naturales: inundación o fenómenos sísmicos</t>
  </si>
  <si>
    <t>1. Daño físico por daños por agua o fuego
2. Fenómenos sísmicos
3. Acceso no autorizado de los datos personales
4. Robo de medios o documentos</t>
  </si>
  <si>
    <t>Cada vez que un servidor o contratista ingresa identificándose con su tarjeta de proximidad o huella a un área segura (archivo de gestión), verifica si está autorizado para ingresar al área con el fin de conceder el acceso correspondiente. En caso de que el servidor no esté autorizado para ingresar al área, el Sistema biométrico NO concede el acceso correspondiente. La evidencia del control queda registrada en la base de datos del sistema biométrico</t>
  </si>
  <si>
    <t>Sharepoint GGC -  STH</t>
  </si>
  <si>
    <t xml:space="preserve">1. Desconocimiento de las políticas de seguridad de la información                                                                                                        2. Ausencia de copias de respaldo                                                                             3. Asignación errada de los derechos de acceso                                                                              </t>
  </si>
  <si>
    <t xml:space="preserve">1. Perdida o hurto  de información                                            2. Espionaje remoto                                                                                                                    3. Corrupción de los datos       </t>
  </si>
  <si>
    <t xml:space="preserve">1. Desconocimiento de las políticas de seguridad de la información                                2. Ausencia de monitores                                                                        3. Ausencia de respaldo de la información                                                              4. Asignación errada de los derechos de acceso                                                                              </t>
  </si>
  <si>
    <t>1. Perdida o hurto  de información                                            2. Espionaje remoto                                                                                                                    3. Corrupción de los datos 
4. Saturación de la red</t>
  </si>
  <si>
    <t>Espacio en Onedrive</t>
  </si>
  <si>
    <t>Sicapital - Perno</t>
  </si>
  <si>
    <t>1.Ausencia de mecanismos de identificación y autentificación, como la autentificación de usuario
2.Ausencia de responsabilidades en la seguridad de la información en la descripción de los cargos
3. Desconocimiento de políticas de seguridad de la información</t>
  </si>
  <si>
    <t>1. Uso no autorizado del equipo
2. Corrupción de los datos
3. Pérdida o borrado de información</t>
  </si>
  <si>
    <t>El sistema cada vez que un usuario se identifica con las credenciales en el aplicativo, valida contra la información registrada en la base de datos, con el fin de verificar la identidad y mostrar la información relacionada a este usuario. En caso de que las credenciales ingresadas no correspondan con las registradas en la base de datos, el sistema genera un mensaje indicando existencia de credenciales erróneas y no permite el ingreso. La evidencia del control queda registrada en la base de datos del sistema. – DETECTIVO</t>
  </si>
  <si>
    <t>Procedimiento Desarrollo de Sistemas de Información</t>
  </si>
  <si>
    <t>1. Solicitar ajustar los permisos o accesos que requieren actualización</t>
  </si>
  <si>
    <t xml:space="preserve">Realizar la revisión semestral del reporte de accesos remitido por el gestor de accesos y solicitar las modificaciones (cuando se requieran) </t>
  </si>
  <si>
    <t>El analista de desarrollo una vez termina un desarrollo solicitado por el usuario final realiza pruebas unitarias con el fin de verificar el cumplimiento de los ajustes y/o desarrollos de acuerdo a la HI planteada y al diseño propuesto de la solución. De encontrarse alguna no conformidad, realiza los ajustes correspondientes y construye el guion de pruebas para validación por parte del líder funcional. La evidencia del control queda registrada en la mesa de servicios de TI. DETECTIVO</t>
  </si>
  <si>
    <t>El operador del datacenter diariamente verifica la ejecución de los trabajos programados en la solución de copias de respaldo de la Unidad. Ingresa a la solución de copias de respaldo y verifica que el resultado de la ejecución de las copias es satisfactorio. En el evento que se presenten errores en la copia realiza un relanzamiento de la copia y verifica nuevamente el estado de la copia de respaldo. Si el estado de la copia presenta errores, el operador del datacenter realiza escalamiento al proveedor de la solución de copias de respaldo. La evidencia del control queda registrada en el reporte generado por la herramienta y la evidencia de escalamiento al proveedor queda registrada en el correo electrónico.</t>
  </si>
  <si>
    <t xml:space="preserve">Sicapital - Perno
CONTINUIDAD </t>
  </si>
  <si>
    <t xml:space="preserve">1. Ausencia de planes de continuidad
2. Arquitectura insegura de la red
3. Ausencia de copias de respaldo
4. Gestión deficiente de las contraseñas
 CONTINUIDAD: 5. Obsolescencia del aplicativo PERNO.
</t>
  </si>
  <si>
    <t xml:space="preserve">1. Procesamiento ilegal de los datos
2. Robo de medios o documentos
CONTINUIDAD 
 3. Indisponibilidad o falla de la aplicación. </t>
  </si>
  <si>
    <t>1. Solicitar a la Gerencia de Tecnología suministrar la copia de seguridad o de respaldo de la información
2. Solicitar ejecutar Plan de Continuidad</t>
  </si>
  <si>
    <t xml:space="preserve">Realizar seguimiento trimestral para determinar si se presentó  pérdida de disponibilidad del sistema de información PERNO, y si aplica, que se hayan creado las correspondientes  mesas de servicio a TI </t>
  </si>
  <si>
    <t xml:space="preserve"> Seguimientos realizados / seguimientos programados</t>
  </si>
  <si>
    <t xml:space="preserve">El sistema cada vez que un usuario se identifica con las credenciales en el aplicativo, valida contra la información registrada en la base de datos, con el fin de verificar la identidad y mostrar la información relacionada a este usuario. En caso de que las credenciales ingresadas no correspondan con las registradas en la base de datos, el sistema genera un mensaje indicando existencia de credenciales erróneas y no permite el ingreso. La evidencia del control queda registrada en la base de datos del sistema. </t>
  </si>
  <si>
    <t>Procedimiento Soporte y mantenimiento de sistemas de Información</t>
  </si>
  <si>
    <t>Los administradores de plataforma / bases de datos  revisan cada año la matriz de programación de copias de respaldo y recuperación, remitida por el gestor de accesos, con el fin de verificar que se realice el respaldo correspondiente de los sistemas de la entidad. Los administradores de plataforma / bases de datos  revisan la matriz y en caso de ser necesario solicitan realizar las modificaciones pertinentes. La evidencia queda registrada en una mesa de servicios de TI o por correo electrònico.</t>
  </si>
  <si>
    <t>Cada administrador de plataforma diariamente verifica la ejecución de los trabajos programados en la solución de copias de respaldo de la Unidad. Ingresa a la solución de copias de respaldo y verifica que el resultado de la ejecución de las copias es satisfactorio. En el evento que se presenten errores en la copia realiza un relanzamiento de la copia y verifica nuevamente el estado de la copia de respaldo. Si el estado de la copia presenta errores, el operador del datacenter realiza escalamiento al proveedor de la solución de copias de respaldo. La evidencia del control queda registrada en el reporte generado por la herramienta y la evidencia de escalamiento al proveedor queda registrada en el correo electrónico.</t>
  </si>
  <si>
    <t xml:space="preserve">2, 3 </t>
  </si>
  <si>
    <t>El oficial de continuidad del negocio gestiona con los enlaces de continuidad la verificación y/o actualización del plan de continuidad del negocio para el aplicativo de nómina, el cual es revisado y aprobado por el dueño del proceso.</t>
  </si>
  <si>
    <t>Plan de continuidad del negocio (BCP)</t>
  </si>
  <si>
    <t>Recurso humano de la STH.</t>
  </si>
  <si>
    <t>CONTINUIDAD 1. Retiro, enfermedad, incapacidad, vacaciones del personal.</t>
  </si>
  <si>
    <t>CONTINUIDAD 1. Ausencia de personal estratégico, técnico uoperativo.</t>
  </si>
  <si>
    <t>El oficial de continuidad del negocio gestiona con los enlaces de continuidad la verificación y/o actualización del Plan de continuidad (BCP) del proceso, el cual es revisado y aprobado por el dueño del proceso.</t>
  </si>
  <si>
    <t>El Backup del personal no disponible realizará las actividades asociadas al cargo</t>
  </si>
  <si>
    <t>Actualizar el registro de personal de Nómina de la Subgerencia de Talento Humano</t>
  </si>
  <si>
    <t>Registro actualizado</t>
  </si>
  <si>
    <t>DT Politicas de seguridad de la información</t>
  </si>
  <si>
    <t>La jefe de dependencia verifica que exista mínimo dos personas que conozcan una misma actividad que se desarrolla en la dependencia con el fin que en el evento que una persona falte la otra reemplaza las actividades correspondientes. Las evidencias del control quedan registradas en las actas de seguimiento de la dependencia.</t>
  </si>
  <si>
    <t>1. Ausencia del personal
2. Entrenamiento insuficiente en seguridad
3. Falla de conciencia acerca de la seguridad</t>
  </si>
  <si>
    <t>1. Incumplimiento de las politicas de seguridad.
2. Error humano en Uso de los sistemas de información de STH</t>
  </si>
  <si>
    <t>Gestionar el conocimiento crítico y estratégico, a través del diseño y la implementación de mecanismos y herramientas que permitan dinamizar el flujo
del conocimiento a partir de la identificación, generación, preservación, transferencia y aplicación del conocimiento con el fin de contribuir a la toma de
decisiones, facilitar los procesos de innovación y mejoramiento continuo de la UAECD en el marco de los objetivos de la entidad.</t>
  </si>
  <si>
    <t xml:space="preserve">Aplicaciones Web y códigos fuente de la  Subgerencia de Analítica de Datos </t>
  </si>
  <si>
    <t>1. Inconvenientes en la gestión operativa, administración y/o soporte de la infraestrutura tecnológica que soporta las plataformas o servicios de la entidad
2. Debilidades en el mantenimiento de la Infraestructura Tecnológica
3. Fallas Humanas</t>
  </si>
  <si>
    <t xml:space="preserve">
1. Afectación de los sistemas de información y servicios informaticos
2. Pérdida, modificación o uso no autorizado de la información
3. Ataques externos cibernéticos.
4. Abuso de derechos
5. Mal funcionamiento de IT</t>
  </si>
  <si>
    <t>Para el acceso a las aplicaciones moviles y web d se maneja el control de acceso mediante la gestiòn de permisos.</t>
  </si>
  <si>
    <t>Instructivo de Gestión de accesos</t>
  </si>
  <si>
    <t>En caso que el incidente no pueda ser corregido por el administrador de la plataforma / aplicación, este debe ser escalado al proveedor para su solución</t>
  </si>
  <si>
    <t>El oficial de seguridad de la información revisa las charlas programadas de sensibilizaciones de seguridad de la información, con el fin de que las dependencias asistan al proceso programado. Verifica las personas/dependencias que asistieron y las que no asistieron a las sensibilizaciones o actividades. Si existen personas/dependencias que no asistieron remite correo al enlace de cada dependencia para que se programen a los funcionarios y contratistas. De igual manera programa a los funcionarios y contratistas a la siguiente sensibilización o actividad e de seguridad de la información. La evidencia del control queda registrada en el correo remitido a los enlaces de cada dependencia y a los funcionarios o contratistas convocados.</t>
  </si>
  <si>
    <t>Documento Técnico Manual de Políticas Detalladas de Seguridad de la Información
Declaración de aplicabilidad</t>
  </si>
  <si>
    <t>Validar disponibilidad de la plataforma tecnológica</t>
  </si>
  <si>
    <t>Procedimiento de Gestión de Infraestructura Tecnológica</t>
  </si>
  <si>
    <t>Ejecutar actividades de administración de la infraestructura tecnológica. Cuando se presenta incidentes, el administrador identifica la falla y gestiona la solución del problema, con el fin de corregir o solucionar el problema.</t>
  </si>
  <si>
    <t>Validar errores en logs de aplicaciones
Verificar logs y determinar la causa</t>
  </si>
  <si>
    <t>Restaurar el servicio, realizar pruebas, verificar la solución</t>
  </si>
  <si>
    <t xml:space="preserve">Aplicaciones  web y código fuente de la  Subgerencia de Analítica de Datos </t>
  </si>
  <si>
    <t>Respaldo de información almacenada en servidores ,  actividad realizada por los operadores desde la Subgerencia de Infraestrcutura Tecnológica</t>
  </si>
  <si>
    <t>Instructivo de Copias de Respaldo y Recuperación / Dcumento Tecnico Maual de Politicas detalladas de seguridad y privacidad de la  información (Política de copias de respaldo de información)</t>
  </si>
  <si>
    <t>Restauración de informacion: Servicios , actividad realizada por el equipo de la SIT en apoyo con el proveedor correspondiente.</t>
  </si>
  <si>
    <t>Reportar incidentes de disponibilidad del servicio por la mesa para que estos sean atentidos por tecnologia</t>
  </si>
  <si>
    <t>Procedimiento Gestión Mesa de Servicios</t>
  </si>
  <si>
    <t>Hacer monitoreos periodicos (diarios, semanal,  quincenal) de que todos los servicios esten disponibles</t>
  </si>
  <si>
    <t>Ejecutar actividades de administración de la infraestructura tecnológica</t>
  </si>
  <si>
    <t xml:space="preserve">Servicios de computación en nube y softtware
</t>
  </si>
  <si>
    <t xml:space="preserve">1. Inconvenientes en la gestión operativa, administración y/o soporte de la infraestrutura tecnológica que soporta las plataformas o servicios de la entidad  
2. Debilidades en el mantenimiento de la Infraestructura Tecnológica en nube
3. Desconocimiento en el uso de los servicios de computación en nube y softtware.
4. Ausencia de control de acceso </t>
  </si>
  <si>
    <t xml:space="preserve">
1. Falla en los sistemas.
2. Pérdida o corrupción (alteración o daño) de la información.
3. Fallas Humanas
4. Fallas de conexión de internet o red.</t>
  </si>
  <si>
    <t>Gestión de acceso a la infraestructura de nube, de acuerdo a los roles establecidos en la subgerencia de infraestructura tecnológica</t>
  </si>
  <si>
    <t>Procedimiento de Infraestructura Tecnológica</t>
  </si>
  <si>
    <t>Validación de la Servicios de computación en nube y softtware si  esta activo. Se sube los servicios del servidor.
Soporte con proveedor del servicio.</t>
  </si>
  <si>
    <t>El SOC a traves de la herramienta SIEM junto con las herramientas de administracion de los servidores monitorean activamente los servicios de la infraestructura tecnológica.</t>
  </si>
  <si>
    <t>Restauración  de las configuraciones de la infraestrcutura de nube (matrices de backup)</t>
  </si>
  <si>
    <t>Copias de respaldo de las configuraciones de la plataforma en Nube</t>
  </si>
  <si>
    <t xml:space="preserve">Servicio de computación en nube y software
</t>
  </si>
  <si>
    <t>1. Inconvenientes en la gestión operativa, administración y/o soporte de la infraestrutura tecnológica que soporta las plataformas o servicios de la entidad 
2. Debilidades en el mantenimiento de la Infraestructura Tecnológica
3.  Indisponibilidad de los Servicio de computación en nube y software en la plataformas de nube</t>
  </si>
  <si>
    <t>Respaldo de la información de configuracion de la infraestructura de nube</t>
  </si>
  <si>
    <t xml:space="preserve">Monitoreo por parte de los adminsitradores de Servidores de la disponibilidad de las nubes </t>
  </si>
  <si>
    <t>Restauracion de la informacion de configuracion de la infraestructura de nube. Se debe tener en cuenta que el tiempo de indisponibilidad no debe superar el RTO (Recovery Time Objective) Tiempo objertivo de recuperación, de acuerdo a los lineamientos de Gestión de continuidad de Negocio</t>
  </si>
  <si>
    <t xml:space="preserve">Gestionar la relación con los grupos de valor de la Unidad que permita a la entidad posicionarse, prestar una experiencia de servicio para satisfacer sus necesidades y expectativas, así como garantizar la generación de ingresos para la entidad.  </t>
  </si>
  <si>
    <t>Portal Web
(Comunicaciones)</t>
  </si>
  <si>
    <t>1. Ausencia de parametros de seguridad
1a. Ausencia de copias de respaldo 
2. Ausencia de control de acceso al administrador de contenidos
2a. Asignación errada de los derechos de acceso a nivel de admnistración de la base de datos.
3. Desconocimiento de las politicas de seguridad y privacidad de la información</t>
  </si>
  <si>
    <t>1. Ataques cibernéticos
1a. Pérdida o modificación de la información
2. Falsificación y/o abuso  de derechos</t>
  </si>
  <si>
    <t>El jefe de dependencia valida cada vez que se requiera que el manejo de la gestión de accesos al portal web sea realizado por las personas designadas por este. En caso de que el perfil de gestion de permisos cambie es el jefe de dependencia quien realizará la designación. Esta designación generalmente se realiza por correo electrónico o se podría realizar por acta de reunión.</t>
  </si>
  <si>
    <t>2,2a</t>
  </si>
  <si>
    <t>Revisión de la gestión de accesos al portal web</t>
  </si>
  <si>
    <t>Solicitar reporte mensual de los respaldos realizados al portal web.</t>
  </si>
  <si>
    <t>Reportes realizados / reportes programados</t>
  </si>
  <si>
    <t>Asesor de Comunicaciones</t>
  </si>
  <si>
    <t xml:space="preserve">El equipo de admnistradores de servidores realiza respaldo del servidor donde se encuentra el portal web. </t>
  </si>
  <si>
    <t>1a</t>
  </si>
  <si>
    <t>Instructivo de copias de respaldo y recuperación</t>
  </si>
  <si>
    <t>Solicitar a Tecnología, por mesa de servicios, trimestralmente,  la relación de usuarios con su respectivo rol en el portal web, con el fin de verificar los permisos asignados.</t>
  </si>
  <si>
    <t>Reporte revisado / reporte entregado</t>
  </si>
  <si>
    <t>El jefe de dependencia, cuando se requiere, solicita a la webmaster que se revoquen los accesos otorgados a las personas que realizan el manejo de la gestión de accesos al portal web. La evidencia se puede dejar por correo electronico o mesa de servicios de TI.</t>
  </si>
  <si>
    <t>Documento técnico Manual de Políticas de Seguridad y Privacidad de la Información / Instructivo de Gestión de Accesos</t>
  </si>
  <si>
    <t>Portal Web 
(Comunicaciones)</t>
  </si>
  <si>
    <t>1. Ausencia de parametros de seguridad
1a. Ausencia de copias de respaldo
2. Ausencia de control técnico sobre el software
3. Falta de monitoreo</t>
  </si>
  <si>
    <t>1. Falsificación de derechos
2. Fallas Humanas
3. Ataque cibernetico</t>
  </si>
  <si>
    <t>El equipo de administradores de servidores realiza respaldo del servidor donde se encuentra el portal web</t>
  </si>
  <si>
    <t>Restauración del respaldo del portal web</t>
  </si>
  <si>
    <t>La herramienta SIEM monitorea los servicios de la infraestructura tecnológica (incluido urls) y una vez se evidencia indisponibilidad del servicio, alertas de seguridad notifica mediante correo electrónico a los administradores de plataforma o a los ingenieros de que realizan monitoreo de la herramienta en la Subgerencia de Infraestructura Tecnológica, con el fin que se verifique y atienda la indisponibilidad del servicio o incidente presentado. La evidencia del control queda registrada en la herramienta SIEM y /o monitoreo realizado por el personal de infraestructura.</t>
  </si>
  <si>
    <t>Solicitar reporte mensual a Tecnología de las indisponibilidades generadas en el portal web</t>
  </si>
  <si>
    <t>Reportes entregados/ reportes programados</t>
  </si>
  <si>
    <t>El grupo de operadores realiza diariamente actividades de monitoreo sobre las plataformas , inluido el portal web. En caso de presentarse indisponibilidad del servicio se reporta al administrador del portal web para que se tomen las medidas respectivas para restaurar el servicio.</t>
  </si>
  <si>
    <t>Credenciales de acceso a las Redes Sociales (Comunicaciones)</t>
  </si>
  <si>
    <t>1. Ausencia de mecanismos de identificación y autentificación, como la autentificación de usuario
2. Desconocimiento de las politicas de seguridad  y privacidad de la información
3. Falta de monitoreo</t>
  </si>
  <si>
    <t>1. Falsificación de derechos
2. Fallas Humanas</t>
  </si>
  <si>
    <t xml:space="preserve">El Asesor de comunicaciones cada 3 meses o cuando se requeira solicita al gestor de redes sociales un reporte de los usuarios autorizados para el acceso a las cuentas de redes sociales de la Entidad, con el fin de validar que los  accesos que se otorguen al funcionario o contratista esten acordes a las funciones y/o actividades actuales. El Asesor valida los accesos contra los requeremientos iniciales entregados al gestor de redes y en caso de ser necesario solicita realizar las modificaciones. La evidencia queda registrada a través de un correo electrónico. </t>
  </si>
  <si>
    <t>1,2</t>
  </si>
  <si>
    <t>N/A</t>
  </si>
  <si>
    <t xml:space="preserve">Revisión de la gestión de accesos a las redes sociales </t>
  </si>
  <si>
    <t xml:space="preserve">El Asesor de comunicaciones cada 3 meses o cuando se requiera verifica que el gestor de redes sociales realiza el cambio de las credenciales de acceso a las redes sociales de la Entidad con el fin de garantizar la confidencialidad de dichos accesos.  El Asesor valida que los cambios se realicen por el gestor de redes y en caso de ser necesario solicita realizar las modificaciones correspondientes. La evidencia queda registrada a través de un correo electrónico. </t>
  </si>
  <si>
    <t xml:space="preserve">El jefe de la dependencia cada vez que el gestor encargado de credenciales le remite el correo electrónico relacionado con las modificaciones de accesos y credenciales de redes sociales, revisa y verifica con el fin de confirmar que las modificaciones solicitadas se hallan realizado. La evidencia queda registrada en el correo electrónico.  </t>
  </si>
  <si>
    <t xml:space="preserve"> Instructivo de Gestión de Accesos</t>
  </si>
  <si>
    <t>1. Ausencia de parametros de seguridad
1a. Ausencia de copias de respaldo
2. Ausencia de control de acceso a las redes sociales</t>
  </si>
  <si>
    <t xml:space="preserve">1. Ataques cibernéticos
1a. Perdida o borrado de la información. 
1 b. Mal funcionamiento del software
2. Acceso no autorizado a cuenta de red principal
3. Secuestro de la cuenta.
4.  Inhabilitación de la cuenta por parte de sus propietaros. </t>
  </si>
  <si>
    <t xml:space="preserve">El jefe de la dependencia cada vez que el gestor encargado de credenciales le remite elcorreo electrónico relacionado con las modificaciones de accesos y credenciales de redes sociales, revisa y verifica con el fin de confirmar que las modificaciones solicitadas se hallan realizado. La evidencia queda registrada en el correo electrónico.  </t>
  </si>
  <si>
    <t>1, 1a</t>
  </si>
  <si>
    <t>En caso que se llege a presentar una indisponibilidad de la red social el gestor de redes sociales remite la notificación al proveedor para que se reestablezca el servicio.</t>
  </si>
  <si>
    <t xml:space="preserve">El proveedor de las redes sociales realiza respaldo del contenido de la red con la periodicidad indicada en los acuerdo de niveles de servicio. En caso que se llege a presentar una indisponibilidad de la red social el gestor de redes sociales remite la notificación al proveedor para que se reestablezca el servicio. Se verifica el contenido y de ser necesario se escala nueva solicitud al proveedor para garantizar que el contenido sea el correcto. La evidencia queda en la opción de configuración de la red social y el gestor de redes sociales reporta a través de un correo electrónico al asesor de comunicaciones. </t>
  </si>
  <si>
    <t>Terminos de uso del la red social</t>
  </si>
  <si>
    <t>SharePoint (Comunicaciones)</t>
  </si>
  <si>
    <t>Fotografo - Realizador Audiovisual
Comunicadores Sociales</t>
  </si>
  <si>
    <t>1. Desconocimiento de las políticas de seguridad de la información</t>
  </si>
  <si>
    <t>1. Ataque de ingenieria social</t>
  </si>
  <si>
    <t>DT  manual de políticas detalladas de seguridad y privacidad de la información
 Declaración de Aplicabilidad
Acuerdo de Confidencialidad|</t>
  </si>
  <si>
    <t xml:space="preserve">1. Alta rotación del personal
2. Desconocimiento de las politicas de seguridad y provacidad de la infromación. </t>
  </si>
  <si>
    <t>1. Fuga de conocimiento</t>
  </si>
  <si>
    <t>La jefe de dependencia verifica que exista minimo dos personas que conozcan una misma actividad que se desarrolla en la dependencia con el fin que en el evento que una persona falte la otra reemplaza las actividades correpondientes. Las evidencias del control quedan registradas en las actas de seguimiento de la dependencia.</t>
  </si>
  <si>
    <t>Documento Técnico Manual de Políticas Detalladas de Seguridad de la Información</t>
  </si>
  <si>
    <t>Sicapital - Módulo de Facturación  (GCAC)
(Opción de elaboracion de facturas conforme al procedimiento)</t>
  </si>
  <si>
    <t xml:space="preserve">
1. Fallas  en la asignación y control de privilegios y permisos en la plataforma
2. Fallas en plataforma virtual.
3. Falta de autocontrol y aplicación de politicas de seguridad de información por funcionario</t>
  </si>
  <si>
    <t>1.Quejas y  reclamos por prestacion de servicios
2. Pérdida de oportunidades de negocio
3. Investigaciones por entidades de control.</t>
  </si>
  <si>
    <t>El  responsable de proceso o funcionario designado para la gestion de roles y permisos, de acuerdo al instructivo ingresa mesa de servicio para la activación o desactivación según corresponda.</t>
  </si>
  <si>
    <t>Instructivo de Gestión de Accesos</t>
  </si>
  <si>
    <t>preventivo</t>
  </si>
  <si>
    <t>Analisis de la situación si corresponde a proceso manual  Revisión del reporte de accesos remitidos desde la Subegerencia de Infraestructura Tecnológica, si es por proceso virtual ingreso de mesa para que TI evalue.</t>
  </si>
  <si>
    <t>El sistema del módulo de facturación cada vez que un funcionario o contratista se identifica con las credenciales en el aplicativo, valida contra la información registrada en la base de datos, con el fin de verificar los permisos y accesos autorizados al mismo. En caso que las credenciales ingresadas no correspondan con las registradas en la base de datos, el sistema genera un mensaje indicando existencia de credenciales erroneas y no permite el ingreso. La evidencia del control queda registrada en la base del sistema.</t>
  </si>
  <si>
    <t>detectivo</t>
  </si>
  <si>
    <t>El administrador de la plataforma a solicitud del jefe de dependencia o funcionario delegado, restaura la base de datos de Sicapital-facturacion,  para recuperar la información que ha sido afectada, para lo cual presenta a traves de la mesa de servicios el requerimiento. En caso de no poder restaurar se deja la base de datos actual  y la evidencia del proceso de restauración queda en la mesa de servicios TI.</t>
  </si>
  <si>
    <t>Instructivo de copias de Respaldo y recuperación</t>
  </si>
  <si>
    <t>correctivo</t>
  </si>
  <si>
    <t>El jefe de dependencia o a quien este designe revisa el reporte de acceso remitido por el gestor de accesos con el fin de validar que usuarios tienen acceso al módulo de facturación. En caso de requerir modificación coloca una mesa de servicios de TI o remite la información por correo al funcionario de infraestructura delegado para conocimiento y gestion pertinente.</t>
  </si>
  <si>
    <t>El oficial de seguridad de la información revisa las charlas programadas de sensibilizaciones de seguridad de la información, con el fin de que las dependencias asistan al proceso programado. Verifica las personas/ dependencias que asistieron y las que no asistieron a las sensibilizaciones o actividades. Si existen personas/dependencias que no asistieron remite correo al enlace de cada dependencia para que se programen a los funcionarios y contratistas. De igual manera programa a los funcionarios y contratistas a la siguiente sensibilización o actividad e de seguridad de la información. La evidencia del control queda registrada en el correo remitido a los enlaces de cada dependencia y a los funcionarios o colaboradores (contratistas) convocados.</t>
  </si>
  <si>
    <t>El líder funcional de la dependencia verifica la situación reportada por los usuarios o por el funcionario encargado de la tienda virtual, ingresa mesa de servicio TI para que sea analizado, y se defina las acciones para corregir el error y tomar acciones de mejora si lo amerita.</t>
  </si>
  <si>
    <t>Procedimiento de soporte y mantenimiento de sistemas de información</t>
  </si>
  <si>
    <t>Sicapital - Módulo de Facturación  (GCAC)
Opción de elaboracion de facturas conforme al procedimiento)</t>
  </si>
  <si>
    <t xml:space="preserve">
1. Falta  de mantenimienos preventivos y  correctivos.
2. Falta de cumplimiento del monitoreo permanente de la plataforma
3. Recurso tecnológico para atender incidentes escaso
4. Fallas de conexión con  el proveedor</t>
  </si>
  <si>
    <t xml:space="preserve">1. Ataques cibernéticos
2. Quejas y reclamos ce clientes e interesados
3. Perdida de oportunidad de negocios. </t>
  </si>
  <si>
    <t>El funcionario responsable al presentar un incidentes de disponibilidad reporta la situcacion a la Gt a traves de mesa de servicio</t>
  </si>
  <si>
    <t>Procedimiento gestion mesa de servicio</t>
  </si>
  <si>
    <t>Restauración del sistema de Sicapital (Modulo de facturacion)</t>
  </si>
  <si>
    <t>El administrador de la plataforma a solicitud del jefe de dependencia o  funcionario asigando, restaura la base de datos de Sicapital-fatcuracion,  para recuperar la información que ha sido afectada, para lo cual presenta a traves de la mesa de servicios. En caso de no poder restaurar se deja la base de datos actual  y la evidencia del proceso de restauración queda en la mesa de servicios TI.</t>
  </si>
  <si>
    <t>3,4</t>
  </si>
  <si>
    <t>Respaldo de la plataforma de tienda virtual</t>
  </si>
  <si>
    <t xml:space="preserve">Se cuenta con un plan de recuperación de desastres DRP </t>
  </si>
  <si>
    <t>Plan de recuperación ante desastres - DRP</t>
  </si>
  <si>
    <t>(Catastro en línea 
GCAC-SPAC)</t>
  </si>
  <si>
    <t>1. Debilidad en autenticacion de usuarios.
2. Fallas  en la asignación de privilegios y permisos en la plataforma.
3. Disposicion para entidades y ciudadanos por la misma opción
4.Debilidad de auditorias en el sofware</t>
  </si>
  <si>
    <t xml:space="preserve"> 
1. Incumplimiento de ley Habeas Data.
2. Suplantación de usuarios autorizados o ingresos no autorizados ( ataque cibernetico).
3. Quejas y reclamos por parte interesada</t>
  </si>
  <si>
    <t>Para las opciones de funcionario son controladas mediante el usuario de red y los roles y pesmisos autorizados a la persona según las actividades que deba cumplir.
En caso de que las credenciales ingresadas no correspondan con las registradas en la base de datos, el sistema genera un mensaje indicando existencia de credenciales erróneas y no permite el ingreso.</t>
  </si>
  <si>
    <t xml:space="preserve">
Instructivo Catastro en Línea
Instructivo Gestión de Accesos</t>
  </si>
  <si>
    <t>El propietario del activo en caso de  presentarse un incidente de seguridad  reporta la vulnerabilidad en la Mesa de Servicios de TI con el fin que se verifique el mismo.</t>
  </si>
  <si>
    <t>Retoma de servicio de SNR de consulta base ANI que permita validar documento de identidad. Reingreso de iniciativa para viabilidad por parte de   TI desarrollo mecanismo que fortalezca autenticacion de usuarios.</t>
  </si>
  <si>
    <t>1 mesa de se servicio con retoma de HU para que se desarrolle lo requerido para hacer uso del servicio de consulta la base de datos ANI</t>
  </si>
  <si>
    <t>Recurso humano designado por la GT-SIS
Mesa de servicio tecnología</t>
  </si>
  <si>
    <t>Funcionario lider funcional de la GCAC-
Lider técnico de SIS del aplicativo CEL</t>
  </si>
  <si>
    <t>Documento Técnico Manual de Políticas Detalladas de Seguridad de la Información / Declaración de Aplicabilida</t>
  </si>
  <si>
    <t>Mesa de trabajo con TI en el que presenta la matriz de riesgos de seguridad de información de Catatsro en línea, para que se presenten  acciones viables de desarrollar en la vigencia que permitan fotalecer la seguridad de la plataforma  asi como minimizar los riesgos de  seguridad de información de integridad, confidencialidad y disponibilidad</t>
  </si>
  <si>
    <t>1 mesa de trabajo, acta con acuerdos</t>
  </si>
  <si>
    <t xml:space="preserve"> </t>
  </si>
  <si>
    <t>Recurso humano delegado de la GT-SIS- Oficial de seguridad y Oficial de continuidad.</t>
  </si>
  <si>
    <t>Funcionario lider funcional de la GCAC</t>
  </si>
  <si>
    <t>El propietario del activo cada vez que se presente un incidente de seguridad  reporta la vulnerabilidad en la Mesa de Servicios de TI con el fin que se verifique el mismo. La evidencia del control queda registrada en la Mesa de Servicios de TI.</t>
  </si>
  <si>
    <t>Instructivo Gestión de Incidentes de seguridad de la información / procedimiento gestion mesa de servicio</t>
  </si>
  <si>
    <t>La plataforma de Catastro en Linea  cuenta con sistema de registro de personas y su acceso esta controlado por tocken dinamico remitido al correo registrado del usuario</t>
  </si>
  <si>
    <t xml:space="preserve">Términos y condiciones de Uso de Cel </t>
  </si>
  <si>
    <t>Se cuenta con opcion de bloqueo de usuario en caso de detectarse una situación que requiera verificacion de la cuenta.</t>
  </si>
  <si>
    <t>Se realiza verificación permanente de la aplicación que permita identificar opciones de mejora para fortalecer la confidencialidade e integridad de la información que se dispone.</t>
  </si>
  <si>
    <t xml:space="preserve">
1. Falta de mantenimientos preventivos y correctivos   y adaptativos.
.
2.Falta de mecanismos que permitan restablecer el servicio en forma prioritaria.
3.Falta de recurso humano en tecnología para atender en forma prioriataria los inconvenientes o desconexiones que se  presentan en el servicio.</t>
  </si>
  <si>
    <t xml:space="preserve">
1. Quejas - reclamos por parte interesadas
2. Impacto en imagen institucional.</t>
  </si>
  <si>
    <t>El grupo de operadores de la SIT realiza diariamente actividades de monitoreo sobre las plataformas , incluido Catastro en línea</t>
  </si>
  <si>
    <t>IRestauración de la plataforma CEL  en tiempo esperado. Ingresando mesa si se detecta desde usuario operativo o desde tecnología si es po monitoreo-
Por soportecel@catastrobogota.gov.co se da soporte permanente.
Acciones según plan de continuidad.</t>
  </si>
  <si>
    <t>Mesa de trabajo con TI en el que presenta la matriz de riesgos de seguridad de información de Catastro en línea, para que se presenten  acciones viables de desarrollar en la vigencia que permitan fotalecer la seguridad de la plataforma  asi como minimizar los riesgos de  seguridad de información de integridad, confidencialidad y disponibilidad</t>
  </si>
  <si>
    <t>El funcionario control de canal virtual, verifica al iniciar la jornada laboral  y por las solicitudes que se reciban por sportecel@ si la plataforma esta disponible, si presenta fallas se registra mesa de servicio  de TI.</t>
  </si>
  <si>
    <t>Procedimiento Atención y radicación de solicitudes</t>
  </si>
  <si>
    <t>El propietario del activo a traves de lider funcional o funcionario delegado cada vez que se presente un incidente de seguridad  o indisponibilidad  reporta la vulnerabilidad en la Mesa de Servicios de TI con el fin que se verifique el mismo. La evidencia del control queda registrada en la Mesa de Servicios de TI.</t>
  </si>
  <si>
    <t>Respaldo de la plataforma Catastro en Línea</t>
  </si>
  <si>
    <t>Prestación de soporte desde el canal dispuestos  soportecel@catastrobogota.gov.co por parte de funcionario delegado de la SPAC</t>
  </si>
  <si>
    <t>Mensaje informativo en la plataforma por mantenimiento o indisponibilidad de la aplicacion .</t>
  </si>
  <si>
    <t>(Plataforma Tienda Virtual
GCAC)</t>
  </si>
  <si>
    <t>1. Fallas en la conexión de las aplicaciones o sistemas que proveen el producto
2 Debilidad en el registo y acceso a la plataforma.
3.Falta de actualización de la plataforma -
4. Fallas en la captura e identificación precisa del producto a adquirir.</t>
  </si>
  <si>
    <t xml:space="preserve">
1. Pérdida o modificación de la información.
2 Suplantación de usuarios autorizados ingresos no autorizados
.3. Quejas y reclamos por  partes interesadas</t>
  </si>
  <si>
    <t xml:space="preserve"> El sistema realiza la validación de la cuenta de usuario, un correo por cliente ,no puede haber duplicidad de correo. 
El usuario cliente es responsable  y administrar directamente la cuenta y asigna la credencial de acceso personalmente.
La tabla de usuarios registrados esta articulada con CEL</t>
  </si>
  <si>
    <t>Terminos y condiciones de Tienda Virtual
Documento Técnico Manual de Políticas Detalladas de Seguridad de la Información</t>
  </si>
  <si>
    <t>Reportar a seguridad digital si se presentan quejas relacionadas con según procedimiento.
Atención permanente a los ciudadanos a traves de tiendavirtualuaecd@catastrobogota.gov.co en caso de incidentes se ingresa mesa de forma inmediata</t>
  </si>
  <si>
    <t>El propietario del activo cada vez que se presente un incidente de seguridad reporta la vulnerabilidad en la Mesa de Servicios de TI con el fin que se verifique el mismo. La evidencia del control queda registrada en la Mesa de Servicios de TI.</t>
  </si>
  <si>
    <t>Instructivo Gestión de Incidentes de seguridad de la información</t>
  </si>
  <si>
    <t>El sistema identifica producto seleccionado a traves de las variables ingresadas para realizar la búsqueda y generación en el sistema que corresponde,  guarda el dato de busqueda en tablas propias de la tienda virtual-</t>
  </si>
  <si>
    <t>intructivo de copias de respaldo y recuperación</t>
  </si>
  <si>
    <t>Restauración de la plataforma de tienda virtual</t>
  </si>
  <si>
    <t xml:space="preserve">
1. Falta  de mantenimienos preventivos, correctivos, adaptativos y actualizaciones en la plataforma de manera oportuna y según prioridad.
2. Fallas en la conexión entre los sistemas u aplicaciones requeridos para disponer el producto ( pasarela de pagos- facturación- siic, cartografía)-
3. Fallas en la infraestructura tecnológica
4. Falta de recurso humano en tecnología para atender en forma prioriataria los inconvenientes o desconexiones que se presenten</t>
  </si>
  <si>
    <t>1. Quejas - reclamos por interesados
2. Oportunidad para usuarios adulterar documentos documentos
3. Fallas en los proveedores de internet</t>
  </si>
  <si>
    <t>El funcionario delegado de dar respuesta a correo de tienda virtual, verifica las solicitudes de los usuarios y constata si es debido a fallas en la plataforma, si es asi registra mesa de servicio  de TI</t>
  </si>
  <si>
    <t>Reporte  por mesa de servicio para restauración de la plataforma virtual</t>
  </si>
  <si>
    <t>Mesa de trabajo para que la GT manifieste la viabilidad de la iniciativa ingresada con la mesa SOL0349886-25</t>
  </si>
  <si>
    <t>Recurso humano delegado de la GT-SIS</t>
  </si>
  <si>
    <t>El jefe de la dependencia o funcionario delegado cada vez que se presente incidente o indisponibilidad del sistema que sea prolongado reporta a traves de mesa de servicio¿o. La evidencia del control queda registrada en la Mesa de Servicios de TI.</t>
  </si>
  <si>
    <t>1,3</t>
  </si>
  <si>
    <t>Mesa de trabajo con TI en el que presenta la matriz de riesgos de seguridad de información relacionados con tienda virtual, para que se presenten  las acciones viables de desarrollar en la vigencia que permitan fotalecer la seguridad de la plataforma  asi como minimizar los riesgos de  seguridad de información tanto de integridad, confidencialidad como de disponibilidad</t>
  </si>
  <si>
    <t>El grupo de operadores de la SIT realiza diariamente actividades de monitoreo sobre las plataformas , inluida la tienda virtual</t>
  </si>
  <si>
    <t xml:space="preserve">Procedimiento de Gestión de Infraestructura Tecnològica </t>
  </si>
  <si>
    <t>Gestionar  proyectos  estratégicos  de  Tecnologías  de  la  Información  y  las  Comunicaciones, fomentando la implementación de procesos, trámites y servicios que permitan la generación de valor en lo público, el acceso, uso y apropiación de los mismos, para el cumplimiento de los objetivos institucionales, bajo lineamientos de seguridad y privacidad de la información y la continuidad de los servicios tecnológicos.</t>
  </si>
  <si>
    <t>MESA DE SERVICIOS - CA</t>
  </si>
  <si>
    <t>1. Defectos bien conocidos en el software
2. Desconocimiento de políticas de seguridad relacionadas con el control de acceso a información clasificada o reservada.
3. Asignación errada de derechos o privilegios</t>
  </si>
  <si>
    <t>1 y 3. Abuso de los derechos
2. Modificación, Borrado o Acceso no autorizado a la información desde el rol de administrador.</t>
  </si>
  <si>
    <t>Documento Tecnico Manual de Politicas Detalladas de Seguridad de la Información</t>
  </si>
  <si>
    <t xml:space="preserve">Restauración del sistema de mesa de Servicios CA.
</t>
  </si>
  <si>
    <t>El sistema cada vez que un funcionario o contratista se identifica con las credenciales, valida contra la información registrada en la base de datos, con el fin de verificar los permisos y accesos autorizados al mismo. En caso de que las credenciales ingresadas no correspondan con las registradas en la base de datos, el sistema genera un mensaje indicando existencia de credenciales erróneas y no permite el ingreso. La evidencia del control queda registrada en la base de datos del sistema.</t>
  </si>
  <si>
    <t>El sistema tiene un solo rol de administrador el que gestiona toda las funciones y configuraciones de la Mesa de servicios.</t>
  </si>
  <si>
    <t>1. Actualización de las políticas de copias de respaldo.
1a. Ausencia de mecanismos de monitoreo
2. Ausencia de documentación
2a.Configuración incorrecta de parámetros 
3. Ausencia de recurso humano especializado que conozca el manejo completo de la herramienta.
4. Ausencia de planes de continuidad
5. Desconocimiento de políticas de seguridad de la Información
6. Posibilidad de obsolencia de la versión de la herramienta.
7. Ausencia de soporte o mantenimiento por parte del proveedor
CONTINUIDAD 8 No contar con un contrato vigente de soporte, actualización y mantenimiento de mesa de servicios CA.
5. CONTINUIDAD: Ausencia de un contrato de soporte, actualización y mantenimiento de mesa de servicios CA (Base de datos de mesa CA).</t>
  </si>
  <si>
    <t xml:space="preserve">1,2,3,4 Modificación, Borrado o Acceso no autorizado a la información desde el rol de administrador.
1a, 2a, 7 Abuso de privilegios
2 y 3 Error en el uso 
CONTINUIDAD 8  Indisponibilidad de la mesas de servicios.
5. CONTINUIDAD: Interrupción del servicio, al no contar con un soporte técnico especializado de la mesa servicios CA.
5a. CONTINUIDAD: Costos elevados de recuperación (proveedor).
</t>
  </si>
  <si>
    <t>El administrador de la plataforma diariamente valida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 De ser necesario en la capa de aplicación se generan los logs de eventos con el fin de ser analizados por Administrador de la Herramienta de Mesa de servicios y en su defecto dar solución y restablecer el servicio.</t>
  </si>
  <si>
    <t xml:space="preserve">Restauración del sistema de mesa de Servicios CA de TI.
</t>
  </si>
  <si>
    <t>Realizar plan de reactivación de la contigencia de mesa de servicio</t>
  </si>
  <si>
    <t>Plan de reactivación ejecutado - documentado -  / Plan de reactivación programado</t>
  </si>
  <si>
    <t>Recursos Humanos y Tecnológicos</t>
  </si>
  <si>
    <t xml:space="preserve">Gerente de Tecnologia / Subgerente de Infraestructura Tecnológica
</t>
  </si>
  <si>
    <t>Los administradores de plataforma / bases de datos  revisan cada año la matriz de programación de copias de respaldo y recuperación, con el fin de verificar que se realice el respaldo correspondiente de los sistemas de la entidad. Los administradores de plataforma / bases de datos  revisan la matriz y en caso de ser necesario solicitan realizar las modificaciones pertinentes. La evidencia queda registrada en una mesa de servicios de TI o por correo electrònico.</t>
  </si>
  <si>
    <t>2,4,5</t>
  </si>
  <si>
    <t>Instructivo de Copias de Respaldo</t>
  </si>
  <si>
    <t>Ejecutar el contrato para   soporte,  actualizacion y mantenimiento de la mesa de servicios</t>
  </si>
  <si>
    <t>Documentos de seguimiento a la ejecución del contrato / Documentos programados.</t>
  </si>
  <si>
    <t xml:space="preserve">Gerente de Tecnologia / Subgerente de Infraestructura Tecnológica
</t>
  </si>
  <si>
    <t>El administador de la plataforma de Mesa de Servicios cuando  se presenta una indisponibilidad total de la herramienta SDM-CA o de acuerdo a los tiempos establecido en continuidad TI. Para la mesa de servicios de TI las solicitudes son enviadas al correo electronico soportet@catastrobogota.gov.co.
El registro queda en la comunicación o correo enviado.
Cada mesa de servicios debe contar con sus planes de contigencia en caso de indisponibilidad de herramienta</t>
  </si>
  <si>
    <t>El administrador de la plataforma todos los días limpia las sesiones inactivas, quedando registro en los logs de windows. En caso de que no se realice se detecta en la validación diaria de la herramienta.</t>
  </si>
  <si>
    <r>
      <rPr>
        <sz val="11"/>
        <color rgb="FF000000"/>
        <rFont val="Calibri"/>
        <family val="2"/>
        <scheme val="minor"/>
      </rPr>
      <t xml:space="preserve">1. SIIC - Sistema de Información Catastral 
(GIC-SIFJ-SIE)
</t>
    </r>
    <r>
      <rPr>
        <sz val="11"/>
        <color rgb="FFFF0000"/>
        <rFont val="Calibri"/>
        <family val="2"/>
        <scheme val="minor"/>
      </rPr>
      <t xml:space="preserve">
</t>
    </r>
    <r>
      <rPr>
        <sz val="11"/>
        <color rgb="FF000000"/>
        <rFont val="Calibri"/>
        <family val="2"/>
        <scheme val="minor"/>
      </rPr>
      <t xml:space="preserve">2. LPC (GIC)
</t>
    </r>
    <r>
      <rPr>
        <sz val="11"/>
        <color rgb="FFFF0000"/>
        <rFont val="Calibri"/>
        <family val="2"/>
        <scheme val="minor"/>
      </rPr>
      <t xml:space="preserve">
</t>
    </r>
    <r>
      <rPr>
        <sz val="11"/>
        <color rgb="FF000000"/>
        <rFont val="Calibri"/>
        <family val="2"/>
        <scheme val="minor"/>
      </rPr>
      <t xml:space="preserve">3. C&amp;L: CABIDA Y LINDEROS (GIC-SIFJ)
</t>
    </r>
    <r>
      <rPr>
        <sz val="11"/>
        <color rgb="FFFF0000"/>
        <rFont val="Calibri"/>
        <family val="2"/>
        <scheme val="minor"/>
      </rPr>
      <t xml:space="preserve">
</t>
    </r>
    <r>
      <rPr>
        <sz val="11"/>
        <color rgb="FF000000"/>
        <rFont val="Calibri"/>
        <family val="2"/>
        <scheme val="minor"/>
      </rPr>
      <t xml:space="preserve">4. VISOR CARTOGRÁFICO (GIC - SIFJ -SIE)
</t>
    </r>
    <r>
      <rPr>
        <sz val="11"/>
        <color rgb="FFFF0000"/>
        <rFont val="Calibri"/>
        <family val="2"/>
        <scheme val="minor"/>
      </rPr>
      <t xml:space="preserve">
</t>
    </r>
    <r>
      <rPr>
        <sz val="11"/>
        <color rgb="FF000000"/>
        <rFont val="Calibri"/>
        <family val="2"/>
        <scheme val="minor"/>
      </rPr>
      <t>5. Aplicativo Avalúos comerciales
(SIE)</t>
    </r>
  </si>
  <si>
    <t xml:space="preserve">1. Deficiencia en la autorización de permisos de la información.
2. Acceso intencionado por parte de personal no autorizado.
3. Errores en los procesos de recopilación y captura de información.
4. Ausencia de control de acceso.
5. Borrado de información / datos personales por error humano.
6. Desconocimiento o no aplicación de las políticas de seguridad y privacidad de la información </t>
  </si>
  <si>
    <t>1. Hurto de Información.
2. Pérdida, corrupción, o modificación no autorizada de la información.
Fallas Humanas, Error en el uso</t>
  </si>
  <si>
    <t>1,2,3,4,5 y 6</t>
  </si>
  <si>
    <t>Documento Técnico Manual de Politicas Detalladas de Seguridad de la Información</t>
  </si>
  <si>
    <t>1.Solicitar a la Gerencia de Tecnología ajustar los accesos de las cuentas no autorizadas.
2.Solicitar iniciar la actuación o investigación contractual, disciplinaria, civil y/o penal a que haya lugar</t>
  </si>
  <si>
    <t xml:space="preserve">El analista de desarrollo una vez termina un desarrollo solicitado por el usuario final realiza pruebas unitarias con el fin de verificar el cumplimiento de los ajustes y/o desarrollos de acuerdo a la HI planteada y al diseño propuesto de la solución. De encontrarse alguna no conformidad, realiza los ajustes correspondientes y construye el guion de pruebas para validación por parte del líder funcional. La evidencia del control queda registrada en la mesa de servicios de TI. </t>
  </si>
  <si>
    <t>Procedimiento soporte y mantenimiento de de Sistemas de Información</t>
  </si>
  <si>
    <t>El líder funcional una vez le es remitido el guion de pruebas por parte del analista de desarrollo, ejecuta las pruebas funcionales (en compañía del analista) con el fin de revisar que las pruebas ejecutadas cumplan con la solicitud o especificación del cambio requerido. Si las pruebas son exitosas elabora el acta para paso a producción de lo contrario, lo devuelve para que se realicen los ajustes correspondientes. La evidencia del control queda registrada en la mesa de servicios de TI.</t>
  </si>
  <si>
    <t xml:space="preserve">Los profesionales de control de calidad diariamente realizan una muestra de los tramites, verificando la consistencia de la información contra la información registrada en el sistema, la cual debe estar acorde con la solicitud y cumplir con los criterios de calidad definidos. En caso que un trámite presente inconsisntencia se regresa al profesional que realizó el tramite con el fin que se realicen los ajustes necesarios. La evidencia del control queda registrada enl sistema (trazabilidad del tramite). </t>
  </si>
  <si>
    <t>Documento Técnico Mutaciones
Instructivo Certificación Cabida y Linderos
Instructivo Actualización Certificación Cabida y Linderos Ley 1682</t>
  </si>
  <si>
    <t>1. SIIC - Sistema de Información Catastral 
(GIC-SIFJ-SIE)
2. LPC (GIC)
3. C&amp;L: CABIDA Y LINDEROS (GIC-SIFJ)
4. VISOR CARTOGRÁFICO (GIC-SIFJ-SIE)
5. Aplicativo Avalúos comerciales
(SIE)</t>
  </si>
  <si>
    <t>1. Retraso en la salida de información de los sistemas.
2. Ausencia de copias de respaldo o backups de la información.
3. Errores en los procesos de recopilación y captura de información.
4. Desconocimiento o no aplicación de las políticas de seguridad y privacidad de la
información 
5. Deficiencia en la definición de planes de continuidad.</t>
  </si>
  <si>
    <t xml:space="preserve">
1. Falla en los sistemas.
2. Pérdida o corrupción de la información.
3. Fallas Humanas
4. Fallas de conexión de internet o red.</t>
  </si>
  <si>
    <t>1,2,3,4 y 5</t>
  </si>
  <si>
    <t xml:space="preserve"> 1. Reportar fallos por medio de una mesa de servicio
2. Solicitar ejecutar Plan de Continuidad
3.Solicitar a la Gerencia de Tecnología suministrar la copia de seguridad o de respaldo de la base de datos</t>
  </si>
  <si>
    <t xml:space="preserve">1. Solicitar a la Gerencia de Tecnología y a la Subgerencia de Infraestructura Tecnológica el reporte de mesas de servicio presentadas por los funcionarios respecto a las fallas presentadas en los aplicativos durante el semestre.  </t>
  </si>
  <si>
    <t>Solicitud Realizada del reporte de mesas de servicio/ Reporte Generado por GT</t>
  </si>
  <si>
    <t>1. Humanos
2. Tecnoloógicos
3. Logísticos.</t>
  </si>
  <si>
    <t xml:space="preserve">
1. Gerente GIC
personal que atiende trámites.</t>
  </si>
  <si>
    <t>Continuidad: Se cuenta con un plan de recuperación de desastres DRP para la base de datos misional en caso de un desastre tecnológico que afecte la misma.</t>
  </si>
  <si>
    <t>Plan de recuperción ante desastres - DRP</t>
  </si>
  <si>
    <t>2. Analizar el reporte enviado por la Gerencia de Tecnología respecto de la recurrencia de los aplicativos que más presentaron fallas durante el semestre.</t>
  </si>
  <si>
    <t>Reporte Analizado/Reporte Generado por GT</t>
  </si>
  <si>
    <t xml:space="preserve">
1. Gerente  y Subgerentes SIE y SIFJ
personal que atiende trámites.</t>
  </si>
  <si>
    <t>El oficial de continuidad del negocio gestiona con los enlaces de continuidad la verificación y/o actualización del plan de continuidad del negocio, el cual es revisado y aprobado por el dueño del proceso.</t>
  </si>
  <si>
    <t>Plan de continuidad del negocio - BCP.</t>
  </si>
  <si>
    <t>3. Socializar el reporte anilizado en el item (2) a la Gerencia de Tecnología por correo electronico, con el fin de retroalimentar y que la GT continue con la mejora de los sistemas.</t>
  </si>
  <si>
    <t>Comunicación enviada/Comunicación programada</t>
  </si>
  <si>
    <t>Recurso Humano de la 
GIC</t>
  </si>
  <si>
    <t xml:space="preserve">
1,2,3 Ausencia de control de acceso a la información  digital
2. Deficiencia en la asignación de permisos.
3. Desconocimiento de Políticas de seguridad de la información</t>
  </si>
  <si>
    <t>1. Pérdida, borrado, modificación de información o Acceso no autorizado a los expedientes digitales con Datos Personales
2. Ataque intencionado de acceso a la información digital
3. Fallas Humanas</t>
  </si>
  <si>
    <t>El funcionario designado de RRHH y/o OAJ cada vez que ingresa un funcionario y/o contratista a la Unidad verifica que el formato Compromiso de Confidencialidad para el Manejo y
Buen Uso de la Información y la Tecnología de a
Unidad Administrativa Especial De Catastro Distrital, se encuentre debidamente firmado; con el fin que el funcionario y/o contratista haya aceptado los deberes y derechos en las cláusulas allí descritas. En caso de que, el formato no esté firmado se remite nuevamente al funcionario y/o contratista para llevar a feliz término el proceso de contratación. La evidencia queda en el expediente del funcionario y/o contratista manejado por correspondiente (SRH o OAJ)</t>
  </si>
  <si>
    <t xml:space="preserve">1,2 y 3 </t>
  </si>
  <si>
    <t>Documento Técnico Manual de Políticas Detalladas de Seguridad de la Información.</t>
  </si>
  <si>
    <t>Recurso Humano de la GIC</t>
  </si>
  <si>
    <t xml:space="preserve">La persona designadada por el jefe de la dependencia cada vez que se retira un funcionario  o un contratista revisa el formato de entrega de cargo y/o informe final respectivamente con el fin de verificar que todo lo que manejaba quede registrado en el formato correspondiente y en una carpeta sus evidencia. En caso que no este diligenciado de acuerdo a lo requerido este no es firmado por el jefe de la depencia hasta que se lleve a feliz término. El formato debe estar diligenciado y firmado por el profesional de retiro y el jefe de la dependencia. La secretaría debe radicar este en SRH. </t>
  </si>
  <si>
    <t xml:space="preserve">Procedimiento Gestionar Retiro de Personal
FORMATO DE ENTREGA DE CARGO
</t>
  </si>
  <si>
    <t>Continuidad: El oficial de continuidad del negocio gestiona con los enlaces de continuidad la verificación y/o actualización del Plan de continuidad (BCP) del proceso/procedimiento, el cual es revisado y aprobado por el dueño del proceso.</t>
  </si>
  <si>
    <t>1. Fileserver de la SIE
2. Repositorio Gestion_GIC</t>
  </si>
  <si>
    <t>1. Ausencia de Copias de Respaldo
2. Deficiencia en los planes de continuidad
3. Desconocimiento o no aplicación de las políticas de seguridad y privacidad de la
información 
4. Fallas en los aplicativos por condiciones externas no controlables por la Unidad.</t>
  </si>
  <si>
    <t xml:space="preserve">1. Borrado, modificación intencional o no de la informacion
2. Fallas Humanas
3. Fallas en el aplicativo </t>
  </si>
  <si>
    <t>El Propietario de información/Admnistrador de Carpetas realiza la solicitud de los accesos definidos para los  funcionarios/ contratistas de su dependencia cada vez que se requiera, registrando una mesa de solicitud en la mesa de servicios de TI, con el fin que se asignen los permisos correspondientes por parte del personal técnico. El propietario del activo / administrador de carpetas solicita el accesos ingresando a la mesa de servicios de TI y  registra la solicitud. En caso que no sea el propietario o administrador, se cierra la mesa como no resuelta. La información de la solicitud queda documentada en la mesa de servicios de TI</t>
  </si>
  <si>
    <t xml:space="preserve">1,2,3 y 4 </t>
  </si>
  <si>
    <t>manual</t>
  </si>
  <si>
    <t xml:space="preserve">El propietario del activo debera reportar la vulberabilidad el incidente presentado, una vez se presente </t>
  </si>
  <si>
    <t>Instructivo  Gestión de Incidentes de seguridad de la Información</t>
  </si>
  <si>
    <t xml:space="preserve">
1.  Ausencia de control de acceso a la información  digital
2. Deficiencia en la asignación de permisos.
3. Desconocimiento de Políticas de seguridad de la información</t>
  </si>
  <si>
    <t>El proveedor de servicios de nube / Operadores realiza el respaldo de las herramientas colaborativas de acuerdo con lo descrito en el contrato firmado con la Unidad</t>
  </si>
  <si>
    <t xml:space="preserve"> 1.Reportar fallos por medio de una mesa de servicio
2. Solicitar ejecutar Plan de Continuidad
3. Solicitar a la Gerencia de Tecnología suministrar la copia de seguridad o de respaldo de la base de datos</t>
  </si>
  <si>
    <t>1. Depurar y disponer la información del  fileserver de la SIE en el repositorio indicado por la Gerencia de Tecnología.</t>
  </si>
  <si>
    <t>Fileserver SIE depurado/Fileserver SIE</t>
  </si>
  <si>
    <t xml:space="preserve">
1. Gerente GIC y Subgerente SIE 
personal que atiende trámites.</t>
  </si>
  <si>
    <t>El proveedor de servicios de nube/operadores realiza el restauración de las herramientas colaborativas de acuerdo con lo descrito en el contrato firmado con la Unidad</t>
  </si>
  <si>
    <t>Gestionar la estandarización, consolidación, integración y disposición de los recursos de información geográfica  de la IDE de Bogotá, para permitir y facilitar el descubrimiento, acceso, aprovechamiento, uso y apropiación de los datos geográficos del Distrito Capital.</t>
  </si>
  <si>
    <t>Servicios Web Geográficos (Mapas base, Mapa de Referencia, Capas Temáticas, Imágenes, etc.)
Servicios Web Geográficos  Seguros
Aplicaciones móviles y web IDECA
Imágenes fuente servicios web
File server</t>
  </si>
  <si>
    <t>1. Inconvenientes en la gestión operativa, administración y/o soporte de la infraestrutura tecnológica que soporta las plataformas o servicios de la Ide de Bogotá
2. Debilidades en el mantenimiento de la Infraestructura Tecnológica
3. Fallas Humanas</t>
  </si>
  <si>
    <t>Para el acceso a las aplicaciones moviles y web de Ideca se maneja el control de acceso mediante la gestiòn de permisos.</t>
  </si>
  <si>
    <t>Adelantar reuniones de articulación de la Gerencia de Tecnología e Ideca para monitorear y solucionar posibles incidentes que se presenten</t>
  </si>
  <si>
    <t>Respaldo de información almacenada en servidores (servicios geográficos), actividad realizada por los operadores desde la Subgerencia de Infraestrcutura Tecnológica</t>
  </si>
  <si>
    <t>Restauración de informacion ( (servicios geográficos), actividad realizada por el equipo de la SIT en apoyo con el proveedor correspondiente.</t>
  </si>
  <si>
    <t>Bases de datos geográficas
Bases de datos de servicios públicos
Datos de sensores remotos
Bases de datos con información personal entregada por entidades públicas y privadas
Base de datos cartográfica digital (base de datos geográfica  vectorial)</t>
  </si>
  <si>
    <t>El Gerente o subgerentes de Ideca cada vez que lo requieran, solicitan un reporte de las cuentas de usuario activos a nivel de bases de datos, servicios geográficos, plataformas y aplicaciones, garantizando el seguimiento de activaciones, desactivaciones y/o modificación de las cuentas de usuario, sus privilegios o permisos para el acceso a la información y a los diferentes recursos tecnológicos que soportan a IDECA. La solicitud se realiza de conformidada a los procedimientos TI vigentes. En caso que se requiera realizar ajustes a la información reportada por la Subgerencia de Infraestrcutura Tecnológica, se solicitan las modificaciones correspondientes. La envidencia del control queda en el correo electrónico.</t>
  </si>
  <si>
    <t>Procedimiento de gestión de mesa de servicios
Instructivo de Gestión de accesos</t>
  </si>
  <si>
    <t>El funcionario designado de RRHH o supervisor, cada vez que ingresa un funcionario o contratista, verifican que el formato de compromiso de confidencialidad para el manejo y buen uso de la información y la tecnología de la UAECD, se encuentre debidamente firmado, con el fin de que quien suscribe el formato haya aceptado los deberes y derechos en las clausulas descritras.</t>
  </si>
  <si>
    <t>Los administradores de plataforma diariamente validan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 De ser necesario en la capa de aplicación se generan los logs de eventos con el fin de ser analizados por los desarrolladores y en su defecto dar solución y restablecer el servicio. La evidencia del control queda en la Mesa de Servicios de TI</t>
  </si>
  <si>
    <t>Procedimiento de Gestión de Infraestrcutura Tecnológica</t>
  </si>
  <si>
    <t>La herramienta SIEM monitorea los servicios de la infraestructura tecnológica (incluido urls) y una vez se evidencia indisponibilidad del servicio, alertas de seguridad notifica mediante correo electrónico a los administradores de plataforma o a los ingenieros que realizan monitoreo de la herramienta en la Subgerencia de Infraestructura Tecnológica, con el fin que se verifique y atienda la indisponibilidad del servicio o incidente presentado. La evidencia del control queda registrada en la herramienta SIEM y /o monitoreo realizado por el personal de infraestructura.</t>
  </si>
  <si>
    <t>Códigos fuente</t>
  </si>
  <si>
    <t>1. Ausencia de control de acceso
2. Desconocimiento de políticas de seguridad de la información</t>
  </si>
  <si>
    <t>1. Pérdida, borrado o uso no autorizado de la información
2. Fallas Humanas / error en el Uso</t>
  </si>
  <si>
    <t>El jefe de dependencia realiza la asignación de accesos de los funcionarios y contratistas de la dependencia cada vez que se requiera, con el propósito que se otorguen los permisos correspondientes al funcionario y poder evitar el acceso no autorizado a la información. El jefe de dependencia registra la solicitud en la mesa de servicios de TI. En caso que se realice la asignación por parte de personal diferente al jefe de dependencia, esta solicitud es cerrada y no resuelta por la mesa de servicios de TI. La evidencia de la solicitud queda registrada en la mesa de servicios de TI.</t>
  </si>
  <si>
    <t>Instructivo de Gestión de Accesos / Lineamientos de Fileserver</t>
  </si>
  <si>
    <t>El jefe de dependencia revisa cada 4 meses el reporte de cuentas de usuario remitido por el gestor de accesos, con el fin de validar que los permisos o privilegios asignados al funcionario o contratista esten acordes a las funciones y/o actividades actuales. El jefe de dependencia revisa los permisos solicitados contra los permisos asignados a los funcionarios y contratistas y en caso de ser necesario solicita realizar las modificaciones respondiendo el correo electrónico inicialmente enviado por el gestor de accesos  indicando los ajustes requeridos.</t>
  </si>
  <si>
    <t>El controlador de dominio cada vez que un usuario se identifica en un equipo de cómputo con sus credenciales verifica que es un usuario autorizado en la red. Si el usuario accede con credenciales autenticas le da ingreso al equipo, de lo contrario no permite el acceso. La evidencia del control queda registrada en el sistema.</t>
  </si>
  <si>
    <t>Documento Técnico de Políticas Detalladas de Seguridad y Privacidad de la Información</t>
  </si>
  <si>
    <t>1. Ausencia de copias de respaldo en bases de datos</t>
  </si>
  <si>
    <t>1. Pérdida, borrado o uso no autorizado de la información</t>
  </si>
  <si>
    <t>El profesional universitario delegado cada vez que  realiza una actualización sobre las bases de datos relacionadas con la Pandemia Covid19, carga esta información en el repositorio designado por la Alcaldia, con el fin que la información este disponible para las personas autorizadas. La evidencia del control queda en el repositorio designado.</t>
  </si>
  <si>
    <t>Administrar los recursos financieros y proveer información presupuestal, contable y de tesorerIa para apoyar el cumplimiento de la misión de la UAECD.</t>
  </si>
  <si>
    <t>1. SICAPITAL: LIMAY: LIBRO MAYOR (Software)
2. SICAPITAL-OPGET: SISTEMA OPERACIÓN Y GESTIÓN DE TESORERÍA
(SAF)</t>
  </si>
  <si>
    <t xml:space="preserve">1. Debilidad en  parámetros de seguridad.
2. Fallas  en la asignación de privilegios y permisos en la plataforma.
3. Defectos conocidos en el software.
4. Desconocimiento de políticas de seguridad de la información.
5. Falta de mantenimientos preventivos y correctivos.
</t>
  </si>
  <si>
    <t xml:space="preserve">1. Ataques cibernéticos.  
2. Pérdida o modificación de la información.
3. Suplantación de usuarios autorizados.
4. Error en el uso / Fallas Humanas.
</t>
  </si>
  <si>
    <t>El sistema de SICAPITAL cada vez que un funcionario o contratista se identifica con las credenciales en el aplicativo, valida contra la información registrada en la base de datos, con el fin de verificar los permisos y accesos autorizados al mismo. En caso de que las credenciales ingresadas no correspondan con las registradas en la base de datos, el sistema genera un mensaje indicando existencia de credenciales erróneas y no permite el ingreso. La evidencia del control queda registrada en la base de datos del sistema.</t>
  </si>
  <si>
    <t xml:space="preserve"> El jefe de dependencia registra la solicitud en la mesa de servicios de TI, para restablecer el servicio</t>
  </si>
  <si>
    <t xml:space="preserve">Continuar con la revisiòn del reporte de accesos remitido por el gestor de accesos y solicitar las modificaciones (cuando se requieran) </t>
  </si>
  <si>
    <t>Revisión realizada / revisión programada</t>
  </si>
  <si>
    <t>Recursos Humanos, Tecnologicos</t>
  </si>
  <si>
    <t>Subgerente Administrativo y Financiero</t>
  </si>
  <si>
    <t>Procedimiento de soporte y mantenimiento de Sistemas de Información</t>
  </si>
  <si>
    <t>El líder funcional una vez le es remitido el guion de pruebas por parte del analista de desarrollo, ejecuta las pruebas funcionales (en compañía del analista) con el fin de revisar que las pruebas ejecutadas cumplan con la solicitud o especificación del cambio requerido. Si las pruebas son exitosas elabora el acta para paso a producción de lo contrario, lo devuelve para que se realicen los ajustes correspondientes. La evidencia del control queda registrada en la mesa de servicios de TI. DETECTIVO</t>
  </si>
  <si>
    <t xml:space="preserve">1. SICAPITAL: LIMAY: LIBRO MAYOR (Software)
2. SICAPITAL-OPGET: SISTEMA OPERACIÓN Y GESTIÓN DE TESORERÍA
(SAF)
</t>
  </si>
  <si>
    <t>1. Desconocimiento de políticas de seguridad de la información.
2. Falta de mantenimientos preventivos y correctivos.
3. Falta realización de copias de respaldo.
4. Ausencia de planes de continuidad de negocio.
5. Falta de cumplimiento del monitoreo permanente de la plataforma.</t>
  </si>
  <si>
    <t xml:space="preserve">
1. Error en el uso / Fallas Humanas.
2. Fallas en la plataforma tecnológica.
3. Perdida de información.</t>
  </si>
  <si>
    <t>El Subgerente de Ingenieria de Software/Jefe de Dependencia SAF-Financiera revisa cada año la matriz de programación de copias de respaldo y recuperación, remitida por el gestor de accesos, con el fin de verificar que se realice el respaldo correspondiente de los sistemas de la entidad. El Subgerente de Ingenieria de Software/Jefe de Dependencia SAF-Financiera  revisa la matriz y en caso de ser necesario solicita realizar las modificaciones pertinentes. La evidencia queda registrada en una mesa de servicios de TI</t>
  </si>
  <si>
    <t xml:space="preserve">El operador del datacenter diariamente verifica la ejecución de los trabajos programados en la solución de copias de respaldo de la Unidad. Ingresa a la solución de copias de respaldo y verifica que el resultado de la ejecución de las copias es satisfactorio. En el evento que se presenten errores en la copia realiza un relanzamiento de la copia y verifica nuevamente el estado de la copia de respaldo. Si el estado de la copia presenta errores, el operador del datacenter realiza escalamiento al proveedor de la solución de copias de respaldo. La evidencia del control queda registrada en el reporte generado por la herramienta y la evidencia de escalamiento al proveedor queda registrada en el correo electrónico. – PREVENTIVO Y CORRECTIVO </t>
  </si>
  <si>
    <t>3,4,5</t>
  </si>
  <si>
    <t>El operador del datacenter cuando se requiera realiza la restauración de la información  de la Unidad. Ingresa a la solución de copias de respaldo y verifica que la información se encuentre en la periodidad a restablecer. Si el estado de la restauración presenta errores, el operador del datacenter realiza escalamiento al proveedor de la solución de copias de respaldo. La evidencia del control queda registrada en el reporte generado por la herramienta y la evidencia de escalamiento al proveedor queda registrada en el correo electrónico.</t>
  </si>
  <si>
    <t>Instructivo de Copias de Respado</t>
  </si>
  <si>
    <t xml:space="preserve">Continuidad: El oficial de continuidad del negocio gestiona con los enlaces de continuidad la verificación y/o actualización del Plan de continuidad (BCP) del procedimiento (tesorería y presupuestal), el cual es revisado y aprobado por el dueño del proceso.
</t>
  </si>
  <si>
    <t>Plan de recuperación ante desastres - DRP.</t>
  </si>
  <si>
    <t>TOKENS BANCARIOS</t>
  </si>
  <si>
    <t>1. Ausencia de control de acceso.
2. Desconocimiento de políticas de seguridad de la información.</t>
  </si>
  <si>
    <t>1. Perdida o modificación de información. 
2. Fallas Humanas.</t>
  </si>
  <si>
    <t>1. Ausencia de copias de respaldo.
2. Desconocimiento u omisión de políticas de seguridad de la información.
3. Ausencia de planes de continuidad.</t>
  </si>
  <si>
    <t>1. Perdida o borrado de información. 
2. Fallas Humanas.</t>
  </si>
  <si>
    <t xml:space="preserve">Continuidad: El oficial de continuidad del negocio gestiona con los enlaces de continuidad la verificación y/o actualización del plan de continuidad del negocio del procedimiento (tesorería y presupuestal), el cual es revisado y aprobado por el dueño del proceso.
</t>
  </si>
  <si>
    <t>Fileserver de SAF - Financiera</t>
  </si>
  <si>
    <t xml:space="preserve">
1. Ausencia de control de acceso a la información  digital.
2. Deficiencia en la asignación de permisos.
3. Desconocimiento de políticas de seguridad de la información.</t>
  </si>
  <si>
    <t>1. Pérdida, borrado, modificación de información o acceso no autorizado a los expedientes digitales con Datos Personales. 
2. Ataque intencionado de acceso a la información digital - Abuso de derechos.
3. Fallas humanas.</t>
  </si>
  <si>
    <t>El Propietario de información/Admnistrador de Carpetas realiza la solicitud de los accesos definidos para los  funcionarios/ contratistas de su dependencia cada vez que se requiera, registrando una mesa de solicitud en la mesa de servicios de TI, con el fin que se asignen los permisos correspondientes por parte del personal técnico. El propietario del activo / administrador de carpetas solicita el accesos ingresando a lamesa de servicios de TI y  registra la solicitud. En caso que no sea el propietario o administrador, se cierra la mesa como no resuelta. La información de la solicitud queda documentada en la mesa de servicios de TI</t>
  </si>
  <si>
    <t>1. Ausencia de copias de respaldo.
2. Desconocimiento de políticas de seguridad de la información.
3. Ausencia de planes de continuidad.</t>
  </si>
  <si>
    <t>1. Perdida o borrado de la información.
2. Fallas Humanas.</t>
  </si>
  <si>
    <t>Restauración de la Información del FileServer</t>
  </si>
  <si>
    <t>Equipos de Financiera</t>
  </si>
  <si>
    <t>Registrar la solicitud en la mesa de servicios de TI, para restablecer el Equipo PC</t>
  </si>
  <si>
    <t>El controlador de dominio cada vez que verifica que un usuario (equipo de computo) esta inactivo más del tiempo estipulado, desactiva el usuario con el fin que este se vuelva a identificar con sus credenciales en el equipo. La evidencia del control queda registrada al inicio de sesión en el equipo de cómputo.</t>
  </si>
  <si>
    <t xml:space="preserve">El sistema cuando un usuario no ha cambiado la contraseña durante el tiempo establecido en el sistema, verifica la información y envia un mensaje al usuario para que se realice el cambio de la misma. En caso que no se realice el cambio no se puede acceder al equipo. </t>
  </si>
  <si>
    <t>1. Ausencia de copias de respaldo.
2. Desconocimiento u omisión de políticas de seguridad de la información.
3. Ausencia de planes de continuidad.
4. Mantenimiento insuficiente / Instalación fallida de los medios de almacenamiento.</t>
  </si>
  <si>
    <t>1. Perdida o borrado de información. 
2. Fallas Humanas.
3. Incumplimiento en el mantenimiento de los equipos de cómputo.</t>
  </si>
  <si>
    <t>El sistema de antivirus cada vez que lo requiere realiza análisis sobre el equipo de cómputo escaneando las unidades de este, unidad externa o archivos con el fin de detectar y bloquear las acciones maliciosas generadas por cualquier tipo de malware. En caso de que se haya producido una infección por virus, el antivirus lo deja en cuarentena. La evidencia del control queda registrada en el sistema de antivirus.</t>
  </si>
  <si>
    <t>Procedimiento de Infraestructura Tecnologica</t>
  </si>
  <si>
    <t>Mantenimiento preventivo de los equipos de computo, sto con el fin de evitar fallas en el sistema. La evidencia del control queda registrada en el reporte realizado por el profesional de la Mesa de Servicios de TI</t>
  </si>
  <si>
    <t>Documento Tecnico Manual de Políticas Detalladas de Seguridad de la Información / Declaración de aplicabilidad</t>
  </si>
  <si>
    <t>Funcionarios de Financiera</t>
  </si>
  <si>
    <t>1. Ausencia del personal.
2. Entrenamiento insuficiente en seguridad.
3. Falta de conciencia acerca de la seguridad.</t>
  </si>
  <si>
    <t>1. Incumplimiento en la disciplina del personal.
2. Error en uso.</t>
  </si>
  <si>
    <t>Cada vez que se va a vincular un funcionario o  contratista de la dependencia desde la Subgerencia de recursos Humanos / Oficina Asesora Juridica revisan que se encuentre firmado el acuerdo de confidencialidad para el manejo de la información de la Unidad. La evidencia es el documento firmado por cada funcionario / contratista , el cual queda anexo al expediente laboral/contractual correspondiente. En caso que se detecte que el compromiso de confidencialidadno se encuentre firmado, se solicita al funcionario/contratista la firma del mismo.</t>
  </si>
  <si>
    <t>CONTINUIDAD 1. Alta Rotación de personal especializado.  Retiro, enfermedad, incapacidad, vacaciones del personal.
2. Falta de conciencia acerca de la seguridad.</t>
  </si>
  <si>
    <t>1. Perdida, fuga de información.
2. Entrega de información a terceros.
CONTINUIDAD 3.  Ausencia de personal estratégico, técnico uoperativo.</t>
  </si>
  <si>
    <t>El jefe de dependencia o el lider de proceso verifica que exista minimo dos personas que conozcan una misma actividad que se desarrolla en la dependencia con el fin que en el evento que una persona falte la otra reemplaza las actividades correpondientes. Las evidencias del control son los formatos de acta de entrega (plica para vacaciones, licencias, retiros, incapacidades, traslados). En e caso de subproceso de presupuesto, se deja evidencias de las grabaciones de como se realizan las actividades en el subproceso.</t>
  </si>
  <si>
    <t xml:space="preserve">Documento Técnico Manual de Políticas Detalladas de Seguridad de la Información </t>
  </si>
  <si>
    <t xml:space="preserve">Continuidad: El oficial de continuidad del negocio gestiona con los enlaces de continuidad la verificación y/o actualización del Plan de continuidad (BCP) de los procedimientos de tesorería y presupuestal, el cual es revisado y aprobado por el dueño del proceso.
</t>
  </si>
  <si>
    <t>Plan de continuidad del negocio - BCP-</t>
  </si>
  <si>
    <t>BOGDATA</t>
  </si>
  <si>
    <t>El sistema de BOGDATA cada vez que un funcionario o contratista se identifica con las credenciales en el aplicativo, valida contra la información registrada en la base de datos, con el fin de verificar los permisos y accesos autorizados al mismo. En caso de que las credenciales ingresadas no correspondan con las registradas en la base de datos, el sistema genera un mensaje indicando existencia de credenciales erróneas y no permite el ingreso. La evidencia del control queda registrada en la base de datos del sistema. (COntrol realizado por un tercero)</t>
  </si>
  <si>
    <t>Documentación SHD</t>
  </si>
  <si>
    <t>Solicitud de soporte o restauración a SHD</t>
  </si>
  <si>
    <t>Realizar reporte trimestral sobre usuarios, modificaciones y desativaciones de Usuarios BOGDATA, teniendo en cuenta la informacion suministrada por la SDH sobre soportes a los sistemas de información.</t>
  </si>
  <si>
    <t>Reportes recibidos / reportes programados</t>
  </si>
  <si>
    <t>Recursos Humanos, Técnicos y Tecnológicos</t>
  </si>
  <si>
    <t xml:space="preserve">1. Ausencia de copias de respaldo por parte de SHD.
2. Desconocimiento u omisión de políticas de seguridad de la información.
3. Ausencia de planes de continuidad.
</t>
  </si>
  <si>
    <t xml:space="preserve">1. Perdida o borrado de información. 
2. Fallas Humanas.
</t>
  </si>
  <si>
    <t>La SHD realiza respaldo de la información del sistema de información BOGDATA (Control realizado por un tercero)</t>
  </si>
  <si>
    <t xml:space="preserve"> 1. COMUNICACIONES OFICIALES ENVIADAS
2. INVENTARIOS DOCUMENTALES CENTRO DOCUMENTAL</t>
  </si>
  <si>
    <t>1. Trabajo no supervisado del personal externo o de limpieza
2. Controles de acceso físicos inadecuados
3. Desconocimiento de Políticas de Seguridad de la Información</t>
  </si>
  <si>
    <t>1. Hurto de documentos
2. Divulgacion no autorizada
3. Fallas Humanas
4. Eliminación de Documentos
5. Fallas Humanas en la ejecución de procesos técnicos</t>
  </si>
  <si>
    <t>Los funcionarios del centro documental verifican que solo  el personal autorizado  tenga acceso a las comunicaciones oficiales  y al archivo central</t>
  </si>
  <si>
    <t>PROCEDIMIENTO GESTIÓN Y TRAMITE DE INFORMACIÓN</t>
  </si>
  <si>
    <t xml:space="preserve"> Desarrollar mesa de trabajo y revisión trimestral con la Gerencia de Tecnología para articular la gestión para mitigar el riesgo </t>
  </si>
  <si>
    <t>Realizar sensibilización con el fin que se conozcan los controles relacionados con el manejo de información análoga/digital para evitar la perdida de confidencialidad e integridad en las instalaciones (archivo central y centro de documental)</t>
  </si>
  <si>
    <t>Charlas Realizadas / Charlas Programadas</t>
  </si>
  <si>
    <t>Lider de proceso Gestión Documental</t>
  </si>
  <si>
    <t>Si el funcionario  no cuenta con la autorización,  el personal encargado hará la verifiación correspondiente en el sistema Cordis ó Wcc</t>
  </si>
  <si>
    <t xml:space="preserve">Desde gestión documental se suministra al oficial de seguridad de la información el listado de las personas a convocar a las sensibilizaciones de seguridad de la información, con el fin que todo el personal del equipo de gestión documental asista al proceso programado. Se verifica las personas que asistieron y las que no asistieron. Si existen personas que no asistieron el oficial de seguridad de la información remite correo al enlace del grupo de gestión documental  para que se programen a los funcionarios y contratistas nuevamente. De igual manera programa a los funcionarios y contratistas a la siguiente sensibilización de seguridad de la información. La evidencia del control queda registrada en el correo remitido a los enlaces de cada dependencia y a los funcionarios o contratistas convocados. </t>
  </si>
  <si>
    <t>El funcionario designado de RRHH y/o OAJ cada vez que ingresa un funcionario y/o contratista a la Unidad verifica que el formato Compromiso de Confidencialidad para el Manejo y
Buen Uso de la Información y la Tecnología de a
Unidad Administrativa Especial De Catastro Distrital, se encuentre debidamente firmado; con el fin que el funcionario y/o contratista haya aceptado los deberes y derechos en las cláusulas allí descritas. En caso de que, el formato no esté firmado se remite nuevamente al funcionario y/o contratista para llevar a feliz término el proceso de contratación. La evidencia queda en el expediente del funcionario y/o contratista manejado por correspondiente (SRH o OAJ). Como control por parte de gestión documental, se hace la solicitud al funcionario designado de RRHH y/o OAJ  el formato Compromiso de Confidencialidad para el Manejo y
Buen Uso de la Información y la Tecnología de a
Unidad Administrativa Especial De Catastro Distrital, para verificar que se encuentre debidamente firmado.</t>
  </si>
  <si>
    <t xml:space="preserve">Gestión documental debe tener actualizado el listado de personal con permiso de acceso a los diferentes espacios de archivo de gestión y central. El sistema biométrico cada vez que un funcionario o contratista ingresa identificándose con su tarjeta de proximidad o huella a un área segura (archivo de gestión), verifica si está autorizado para ingresar al área con el fin de conceder el acceso correspondiente. En caso de que el funcionario no esté autorizado para ingresar al área, el sistema no concede el acceso correspondiente. La evidencia del control queda registrada en la base de datos del sistema biométrico. </t>
  </si>
  <si>
    <t>1. Controles de acceso fisico inadecuados
2. Desconocimiento de Politicas de Seguridad</t>
  </si>
  <si>
    <t>1. Hurto de Documentos, divulgación no autorizada
2. Fallas Humanas</t>
  </si>
  <si>
    <t xml:space="preserve"> Desarrollar mesa de trabajo y revisión trimestral con la Gerencia de Tecnología para articular la gestión para mitigar el riesgo</t>
  </si>
  <si>
    <t>Desde gestión documental se suministra al oficial de seguridad de la información el listado de las personas a convocar a las sensibilizaciones de seguridad de la información, con el fin que todo el personal del equipo de gestión documental asista al proceso programado. Se verifica las personas que asistieron y las que no asistieron. Si existen personas que no asistieron el oficial de seguridad de la información remite correo al enlace del grupo de gestión documental  para que se programen a los funcionarios y contratistas nuevamente. De igual manera programa a los funcionarios y contratistas a la siguiente sensibilización de seguridad de la información. La evidencia del control queda registrada en el correo remitido a los enlaces de cada dependencia y a los funcionarios o contratistas convocados.</t>
  </si>
  <si>
    <t>1. Cordis
2. Gestor de Contenidos (WCC)
3. Infodoc</t>
  </si>
  <si>
    <t>1. Ausencia de Controles de Acceso
2. Desconocimiento de Politicas de Seguridad de la Información
3. Defectos bien conocidos en el software
4. Ausencia de pistas de auditoria
5. 4. Inexistencia de los procedimientos de preservación digital.
5. Falta de conocimientos de los conceptos básicos de la preservación digital a largo plazo.
6. Desconocimiento del volumen real de los documentos objeto de preservación
7. No aplicación de las Tablas de Retención Documental -TRD-
8. Lineamientos técnicos incompletos</t>
  </si>
  <si>
    <t>1. Borrado, pérdida o modificación de la información
2. Fallas Humanas
3 Abuso de Derechos</t>
  </si>
  <si>
    <t>Para los sistemas identificados cada vez que un funcionario o contratista se identifica con las credenciales , los sistemas, validan contra la información registrada en las bases de datos, con el fin de verificar los permisos y accesos autorizados. En caso de que las credenciales ingresadas no correspondan con las registradas en las bases de datos, cada sistema genera un mensaje indicando existencia de credenciales erróneas y no permite el ingreso. La evidencia del control queda registrada en la base de datos de cada sistema.</t>
  </si>
  <si>
    <t>El Lider Funcional cuando detecta errrores en el software solicita mediante una mesa de servicios de TI que se realicen los ajustes correspondientes con el fin de corregir las inconsistencias presentadas. En caso que no se atiendan los cambios solicitados, estos quedan en lista de espera para ser priorizados por el equipo de desarrollo. La evidencia del control queda registrada en la Mesa de Servicios de TI.</t>
  </si>
  <si>
    <t>1,3,8</t>
  </si>
  <si>
    <t>Procedimiento soporte y mantenimiento de sistemas de información</t>
  </si>
  <si>
    <t xml:space="preserve">El líder funcional una vez le es remitido el guion de pruebas por parte del analista de desarrollo, ejecuta las pruebas funcionales (en compañía del analista) con el fin de revisar que las pruebas ejecutadas cumplan con la solicitud o especificación del cambio requerido. Si las pruebas son exitosas elabora el acta para paso a producción de lo contrario, lo devuelve para que se realicen los ajustes correspondientes. La evidencia del control queda registrada en la mesa de servicios de TI. </t>
  </si>
  <si>
    <t>2,3,4</t>
  </si>
  <si>
    <t xml:space="preserve">1. Ausencia de Copias de Respaldo
2. Ausencia de planes de continuidad
3. Defectos bien conocidos del software
4. Parametrización inadecuada del Software
5. Inexistencia de los procedimientos de preservación digital.
5. Falta de conocimientos de los conceptos básicos de la preservación digital a largo plazo.
</t>
  </si>
  <si>
    <t>1. Perdida o destrucción de Información con / sin intencion por parte de usuario
Continuidad: 2. Fallas tecnológicas.</t>
  </si>
  <si>
    <t xml:space="preserve">Los administradores de bases de datos revisan cada año la matriz de programación de copias de respaldo y recuperación, remitida por el gestor de accesos, con el fin de verificar que se realicen los respaldos correspondientes de las bases de datos de la entidad. Los administradores de bases de datos  revisan la matriz y en caso de ser necesario solicitan realizar las modificaciones pertinentes. La evidencia queda registrada en una mesa de servicios de TI. </t>
  </si>
  <si>
    <t>Desarrollar mesa de trabajo y revisión trimestral con la Gerencia de Tecnología para articular la gestión para mitigar el riesgo</t>
  </si>
  <si>
    <t>Realizar sensibilizaciones al personal de los archivos de Gestión con el fin que se conozcan los controles relacionados con el manejo de información de información y gestión de accesos a los sistemas de información.</t>
  </si>
  <si>
    <t>El operador de datacenter/DBAs realiza el respaldo del sistema. La evidencia del control queda registrado en la herramienta</t>
  </si>
  <si>
    <t xml:space="preserve">El operador de datacenter apoyado por los administradores de plataforma, semestralmente o cuando se requiera, ejecuta las pruebas de respaldo, con el fin de dar el punto de partida a la prueba de restauración. La evidencia del control queda registrado en documento donde se indican todos los pasos que se ejecutan. -  </t>
  </si>
  <si>
    <t xml:space="preserve">El analista de desarrollo una vez termina un desarrollo solicitado por el usuario final realiza pruebas unitarias con el fin de verificar el cumplimiento de los ajustes y/o desarrollos de acuerdo a la HU planteada y al diseño propuesto de la solución. De encontrarse alguna no conformidad, realiza los ajustes correspondientes y construye el guion de pruebas para validación por parte del líder funcional. La evidencia del control queda registrada en la mesa de servicios de TI. </t>
  </si>
  <si>
    <t>Continuidad: El oficial de continuidad gestiona con los enlaces de continuidad la implementación del Plan de continuidad (BCP) del proceso, el cual es revisado y aprobado por el dueño del proceso.</t>
  </si>
  <si>
    <t>1. Archivo Central 
2. Centro Documental (Archivo Intermedio)</t>
  </si>
  <si>
    <t xml:space="preserve">1. Uso inadecuado o descuidado del control de acceso físico a las edificaciones y los recintos
2. Desconocimiento de Políticas de Seguridad </t>
  </si>
  <si>
    <t>1. Pérdida, destrucción de documentos
2. Fallas Humanas</t>
  </si>
  <si>
    <t>Realizar sensibilizaciones al personal de los archivos de Gestión con el fin que se conozcan los controles relacionados con el manejo de información análoga para evitar la perdida de confidencialidad e integridad enlas instalaciones (archivo central y centro de documental)</t>
  </si>
  <si>
    <t>Desde gestión documental se suministra al oficial de seguridad de la información el listado de las personas a convocar a las sensibilizaciones de seguridad de la información, con el fin que todo el personal del equipo de gestión documental asista al proceso programado. Se verifica las personas que asistieron y las que no asistieron. Si existen personas que no asistieron el oficial de seguridad de la información remite correo al enlace del grupo de gestión documental  para que se programen a los funcionarios y contratistas nuevamente. De igual manera programa a los funcionarios y contratistas a la siguiente sensibilización de seguridad de la información. La evidencia del control queda registrada en el correo remitido a los enlaces de cada dependencia y a los funcionarios o contratistas convocados. – DETECTIVO</t>
  </si>
  <si>
    <t>1. Ubicación en un área susceptible de inundación
2. Ausencia de protección física de la edificación, puertas y ventanas
3. Ausencia de Controles de Acceso asociado al instrumento archivistico Tablas de Control de Acceso -TCA-
4. No aplicación de las Tablas de Retención Documental -TRD-</t>
  </si>
  <si>
    <t>1. Inundación
2. Pérdida, hurto o destrucción de documento
3.Perdida o destrucción de Información con / sin intencion por parte de usuario
4. Saturación del sistema de información accidental.
5. Fallas Humanas</t>
  </si>
  <si>
    <t>Realizar sensibilizaciones al personal de Gestión Documental y responsables de archivos de gestión con el fin que se conozcan los controles relacionados con el manejo de información análoga para evitar la perdida de disponibilidad de esta información</t>
  </si>
  <si>
    <t xml:space="preserve">Control de accesos Sistema Biométrico
SICAPITAL:ERP- SAI-SAE
SICAPITAL:ERP- OPGET
(Software)
</t>
  </si>
  <si>
    <t>1. Debilidad en  parámetros de seguridad.
2. Fallas  en la asignación de privilegios y permisos en la plataforma.
3. Defectos conocidos en el software.
4. Desconocimiento de políticas de seguridad de la información.
5. Falta de mantenimientos preventivos y correctivos.</t>
  </si>
  <si>
    <t>1. Ataques cibernéticos.  
2. Pérdida o modificación de la información.
3. Suplantación de usuarios autorizados.
4. Error en el uso / Fallas Humanas.</t>
  </si>
  <si>
    <t>Restauracion de la informacion del sistema</t>
  </si>
  <si>
    <t>1. Desconocimiento de políticas de seguridad de la información.
2. Falta de mantenimientos preventivos y correctivos.
6. Falta de cumplimiento del monitoreo permanente de la plataforma.
3. Falta realización de copias de respaldo.
4. Ausencia de planes de continuidad de negocio.</t>
  </si>
  <si>
    <t xml:space="preserve">El Subgerente de Ingenieria de Software/Jefe de Dependencia SAF-SAdm revisa cada año la matriz de programación de copias de respaldo y recuperación, remitida por el gestor de accesos, con el fin de verificar que se realice el respaldo correspondiente de los sistemas de la entidad. El Subgerente de Ingenieria de Software/Jefe de Dependencia SAF-Financiera  revisa la matriz y en caso de ser necesario solicita realizar las modificaciones pertinentes. La evidencia queda registrada en una mesa de servicios de TI. </t>
  </si>
  <si>
    <t>El oficial de seguridad de la información revisa las charlas programadas de sensibilizaciones de seguridad de la información, con el fin de que las dependencias asistan al proceso programado. Verifica las personas que asistieron y las que no asistieron a las sensibilizaciones o actividades. Si existen personas que no asistieron remite correo al enlace de cada dependencia para que se programen a los funcionarios y contratistas. De igual manera programa a los funcionarios y contratistas a la siguiente sensibilización o actividad e de seguridad de la información. La evidencia del control queda registrada en el correo remitido a los enlaces de cada dependencia y a los funcionarios o contratistas convocados.</t>
  </si>
  <si>
    <t>Plan de continuidad del negocio BCP.</t>
  </si>
  <si>
    <t xml:space="preserve">Continuidad: Se cuenta con un plan de recuperación de desastres DRP para la base de datos administrativa en caso de un desastre tecnológico que afecte la misma. Correctivo
</t>
  </si>
  <si>
    <t>Plan de recuperación ante desastres DRP.</t>
  </si>
  <si>
    <t xml:space="preserve"> Expediente Contractual </t>
  </si>
  <si>
    <t>1. Ausencia de control de acceso a la información  digital
2. Ataque intencionado que provoca borrado o pérdida de la información</t>
  </si>
  <si>
    <t>1. Hurto de Información
2. Pérdida, destrucción, modificación de la información</t>
  </si>
  <si>
    <t>El abogado cada vez que realiza un contrato, debe guardar copia de la informormación digital en el espacio destinado por la SC para los expedientes contractuales los cuales deben ser los mismos cargados en el SECOP II, el acceso a esta carpeta solo lo tienen las personas encargadas de contratación, y en caso que no tengan permisos no pueden acceder, la evidencia del control es la copia de los documentos en el mismo.
Adicionalmente los documentos de ejecución que el supervisor carga en el secop II, son remitidos a la SC para que reposen en el expediente digital, del cual es encargado el auxiliar adminsitrativo o contratista de recibir y archivar correspondientemente</t>
  </si>
  <si>
    <t>Manual de contratación y Manual de supervisión e Interventoría</t>
  </si>
  <si>
    <t>Revisión periodica de los usuarios que tienen acceso al activo de informacion</t>
  </si>
  <si>
    <t xml:space="preserve">El Subgerente de Ingenieria de Software/Jefe de Dependencia GCAU revisa cada año la matriz de programación de copias de respaldo y recuperación, remitida por el gestor de accesos, con el fin de verificar que se realice el respaldo correspondiente de los sistemas de la entidad. El Subgerente de Ingenieria de Software/Jefe de Dependencia GCAU  revisa la matriz y en caso de ser necesario solicita realizar las modificaciones pertinentes. La evidencia queda registrada en una mesa de servicios de TI. </t>
  </si>
  <si>
    <t>Instructivo de Control de Accesos</t>
  </si>
  <si>
    <t>Solicitar restauracion de la información</t>
  </si>
  <si>
    <t>Instructivo de Copias de respaldo</t>
  </si>
  <si>
    <t>1. Ausencia de copias de respaldo o backups de la información</t>
  </si>
  <si>
    <t>1. Pérdida de Informaciòn</t>
  </si>
  <si>
    <t>El operador de la infraestructura realiza las copias de seguridad de acuerdo a lo establecido en las politicas de backup. El registro queda en la herramienta</t>
  </si>
  <si>
    <t>Instructivo de copias de repaldo y recuperación</t>
  </si>
  <si>
    <t>Restauracion de la informacion</t>
  </si>
  <si>
    <t>Sensibilizar al equipo de la subgerencia de contratación respecto a los controles y manejo de la informaciòn digital para evitar la perdida de confidencialidad, integirdad y disponibilidad de la informaciòn</t>
  </si>
  <si>
    <t>Charlas de Seguridad ejecutadas / Charlas de Seguridad Programadas</t>
  </si>
  <si>
    <t>Recursos Humanos, Tecnològicos</t>
  </si>
  <si>
    <t>Subgerente de Contrataciòn</t>
  </si>
  <si>
    <t>El jefe de dependencia en el evento de presentarse la pérdida de información solicita a través de la mesa de servicios d TI la restauración del backup de la información, con el fin de recuperar la información eliminada, en caso de no poderse recuperar la información, debe revisarse la matriz de copias de respaldo e incluirse la información a respaldar, verificando la periocidad de respaldo de la misma. La jecu ción del control se evindencia en la solicitud de mesa de servicios de TI.</t>
  </si>
  <si>
    <t>Carpeta Digital de contratación</t>
  </si>
  <si>
    <t>1. Ausencia de control de accesos 
2. Desconocimiento de políticas de seguridad</t>
  </si>
  <si>
    <t>1. Perdida , destruccion o modificacion de información</t>
  </si>
  <si>
    <t xml:space="preserve">El propietario del activo debera reportar la vulnerabilidad el incidente presentado, una vez se presente </t>
  </si>
  <si>
    <t>Los abogados de la SC deberán cargar en la plataforma SECOP II las minutas con los respectivos soportes de los procesos de selección, contratos, y modificaciones contractuales para que estos gozen de transparencia, y sean un respaldo del expediente contractual.</t>
  </si>
  <si>
    <t>Manual de Contratación y Manual de Supervisión e Interventoría</t>
  </si>
  <si>
    <t>Los gerentes, subgerentes, jefes de oficina y supervisores de los contratos de la UAECD, que se debe realizar la verificación y cargue oportuno en la página web de Colombia Compra Eficiente - SECOP II (acápite de ejecución del contrato) de cada uno de los documentos relacionados con la ejecución de los contratos que se encuentran a su cargo supervisar, esto es, Certificado de Registro Presupuestal, ARL y Pólizas de Seguro, así como cada uno de los informes de ejecución y pagos mensuales realizados por los contratistas y aprobados en la plataforma PANDORA, con el propósito de llevar a cabo una correcta supervisión y organización de los expedientes contractuales que reposan en dicho aplicativo.</t>
  </si>
  <si>
    <t>1. Ausencia de copias de respaldo o backups de la información
2. Desconocimiento de políticas de seguridad
3. Ausencia de planes de continuidad</t>
  </si>
  <si>
    <t xml:space="preserve">Continuidad: El oficial de continuidad del negocio gestiona con los enlaces de continuidad la verificación y/o actualización del Plan de continuidad (BCP) del proceso/procedimiento, el cual es revisado y aprobado por el dueño del proceso.
</t>
  </si>
  <si>
    <t>Personal de contratación</t>
  </si>
  <si>
    <t>1. Desconocimiento de políticas de seguridad de la información</t>
  </si>
  <si>
    <t>Ataque de ingenieria social</t>
  </si>
  <si>
    <t>Solicitud de capacitación para los funciomaros de la dependencia para que se conozcan las responsabilidades de seguridad</t>
  </si>
  <si>
    <t>Sensibilizar al equipo de la subgerencia de contrataciòn respecto a las responsabilidades de seguridad de la informaciòn  para evitar la perdida de confidencialidad</t>
  </si>
  <si>
    <t>El funcionario o Contratista designado de RRHH y/o SC cada vez que ingresa un funcionario y/o contratista a la Unidad verifica que el formato Compromiso de Confidencialidad para el Manejo y Buen Uso de la Información y la Tecnología de la Unidad Administrativa Especial De Catastro Distrital, se encuentre debidamente firmado; con el fin que el funcionario y/o contratista haya aceptado los deberes y derechos en las cláusulas allí descritas. En caso de que, el formato no esté firmado se remite nuevamente al funcionario y/o contratista para llevar a feliz término el proceso de contratación. La evidencia queda en el expediente del funcionario y/o contratista manejado por correspondiente (SRH o SC)</t>
  </si>
  <si>
    <t>1. Retiro temporal o definitiva del personal por rotación, enfermedad, incapacidad o vacaciones.</t>
  </si>
  <si>
    <t xml:space="preserve">1. Ausencia de personal estratégico, táctico u operativo.
</t>
  </si>
  <si>
    <t>La persona designadada por el jefe de la dependencia cada vez que se retira un funcionario  o un contratista revisa el formato de entrega de cargo y/o informe final respectivamente con el fin de verificar que todo lo que manejaba quede registrado en el formato correspondiente y en una carpeta sus evidencia. En caso que no este diligenciado de acuerdo a lo requerido este no es firmado por el jefe de la depencia hasta que se lleve a feliz término. El formato debe estar diligenciado y firmado por el profesional de retiro y el jefe de la dependencia. La secretaría debe radicar este en SRH. 
En caso del contratista el supervisor del contrato debe verificar que el contratista se encuentre a paz y salvo con la Entidad por todo concepto, lo que implica la validación del formato de paz y salvo, y el diligenciamiento del informe final de supervisión. Estos documentos deben ser radicados con la última cuenta de cobro y deberá reposar en el expediente contractual.</t>
  </si>
  <si>
    <t>Procedimiento Gestionar Retiro de Personal
FORMATO DE ENTREGA DE CARGO
Formato Paz y Salvo
Inform Final de Supervisión
Manual de Supervisión e Interventoría</t>
  </si>
  <si>
    <t>Equipos de cómputo</t>
  </si>
  <si>
    <t>1. Mantenimiento insuficiente
2. Falta de conciencia acerca de la seguridad</t>
  </si>
  <si>
    <t>Ataque por virus 
Perdida de información</t>
  </si>
  <si>
    <t>Solicitar capacitacion para los funcioarios de la dependencia en el manejo de equipos de computo</t>
  </si>
  <si>
    <t xml:space="preserve">1. Desconocimiento de políticas de seguridad de la información
2. Ausencia de planes de continuidad </t>
  </si>
  <si>
    <t>Perdida , destruccion de la información</t>
  </si>
  <si>
    <t>Mesa de Servicios de la Subgerencia de Contratación</t>
  </si>
  <si>
    <t>1. Defectos bien conocidos en el software
2. Desconocimiento de políticas de seguridad relacionadas con el control de acceso a información clasificada o reservada.
3. Asignación errada de derechos</t>
  </si>
  <si>
    <t xml:space="preserve">1 y 3. Abuso de los derechos
2. Modificación, Borrado o Acceso no autorizado a la información. </t>
  </si>
  <si>
    <t>Restauración del sistema de mesa de Servicios CA.</t>
  </si>
  <si>
    <t>1. Actualización de las políticas de copias de respaldo.
1a. Ausencia de mecanismos de monitoreo
2. Ausencia de documentación
2a.Configuración incorrecta de parámetros 
3. Ausencia de recurso humano especializado que conozca el manejo completa de la herramienta.
4. Ausencia de planes de continuidad
5. Desconocimiento de políticas de seguridad de la Información
6. Posibilidad de obsolencia de la versión de la herramienta.
7. Ausencia de soporte o mantenimiento por parte del proveedor
No contar con un contrato vigente de soporte, actualización y mantenimiento de mesa de servicios CA.</t>
  </si>
  <si>
    <t>1,2,3,4 Modificación, Borrado o Acceso no autorizado a la información. 
1a, 2a, 7 Abuso de privilegios
2 y 3 Error en el uso 
 Indisponibilidad de la mesa de servicio de TI.</t>
  </si>
  <si>
    <t>El administrador de la plataforma diariamente valida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 De ser necesario en la capa de aplicación se generan los logs de eventos con el fin de ser analizados por el soporte del proveedor y en su defecto dar solución y restablecer el servicio.</t>
  </si>
  <si>
    <t>El administador de la plataforma de MesaServicio cuando  se presenta una indisponibilidad total de la herramienta SDM-CA o de acuerdo a los tiempos establecido en continuidad TI, solicita la activacion de la herramienta creada en ambiente Sharepoint para usarse como solución de contingencia. 
El registro queda en la comunicación o correo enviado a usuario final sobre el uso de la herramienta de contingencia.</t>
  </si>
  <si>
    <t>El administrador de la plataforma todos los días limpia las sesiones inactivas, quedando registro en los logs de windows. En caso de que no se realice se detecta en la validación diaria de la herramienta</t>
  </si>
  <si>
    <t>Pandora - Módulo de Contratación</t>
  </si>
  <si>
    <t>1. Deficiencia en la autorización de permisos y acceso de la información.
2. Acceso intencionado por parte de personal no autorizado.
3. Ausencia o insuficiencia de pruebas de software
4. Defectos bien conocidos en el software</t>
  </si>
  <si>
    <t xml:space="preserve"> 1. Pérdida, corrupción, o modificación no autorizada de la información.
2. Espionaje remoto
3. Fallas Humanas, Error en el uso</t>
  </si>
  <si>
    <t>El Administrador de la platafoma/sistema realiza el respaldo de la configuración e información</t>
  </si>
  <si>
    <t>El Administrador de la platafoma/sistema realiza el restauración  de la configuración e información</t>
  </si>
  <si>
    <t>El analista de desarrollo una vez termina un desarrollo del software o sistemas solicitad pruebas funcionales y pruebas de seguriad  con el fin de verificar el cumplimiento de los ajustes y/o desarrollos de acuerdo a los requerimeintos . De encontrarse alguna no conformidad, realiza los ajustes correspondientes y construye el guion de pruebas para validación por parte del usuario final</t>
  </si>
  <si>
    <t>1. Acceso intencionado por parte de personal no autorizado  a infraestructura del Sistema
2. Ausencia o insuficiencia de pruebas de software
3 Defectos bien conocidos en el software</t>
  </si>
  <si>
    <t>Fileserver</t>
  </si>
  <si>
    <t>1. Ausencia de revisiones regulares por parte del jefe de dependencia
2. Desconocimiento de politicas de seguridad de la información</t>
  </si>
  <si>
    <t xml:space="preserve">1 Uso no autorizado de la información
2 . Fallas Humanas
3. Fallas técnicas
 </t>
  </si>
  <si>
    <t>El Propietario de información / Administrador de Carpetas realiza la solicitud de los accesos definidos para los  funcionarios / contratistas de su dependencia cada vez que se requiera, registrando una mesa de servicios de TI, con el fin que se asignen los permisos correspondientes por parte del personal técnico. El propietario del activo / administrador de carpetas solicita el accesos ingresando a la mesa de servicios de TI y registra la solicitud. En caso que no sea el propietario o administrador, se cierra la mesa como no resuelta. La información de la solicitud queda documentada en la mesa de servicios de TI.</t>
  </si>
  <si>
    <t>Lineamientos Fileserver / Procedimiento de Gestión de Accesos</t>
  </si>
  <si>
    <t>Unificar la información de los repositorios de información digital.</t>
  </si>
  <si>
    <t xml:space="preserve">Reporte de unificación </t>
  </si>
  <si>
    <t>El propietario del activo cada vez que se presente un incidente de seguridad debera reportar la vulnerabilidad en la Mesa de Servicios de TI con el fin que se verifique el mismo. La evidencia del control queda registrada en la Mesa de Servicios de TI.</t>
  </si>
  <si>
    <t>Instructivo  Gestión de Incidentes de seguridad de la informacion</t>
  </si>
  <si>
    <t>1. Ausencia de copias de respaldo 
2. Desconocimiento de politicas de seguridad de la información
3. Ausencia de mantenimiento al fileserver</t>
  </si>
  <si>
    <t>Perdida o acceso no autorizado a la información 
Fallas Humanas
Incumplimiento en el mantenimiento del fileserver</t>
  </si>
  <si>
    <t>El Propietario de información / Administrador de Carpetas realiza la solicitud de los accesos definidos para los  funcionarios / contratistas de su dependencia cada vez que se requiera, registrando una mesa de servicios de TI, con el fin que se asignen los permisos correspondientes por parte del personal técnico. El propietario del activo / administrador de carpetas solicita el accesos ingresando a la mesa de servicios de TI y  registra la solicitud. En caso que no sea el propietario o administrador, se cierra la mesa como no resuelta. La información de la solicitud queda documentada en la mesa de servicios de TI.</t>
  </si>
  <si>
    <t>El jefe de la dependencia cada vez que se retira un funcionario de la dependencia, solicita a la mesa de servicios de TI que se realice respaldo de la información que maneja el funcionario en el equipo asignado. La evidencia del control queda registrada en la Mesa de Servicios de TI.</t>
  </si>
  <si>
    <t>Documento Técnico de Políticas Detalladas de Seguridad de la Información</t>
  </si>
  <si>
    <t>SharePoint</t>
  </si>
  <si>
    <t>1. Ausencia de control de acceso
2. Desconocimiento o no aplicación de las políticas de seguridad y privacidad de la
información
3. Desconocimiento de la herramienta de OneDrive</t>
  </si>
  <si>
    <t>1. Fenómenos sísmicos
2. Acceso no autorizado de los datos personales
3 Robo de medios o documentos o credenciales</t>
  </si>
  <si>
    <t>El administrador de la plataforma diariamente valida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 De ser necesario en la capa de aplicación se generan los logs de eventos con el fin de ser analizados por los desarrolladores y en su defecto dar solución y restablecer el servicio</t>
  </si>
  <si>
    <t>Procedimiento Gestión de Infraestructura Tecnológica
Instructivo de incidentes de seguridad de la información</t>
  </si>
  <si>
    <t>Proveer apoyo a la Unidad, a través de la atención de las actuaciones administrativas, asesoría en asuntos normativos, el ejercicio de la defensa judicial y extrajudicial, para contribuir a la toma de decisiones y la prevención del daño antijurídico en los términos y condiciones legales aplicables.</t>
  </si>
  <si>
    <t>Expediente de Procesos Judiciales
(Información Análoga)</t>
  </si>
  <si>
    <t>1. Ausencia de control de acceso a los expedientes</t>
  </si>
  <si>
    <t>1. Acceso no autorizado a los expedientes con Datos Personales
1, 2 Pérdida, modificación y hurto de informacion</t>
  </si>
  <si>
    <t>El sistema biométrico cada vez que un funcionario o contratista ingresa identificandose con su tarjeta de proximidad a un área segura (archivo de gestión), verifica si esta autorizada para ingresar al área con el fin de conceder el acceso correspondiente. En caso que el funcionario no este autorizado para ingresar al área, el sistema no concede el acceso correspondiente. La evidencia del control queda registrada en la base de datos del sistema biométrico.</t>
  </si>
  <si>
    <t xml:space="preserve">Declaración de aplicabilidad
PROCEDIMIENTO CONTROL INGRESO Y SALIDA DE PERSONAL A LAS INSTALACIONES Y A LAS ÁREAS SEGURAS DE LA UNIDAD </t>
  </si>
  <si>
    <t>Garantizar que el 100% de los servidores y contratistas del proceso Gestión Jurídica (GJ y SGJ) asistan y/o participen de las capacitaciones programadas relacionadas con el riesgo.</t>
  </si>
  <si>
    <t>1. Ausencia de control de acceso a los expedientes
2. Desconocimiento de Políticas de seguridad de la información
3. Ausencia de planes de continuidad</t>
  </si>
  <si>
    <t>1 y 3. Pérdida o destrucción  de la informacion (datos personales)
2. Fallas Humanas</t>
  </si>
  <si>
    <t xml:space="preserve">1, 2, 3 </t>
  </si>
  <si>
    <t>El oficial de continuidad de TI gestiona con los enlaces de continuidad la implementación del Plan de continuidad (BCP) del proceso, el cual es revisado y aprobado por el dueño del proceso.</t>
  </si>
  <si>
    <t>Expediente de Procesos Judiciales
(Información Electrónica)</t>
  </si>
  <si>
    <t xml:space="preserve">
1. Ausencia de control de acceso a la información  digital
2. Deficiencia en la asignación de permisos.
3. Desconocimiento de Políticas de seguridad de la información</t>
  </si>
  <si>
    <t>El Jefe de Dependencia cada vez que el gestor de accesos remite el reporte de cuentas de usuario, realiza la revisiòn respectiva y solicita las modficaciones a que haya lugar- detectivo</t>
  </si>
  <si>
    <t xml:space="preserve">Continuar con las sensibilizaciones en temas de seguridad de la información (acceso a la información digital/electrónica) para los servidores y contratistas del proceso Gestión Jurídica (GJ y SGJ) </t>
  </si>
  <si>
    <t>Charlas de seguridad ejecutadas / Charlas de Seguridad programadas</t>
  </si>
  <si>
    <t>Gerente Juridico/Subgerente de Gestión Jurídica</t>
  </si>
  <si>
    <t>Revisar el reporte de cuentas de usuario remitido por el gestor de accesos de la SIT. (De acuerdo a los reportes remitidos por la SIT.)</t>
  </si>
  <si>
    <t>#reportes revisados/reportes programados para revision</t>
  </si>
  <si>
    <t xml:space="preserve">El propietario del activo cada vez que se presente un incidente de seguridad debera reportar la vulberabilidad en la Mesa de Servicios de TI con el fin que se verifique el mismo. La evidencia del control queda registrada en la Mesa de Servicios de TI </t>
  </si>
  <si>
    <t>Instructivo Gestión de Incidentes de Seguridad de la Información</t>
  </si>
  <si>
    <t xml:space="preserve">
1. Ausencia de control de acceso a la información  digital
2. Desconocimiento de Políticas de Seguridad de la Información
3. Ausencia de Planes de continuidad</t>
  </si>
  <si>
    <t>1 y 3. Pérdida, borrado, modificación de información o Acceso no autorizado a los expedientes digitales con Datos Personales
2. Fallas Humanas
CONTINUIDAD: 3. Fallas tecnológicas</t>
  </si>
  <si>
    <t xml:space="preserve">El grupo de operadores / Ingenieros revisa cada año la matriz de copias de respaldo y recuperación,con el fin de verificar que se realice el respaldo correspondiente a la información vital del proceso. </t>
  </si>
  <si>
    <t xml:space="preserve">Restauración de la información </t>
  </si>
  <si>
    <t>Archivo de Gestión GERENCIA JURIDICA</t>
  </si>
  <si>
    <t>El operador de Infraestructura de TI realiza la copia de seguridad de la información de acuerdo a la matriz de backup el registro queda en la herramienta</t>
  </si>
  <si>
    <t>Sharepoint de la Gerencia Jurídica  y la Subgerencia de Gestión Jurídica
OneDrive Personal</t>
  </si>
  <si>
    <t>1. Fenómenos sísmicos
2. Acceso no autorizado de los datos personales
3. Robo de medios o documentos o credenciales</t>
  </si>
  <si>
    <t xml:space="preserve">1. Perdida o hurto  de información                                            2. Espionaje remoto                                                                                                                    3 Corrupción de los datos       </t>
  </si>
  <si>
    <t>Gestionar eficientemente los requerimientos de los usuarios que deben estar enmarcados en el catálogo de servicios de TI, alineados con las soluciones generadas desde la Planeación Estratégica TI, apoyando su uso y apropiación con el fin de dinamizar la transformación digital de la UAECD, generando valor en lo público para el cumplimiento de los objetivos institucionales.</t>
  </si>
  <si>
    <t>Mesa de servicio
Base de datos Plataforma de Datos Abiertos - Producción - ckan_default
MISIONAL
ADMINISTRATIVA Y FINANCIERA
HISTÓRICA MISIONAL
WCC
GEOEDIC
MAPASPRO
MAPASPROLOCAL
MAPASPROLOCALPRU
DESMISIONAL 
DESADMINISTRATIVA
REPOREP
MONITOREO
REPOWSL
DESWCC 
Intranet
PortalWeb
DRP MISIONAL
DRP ADMINISTRATIVA Y FINANCIERA
DRP WCC
PRUGEOEDIC
IMC</t>
  </si>
  <si>
    <t>1. Asignación errada de los derechos de acceso a nivel de administración de la base de datos.
2. Información Sensible sin cifrado a nivel de base de datos
3. Gestión deficiente de las contraseñas de administración en la base de datos.
4. Desconocimiento de la configuración de la base de datos
5. Desconocimiento de las politicas de seguridad de la información</t>
  </si>
  <si>
    <t>1. Abuso de derechos
1a. Perdida, Hurto o modificación de la información
3. Falsificación de derechos.
4 y 5. Fallas Humanas</t>
  </si>
  <si>
    <t>El sistema de administración de la base de datos cada vez que un administrador de bases de datos se identifica con las credenciales, valida contra la información registrada en la base de usuarios autorizados, con el fin de verificar los permisos y accesos permitidos al mismo. En caso de que las credenciales ingresadas no correspondan con las registradas en la base de usuarios autorozados, el sistema no permite el ingreso. La evidencia del control queda registrada en la base de datos del sistema de los usuarios con rol de DBA.</t>
  </si>
  <si>
    <t>Bloqueo de usuarios y revisión roles y permisos</t>
  </si>
  <si>
    <t>1. Ejecutar de forma permanente las directrices establecidas en el  instructivo de Gestión de Accesos ejecutando periodicamente las validaciones de las cuentas de usuario y de usuarios privilegiados asignadas a los administradores.</t>
  </si>
  <si>
    <t xml:space="preserve"> # de actividades de validación de usuarios ejecutadas / # de actividades de validación de usuarios programadas</t>
  </si>
  <si>
    <t>Gerente de Tecnologia / Subgerente de Infraestructura Tecnológica
(Administradores de Bases de datos)</t>
  </si>
  <si>
    <t>2. Ejecutar proceso de validaciòn y restauración de una copia de seguridad de base de datos</t>
  </si>
  <si>
    <t xml:space="preserve"> # de actividades de validación y restauración ejecutadas de copias de bd / # de actividades de validación y restauración de copias de bd programadas</t>
  </si>
  <si>
    <t>Los administradores de bases de datos una vez identificada por parte del equipo de seguridad de la información la información definida como clasificada o reservada a nivel de bases de datos (datos personales),  implementan herramientas de control y cifrado para evitar que se pueda acceder a nivel de bases de datos a esta información. Lo anterior con el fin de garantizar la confidencialidad e integridad de la información. La evidencia del control queda registrado en la mesa de servicios de TI y en la base de datos donde se implemento.</t>
  </si>
  <si>
    <t>Los administradores de bases de datos cada vez que se requiere realizan revisión de los logs de auditoria de la base de datos con el fin de detectar irregularidades o eventos sospechosos que puedan afectar la seguridad de la información. En caso que se presente alguna alguna anomalia, realizan el tratamiento correspondiente. La evidencia del control queda almacenada en los registros de auditoría que serán accedidos por medio de scripts.</t>
  </si>
  <si>
    <t>Los administradores de bases de datos mensualmente  realizan revisión de los logs de auditoria de las bases de datos con el fin de verificar el registro de los eventos en estos logs de auditoría . En caso que se presente alguna alguna anomalia, entrar a solucionarla. La evidencia del control queda registrado en correo electrónico o mesa de servicios de TI. No queda registrada evidencia del control en caso que todo este funcionando correctamente, pero en caso de que se presente una incidencia la evidencia queda soportada en la mesa de servcios de TI.</t>
  </si>
  <si>
    <t xml:space="preserve">1. Ausencia de copias de respaldo 
1a. Ausencia de mecanismos de monitoreo
2. Ausencia de documentación
2a.Configuración incorrecta de parámetros 
3. Ausencia de planes de continuidad
4. Desconocimiento de politicas de seguridad de la Información
</t>
  </si>
  <si>
    <t xml:space="preserve">1. Mal funcionamiento del equipo y/o software
1. Perdida de información
2. Error en el uso
</t>
  </si>
  <si>
    <t>Restauración de la base de datos afectada</t>
  </si>
  <si>
    <t>1. Realizar la actualización del inventario de activos asociados a cargo de la Subgerencia de Infraestructura.</t>
  </si>
  <si>
    <t>#  Activos actualizados en el inventario / # Activos programados</t>
  </si>
  <si>
    <t>Gerente de Tecnologia / Subgerente de Infraestructura Tecnológica
(Administradores de Bases de datos)</t>
  </si>
  <si>
    <t>Los administradores de plataforma (bases de datos), semestralmente o cuando se requiera, ejecuta las pruebas de respaldo, utilizando las herramientas propias de oracle y SQL Server. La evidencia del control queda registrado en la pataforma de restauración de nube OCI o en la Mesa de Servicios de TI.</t>
  </si>
  <si>
    <t>1,1a,2</t>
  </si>
  <si>
    <t>2. Ejecutar de forma permanente las actividades de mantenimiento y actualización  de los recursos tecnológicos bajo responsabilidad de la Subgerencia de Infraestructura</t>
  </si>
  <si>
    <t xml:space="preserve"> #  mantenimiento BD / # mantenieminto programadas</t>
  </si>
  <si>
    <t>Los administradores de bases de datos de acuerdo con la periodicidad descrita en la matriz de backups, realiza las copias de seguridad correspondientes de acuerdo a la politica de backups</t>
  </si>
  <si>
    <t>3. Realizar seguimiento y monitoreo al uso de los recursos de bases de datos en todos los ambientes donde se incluya como mínimo almacenamiento ASM, tablespaces, sesiones, estado DRP, revisión auditoría, estado de servicios, archivo alert, copias de seguridad.</t>
  </si>
  <si>
    <t xml:space="preserve"> # de actividades de monitoreo ejecutadas / # de actividades de monitoreo programadas</t>
  </si>
  <si>
    <t>4. Realizar seguimiento y monitoreo al uso de los recursos haciendo  proyecciones periodicas de la capacidad futura requerida.</t>
  </si>
  <si>
    <t xml:space="preserve"> # de informes de capacidad generados / # de informes de capacidad programados</t>
  </si>
  <si>
    <t>Los administradores de plataforma / Bases de datos realizan Monitoreo Manual del estado de los backups diarios, incrementales y full backup realizados a las bases de datos de la entidad. La evidencia se registra diariamente en el monitoreo de Bases de Datos socializado de acuerdo al procedimiento de infraestructura.</t>
  </si>
  <si>
    <t>5. Ejecutar copias de respaldo de la información y la configuración de los sistemas de acuerdo con las políticas de copias de respaldo definidas .</t>
  </si>
  <si>
    <t># de actividades de copia de seguridad  ejecutadas / # de actividades de copias de respaldo programadas</t>
  </si>
  <si>
    <t>Continuidad: El oficial de continuidad del negocio gestiona con los enlaces de continuidad la verificación y/o actualización del Plan de continuidad (BCP) del proceso/procedimiento (mesa y software), el cual es revisado y aprobado por el dueño del proceso.</t>
  </si>
  <si>
    <t>6. Mantener documentados y actualizados los procedimientos de operación  de las plataformas tecnólogicas a cargo de la Subgerencia de Infraestructura tecnológica</t>
  </si>
  <si>
    <t xml:space="preserve"> # de procedimientos de operación documentados  / # de procedimientos de operación documentados programados</t>
  </si>
  <si>
    <t xml:space="preserve">ANTIVIRUS </t>
  </si>
  <si>
    <t>1. Configuración incorrecta de parametros 
2. Desconocimiento en el funcionamiento de la herramienta</t>
  </si>
  <si>
    <t>1. Ataques externos 
2. Error en el uso</t>
  </si>
  <si>
    <t>El sistema cada vez que un funcionario o contratista se identifica con las credenciales, valida contra la información registrada en la base de datos, con el fin de verificar los permisos y accesos autorizados al mismo. En caso de que las credenciales ingresadas no correspondan con las registradas en la base de datos, el sistema genera un mensaje indicando existencia de credenciales erróneas y no permite el ingreso. La evidencia del control queda registrada en la base de datos del sistema. –</t>
  </si>
  <si>
    <t>Soporte con proveedor del servicio.
Activación del plan de continuidad de TI</t>
  </si>
  <si>
    <t>La plataforma una vez el administrador ingresa más de 3 veces erroneamente la contraseña en el sistema, bloquea el acceso con el fin de evitar el acceso no autorizado. Posterior a 15 min el administrador puede ingresar nuevamente con las credenciales. La evidencia del control queda el registro de logs del sistema/plataforma.</t>
  </si>
  <si>
    <t>Los administradores de plataforma cada vez que se requiere realizan revisión de los logs de auditoria de la plataforma administrada con el fin de detectar irregularidades o eventos sospechosos de los equipo que puedan afectar la seguridad de la información. En caso que se presente alguna anomalia, se escala al proveedor y/o fabricante. La evidencia del escalamiento es reportada al proveedor y/o fabricante.</t>
  </si>
  <si>
    <t>Cuando se presenta un incidente (relacionados con la configuración de la plataforma o errores de la misma) en una plataforma, el administrador identifica la falla y realiza solución del problema, con el fin de corregir o solucionar el incidente presentado. En caso que el incidente no pueda ser corregido por el administrador de la plataforma, este debe ser escalado al proveedor y/o fabricante para su solución. La evidencia del control queda en la mesa de servicios del proveedor y/o del fabricante.</t>
  </si>
  <si>
    <t>1. Ausencia de copias de respaldo
2. Ubicación de los archivos de configuración.
3. Ausencia de planes de continuidad</t>
  </si>
  <si>
    <t>1 y 3. Pérdida de la información de configuración
2. Mal funcionamiento de equipo donde se almacena los archivos de configuración</t>
  </si>
  <si>
    <t xml:space="preserve">Los administradores de la plataforma de antivirus diariamente verifican que esta esté operativa y en condiciones normales. Consultado sobre los respaldos, el proveedor actual MSL Broadcom, afirma desde su parte técnica que no aplican ni existen backups para la solución de AV de consola en nube. El riesgo que se corre es que por alguna razón la consola administrativa AV de Symantec/Broadcom no tenga disponibilidad y cuando esté disponible no traiga la información configurada, habría que configurarla desde cero. </t>
  </si>
  <si>
    <t>La configuración de la consola administrativa, si es el caso haya que hacerla de ceros, no es en sí una tarea dispendiosa puesto que los agentes en los endpoints saben que tienen que comunicarse al ID de Catastro en nube, el tema en la demora sería el descubrimiento de los endpoints y que ese acompañamiento se daria con el proveedor y/o fabrica.</t>
  </si>
  <si>
    <t>FIREWALL AZURE 
FIREWALL DE APLICACIÓN AZURE
FIREWALL DE NUBE ORACLE
FIREWALL DE APLICACIÓN ORACLE</t>
  </si>
  <si>
    <t>1. Ausencia de copias de respaldo
2. Ubicación de los archivos de configuración.
3. Ausencia de alta disponibilidad para los Firewall.</t>
  </si>
  <si>
    <t>1 y 3. Pérdida de la información de configuración
2. Mal funcionamiento de equipo donde se almacena los archivos de configuración</t>
  </si>
  <si>
    <t>El administrador de los firewalls diariamente se realizan las copias de respaldo de los archivos de configuración. La evidencia queda en el servidor(VMPROVSFTP02), alojado en la nube de OCI.</t>
  </si>
  <si>
    <t xml:space="preserve">El administrador de los firewalls / proveedor cada vez que se requiera realiza el proceso de restauración de los archivos de configuración de los firewalls. En caso de no poder restaurarlos hay que reinstalar versiones anteriores hasta que se pueda restaurar el servicio. </t>
  </si>
  <si>
    <t>Cuando se presenta un incidente (relacionado con la configuración de la plataforma o errores de la misma) en una plataforma, el administrador identifica la falla y realiza solución del problema, con el fin de corregir o solucionar el incidente presentado. En caso que el incidente no pueda ser corregido por el administrador de la plataforma, este debe ser escalado al proveedor para su solución. La evidencia del control queda en la mesa de servicios del proveedor o en los informes de mantenimiento correctivo.</t>
  </si>
  <si>
    <t>EL administrador diariamente valida las plataformas con el fin de verificar que se encuentren disponibles y en correcto funcionamiento. En caso de que se presente alguna falla, verifica la plataforma administrada, diagnosticando la posible falla o evento y validan la disponibilidad de los servicios en las diferentes herramientas de administración. De ser necesario los lideres técnicos ó webmaster reporta bloqueos de seguridad que son exceptuados a través de sus firmas por el administrador de plataforma en los firewalls de aplicación para permitir avanzar en proyectos de desarrollo de software.</t>
  </si>
  <si>
    <t>1, Ausencia de control de acceso 
2, Desconocimiento en el uso o configuración de los dispositivos</t>
  </si>
  <si>
    <t>Perdida, modificación de la informacion
2. Error en el uso - Fallas Humanas</t>
  </si>
  <si>
    <t>En caso que el incidente no pueda ser corregido por el administrador de la plataforma, este debe ser escalado al proveedor para su solución</t>
  </si>
  <si>
    <t>Cuando se presenta un incidente (relacionados con la configuración de la plataforma o errores de la misma) donde funciona el Firewall el administrador identica la falla y realiza solución del problema, con el fin de corregir o solucionar el incidente presentado. En caso que el incidente no pueda ser corregido por el administrador de la plataforma, este debe ser escalado al proveedor para su solución. La evidencia del control queda en la mesa de servicios del proveedor o en los informes de mantenimiento correctivo.</t>
  </si>
  <si>
    <t xml:space="preserve">El administrador de los firewalls mensualmente realiza las copias de respaldo de los archivos de configuración. La evidencia queda en repositorio de la Gerencia de TI. </t>
  </si>
  <si>
    <t>FIREWALLS (ONPREMISE)</t>
  </si>
  <si>
    <t>1. Configuración incorrecta de parametros 
2. Desconocimiento en el funcionamiento de la herramienta
3. Deficiencia en el control de acceso</t>
  </si>
  <si>
    <t>1. Ataques externos 
2. Error en el uso
3. Modificación de configuración de los equipos</t>
  </si>
  <si>
    <t>El sistema biométrico cada vez que un funcionario o contratista ingresa identificándose con su tarjeta de proximidad o huella a un área segura (archivo de gestión), verifica si está autorizado para ingresar al área con el fin de conceder el acceso correspondiente. En caso de que el funcionario no esté autorizado para ingresar al área, el sistema no concede el acceso correspondiente. La evidencia del control queda registrada en la base de datos del sistema biométrico.</t>
  </si>
  <si>
    <t>Los administradores de plataforma cada vez que se requiere realizan revisión de los logs de auditoria de la plataforma de administración con el fin de detectar irregularidades o eventos sospechosos de las plataformas que puedan afectar la seguridad de la información. En caso que se presente alguna alguna anomalia el administrador soluciona la falla y en caso de que no se pueda  se escala a proveedor. La evidencia del escalamiento es reportada al proveedor.</t>
  </si>
  <si>
    <t>Cuando se presenta un incidente (relacionados con la configuración de la plataforma o errores de la misma) en una plataforma, el administrador identifica la falla y realiza solución del problema, con el fin de corregir o solucionar el incidente presentado. En caso que el incidente no pueda ser corregido por el administrador de la plataforma, este debe ser escalado al proveedor para su solución. La evidencia del control queda en la mesa de servicios del proveedor y/o correos electronicosy/o informes.</t>
  </si>
  <si>
    <t>FIREWALLS
(ONPREMISE)</t>
  </si>
  <si>
    <t>1. Mantenimiento insuficiente/instalación fallida de los medios de
almacenamiento
1a. Ausencia de Monitoreo al mantenimiento de los equipos
2. Susceptibilidad a la humedad, el polvo y la suciedad
3. Desconocimiento en la configuración de las herramientas
4. Arquitectura insegura de la red
5. Susceptibilidad a las variaciones de voltaje
6. Errores en el sistema operativo (firmware) de las plataformas</t>
  </si>
  <si>
    <t xml:space="preserve">1. Incumplimiento en el mantenimiento de las herramientas tecnológicas
1a. Fallas en los equipos dispositivos
2. Polvo, corrosión, congelamiento
3. Error en el uso
4. Espionaje remoto
5. Pérdida del suministro de energía
</t>
  </si>
  <si>
    <t>El sistema biométrico cada vez que un funcionario o contratista ingresa identificándose con su tarjeta de proximidad o huella a un área segura (archivo de gestión), verifica si está autorizado para ingresar al área con el fin de conceder el acceso correspondiente. En caso de que el funcionario no esté autorizado para ingresar al área, el sistema no concede el acceso correspondiente. La evidencia del control queda registrada en la base de datos del sistema biométrico. PREVENTIVO</t>
  </si>
  <si>
    <t>El administrador de los firewall realiza el respaldo de los archivos de configuración y se realiza mensualmente, los cuales quedan almacenados en el repositorio de la SIT.</t>
  </si>
  <si>
    <t xml:space="preserve">El administrador de los firewall/ proveedor cada vez que se requiera, realiza el proceso de restauración de los archivos de configuración de los firewall. 
</t>
  </si>
  <si>
    <t>El administrador de cada plataforma/ servicio / sistema programa los mantenimientos/soportes de esta con el proveedor de servicio de acuerdo como este descrito en el contrato. Verifica el cumplimiento de los mantenimientos realizados, de acuerdo con la programación realizada. En el evento que un mantenimiento no esté conforme, informa al proveedor para que se reprograme el mantenimiento. La evidencia de la verificación al cumplimiento de la obligación de mantenimiento de la solución queda registrada  en el informe del mantenimiento.</t>
  </si>
  <si>
    <t>Cuando se presenta un incidente (relacionados con la configuración de la plataforma o errores de la misma) , el administrador identica la falla y realiza solución del problema, con el fin de corregir o solucionar el incidente presentado. En caso que el incidente no pueda ser corregido por el administrador de la plataforma, este debe ser escalado al proveedor para su solución. La evidencia del control queda en los informes de mantenimiento correctivo y/o correo electronico.</t>
  </si>
  <si>
    <t>FILESERVER (En tierra)</t>
  </si>
  <si>
    <t>1. Ausencia de control de acceso 
2. Desconocimiento en el uso o configuración de los dispositivos.
3. No se cuenta con copias de respaldo</t>
  </si>
  <si>
    <t>El sistema biométrico cada vez que un funcionario o contratista ingresa identificándose con su tarjeta de proximidad o huella a un área segura (centro de datos), verifica si está autorizado para ingresar al área con el fin de conceder el acceso correspondiente. En caso de que el funcionario no esté autorizado para ingresar al área, el sistema no concede el acceso correspondiente. La evidencia del control queda registrada en la base de datos del sistema biométrico. PREVENTIVO</t>
  </si>
  <si>
    <t xml:space="preserve">El SOC a traves de la herramienta SIEM junto con las herramientas de administracion de los servidores monitorean activamente los servicios de la infraestructura tecnológica. </t>
  </si>
  <si>
    <t>Cuando se presenta un incidente (relacionados con la configuración de la plataforma o errores de la misma) donde funciona el file server, el administrador identica la falla y realiza solución del problema, con el fin de corregir o solucionar el incidente presentado. En caso que el incidente no pueda ser corregido por el administrador de la plataforma. La evidencia del control queda en la mesa de servicios CA dela UAECD.</t>
  </si>
  <si>
    <t>1 . Mantenimiento insuficiente
2. Ausencia de monitoreo a los mantenimientos
3. Ausencia de planes de contingencia de TI
4. Falta de respaldo a la configuracion del servidor
5. Falta de monitoreo de la Plataforma (File server)</t>
  </si>
  <si>
    <t>1 y 2. Mal funcionamiento del equipo y/o software
3. Perdida de información</t>
  </si>
  <si>
    <t>El sistema biométrico cada vez que un funcionario o contratista ingresa identificándose con su tarjeta de proximidad o huella a un área segura (Centro de Datos), verifica si está autorizado para ingresar al área con el fin de conceder el acceso correspondiente. En caso de que el funcionario no esté autorizado para ingresar al área, el sistema no concede el acceso correspondiente. La evidencia del control queda registrada en la base de datos del sistema biométrico. PREVENTIVO</t>
  </si>
  <si>
    <t xml:space="preserve">El administrador de la plataforma diariamente valida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 </t>
  </si>
  <si>
    <t>Cuando se presenta un incidente relacionado con la disponibilidad del File Server, el administrador identica la falla y realiza solución del problema, con el fin de corregir o solucionar el incidente presentado. En caso que el incidente no pueda ser corregido por el administrador de la plataforma, este debe ser escalado al proveedor para su solución. La evidencia del control queda en la mesa de servicios del proveedor o en los informes de mantenimiento correctivo.</t>
  </si>
  <si>
    <t>FILESERVER (Nube Azure)</t>
  </si>
  <si>
    <t>1. Desconocimiento de politicas de seguridad relacionadas con el gestión de contraseñas.
2. Desconocimiento del funcionamiento de la infraestructura
3. 4. Falta de respaldo al servidor</t>
  </si>
  <si>
    <t>1. Pérdida, borrado, modificación o acceso no autorizado a la información.
2. Error en el uso</t>
  </si>
  <si>
    <t>Se definen usuarios y roles para el acceso a las plataformas de virtualizacion de Azure</t>
  </si>
  <si>
    <t>Validación de la plataforma de Azure si el servidor esta activo. Se sube los servicios del servidor.</t>
  </si>
  <si>
    <t>Cuando se presenta un incidente (relacionados con la configuración de la plataforma o errores de la misma), el administrador identica la falla y realiza solución del problema, con el fin de corregir o solucionar el incidente presentado. En caso que el incidente no pueda ser corregido por el administrador de la plataforma La evidencia del control queda en la mesa de servicio.</t>
  </si>
  <si>
    <t>El administrador de la plataforma realiza copia de respaldo diaria /semanal/mensual. La verificación de la copia exitosa/errada se confirma en los logs o registro de la plataforma.</t>
  </si>
  <si>
    <t>Instructivo de copias de respaldo</t>
  </si>
  <si>
    <t xml:space="preserve">1. Indisponibilidad de los servicios del File server (Azure)
2. Falta de Permisos y roles acorde a las necesidades de los usuarios
</t>
  </si>
  <si>
    <t>1. No acceso al repositorio de la  informacion institucional de la entidad
2. No contar con los permisos necesarios para realizar las actividades de ingreso,  actualizacion y eliminacion de la informacion de la entidad</t>
  </si>
  <si>
    <t xml:space="preserve">Validacion de los usuarios y roles con acceso al File Server de Azure </t>
  </si>
  <si>
    <t>Instructivo de Copias de respaldo y recuperacion</t>
  </si>
  <si>
    <t>Realizar copias de seguridad de manera periodica de la información del File server</t>
  </si>
  <si>
    <t xml:space="preserve">Monitoreo diario por parte de los administradores de plataforma Azure </t>
  </si>
  <si>
    <t>Procedimiento de Infraestrcutura Tecnologica / Documento Tecnico Manual de Politicas detalladas de seguridad y privacidad de la Informacion</t>
  </si>
  <si>
    <t>Cuando se presenta un incidente (relacionados con la disponibilidad de la plataforma o errores de la misma), el administrador identica la falla y realiza solución del problema, con el fin de corregir o solucionar el incidente presentado. En caso que el incidente no pueda ser corregido por el administrador de la plataforma La evidencia del control queda en la mesa de servicios.</t>
  </si>
  <si>
    <t>CORREO ELECTRÓNICO
HERRAMIENTAS COLABORATIVAS</t>
  </si>
  <si>
    <t>1. Desconocimiento de politicas de seguridad relacionadas con la gestión de contraseñas.
2. Desconocimiento del funcionamiento de las herramientas colaborativas</t>
  </si>
  <si>
    <t>Ejecutar de forma permanente las directrices establecidas en el  instructivo de Gestión de Accesos ejecutando periodicamente las validaciones de las cuentas de usuario y de usuarios privilegiados asignadas a los administradores.</t>
  </si>
  <si>
    <t>Gerente de Tecnologia / Subgerente de Infraestructura Tecnológica
(Administradores de Plataformas de correo y herramientas colaborativas)</t>
  </si>
  <si>
    <t>El administrador de plataforma de herramientas colaborativas cuando se requiere realiza la configuración de las herramientas, con el fin de asegurar la confidencialidad e integridad de la información dispuesta en las herramientas colaborativas, restringiendo el acceso a los NO autorizados.</t>
  </si>
  <si>
    <t>EL administrador de la plataforma diariamente valida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t>
  </si>
  <si>
    <t>El administrador de la plataforma genera reporte de las cuentas de usuario y se entrega al gestor de accesos para la respectiva depuración por cada dependencia.</t>
  </si>
  <si>
    <t>Instructivo Gestión de accesos</t>
  </si>
  <si>
    <t>1. Desconocimiento de las clausulas y reponsabilidades de los acuerdos marco. 
2. Desconocimiento del funcionamiento de las herramientas colaborativas</t>
  </si>
  <si>
    <t>1. Falta de acceso al servicio de las herramietnas colaborativas</t>
  </si>
  <si>
    <t>El proveedor de servicios de nube aplica lo descrito en el Acuerdo Marco (Tienda virtual de estado colombiano)</t>
  </si>
  <si>
    <t xml:space="preserve">Procedimiento Gestión de Infraestructura Tecnológica
</t>
  </si>
  <si>
    <t>Soporte con proveedor del servicio.</t>
  </si>
  <si>
    <t>1. Realizar seguimiento y monitoreo al uso de los recursos</t>
  </si>
  <si>
    <t>Gerente de Tecnologia / Subgerente de Infraestructura Tecnológica
(equipo de administración de servidores)</t>
  </si>
  <si>
    <t xml:space="preserve">El proveedor de servicios de las herramientas colaborativas en nube, reestablece los servicios con base en los Acuerdos de Niveles de Servicio de acuerdo a lo descrito en el Acuerdo Marco firmado con la Unidad. </t>
  </si>
  <si>
    <t>Procedimiento Gestión de Infraestructura Tecnológica
Acuerdo Marco</t>
  </si>
  <si>
    <t>EL administrador de la plataforma diariamente valida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 De ser necesario remiten falla al proveedor para su respectiva atención. Se debe tener en cuenta que el tiempo de indisponibilidad no debe superar el RTO (Recovery Time Objective) Tiempo objertivo de recuperación, de acuerdo a los lineamientos de Gestión de continuidad de Negocio. La evidencia del control queda en la herramienta de teams del equipo de infraestructura y check list diario que maneja cada uno de los administradores de plataforma.</t>
  </si>
  <si>
    <t>Servidores Virtualizados en IAAS de OCI (Producción, Pruebas / desarrollo)
Servidores Virtualizados en IAAS de Azure (Producción)</t>
  </si>
  <si>
    <t>1.Ausencia de control de acceso 
2. Desconocimiento en el uso de la plataforma virtualizada en cada una de las nubes</t>
  </si>
  <si>
    <t>1. Perdida, modificación de la informacion
2. Error en el uso de la plataforma</t>
  </si>
  <si>
    <t>Se definen usuarios y roles para el acceso a las plataformas de virtualizacion de Azure y OCI</t>
  </si>
  <si>
    <t>Cuando se presenta un incidente (relacionados con la configuración de la plataforma o errores de la misma) en una plataforma, el administrador identica la falla y realiza solución del problema, con el fin de corregir o solucionar el incidente presentado. En caso que el incidente no pueda ser corregido por el administrador de la plataforma, este debe ser escalado al proveedor para su solución. La evidencia del control queda en la mesa de servicios del proveedor o en los informes de mantenimiento correctivo.</t>
  </si>
  <si>
    <t xml:space="preserve">
1. Indisponibilidad de los servidores en la plataformas de nube azure y OCI 
2. Falta de backup de los servidores virtuales en las paltaformas de nube Azure y OCI 
3. Daños en el hipervisor que gestiona los servidores virtuales en cada una de las nubes</t>
  </si>
  <si>
    <t>1 . Mal funcionamiento del equipo y/o software</t>
  </si>
  <si>
    <t>Cada vez que se presenta una indisponibilidad que no puede ser corregida sobre un servidor virtualizado, el grupo de administradores de plataforma, realizan el proceso de restauración del último respaldo que se tenga del mismo. En caso que no se cuente con el respaldo, se debe realiza la reinstalación desde cero. La evidencia queda en la mesa de servicios de TI.</t>
  </si>
  <si>
    <t xml:space="preserve">EL administrador de la plataforma diariamente valida las plataformas que administran con el fin de verificar que se encuentren disponibles y en correcto funcionamiento. En caso de que se presente alguna falla, verifican la plataforma administrada, diagnosticando la posible falla o evento y validan la disponibilidad de los servicios en las diferentes herramientas de administración. </t>
  </si>
  <si>
    <t>Los adminsitradores de la plataforma diariamente validan las aplicaciones con el fin de verificar que se encuentren disponibles y en correcto funcionamiento. En caso de que se presente alguna falla, informan al administrador de la aplicacion y se crea una solicitud por mesa de servicios de TI indicando el servicio y servidor que presenta la indisponibilidad. La mesa de servicios de TI es atendida por los administradores para dar solución y restablecer el servicio. En caso dado que no se pueda dar solucion internamente se genera un caso de soporte especializado en cada una de las nubes de Azure y OCI. La evidencia del control queda en la Mesa de Servicio de TI.</t>
  </si>
  <si>
    <t xml:space="preserve">Los adminsitradores de la plataforma configuran las politicas de backup donde se define las periodidad, tipo de copia y tiempos de retencion y las aplica a los servidores. </t>
  </si>
  <si>
    <t>Infraestructura - Nube de Azure - OCI (IAAS)</t>
  </si>
  <si>
    <t>1. Desconocimiento de politicas de seguridad relacionadas con la gestión de contraseñas.
2. Desconocimiento del funcionamiento de la infraestructura.</t>
  </si>
  <si>
    <t xml:space="preserve">Soporte con proveedor del servicio.
</t>
  </si>
  <si>
    <t>Gestión de logs de auditoria por parte de los administradores de plataforma o cuando se requiera con apoyo del proveedor</t>
  </si>
  <si>
    <t>Copias de respaldo de las configuraciones de la plataforma IAAS</t>
  </si>
  <si>
    <t xml:space="preserve">
1. Desconocimiento de politicas de seguridad de la Información
2. Desconocimiento en la ejecución de procesos de la plataforma IAAS</t>
  </si>
  <si>
    <t>1. indisponibilidad a la infraestructura tecnologica de la entidad en las Nubes OCI y Azure
2. Vulneracion de la seguridad de la informacion  en la infraestructura desplegada en las Nubes de OCI y Azure
3. Errores en la ejecucion de procesos de la IAAS</t>
  </si>
  <si>
    <t>Respaldo de la información de configuracion de la infraestructura de nube IAAS</t>
  </si>
  <si>
    <t>Gerente de Tecnologia / Subgerente de Infraestructura Tecnológica
( equipo de administración de servidores)</t>
  </si>
  <si>
    <t xml:space="preserve">Monitoreo por parte de los adminsitradores de Servidores de la disponibilidad de las nubes de Azure y Oracle </t>
  </si>
  <si>
    <t xml:space="preserve"> # de actividades de actualización y/o mantenimiento ejecutadas / # de actividades de actualización y/o mantenimiento programadas</t>
  </si>
  <si>
    <t>3. Realizar seguimiento y monitoreo al uso de los recursos haciendo  proyecciones periodicas de la capacidad futura requerida.</t>
  </si>
  <si>
    <t xml:space="preserve">    Veeam Backup </t>
  </si>
  <si>
    <t>1.Ausencia de control de acceso 
2. Desconocimiento en el uso de la plataforma de backup</t>
  </si>
  <si>
    <t>Se definen usuarios y roles para el acceso a las plataformas de Hiperconvergencia de Bakucp - Veam Backup</t>
  </si>
  <si>
    <t>El administrador de la plataforma realiza copia de respaldo de la configuracion. La verificación de la copia exitosa/errada se confirma en los logs o registro de la plataforma.</t>
  </si>
  <si>
    <t xml:space="preserve">
1. Indisponibilidad de la plataforma
2. Falta de backup de lla configuración de la plataforma
3. Desconocimiento en el uso de la plataforma de backup
</t>
  </si>
  <si>
    <t xml:space="preserve">Validacion de los usuarios y roles con acceso a la Solucion de Hiperconvergencia de Backup </t>
  </si>
  <si>
    <t>Realizar copias de seguridad de la configuracion de manera periodica</t>
  </si>
  <si>
    <t>Monitoreo diario por parte de los administradores de plataforma de Hiperconvergencia de Backup</t>
  </si>
  <si>
    <t>Clúster Hiperconvergencia (HCI) On-Premise para Procesamiento</t>
  </si>
  <si>
    <t xml:space="preserve">1.Ausencia de control de acceso 
2. Desconocimiento en el uso de la plataforma </t>
  </si>
  <si>
    <t>Cuando se presenta un incidente (relacionados con la configuración de la plataforma o errores de la misma), el administrador identica la falla y realiza solución del problema, con el fin de corregir o solucionar el incidente presentado. En caso que el incidente no pueda ser corregido por el administrador de la plataforma, se genera el caso al Fabricante</t>
  </si>
  <si>
    <t>Clúster Hiperconvergencia (HCI) On-Premise para procesamiento</t>
  </si>
  <si>
    <t xml:space="preserve">
1. Indisponibilidad de la plataforma
2. Falta de backup de lla configuración de la plataforma
3. Daños en lúster Hiperconvergencia (HCI) On-Premise para copias de respaldo
4. Desconocimiento en el uso de la plataforma de backup</t>
  </si>
  <si>
    <t>Cuando se presenta un incidente relacionado con la disponibilidad de la Plataforma de Hiperconvergencia (Procesamiento), el administrador identica la falla y realiza solución del problema, con el fin de corregir o solucionar el incidente presentado. En caso que el incidente no pueda ser corregido por el administrador de la plataforma, este debe ser escalado al proveedor para su solución. La evidencia del control queda en la mesa de servicios del proveedor o en los informes de mantenimiento correctivo.</t>
  </si>
  <si>
    <t>SWITCH DE CORE
SWITCH WAN</t>
  </si>
  <si>
    <t>1. Configuración incorrecta de parametros 
2. Desconocimiento en el funcionamiento de la herramienta
3. Deficiencia en la gestión de acceso</t>
  </si>
  <si>
    <t>1. Ataques externos 
2. Error en el uso
3. Modificación de configuracion de los equipos</t>
  </si>
  <si>
    <t xml:space="preserve">El sistema biométrico cada vez que un funcionario o contratista ingresa identificándose con su tarjeta de proximidad o huella a un área segura (archivo de gestión), verifica si está autorizado para ingresar al área con el fin de conceder el acceso correspondiente. En caso de que el funcionario no esté autorizado para ingresar al área, el sistema no concede el acceso correspondiente. La evidencia del control queda registrada en la base de datos del sistema biométrico. </t>
  </si>
  <si>
    <t>Se realiza diagnostico preliminar del problema en caso que el incidente no pueda ser corregido por el administrador de la plataforma, este debe ser escalado al proveedor para su solución de acuerdo a la garantia o contratos de mantenimientos.</t>
  </si>
  <si>
    <t>Gerente de Tecnologia / Subgerente de Infraestructura Tecnológica
(Equipo de redes y comunicaciones)</t>
  </si>
  <si>
    <t>Los administradores de plataforma cada vez que se requiere realizan revisión de los logs de auditoria de la plataforma administrada con el fin de detectar irregularidades o eventos sospechosos de las plataformas que puedan afectar la seguridad de la información. Dependiendo la criticidad los administradores se soluciona y en caso de garantias y soportes especializado se escala a proveedor. La evidencia del escalamiento es reportada al proveedor o manteniemiento en los registros de los administradores.</t>
  </si>
  <si>
    <t>Cuando se presenta un incidente (relacionados con la configuración de la plataforma o errores de la misma) en una plataforma, el administrador identica la falla y realiza solución del problema, con el fin de corregir o solucionar el incidente presentado. En caso que el incidente no pueda ser corregido por el administrador de la plataforma, este debe ser escalado al proveedor para su solución. La evidencia del control queda en la mesa de servicios del proveedor y/o correos electronicosy/o informes.</t>
  </si>
  <si>
    <t>A través de la herramienta IMC junto con las herramientas de administracion de los switch monitorean activamente los servicios de Conectividad</t>
  </si>
  <si>
    <t xml:space="preserve">
El administrador de los switches realiza el respaldo de los archivos de configuración y se realiza semestralmente, los cuales quedan almacenados en el repositorio de sharepoint de la SIT.</t>
  </si>
  <si>
    <t xml:space="preserve">El administrador de los switches cada vez que se requiera, realiza el proceso de restauración de los archivos de configuración de los switches. 
</t>
  </si>
  <si>
    <t>El administrador de cada plataforma/ servicio / sistema programa los mantenimientos/soportes con el proveedor de servicio de acuerdo como este descrito en el contrato. Verifica el cumplimiento de los mantenimientos realizados, de acuerdo con la programación realizada. En el evento que un mantenimiento no esté conforme, informa al proveedor para que se reprograme el mantenimiento. La evidencia de la verificación al cumplimiento de la obligación de mantenimiento de la solución queda registrada  en el informe del mantenimiento.</t>
  </si>
  <si>
    <t>Cuando se presenta un incidente (relacionados con la configuración de la plataforma o errores de la misma) en una plataforma, el administrador identica la falla y realiza solución del problema, con el fin de corregir o solucionar el incidente presentado. En caso que el incidente no pueda ser corregido por el administrador de la plataforma, este debe ser escalado al proveedor para su solución de acuerdo al alcance del contrato. La evidencia del control queda en los informes de mantenimiento correctivo y/o correo electronico.</t>
  </si>
  <si>
    <t>Servicio de internet - Sede Principal</t>
  </si>
  <si>
    <t>1. Uso inadecuado o descuidado del control de acceso físico a las edificaciones y los recintos
2. Ausencia de protección física de la edificación, puertas y ventanas
3. Conexión deficiente de los cables
4. Punto único de falla.</t>
  </si>
  <si>
    <t>1. Destrucción de equipo o medios
2. Hurto de equipo
3. Daños de cables o fibras debido a proyectos de construccion o mantenientos de la Ciudad</t>
  </si>
  <si>
    <t>Monitoreo por parte de los adminsitradores de internet de la disponibilidad de los canales de internet</t>
  </si>
  <si>
    <t>En caso que el incidente no pueda ser corregido por el administrador de red, este debe ser escalado al proveedor para su solución</t>
  </si>
  <si>
    <t>Realizar seguimiento y monitoreo al uso de los recursos haciendo proyecciones de capacidad</t>
  </si>
  <si>
    <t>Gerente de Tecnologia / Subgerente de Infraestructura Tecnológica
( equipo de redes)</t>
  </si>
  <si>
    <t xml:space="preserve">Cuando se presenta un incidente de red o internet, el administrador identica la falla y realiza solución del problema, con el fin de corregir o solucionar el incidente presentado. En caso que el incidente no pueda ser corregido por el administrador de la plataforma, este debe ser escalado al proveedor para su solución. </t>
  </si>
  <si>
    <t>La entidad cuenta con 3 canales de internet 1 principal y dos de Backup</t>
  </si>
  <si>
    <t>1. Uso inadecuado o descuidado del control de acceso físico a las edificaciones y los recintos.
2. Ausencia de protección física de la edificación, puertas y ventanas
3. Conexión deficiente de los cables
4. Punto único de falla</t>
  </si>
  <si>
    <t>1. Destrucción de equipo o medios.
2. Hurto de equipo
Falla del equipo de telecomunicaciones
3. Daños de cables o fibras debido a proyectos de construccion o mantenientos de la Ciudad</t>
  </si>
  <si>
    <t>Realizar seguimiento y monitoreo al uso de los recursos haciendo enfasis en disponibilidad</t>
  </si>
  <si>
    <t>Administradores de Seguridad Informática
Administradores de Bases de Datos</t>
  </si>
  <si>
    <t>Desconocimiento de políticas de seguridad de la información</t>
  </si>
  <si>
    <t xml:space="preserve">Ataques de ingeniería social </t>
  </si>
  <si>
    <t>1. Ausencia del personal
2. Desconicimiento de politicas de seguridad de la información</t>
  </si>
  <si>
    <t xml:space="preserve">1. Incumplimiento en la disponibilidad del personal
2. Abuso de derechos </t>
  </si>
  <si>
    <t>La persona designadada por el jefe de la dependencia cada vez que se retira un funcionario  o un contratista revisa el formato de entrega de cargo y/o informe final respectivamente con el fin de verificar que todo lo que manejaba quede registrado en el formato correspondiente y en una carpeta sus evidencia. En caso que no este diligenciado de acuerdo a lo requerido este no es firmado por el jefe de la depencia hasta que se lleve a feliz término. El formato y/o informe final debe estar diligenciado y firmado por el profesional de retiro y el jefe de la dependencia. La secretaría debe radicar este en SRH o en la Subgerencia de Contratación para que sea adjuntado en el expediente correspondiente.</t>
  </si>
  <si>
    <t>Existencia de personal de respaldo para el desarrollo de las actividades</t>
  </si>
  <si>
    <t>Auditorias Externas
(Información Electrónica)</t>
  </si>
  <si>
    <t xml:space="preserve">
1 Ausencia de control de acceso a la información  digital
2. Deficiencia en la asignación de permisos.
3. Desconocimiento de Políticas de seguridad de la información</t>
  </si>
  <si>
    <t>El Propietario de información (Jefe de dependencia OCI)/Admnistrador de Carpetas, realiza la solicitud de los accesos definidos para los  funcionarios, contratistas de su dependencia cada vez que se requiera, registrando una mesa de solicitud en la mesa de servicios de TI, con el fin que se asignen los permisos correspondientes por parte del personal técnico. El propietario del activo / administrador de carpetas solicita el accesos ingresando a la mesa de servicios de TI y  registra la solicitud. En caso que no sea el propietario o administrador, se cierra la mesa como no resuelta. La información de la solicitud queda documentada en la mesa de servicios de TI</t>
  </si>
  <si>
    <t xml:space="preserve">Implementar de manera inmediata los ajustes necesarios </t>
  </si>
  <si>
    <t>Revision semestral por parte de la jefe de oficina a la matriz de permisos de los repositorios de información de la Oficina de Control Interno en la nube, esto con el fin de garantizar que los accesos y permisos sobre la información se encuentre actualizados y conforme a las necesidades y roles de los funcionarios y contratistas de la oficina</t>
  </si>
  <si>
    <t>Revisiones realizadas /revisiones programadas</t>
  </si>
  <si>
    <t>Jefe de la oficina</t>
  </si>
  <si>
    <t>Solicitar sensibilizaciones de seguridad de la información para el personal (funcionarios y colaboradores)  de la oficina, en temas de responsabilidad en seguridad</t>
  </si>
  <si>
    <t>Charlas ejecutadad / Charlas Programadas</t>
  </si>
  <si>
    <t xml:space="preserve">Verificar mensualmente la actualización de la información OCI en los repositorios </t>
  </si>
  <si>
    <t xml:space="preserve">(Revisiones realizadas /  revisiones programadas) </t>
  </si>
  <si>
    <t>1. Ausencia de control de acceso a la información  digital
2. Desconocimiento de Políticas de Seguridad de la Información
3. Ausencia de Planes de continuidad</t>
  </si>
  <si>
    <t>1 y 3. Pérdida, borrado, modificación de información o Acceso no autorizado a los expedientes digitales con Datos Personales
2. Fallas Humanas
Continuidad: 3. Fallas tecnológicas</t>
  </si>
  <si>
    <t>El Propietario de información (Jefe de dependebcia OCI)/Admnistrador de Carpetas realiza la solicitud de los accesos definidos para los  funcionarios/ contratistas de su dependencia cada vez que se requiera, registrando una mesa de solicitud en la mesa de servicios de TI, con el fin que se asignen los permisos correspondientes por parte del personal técnico. El propietario del activo / administrador de carpetas solicita el accesos ingresando a lamesa de servicios de TI y  registra la solicitud. En caso que no sea el propietario o administrador, se cierra la mesa como no resuelta. La información de la solicitud queda documentada en la mesa de servicios de TI</t>
  </si>
  <si>
    <t>Auditorias Internas
(Información Electrónica)</t>
  </si>
  <si>
    <t>Revision semestral por parte de la jefe de oficina a la matriz de permisos de los repositorios de información de la Oficina de Control Interno en la nube, esto con el fin de garantizar que los accesos y permisos sobre la información se encuentre actualizados y conforme a las necesidades y roles dew los funcionarios y contratistas de la oficina</t>
  </si>
  <si>
    <t>SharePoint/OneDrive de la OCI</t>
  </si>
  <si>
    <t>1. Ausencia de control de acceso 
2. Desconocimiento de Políticas de Seguridad de la Información</t>
  </si>
  <si>
    <t>1. Uso no autorizado de la información
2. Fallas Humanas</t>
  </si>
  <si>
    <t>El Propietario de información/Administrador de Carpetas realiza la solicitud y/o  revision de los accesos definidos para los  funcionarios/ contratistas de su dependencia cada vez que se requiera, registrando en una mesa de servicios o correo electrónico , con el fin que se asignen los permisos correspondientes por parte del personal técnico. En caso que no sea el propietario o administrador, se cierra la mesa como no resuelta. La información de la solicitud queda documentada en la mesa de servicios de TI o Correo electronico</t>
  </si>
  <si>
    <t>Procedimiento de Gestión de Accesos</t>
  </si>
  <si>
    <t xml:space="preserve">Identificar y documentar claramente las razones específicas por las cuales se presento la falla en el control e implementar de manera inmediata los ajustes necesarios. </t>
  </si>
  <si>
    <t>Revision semestral de la matriz de permisos de los repositorios de la OCI por parte de la jefe de  Dependencia, esto con el fin de garantizar que el aaceso al repositorio se encuentre actualizado y conforme con los permisos requeridos y otorgados</t>
  </si>
  <si>
    <t>Matriz revisada semestralmente / matriz de permisos repositorio</t>
  </si>
  <si>
    <t>El propietario del activo cada vez que se presente un incidente de seguridad deberá reportar la vulnerabilidad en la Mesa de Servicios de TI con el fin que se verifique el mismo. La evidencia del control queda registrada en la Mesa de Servicios de TI</t>
  </si>
  <si>
    <t>Solicitar sensibilización de seguridad de la información para funcionarios y colaboraores de la oficina  en temas de responsabilidad en seguridad</t>
  </si>
  <si>
    <t>Servidores OCI sensibilizadfos / Total servidores OCI</t>
  </si>
  <si>
    <t xml:space="preserve">1. Ausencia de copias de respaldo 
2. Desconocimiento de politicas de seguridad de la información
3. Ausencia de mantenimiento al repositorio nube
4. Ausencia de control de acceso </t>
  </si>
  <si>
    <t>1. Perdida o acceso no autorizado a la información
2. Fallas Humanas
3. Incumplimiento en el mantenimiento del fileserver - nube</t>
  </si>
  <si>
    <t>El Propietario de información/Administrador de Carpetas de la OCI realiza la solicitud de los accesos definidos para los  funcionarios/ contratistas de su dependencia cada vez que se requiera, registrando una mesa de solicitud en la mesa de servicios de TI, con el fin que se asignen los permisos correspondientes por parte del personal técnico. El propietario del activo / administrador de carpetas solicita el accesos ingresando a lamesa de servicios de TI y  registra la solicitud. En caso que no sea el propietario o administrador, se cierra la mesa como no resuelta. La información de la solicitud queda documentada en la mesa de servicios de TI</t>
  </si>
  <si>
    <t>Instructivo Gestión de Incidentes de seguridad de la Información</t>
  </si>
  <si>
    <t>Seguimiento mensual  por parte del jefe de la oficina, con el fin de  garantizar la disponibilidad de la informacion en los repositorios dispuestos.</t>
  </si>
  <si>
    <t>(Revisiones realizadas /  revisiones programadas)</t>
  </si>
  <si>
    <t xml:space="preserve">Seguimiento mensual  por parte del jefe de la oficina, con el fin de  garantizar la disponibilidad de la informacion en los repositorios dispuestos.     </t>
  </si>
  <si>
    <t>Actas CICCI /OCI
Plan Anual de3 Auditorías</t>
  </si>
  <si>
    <t>Actas CICCI /OCI
Plan Anual de Auditorías</t>
  </si>
  <si>
    <t>Informes</t>
  </si>
  <si>
    <t>El Propietario de información (Jefe de dependebcia OCI)/Administrador de Carpetas realiza la solicitud de los accesos definidos para los  funcionarios/ contratistas de su dependencia cada vez que se requiera, registrando una mesa de solicitud en la mesa de servicios de TI, con el fin que se asignen los permisos correspondientes por parte del personal técnico. El propietario del activo / administrador de carpetas solicita el accesos ingresando a lamesa de servicios de TI y  registra la solicitud. En caso que no sea el propietario o administrador, se cierra la mesa como no resuelta. La información de la solicitud queda documentada en la mesa de servicios de TI</t>
  </si>
  <si>
    <t xml:space="preserve">1.Entrenamiento insuficiente en seguridad digital
2. Falla de conciencia acerca de seguridad digital
3. a. Desconocimiento de las políticas de seguridad de la información </t>
  </si>
  <si>
    <t>1. Ataque de ingenieria social
2. Error Humano</t>
  </si>
  <si>
    <t>Cada vez que se va a vincular un funcionario o  contratista de la dependencia desde la Subgerencia de Talento Humano / Subgerencia Contratación revisan que se encuentre firmado el acuerdo de confidencialidad para el manejo de la información de la Unidad. La evidencia es el documento firmado por cada funcionario / contratista , el cual queda anexo al expediente laboral/contractual correspondiente. En caso que el documento no se encuentre firmado, se debe actualizar y hacer firmar al funcioario o contratista.</t>
  </si>
  <si>
    <t>1. Ausencia del personal
2. Procedimientos inadecuados de contratación
3. Entrenamiento insuficiente en seguridad
4. Alta rotación de personal</t>
  </si>
  <si>
    <t>1. Incumplimiento en la disponibilidad del personal.
2. Fuga de conocimiento</t>
  </si>
  <si>
    <t>El (la) jefe de oficina revisa que exista minimo dos personas que conozcan una misma actividad que se desarrolla en la dependencia con el objeto de que en el evento que una persona falte la otra la reemplace en desarrollo de las actividades correspondientes</t>
  </si>
  <si>
    <t xml:space="preserve">1. Actas de reparto
2. Proceso disciplinario primera instancia instrucción 
3. Actas reunion (seguimiento)
(Informaciòn Electrónica)
</t>
  </si>
  <si>
    <t>1. Deficiencia en la autorización de permisos de la información
2. Acceso intencionado por parte de personal no autorizado
3. Ausencia de control de acceso
4. Desconocimiento de politicas de seguridad de la información</t>
  </si>
  <si>
    <t>1. Hurto de Información
2. Pérdida, Corrupción, modificación no  autorizada de la información
3. Fallas Humanas</t>
  </si>
  <si>
    <t>E Jefe de dependencia revisa una vez cada semestre de la vigencia, el reporte de cuentas de usuario remitido por el gestor de accesos, con el fin de validar que los permisos o privilegios asignados al funcionario o contratista estén acordes a las funciones y/o actividades actuales. El jefe de dependencia revisa los permisos solicitados contra los permisos asignados a los funcionarios y contratistas y en caso de ser necesario solicita realizar las modificaciones respondiendo el correo electrónico inicialmente enviado por el gestor de accesos o por mesa de servicios, indicando los ajustes requeridos. La evidencia queda registrada en la mesa de servicios TI o en correo electrónico</t>
  </si>
  <si>
    <t>1, 2,3</t>
  </si>
  <si>
    <t xml:space="preserve">1.Revision y actualización de las cuentas de usuario activas
2.Realizar  revision de los repositorios para encontrar la causa raiz y ajustar controles   </t>
  </si>
  <si>
    <t>Revisión semestral del reporte de cuentas de usuario</t>
  </si>
  <si>
    <t>Jefe de Dependencia de la Oficina de Control Disciplinario Interno</t>
  </si>
  <si>
    <t>Solicitar sensibilizaciones de seguridad de la información para el personal  asistencial  y profesionales de  la OCDI en temas de responsabilidad en seguridad</t>
  </si>
  <si>
    <t>Charlas Realizadas / Charlas Convocadas</t>
  </si>
  <si>
    <t>El proveedor de servicios/Operadores de TI realiza respaldo de la información</t>
  </si>
  <si>
    <t>El proveedor de servicios/Operadores de TI realiza restauración de la información</t>
  </si>
  <si>
    <t>1. Ausencia de control de acceso 
2. Desconocimiento de politicas de seguridad de la información
3. Ausencia de copias de respaldo 
Continuidad 4. Ausencia de planes de continuidad.</t>
  </si>
  <si>
    <t>1. Pérdida , modificacion, borrado o uso o autorizado de la información.
2. Fallas Humanas</t>
  </si>
  <si>
    <t>El jefe de dependencia una vez en cada semestre  realiza seguimiento de los permisos de los usuarios que acceden a los repositorios de información   de la OCDI, con el propósito de verificar y/o mitigar el borrado de información y los privilegios de acceso a los documentos que reposan en los expedientes disciplinarios. El jefe de la dependencia, revisados los permisos, de ser necesario solicita al gestor de accesos las modificaciones de los permisos. La evidencia queda registrada en el acta de seguimiento que realiza la dependencia y, si es del caso, en la mesa de servicios de TI.</t>
  </si>
  <si>
    <t>1.Revision y actualización de las cuentas de usuario activas
2.Realizar  revision de los repositorios para encontrar la causa raiz y ajustar controles   
3. Plan de continuidad del negocio aprobado</t>
  </si>
  <si>
    <t>El jefe de la dependencia cada vez que se retira un funcionario de la dependencia, solicita a la mesa de servicios de TI que se realice respaldo de la información que maneja el funcionario en el equipo asignado. La evidencia del control queda registrada en la Mesa de Servicios de TI</t>
  </si>
  <si>
    <t>1, 4</t>
  </si>
  <si>
    <t>Plan de continuidad del negocio BCP</t>
  </si>
  <si>
    <t>1. Base de datos de los procesos disciplinarios
2. Bases de datos con información relacionada con los procesos disciplinarios
3. Base de datos cuadro de términos de los procesos disciplinarios</t>
  </si>
  <si>
    <t>1. Deficiencia en la autorización de permisos de la información
2. Acceso intencionado por parte de personal no autorizado
3. Ausencia de control de acceso
4. Desconocimiento de politicas de seguridad de la información</t>
  </si>
  <si>
    <t>El jefe de dependencia revisa una vez cada semestre de la vigencia, el reporte de cuentas de usuario remitido por el gestor de accesos, con el fin de validar que los permisos o privilegios asignados al funcionario o contratista estén acordes a las funciones y/o actividades actuales. El jefe de dependencia revisa los permisos solicitados contra los permisos asignados a los funcionarios y contratistas y en caso de ser necesario solicita realizar las modificaciones respondiendo el correo electrónico inicialmente enviado por el gestor de accesos o por mesa de servicios, indicando los ajustes requeridos. La evidencia queda registrada en la mesa de servicios TI o en correo electrónico</t>
  </si>
  <si>
    <t xml:space="preserve">Realizar  revision de los repositorios para encontrar la causa raiz y ajustar controles </t>
  </si>
  <si>
    <t>Revisión semestral  del reporte de cuentas de usuario</t>
  </si>
  <si>
    <t xml:space="preserve">Recurso humano y tecnologico </t>
  </si>
  <si>
    <t>Solicitar sensibilizaciones de seguridad de la información para el personal asistencial y profesional de la OCDI en temas de responsabilidad en seguridad</t>
  </si>
  <si>
    <t>1. Base de datos de los procesos disciplinarios
2. Bases de datos con información relacionada con los procesos Disciplinarios  
3. Base de datos cuadro de términos de los procesos disciplinarios</t>
  </si>
  <si>
    <t>El jefe de dependencia, (1) una vez cada semestre, verifica los permisos otorgados para el acceso a la información contenida en las bases de datos de los repositorios de la OCDI , para mitigar el borrado de información y que solo el personal designado tenga acceso a la misma. El jefe de dependencia revisada los permisos, en caso de ser necesario, solicita realizar las modificaciones pertinentes. La evidencia queda registrada en las actas de reunion o mesa de servicios de TI.</t>
  </si>
  <si>
    <t>Verificar, (1) una vez cada semestre, los permisos otorgados para el acceso a la información contenida en las bases de datos de los repositorios de la Ocdi. 
Control : Revisión permisos de accesos</t>
  </si>
  <si>
    <t xml:space="preserve">Solicitar sensibilizaciones para el personal asistencial y profesional en temas de seguridad de la información </t>
  </si>
  <si>
    <t xml:space="preserve">Seguimiento mensual  por parte del jefe de la dependencia, con el fin de  garantizar la disponibilidad de la informacion en los repositorios dispuestos.  </t>
  </si>
  <si>
    <t>Revisiones realIzadas /revisiones programada</t>
  </si>
  <si>
    <t>El jefe de dependencia semestralmente realiza seguimiento de los permisos de los usuarios que acceden a las carpetas de la OCDI, con el propósito de mitigar el borrado de información y los privilegios de acceso a los documentos que reposan en los expedientes disciplinarios. El jefe de la dependencia, revisados los permisos, de ser necesario solicita al gestor de accesos las modificaciones de los permisos. La evidencia queda registrada en el acta de seguimiento que realiza la dependencia y, si es del caso, en la mesa de servicios de TI.</t>
  </si>
  <si>
    <t>Gestionar una vez al año la verificación y/o actualización del Plan de continuidad (BCP) del proceso/procedimiento.</t>
  </si>
  <si>
    <t>plan de continuidad del negocio aprobado /plan de continuidad del negocio gestionado</t>
  </si>
  <si>
    <t>El jefe de dependencia mensualmente realiza seguimiento de la actualizacion de la informacion dispuesta en las bases de datos de la Oficina en el espacio destinado en el SHARE POINT asociado al correo institucional, con el propósito de mantener un repositorio que mitigue la perdida de información. La evidencia queda registrada en las actas de seguimiento mensual de la Oficina.</t>
  </si>
  <si>
    <t>N-A</t>
  </si>
  <si>
    <t>Archivo de gestion de la OCDI</t>
  </si>
  <si>
    <t>1. Ausencia de control de acceso
2. Desconocimiento de politicas de seguridad de la información</t>
  </si>
  <si>
    <t>El jefe de dependencia asigna a un funcionario de la OCDI para que controle y sea responsable de la información que se almacena en el archivo de gestión. Esta asignación se realiza cada vez que se requiera de acuerdo a las necesidades del proceso con el propósito que solo se pueda tener control de la información de la dependencia y evitar el acceso por parte de personal no autorizado. En caso que no exista la asignación de la persona responsable del archivo cualquier funcionario de la OCDI puede acceder a los documentos del mismo. La evidencia de la asignación de personal queda registrada en las actas de reunión de seguimiento.</t>
  </si>
  <si>
    <t>Documento Técnico Manual de Politicas detalladas de Seguridad y Privacidad de la Información.</t>
  </si>
  <si>
    <t>Identificar y documentar claramente las razones específicas por las cuales se presentó la falla en el control e implementar de manera inmediata los ajustes</t>
  </si>
  <si>
    <t xml:space="preserve">Designar, cuando se requiera, un servidor de la Dependencia como responsable y custodio del archivo de gestión, con el fin de controlar el acceso al mismo. </t>
  </si>
  <si>
    <t xml:space="preserve"> 1 Servidor designado </t>
  </si>
  <si>
    <t>Solicitar sensibilizaciones de seguridad de la información para el personal asistencial y profesional de la OCDI, en temas de responsabilidad en seguridad</t>
  </si>
  <si>
    <t xml:space="preserve">
1. Desconocimiento de politicas de seguridad de la información
2. Uso inadecuado o descuidado del control de acceso físico a las edificaciones y
los recintos 
3. Ubicación en un área susceptible de inundación</t>
  </si>
  <si>
    <t xml:space="preserve">
1. Fallas Humanas
2. Destrucción de documentos
3. Inundación</t>
  </si>
  <si>
    <t>Los funcionarios y contratistas verifican que toda la información impresa esté segura en la carpeta fisica asignada  o en su sitio de  trabajo al finalizar el día y cuando se encuentre fuera de su puesto de trabajo por un tiempo prologado, con el propósito de evitar pérdida o daño de la información que reposa en los puestos de trabajo u oficinas. Los funcionarios y contratistas protegen, resguardan y retiran de los escritorios la información cuando salen de sus puestos de trabajo. En caso que se no se asegure la información el propietario de la información verifica la aplicación de la política . La evidencia de la realización del control queda registrada en las cámaras de seguridad y en los controles de seguridad relacionados con el accesos fisicos a las instalaciones.</t>
  </si>
  <si>
    <t>Documento técnico Manual de Políticas Detalladas de Seguridad y Provacidad de la Información (Política de Escritorio y Pantalla Limpios)</t>
  </si>
  <si>
    <t>El jefe de dependencia asigna a un funcionario de la OCDI para que controle y sea responsable de la información que se almacena en el archivo de gestion. Esta asignación se realiza cada vez que se requiera de acuerdo a las necesidades del proceso con el proposito que solo  se pueda tener control de la informacion de la dependencia y evitar el acceso por parte de personal no autorizado. En caso que no exista la asignación de la persona responsable del archivo cualquier funcionario de la OCDI puede acceder a los documentos del mismo. La evidencias de la asignación de personal quedan registradas en las actas de reunión de seguimiento.</t>
  </si>
  <si>
    <t xml:space="preserve">1. Sistema de grabación
2. Correo electonico y credenciales
3.Sistema de Informacion Disciplinario Distrital SID y SIAD </t>
  </si>
  <si>
    <t xml:space="preserve">1. Ausencia de control de acceso 
2. Desconocimiento de politicas de control de acceso </t>
  </si>
  <si>
    <t>1. Perdida o acceso no autorizado 
2. Fallas Humanas</t>
  </si>
  <si>
    <t>El jefe de dependencia realiza la asignación de accesos de los funcionarios de la dependencia cada vez que se requiera, para el acceso a las grabaciones de las diligencias (Microsoft teams – cuenta correo electrónico OCDI). Así como el acceso (usuario y/o contraseñas) al correo de la Dependencia y el Sistema de Información Disciplinaria SID, con el propósito que únicamente accedan a estos servicios (audiencias, diligencias, correo electrónico, y SID) el personal autorizado.  La evidencia de la asignación queda registrada en la herramienta de teams, correo electrónico o actas de seguimiento según el caso.</t>
  </si>
  <si>
    <t>Determinar cuales fueron las actividades  no ejecutadas y desarrollarlas de manera inmediata.</t>
  </si>
  <si>
    <t xml:space="preserve"> Cuando se requiera designar al servidor de la dependencia responsable y custodio del correo electrónico de la Oficina, de actualizaciones en el Sistema SID y los profesionales y/o secretarios   encargados del descargue y archivo de las diligencias  </t>
  </si>
  <si>
    <t>Servidor designado para cada tarea</t>
  </si>
  <si>
    <t xml:space="preserve">Solicitar sensibilizaciones de seguridad de la información para el personal asistencia y profesional de la OCDI, en temas de responsabilidad en seguridad  </t>
  </si>
  <si>
    <t>El jefe de la Dependencia revisa semestralmente la matriz de permisos del fileserver y la nube (one drive - Share Point).  Esto con el fin de garantizar que el instrumento de la matriz se encuentre siempre actualizado y revisado</t>
  </si>
  <si>
    <t>1. Descnocimiento en el uso de los dispositivos
2. Mantenimiento insuficiente/instalación fallida de los dispositivos
s mismos.
3. Ausencia de copias de respaldo ( grabaciones)
4. Desconcimiento de politicas de seguridad de la información.
Continuidad 5. Ausencia de planes de continuidad.</t>
  </si>
  <si>
    <t xml:space="preserve">
1. Incumplimiento en el mantenimiento de los dispositivos
2. Perdida o acceso no autorizado a las grabaciones y correo electronico
3. Fallas Humanas 
4. Fallas de los dispositivos</t>
  </si>
  <si>
    <t>El jefe de la dependencia, cuando se requiera, designará un servidor de la Oficina quien será el encargado de: - descargar las diligencias de la herramienta Microsoft Teams para proceder con su cargue en los repositorios de los expedientes disciplinarios correspondientes. – revisión y seguimiento del correo institucional de la dependencia (acceso usuario y/o contraseñas). – Seguimiento y cargue en el Sistema de Información Disciplinaria SID.  La evidencia queda consignada en el acta de seguimiento mensual de la oficina y en los repositorios (Fileserver – One Drive)</t>
  </si>
  <si>
    <t xml:space="preserve">Cuando se requiera,  designar al servidor de la dependencia responsable y custodio del correo electrónico de la Oficina, de actualizaciones en el Sistema SID y los profesionales y/o secretarios   encargados del descargue y archivo de las diligencias </t>
  </si>
  <si>
    <t>1 Servidor designado para cada tarea</t>
  </si>
  <si>
    <t>Solicitar sensibilizaciones de seguridad de la información para el personal asistencial y profesional de la OCDI en temas de responsabilidad en seguridad.</t>
  </si>
  <si>
    <t>Plan de continuidad del negocio aprobado /plan de continuidad del negocio gestionado</t>
  </si>
  <si>
    <t>Fileserver de OCDI
FIleserver disciplianrio_Juzgamiento</t>
  </si>
  <si>
    <t>1. Ausencia de control de acceso 
2. Desconocimiento de politicas de seguridad de la información</t>
  </si>
  <si>
    <t>3. Uso no autorizado de la información
4. Fallas Humanas</t>
  </si>
  <si>
    <t xml:space="preserve">1. Ausencia de copias de respaldo 
2. Desconocimiento de politicas de seguridad de la información
3. Ausencia de mantenimiento al fileserver - nube
4. Ausencia de control de acceso </t>
  </si>
  <si>
    <t>1. Perdida o acceso no autorizado a la información 
2. Fallas Humanas
3. Incumplimiento en el mantenimiento del fileserver - nube</t>
  </si>
  <si>
    <t>El Propietario de información/Administrador de Carpetas de la OCDI realiza la solicitud de los accesos definidos para los  funcionarios/ contratistas de su dependencia cada vez que se requiera, registrando una mesa de solicitud en la mesa de servicios de TI, con el fin que se asignen los permisos correspondientes por parte del personal técnico. El propietario del activo / administrador de carpetas solicita el accesos ingresando a lamesa de servicios de TI y  registra la solicitud. En caso que no sea el propietario o administrador, se cierra la mesa como no resuelta. La información de la solicitud queda documentada en la mesa de servicios de TI</t>
  </si>
  <si>
    <t>Equipos de computo</t>
  </si>
  <si>
    <t xml:space="preserve">1.Ausencia de un eficiente control de cambios en la configuracion
2. Almacenamiento sin proteccion 
3. Copia no controlada
4. Desconocimiento de politicas de seguridad de la información </t>
  </si>
  <si>
    <t>1. Error en el uso
2. Hurto de equipo
3. Uso no autorizado del equipo</t>
  </si>
  <si>
    <t xml:space="preserve">Mantenimiento insuficiente/instalación fallida de los medios de almacenamiento.
Falta de cuidado en la disposición final
Susceptibilidad a las variaciones de voltaje
</t>
  </si>
  <si>
    <t>Incumplimiento en el mantenimiento del hardware
Hurto de equipo
Pérdida del suministro de energía</t>
  </si>
  <si>
    <t xml:space="preserve">El Jefe de la Dependencia - cada vez que se requiera -  solicita por mesa de servicio TI  el mantenimiento de los equipos de la OCDI .  </t>
  </si>
  <si>
    <t xml:space="preserve">N/A </t>
  </si>
  <si>
    <t>Solicitar,cuando se requiera, el mantenimiento o cambio de los equipos de la OCDI.</t>
  </si>
  <si>
    <t xml:space="preserve">Mesa de servicios generada </t>
  </si>
  <si>
    <t xml:space="preserve">One Drive - SHARE Point </t>
  </si>
  <si>
    <t>Solicitar sensibilizaciones de seguridad de la información para funcionarios y colaboraores de la oficina  en temas de responsabilidad en seguridad</t>
  </si>
  <si>
    <t>Revisiones realizadas /  revisiones programadas</t>
  </si>
  <si>
    <t xml:space="preserve">1. Jefe de Oficina
2. Profesional especializado y universitario 
3. Cargos secretariales
4. Contratista </t>
  </si>
  <si>
    <t>1. Ausencia del personal
2. Entrenamiento insuficiente en seguridad
3. Falla de conciencia acerca de la seguridad</t>
  </si>
  <si>
    <t>1. Incumplimiento en la disciplina del personal
2. Error en Uso</t>
  </si>
  <si>
    <t xml:space="preserve">Identificar y documentar claramente las razones específicas por las cuales se presento la falla y reiterar capacitacion en seguridad </t>
  </si>
  <si>
    <t xml:space="preserve">Solicitar sensibilizaciones de seguridad de la información para el personal asistencial y profesional de la dependencia en temas de responsabilidad en seguridad </t>
  </si>
  <si>
    <t>1. Alta Rotación de Personal especializado
2. Desconocimiento de politicas de seguridad de la información</t>
  </si>
  <si>
    <t>1. Perdida, Fuga de información.
2. Entrega de información a terceros</t>
  </si>
  <si>
    <t>MATRIZ DE RIESGOS PARA LA INTEGRIDAD PÚBLICA - CORRUPCIÓN</t>
  </si>
  <si>
    <t>SEGUIMIENTO
- Solo para riesgos de gestión, integridad y fiscales -
- No aplica a riesgos de seguridad de la información -</t>
  </si>
  <si>
    <t>RIC</t>
  </si>
  <si>
    <t>Posibilidad de afectación económica y reputacional  por  Soborno entrante por favorecimiento propio o de terceros por la manipulación de la información para el otorgamiento de derechos laborales afectando la nómina de la Entidad. a causa de Error intencional en la verificación del cumplimiento de requisitos para la causación de derechos laborales.</t>
  </si>
  <si>
    <t>1. El profesional de nómina realiza revisión mensual de la pre-nómina, teniendo en cuenta las situaciones administrativas, de acuerdo con lo establecido en el procedimiento y en aplicación de la norma, el profesional especializado de nómina revisa que no hayan errores.</t>
  </si>
  <si>
    <t>1. Realizar revisión mensual de la pre-nómina, teniendo en cuenta las situaciones administrativas, de acuerdo con lo establecido en el procedimiento y en aplicación de la norma.</t>
  </si>
  <si>
    <t>1. (Nómina mensual revisada / Total de meses del período)*100</t>
  </si>
  <si>
    <t>Profesional Especializado, Profesional Universitario de Nómina</t>
  </si>
  <si>
    <t xml:space="preserve">2. El profesional especializado de nómina gestionará y/o participará de una jornada de actualización normativa en temas de nómina, situaciones administrativas o tributarias </t>
  </si>
  <si>
    <t>2. Una actualización gestionada y/o con participación</t>
  </si>
  <si>
    <t>Posibilidad de afectación económica y reputacional  por Soborno entrante al recibir o aceptar una dádiva o beneficio para favorecer a un tercero o particular en la vinculación de servidores que no cumplan con los requisitos legales, a causa de Error intencional en la verificación de requisitos de estudios y experiencia requeridos para el desempeño de un empleo</t>
  </si>
  <si>
    <t xml:space="preserve"> *Ausencia de controles en la elaboración, revisión y aprobación de los actos administrativos de nombramiento de los servidores públicos de la Entidad *Desconocimiento de la normatividad aplicable sobre la materia *</t>
  </si>
  <si>
    <t>1. El profesional universitario de jurídica realizará revisión trimestral del normograma en relación con las normas de selección y vinculación y actualizará el documento de ser necesario.</t>
  </si>
  <si>
    <t>1. Realizar revisión trimestral del normograma en relación con las normas de selección y vinculación y actualizar de ser necesario.</t>
  </si>
  <si>
    <t>1. (Normograma revisado y/o actualizado / Normograma programado para revisar)*100</t>
  </si>
  <si>
    <t>Humanos,  Tecnológicos</t>
  </si>
  <si>
    <t>Profesional universitario</t>
  </si>
  <si>
    <t>2. El profesional especializado de vinculación realizará la revisión de los requisitos mínimos de los servidores que se vinculan a la planta, de acuerdo con lo establecido en el procedimiento y en aplicación de la norma.</t>
  </si>
  <si>
    <t xml:space="preserve">2. Realizar la revisión de los requisitos mínimos de los servidores que se vinculan a la planta </t>
  </si>
  <si>
    <t>2. (Revisiones realizadas / revisiones programadas)*100</t>
  </si>
  <si>
    <t>Profesional Especializado de Vinculación</t>
  </si>
  <si>
    <t>Posibilidad de afectación reputacional  por fraude interno en la comunicación a causa de publicar y/u omitir información afectando la imagen y la prestación de los servicios de la entidad</t>
  </si>
  <si>
    <t xml:space="preserve"> *Falta de transparencia e integridad del servidor público *Interés de ocultar o divulgar información  que favorezca a un interés particular * No identificar, ni declarar un conflicto de interés oportunamente</t>
  </si>
  <si>
    <t>Dar el trámite ante la autoridad competente.
Asegurar la continuidad de la operación.</t>
  </si>
  <si>
    <t>Posibilidad de afectación reputacional  por soborno entrante al aceptar o solicitar una ventaja indebida en la radicación a causa de agilizar los tiempos de entrada y/u omitir validaciones en la atención de las solicitudes de trámites catastrales</t>
  </si>
  <si>
    <t xml:space="preserve"> *Desconocimiento  de los procedimientos de atención de solicitudes y de la normatividad aplicable por parte del funcionario. *Desconocimiento de los ciudadanos sobre el acceso a las  herramientas o canales dispuestos por la entidad para la radicación de los trámites *Posible falta de transparencia e integridad del funcionario y presiones por parte de actores externos en la gestión del trámite a través de sobornos</t>
  </si>
  <si>
    <t>El profesional gestor de canal y/o Técnico de la SPAC revisa que quienes vayan a atender las solicitudes en cada uno de los canales, cuenten con la capacitación en los temas técnicos y operativos para la gestión de solicitudes y radicación de trámites; Evidencia: Listado de los servidores sin capacitación</t>
  </si>
  <si>
    <t>Procedimiento de atención y radicación de solicitudes
Verificar que los servidores estén capacitados</t>
  </si>
  <si>
    <t>Dar trámite ante la autoridad competente.
Asegurar la continuidad de la operación.</t>
  </si>
  <si>
    <t xml:space="preserve">Gestionar trimestralmente con comunicaciones la publicación de piezas de información sobre los mecanismos para solicitar trámites y acceder a los servicios </t>
  </si>
  <si>
    <t>(Solicitudes gestionadas en el periodo/Solicitudes programadas)*100</t>
  </si>
  <si>
    <t>Funcionarios GCAC/SPAC y comunicaciones</t>
  </si>
  <si>
    <t>El profesional gestor de canal de la SPAC, mensualmente se revisará de manera aleatoria las atenciones realizadas a través de los diferentes canales: Calidad de la información suministrada al usuario, Oportunidad de la atención, Cumplimiento de protocolos de atención y/o Registro de atención en los aplicativos dispuestos por canal. Evidencia: Registros en aplicativos dispuestos para la atención en cada canal, Informe o correo de revisión y retroalimentación</t>
  </si>
  <si>
    <t>Procedimiento de atención y radicación de solicitudes
 Revisar y retroalimentar sobre la atención y/o radicación realizada</t>
  </si>
  <si>
    <t>El Gerente comercial y de Atención al Ciudadano, el Subgerente de Participación y Atención al ciudadano y los profesionales asignados a los canales realizarán reuniones con los equipos que conforman cada uno de los canales de atención (virtual, telefónico, presencial y escrito), esto con el fin de realizar seguimiento a los indicadores de gestión, revisar capacidad, oportunidad indicadores,
exponer novedades de operación definir acciones de mejora si hay lugar a ellas.</t>
  </si>
  <si>
    <t>Procedimiento de atención y radicación de solicitudes
Revisar el cumplimiento de la gestión de las solicitudes y satisfacción de la atención</t>
  </si>
  <si>
    <t>Portafolio de Productos y Servicios</t>
  </si>
  <si>
    <t>Posibilidad de afectación económica y reputacional  por soborno entrante al aceptar o solicitar una ventaja indebida en la venta en puntos de atención presencial a causa de entrega de productos sin un pago o mayores a lo facturado</t>
  </si>
  <si>
    <t xml:space="preserve"> *Posible falta de transparencia e integridad del funcionario *Debilidades en los controles *</t>
  </si>
  <si>
    <t xml:space="preserve">El funcionario responsable de la Gerencia Comercial y de Atención al Ciudadano – GCAC para la atención por venta directa y/o el delegado y/o responsable de la Gerencia Comercial y de Atención al Ciudadano – GCAC para la atención de cotizaciones reciben de parte del usuario el comprobante de consignación de pago del producto y revisan o verifican los datos correspondientes a la entidad bancaria, el valor, fecha, número de cuenta y sello, este último en los casos que aplique, lo que asegura que se haya realizado el pago correctamente y la solicitud este bien diligenciada. </t>
  </si>
  <si>
    <t>Instructivo "Ventas Directas"
Recibir del cliente la solicitud de venta de producto y/o servicio junto con los soportes de pago</t>
  </si>
  <si>
    <t>Realizar reuniones de seguimiento del equipo comercial</t>
  </si>
  <si>
    <t xml:space="preserve">(Reuniones realizadas / Reuniones programadas)*100 </t>
  </si>
  <si>
    <t>Gerente Comercial y de Atención al Ciudadano - GCAC</t>
  </si>
  <si>
    <t>El funcionario responsable de la Gerencia Comercial y de Atención al Ciudadano – GCAC para la atención por venta directa y el responsable y/o delegado de la Subgerencia Administrativa y Financiera – SAF para la generación de factura reciben del cliente o socio de negocio el comprobante de pago del valor correspondiente y verifican que la consignación realizada cumpla con los valores facturados, que el pago se haya realizado en la cuenta o a través de los medios de pago establecidos para recaudo de la UAECD (según aplique), que los soportes de pago sean legibles y sin enmendaduras y el ingreso o recaudo por concepto de la venta.</t>
  </si>
  <si>
    <t>Instructivo "Ventas Directas"
Recibir el comprobante de pago y verificar los requisitos por concepto de venta de productos de entrega no inmediata</t>
  </si>
  <si>
    <t>El funcionario responsable de la Gerencia Comercial y de Atención al Ciudadano – GCAC para la atención por venta directa y el responsable y/o delegado de la Subgerencia Administrativa y Financiera – SAF para la generación de factura validan que la información ingresada, de los clientes y socios de negocio, en el sistema de Facturación con el fin de que sea coincidente con las ventas y recaudos realizados de igual forma frente a las inconsistencias realiza los ajustes pertinentes según el caso.</t>
  </si>
  <si>
    <t>Instructivo "Ventas Directas"
Revisar el ingreso de la venta y las facturas del día de Planoteca y Tienda Catastral</t>
  </si>
  <si>
    <t>Posibilidad de afectación reputacional  por soborno entrante al aceptar o solicitar una ventaja indebida en la gestión de los trámites a causa de manipular la información o agilizar la atención de la radicación</t>
  </si>
  <si>
    <t xml:space="preserve"> *Posible falta de transparencia e integridad de servidores públicos y contratistas *Que se llegaren a presentar fallas en los controles que posibiliten la realización del hecho *No identificar, ni declarar un conflicto de interés oportunamente y/o No tomar medidas en caso de una  manifestación de conflicto de interés o en la presunta comisión de una conducta punible</t>
  </si>
  <si>
    <t>Los Profesionales líderes de los equipos de trabajo revisan el estado de las radicaciones, envían correos a quienes tienen asignaciones que presenten retrasos, solicitando información correspondiente y estableciendo compromisos, acciones de mejora para cumplir con la meta establecida.
Los profesionales líderes de los equipos de trabajo y Subgerentes SIE SIFJ, revisan la información por cada grupo de trabajo de trámites, resultado del seguimiento para detectar las radicaciones que superan los plazos establecidos, se evalúan las acciones a implementar y se determina si requiere algún otro tipo de estrategia.
El Gerente de Información Catastral, Subgerentes SIE SIFJ y profesionales líderes de los equipos de trabajo en GIC/SIE/SIFJ, verifican la información consolidada del resultado del seguimiento de trámites, quincenalmente con el propósito de revisar el resultado del seguimiento de los trámites y definir estrategias para mejorar en los tiempos de respuesta requeridos.</t>
  </si>
  <si>
    <t xml:space="preserve">Instructivo Planificación, seguimiento y control de trámites 
 Revisar el estado (actividad vigente) de las radicaciones
Realizar el seguimiento interno a los trámites
 Realizar seguimiento general del estado de los trámites </t>
  </si>
  <si>
    <t>Dar trámite ante la autoridad competente. 
Asegurar la continuidad de la operación.</t>
  </si>
  <si>
    <t>1. Realizar reunión de seguimiento de la gestión de trámites.</t>
  </si>
  <si>
    <t>El profesional de la SIFJ realiza análisis del trámite de acuerdo con la asignación efectuada, la solicitud del usuario y con el tipo de trámite según el Documento técnico de mutaciones - control de calidad. Si no se cumplen los criterios de aceptación, entrega la radicación con las observaciones para ser devuelto por la herramienta definida de acuerdo con la actividad que corresponda.</t>
  </si>
  <si>
    <t>Procedimiento Conservación catastral
Realizar el control de calidad</t>
  </si>
  <si>
    <t>Subgerentes de Información Física y Jurídica y Económica</t>
  </si>
  <si>
    <t>El Control de Calidad de revisión de avalúos verifica la calidad y consistencia de la información, si detecta errores se devuelve para ajuste.
El control de calidad verifica la conformidad del estudio final, respecto a los criterios de aceptación, si no se cumplen devuelve para ajuste.</t>
  </si>
  <si>
    <t>Instructivo respuesta mutación de cuarta
Realizar control de calidad
Instructivo de Certificación de cabida y linderos
Realizar control de calidad</t>
  </si>
  <si>
    <t>El profesional control de calidad realiza el control de calidad y ejecuta la revisión de la edición recibida, si no aprueba, devuelve al profesional o técnico de edición para ajuste.
El profesional de cartografía verifica que el plano este acorde con el estudio vial, si no lo está, devuelve al editor para ajuste.</t>
  </si>
  <si>
    <t>Procedimiento Nomenclatura
Realizar control de calidad en LPC o en aplicativo definido
Procedimiento Topográficos
Revisar plano</t>
  </si>
  <si>
    <t>El Jefe de dependencia (o a quien designe) revisa el reporte de las cuentas de usuario de red que expiraron hasta el corte mensual y por inactividad mayor a 60 días. Si requiere depuración solicita inactivar las cuentas en los sistemas de información mediante solicitud por mesa de servicio de TI.</t>
  </si>
  <si>
    <t>Instructivo Gestión de accesos
Revisar y solicitar depuraciones mensuales cuentas de usuario de red</t>
  </si>
  <si>
    <t>El Jefe de dependencia (o a quien designe) revisa el reporte de cuentas de usuario activas con sus respectivos permisos o privilegios que estén acordes a las funciones y/o actividades actuales de los funcionarios y contratistas de su dependencia y solicita en caso de ser necesario las modificaciones.</t>
  </si>
  <si>
    <t>Instructivo Gestión de accesos
Revisar reporte cuentas de usuario de red activas</t>
  </si>
  <si>
    <t>Posibilidad de afectación reputacional  por soborno entrante al aceptar o solicitar una ventaja indebida en la gestión de los avalúos comerciales a causa de omitir los lineamientos metodológicos y/o generar información errada</t>
  </si>
  <si>
    <t xml:space="preserve"> *Falta de transparencia e integridad del servidor público y/o contratista *Que se llegaren a presentar fallas en los controles que posibiliten la realización del hecho *No identificar, ni declarar un conflicto de interés oportunamente</t>
  </si>
  <si>
    <t>El profesional avaluador verifica y realiza visita técnica al predio, siguiendo los lineamientos del Documento técnico Protocolo de visita técnica para avalúos comerciales; si la visita no fue efectiva se realiza automáticamente la asignación de nueva fecha de visita la cual no superará los 10 días.</t>
  </si>
  <si>
    <t>Procedimiento Avalíos comerciales
Realizar visita técnica al predio</t>
  </si>
  <si>
    <t>El profesional de control de calidad de la Subgerencia de Información Económica -SIE, verifica en el aplicativo de avalúos comerciales el Informe técnico con los anexos y los documentos aportados, validando contra una lista de chequeo para determinar su conformidad. De requerirse ajustes, devuelve al profesional avaluador para ajustes.</t>
  </si>
  <si>
    <t>Procedimiento Avalíos comerciales
Verificar y realizar control de calidad al avalúo comercial</t>
  </si>
  <si>
    <t>El Comité de avalúos realiza revisión y validación del avalúo teniendo en cuenta las variables definidas en el procedimiento asociado; de no ser aprobado, se devuelve a la realización del estudio técnico, dejando como registro el Acta de Comité.</t>
  </si>
  <si>
    <t xml:space="preserve">Procedimiento Avalíos comerciales
Revisar y Validar propuesta de avalúo en comité </t>
  </si>
  <si>
    <t>La Gerencia y/o Subgerencia de Información Económica realizan seguimiento periódico de los avalúos con el propósito de fortalecer la gestión de los mismos; de encontrar alguna desviación, determinan las acciones a seguir; se deja como registro una presentación.</t>
  </si>
  <si>
    <t>Procedimiento Avalíos comerciales
Seguimiento periódico</t>
  </si>
  <si>
    <t>El profesional de control de calidad de la SIE revisa la respuesta soportada en el informe técnico de avalúo con sus anexos (si aplica), para asegurar que dé respuesta a todos los requerimientos del solicitante y que la respuesta sea consistente; de requerir ajuste devuelve al profesional avaluador.</t>
  </si>
  <si>
    <t>Procedimiento Avalíos comerciales
Revisar y realizar control de calidad a la respuesta de revisión y/o complementación</t>
  </si>
  <si>
    <t xml:space="preserve">Los funcionarios y/o contratistas de la UAECD deberán Comunicar cualquier conflicto o indicio de conflicto entre sus propios intereses (personales, sociales, financieros, políticos) y los de la Unidad o sus usuarios, en función a sus responsabilidades, nexos o relaciones. Asimismo, deberá abstenerse de participar en decisiones que tengan que ver con usuarios con los que él mismo o los miembros de su familia inmediata estén relacionados. </t>
  </si>
  <si>
    <t xml:space="preserve">	Documento técnico protocolo de visita técnica para avalúos comerciales
Protocolo de conducta y confidencialidad de la información</t>
  </si>
  <si>
    <t>Posibilidad de afectación económica y reputacional  por soborno entrante al aceptar o solicitar una ventaja indebida en la gestión de plusvalía a causa de omitir los lineamientos metodológicos y/o generar información errada</t>
  </si>
  <si>
    <t>Recursos geográficos de la IDE de Bogotá</t>
  </si>
  <si>
    <t>Posibilidad de afectación reputacional  por corrupción en la alteración de los datos consignados en los sistemas, aplicaciones o herramientas para la gestión de la información en la Infraestructura de Datos Espaciales de Bogotá a causa de la manipulación indebida de los sistemas de información  a beneficio propio o de terceros</t>
  </si>
  <si>
    <t xml:space="preserve"> *Actuación indebida por parte de los profesionales a cargo o responsables de la ejecución de las actividades de los procedimientos de Gestión de Información Geográfica *Incumplimiento de los lineamientos de las Políticas Detalladas de Seguridad de la Información *</t>
  </si>
  <si>
    <t>No Aplica</t>
  </si>
  <si>
    <t>El funcionario designado de RRHH y/o OAJ cada vez que ingresa un funcionario y/o contratista a la Unidad verifica que el formato Compromiso de Confidencialidad para el Manejo y Buen Uso de la Información y la Tecnología de la Unidad Administrativa Especial De Catastro Distrital, se encuentre debidamente firmado; con el fin que el funcionario y/o contratista haya aceptado los deberes y derechos en las cláusulas allí descritas. En caso de que, el formato no esté firmado se remite nuevamente al funcionario y/o contratista para llevar a feliz término el proceso de contratación. La evidencia queda en el expediente del funcionario y/o contratista manejado por correspondiente (SRH o OAJ)</t>
  </si>
  <si>
    <t>1. Revisar las cuentas de usuarios con acceso a las plataformas y servicios de Ideca (Zona segura, geocodificador, entre otros) y realizar las solicitudes de bloqueos y/o eliminación de usuarios para el acceso a la base de datos y demás aplicaciones, de acuerdo a la dinámica de los funcionarios de las áreas involucradas, así como de las responsabilidades asignadas.</t>
  </si>
  <si>
    <t>(Realizar un informe trimestral de las solicitudes realizadas de bloqueos y/o eliminacion de usuarios acuerdo a la dinámica presentada/Total de los informes programados).</t>
  </si>
  <si>
    <t>Recurso humano
Recurso Tecnológico</t>
  </si>
  <si>
    <t>Jefe de dependencia
Profesional asignado de cada dependencia
Enlaces de seguridad</t>
  </si>
  <si>
    <t>Posibilidad de afectación reputacional  por Soborno entrante al aceptar o solicitar una dádiva o beneficio a nombre propio y/o de un particular  a causa de incluir y/o realizar pagos no autorizados en el presupuesto o sin el llenos de los requisitos legales.</t>
  </si>
  <si>
    <t xml:space="preserve"> *Falta de transparencia e integridad del funcionario *Inexistencia, fallas o incumplimiento de controles y del procedimiento o instructivo   *No identificar y/o declarar un conflicto de interés oportunamente</t>
  </si>
  <si>
    <t>El profesional de presupuesto recibe la solicitud remitida por la Subgerencia de Contratación y la valida frente a los documentos aportados para el registro, verificando el cumplimiento de los requisitos legales, y en caso de no conformidad,  devuelve la solicitud al técnico o auxiliar administrativo de presupuesto indicando las inconsistencias presentadas para su corrección con copia al profesional especializado. El técnico o auxiliar administrativo de presupuesto remite por correo electrónico a la Subgerencia de Contratación para la respectiva gestión.</t>
  </si>
  <si>
    <t>Procedimiento Administración Presupuestal 
Validar las solicitudes de CRP</t>
  </si>
  <si>
    <t>* Dar trámite ante la autoridad competente.
* Asegurar la continuidad de la operación.</t>
  </si>
  <si>
    <t xml:space="preserve">1. Realizar conciliación entre contratos suscritos (con valor) y  el reporte de los CRP emitidos en el periodo.
</t>
  </si>
  <si>
    <t>(Conciliación realizada contratos vs. CRP/Conciliación requerida contratos vs. CRP)*100</t>
  </si>
  <si>
    <t>Profesional de presupuesto</t>
  </si>
  <si>
    <t xml:space="preserve">El profesional de presupuesto elabora el CRP en el aplicativo correspondiente, de acuerdo con las validaciones realizadas frente a la solicitud, y verifica si hay saldos de CDP para anular, caso en el cual anula los saldos en el aplicativo y lo actualiza. </t>
  </si>
  <si>
    <t xml:space="preserve">
Procedimiento Administración Presupuestal 
Elaborar el CRP</t>
  </si>
  <si>
    <t>2. Realizar seguimiento a los pagos a través de la actualización permanente del libro de bancos.</t>
  </si>
  <si>
    <t>(Cierre mensual del libro de bancos realizado / Cierre mensual del libro de bancos programado)*100</t>
  </si>
  <si>
    <t>Tesorero</t>
  </si>
  <si>
    <t>El técnico o auxiliar administrativo de presupuesto ejecuta las siguientes validaciones en el Consolidado de Cuentas:  1. Ubicación de la orden de pago en la carpeta del contrato. 2. Independientemente de la fuente de financiación la orden de pago debe indicar“Sin Situación de Fondos”, 3. El registro presupuestal afectado debe coincidir con el del Envío Autorizaciones de Pago Tesorería, 4. El valor del informe debe coincidir con el del Envío Autorizaciones de Pago Tesorería y 5. La cuenta debe tener OP asignada en OPGET Financiero, para aprobar las ódenes de pago realizadas y crear el Envío Autorizaciones de Pago Tesorería (se crea automático con el Consolidado de Cuentas) y la Relación de Documentos a Radicar (OPGET) para firma del Subgerente Administrativo y Financiero y posterior remisión a la Tesorería. En caso de que una cuenta no cumpla con alguno de estos requisitos, se solicita la autorización de anulación de la OP a la Subgerencia Administrativa y Financiera para realizar de nuevo el proceso de elaboración y revisión de orden de pago.</t>
  </si>
  <si>
    <t>Archivos y registros contables</t>
  </si>
  <si>
    <t xml:space="preserve">Posibilidad de afectación reputacional  por Soborno entrante al recibir una dádiva o beneficio a nombre propio y/o de un particular  a causa de manipular los archivos y registros contables con el fin de no mostrar la realidad financiera de la entidad. </t>
  </si>
  <si>
    <t>El profesional especializado o universitario, técnico operativo, auxiliar administrativo o contratista  validar los datos y las transacciones a reconocer analizando la información y transacciones soportadas y que pretenden ser reconocidas así: · Identifica el hecho económico
para efectos de determinar si es susceptible de ser reconocido. · Verifica si cuenta con un valor monetario fiable que permita su registro. · Clasifica el hecho económico según su origen y naturaleza, para efectos de determinar las partidas a afectar y en especial
cuando se utilice la subcuenta “Otros”. Adicionalmente, verifica la información reportada por los supervisores de contratos y/o convenios interadministrativos que presentan facturas de proveedores pendientes de trámite de pago, así como la discriminación de los costos y gastos; para efectos de dar cumplimiento a la normatividad contable, evitando el riesgo de incumplimiento del principio contable de la importancia relativa. Si la transacción no cumple las condiciones para ser reconocida informa al Contador de la entidad y/o reitera el requerimiento.</t>
  </si>
  <si>
    <t>1. Efectuar conciliaciones contables según programación.</t>
  </si>
  <si>
    <t>(Reporte de conciliaciones realizadas / Reporte de conciliaciones programadas)*100</t>
  </si>
  <si>
    <t>El subgerente administrativo y financiero y el gerente de gestión corporativa revisan y aprueban los estados financieros con el fin de que reflejen razonablemente la realidad financiera, económica, social y ambiental de la Unidad, de tal forma que estos cumplan las características cualitativas de
confiabilidad, relevancia y comprensibilidad para los usuarios de la información y con ello disminuir el riesgo en la generación de información financiera no precisa ni acorde al marco normativo contable. Si las cifras contenidas en los estados financieros no son razonables, no se aplica correctamente la normatividad vigente en materia contable o no se reflejan los principales hechos económicos de la entidad, se devuelven al Contador para ajustes y correcciones.</t>
  </si>
  <si>
    <t>Posibilidad de afectación reputacional  por Soborno entrante al aceptar o solicitar una ventaja indebida de cualquier índole, en la administración de la información institucional, a causa de facilitar el deterioro, extravío y/o pérdida de la documentación que se encuentra en soportes físicos y digitales.</t>
  </si>
  <si>
    <t xml:space="preserve"> *Deficiencias en la infraestructura física 
y tecnológica
 *Deficiencias en la organización 
archivística de la documentación *Falta de apropiación de los funcionarios y/o
colaboradores en los temas de Gestion
Documental</t>
  </si>
  <si>
    <t>El funcionario de la Subgerencia Administrativa y Financiera – Equipo de Gestión Documental valida la organización archivística de la documentación objeto de la transferencia documental primaria, la documentación análoga (física) y electrónica y el alcance de la misma, en las instalaciones de la dependencia, previa explicación de la metodología a aplicar. El control se lleva a cabo con el fin de revisar si la organización archivística es correcta y validar la transferencia documental primaria que se pretende realizar, en caso de no validación, el delegado documental de la dependencia debe volver a organizar la documentación objeto de la transferencia según lo establecido en el procedimiento Organización Documental. Para la organización de expedientes electrónicos, debe tener en cuenta lo establecido en el documento técnico Estructura Repositorios Digitales de Documentos de Archivo.</t>
  </si>
  <si>
    <t xml:space="preserve">GDOC-PR-08 Procedimiento Transferencias Documentales
Realizar la validación en la organización de la documentación objeto de la transferencia documental primaria  </t>
  </si>
  <si>
    <t xml:space="preserve">1. Buscar la unidad documental.  
 2. Interponer la denuncia ante la autoridad competente    
  3. Comunicar el hecho a la Oficina de Control Interno Disciplinario
  4. Gestionar la reconstrucción de la unidad documental.
5. Asegurar la continuidad de la operación  
</t>
  </si>
  <si>
    <t>Adelantar sensibilizaciones a toda la entidad, articuladas con la Gerencia de Tecnología, sobre la gestión documental y la gestión de la información electrónica y digital.</t>
  </si>
  <si>
    <t>(Reporte de sensibilizaciones realizado / Reporte de informaciones  programado)*100</t>
  </si>
  <si>
    <t xml:space="preserve">El funcionario de gestión documental o funcionario del área respectiva, verifica la ubicación de la información, su nivel de confidencialidad y permiso de acceso, con el fin de salvaguardar y proteger la información custodiada y evitar su pérdida. </t>
  </si>
  <si>
    <t>GDOC-PR-06 Procedimiento Gestión y trámite de información
  Recibir y revisar la solicitud de Información</t>
  </si>
  <si>
    <t xml:space="preserve">Expediente de archivo
</t>
  </si>
  <si>
    <t>Posibilidad de afectación reputacional  por Soborno entrante al aceptar una dádiva o solicitar una ventaja indebida de cualquier índole, en la gestión y trámite de información oficial,  a causa de entregar información sin autorización.</t>
  </si>
  <si>
    <t xml:space="preserve"> *Deficiencias en la organización archivística de la documentación *Falta de integridad del funcionario *</t>
  </si>
  <si>
    <t xml:space="preserve">1. Interponer la denuncia ante la autoridad competente    
  3. Comunicar el hecho a la Oficina de Control Interno Disciplinario
4. Asegurar la continuidad de la operación 
  </t>
  </si>
  <si>
    <t>Adelantar seguimiento trimestral a las solicitudes y consultas de información.</t>
  </si>
  <si>
    <t>(Seguimientos realizados /Seguimientos programados)*100</t>
  </si>
  <si>
    <t>Posibilidad de afectación reputacional  por Soborno entrante al aceptar o solicitar una dádiva u obtener un beneficio propio y/o para un particular  a causa de un uso indebido de los fondos de la caja menor.</t>
  </si>
  <si>
    <t xml:space="preserve"> *Desconocimiento de las normas relacionadas con el manejo de los recursos públicos *Falta de integridad del funcionario *</t>
  </si>
  <si>
    <t xml:space="preserve">El Profesional Universitario verifica que los registros queden consignados en los libros auxiliares a través del aplicativo de la caja menor, conforme a los hechos y los comprobantes físicos, con el fin de establecer la realidad de los mismo. Si no se encuentran bien corrige los registros y/o solicita mesa de servicios a la Gerencia de Tecnología para corrección.  </t>
  </si>
  <si>
    <t>GSAD-PR-02  Procedimiento Administración de Caja Menor
Verificar los registros en libros auxiliares</t>
  </si>
  <si>
    <t>1. Asegurar la continuidad de la operación para el cumplimiento de los objetivos y la misionalidad de la entidad.
2. Informar los hechos a la Oficina de Control Interno Discplinario y autridades competentes.</t>
  </si>
  <si>
    <t>Realizar aleatoriamente arqueos de caja de los recursos asignados.</t>
  </si>
  <si>
    <t xml:space="preserve">(Arqueos efectuados / Arqueos programados) *100   </t>
  </si>
  <si>
    <t>Recursos Humanos
Recursos Tecnológicos
Soportes documentales físicos
y electrónicos</t>
  </si>
  <si>
    <t>Responsable de caja menor</t>
  </si>
  <si>
    <t>El Profesional Universitario realiza conteo físico del dinero en efectivo y verifica cada uno de los movimientos efectuados entre cada arqueo, con el fin de constatar que todo esté correcto. Si hay alguna inconsistencia se devuelve a verificar los registros en los libros auxiliares</t>
  </si>
  <si>
    <t>GSAD-PR-02  Procedimiento Administración de Caja Menor
Verificar conteo físico del dinero en efectivo</t>
  </si>
  <si>
    <t xml:space="preserve">El Profesional Universitario y el Subgerente Administrativo y Financiero realizan conciliación bancaria de las partidas registradas en el libro auxiliar de bancos contra el extracto bancario, asegurando y garantizando que los movimientos financieros correspondan a lo registrado. Si la conciliación presenta errores se devuelve a verificar los registros de los libros auxiliares </t>
  </si>
  <si>
    <t>GSAD-PR-02  Procedimiento Administración de Caja Menor
Conciliar cuentas</t>
  </si>
  <si>
    <t>Posibilidad de afectación reputacional  por Soborno entrante al recibir una dádiva o beneficio a nombre propio y/o de un particular  a causa de un uso inadecuado de los vehículos de la entidad en funciones o actividades y/o con personas diferentes a las asignadas.</t>
  </si>
  <si>
    <t xml:space="preserve"> *Falta de integridad del funcionario e incumplimiento de las políticas y procedimiento de administración de transporte.​ *No identificar o no declarar un conflicto de interés oportunamente *Inexistencia de controles frente al uso de los vehículos de la entidad. </t>
  </si>
  <si>
    <t>1. Asegurar la continuidad de la operación para el cumplimiento de los objetivos y la misionalidad de la entidad.
2. Informar los hechos a la Oficina de Control Interno Discplinario y autridades competentes.</t>
  </si>
  <si>
    <t>Posibilidad de afectación reputacional  por Soborno entrante al recibir una dádiva o  beneficio propio y/o para un particular por sustracción de bienes devolutivos, pérdida, extravío, hurto, robo o declaratoria de bienes faltantes pertenecientes a la entidad,  a causa de la omisión de funciones administrativas y/o contables.</t>
  </si>
  <si>
    <t xml:space="preserve"> *Fallas en el sistema de gestión y control de inventarios, que conlleva a riesgo y errores en la ejecución del proceso *Desconocimiento de las políticas del manejo de inventario por parte de los funcionarios de las diferentes áreas *No identificar, ni declarar un conflicto de interés oportunamente,  Omisión de funciones administrativas o contables.</t>
  </si>
  <si>
    <t>GSAD-PR-05 Procedimiento Administración de Bienes e Inventarios 
Verificar en SAI elelemento perdido y elaborar el acta de pérdida</t>
  </si>
  <si>
    <t>1. Asegurar la continuidad de la operación para el cumplimiento de los objetivos y la misionalidad de la entidad.
2. Informar los hechos  a la Oficina de Control Interno Discplinario y autridades competentes.</t>
  </si>
  <si>
    <t>1. Actualizar en el SAI los movimientos  del inventario de acuerdo con el reporte de novedades de personal.</t>
  </si>
  <si>
    <t>(Actualizaciones realizadas /Actualizaciones programadas)* 100</t>
  </si>
  <si>
    <t>Responsable administración bienes muebles e inventarios</t>
  </si>
  <si>
    <t>2. Contar con el contrato de vigilancia vigente para el control de los bienes (Pantallazo SECOP)</t>
  </si>
  <si>
    <t>Posibilidad de afectación económica y reputacional  por Soborno entrante a causa de aceptar una ventaja indebida en la elaboración de estudios previos y pliegos de condiciones, o dilatarlos, sin la aplicación de los principios de la contratación publica, impidiendo la selección objetiva de proponentes</t>
  </si>
  <si>
    <t xml:space="preserve"> *1. Interés en favorecer a un particular *2. Interés en generar criterios subjetivos de selección en un proceso de contratación para obtener un beneficio particular  *3. No identificar, ni declarar un conflicto de interés oportunamente</t>
  </si>
  <si>
    <t xml:space="preserve">El Enlace de contratación, en reunión con el abogado asignado de la Subgerencia de Contratación, revisan los documentos elaborados con el fin de verificar la consistencia de la estructuración del proceso y de esta manera tener claras las condiciones para la verificación del presupuesto oficial del proceso de selección. Este control permite verificar que los documentos elaborados se encuentran conforme con los criterios establecidos en la normatividad vigente y las necesidades de la contratación. </t>
  </si>
  <si>
    <t>Procedimiento de estructuración de estudios y documentos previos</t>
  </si>
  <si>
    <t>Activar de manera inmediata el protocolo interno de integridad y anticorrupción, adelantando la verificación detallada del proceso de elaboración de los estudios previos y pliegos de condiciones para identificar posibles manipulaciones, dilaciones injustificadas o decisiones influenciadas por ventajas indebidas. Se deberá recopilar y asegurar la evidencia pertinente, informar de manera inmediata a la Oficina de Control Interno, Oficina Jurídica y a las autoridades competentes, iniciar las actuaciones disciplinarias correspondientes, suspender temporalmente el trámite contractual y revisar la imparcialidad y validez de los documentos técnicos elaborados. Adicionalmente, se deberán adoptar medidas correctivas para garantizar transparencia, restablecer la selección objetiva y prevenir la recurrencia, incluyendo la reasignación de responsables y el reforzamiento de controles en la etapa precontractua</t>
  </si>
  <si>
    <t xml:space="preserve">Verificar que el gerente de proyecto responsable de los estudios previos y pliegos (procesos competitivos), suscriba los esudios previos, como evidencia de revisión y aval. Esto refleja transparencia y verificación en la actuacion de los colaboradores del area requirente. </t>
  </si>
  <si>
    <t>Proceso de selección adelantado/estudios previos firmados por el gerente de proyecto</t>
  </si>
  <si>
    <t>El enlace de contratación una vez elaborados los documentos, revisa y firma, los documentos previos del proceso de selección, con el fin de verificar el ajuste, consistencia, pertinencia, y demás criterios que considere necesarios. Si se requieren ajustes se realizan los ajustes al documento que hayan sido requeridos por el profesional de contratación y los expertos y se devuelve al abogado designado</t>
  </si>
  <si>
    <t xml:space="preserve">El servidor/a o contratista encargado/ realiza el control de legalidad de los documentos precontractuale.  Este trámite se adelantará cada vez que se adelante un proceso de selección </t>
  </si>
  <si>
    <t xml:space="preserve">La subgerente de Contratación verifica los documentos del proceso con el fin de realizar los aportes que considere sugerir las correcciones correspondientes o emitir su aprobación, esto a partir de un analisis contractual como garantía del control de legalidad. </t>
  </si>
  <si>
    <t>GCON-PR-03 PROCEDIMIENTO DE CONTRATACIÓN DIRECTA - Revisión de los documentos de la solicitud de contratación
GCON-PR-04 PROCEDIMIENTO MÍNIMA CUANTÍA - Verificación de la recepción de propuestas
GCON-PR-03 PROCEDIMIENTO DE CONTRATACIÓN DIRECTA - Revisión de los documentos de la solicitud de contratación
GCON-PR-04 PROCEDIMIENTO MÍNIMA CUANTÍA - Verificación de la recepción de propuestas
GCON-PR-05 PROCEDIMIENTO LICITACIÓN PÚBLICA - Verificación de recepción de propuestas y realizar la apertura de los sobres
GCON-PR-06 PROCEDIMIENTO DE CONCURSO DE MÉRITOS - Realizar el Informe de Precalificación
GCON-PR-07 PROCEDIMIENTO DE SELECCIÓN ABREVIADA DE MENOR CUANTÍA - Verificación de la recepción de propuestas y realizar la apertura de los sobres
GCON-0R-09 PROCEDIMIENTO DE SELESCCIÓN ABREVIADA SUBASTA INVERSA - Verificación de la recepción de propuestas y realizar la apertura de los sobres</t>
  </si>
  <si>
    <t>Estudios previos y demás
documentos requeridos en la
etapa precontractual / Lineamientos de la gestión
contractual</t>
  </si>
  <si>
    <t>Posibilidad de afectación económica y reputacional  por corrupción a causa de la evaluación y adjudicación de un contrato sin la aplicación de los principios de la contratación pública, impidiendo la selección objetiva de proponentes a causa de direccionamiento y/o favorecimiento de la contratación 
hacia un proponente específico</t>
  </si>
  <si>
    <t xml:space="preserve"> *1. Interés en favorecer a un particular *2. Insuficiencia de requisitos legales para la firmeza del acto administrativo *3. No identificar, ni declarar un conflicto de interés oportunamente</t>
  </si>
  <si>
    <t>El Abogado encargado del Proceso de Contratación revisa la documentación aportada, identificando que cumpla con los requisitos de la modalidad de contratación establecidos en la ley, el manual de contratación y con las observaciones que se hayan realizado durante el procedimiento de estudios previos, este control permite verificar que la documentación esté ajustada a los formatos, así como que se estén teniendo en cuenta las directrices al mismo.</t>
  </si>
  <si>
    <t xml:space="preserve">Implementar de manera inmediata una revisión exhaustiva y documentada del proceso de evaluación y adjudicación del contrato, verificando la observancia de los principios de transparencia, selección objetiva y pluralidad de oferentes. Se deberá asegurar la trazabilidad de cada decisión adoptada, identificar posibles actos de direccionamiento o favorecimiento indebido, y recopilar toda la evidencia relevante. Así mismo, se informará de forma oportuna a la Oficina de Control Interno, Oficina Jurídica y a las autoridades competentes para las actuaciones disciplinarias, fiscales o penales a que haya lugar. </t>
  </si>
  <si>
    <t>Verificar que se genere el acta de designación del equipo evaluador, reflejando participación plural en esta etapa.</t>
  </si>
  <si>
    <t>Proceso de selección adelantado/acta de designación publicada</t>
  </si>
  <si>
    <t>El Subgerente de Contratación y/o Abogado designado por la Subgerencia de Contratación verifica los documentos del proceso con el fin de realizar los aportes que considere del caso, y sugerir las correcciones correspondientes,  permite verificar que los documentos del proceso se encuentren concordantes con el Manual de Contratación, la normatividad vigente y que los mismos satisfagan las necesidades de la Entidad.</t>
  </si>
  <si>
    <t xml:space="preserve">DT. Manual de contratación </t>
  </si>
  <si>
    <t>Los integrantes del comité evaluador realizan la revisión de la propuesta en todos sus aspectos con el fin de verificar que cumpla con todos los aspectos establecidos en la invitación pública, en el caso que se requieran aclaraciones sobre alguno de los aspectos de la propuesta que sean objeto de aclaración, se deben remitir al abogado encargado del proceso.</t>
  </si>
  <si>
    <t>El Subgerente de Contratación revisa el informe de evaluación definitivo, previa publicación en SECOP, para  garantizar la correcta evaluación de las ofertas.</t>
  </si>
  <si>
    <t>Lineamientos de la gestión
contractual</t>
  </si>
  <si>
    <t xml:space="preserve">Posibilidad de afectación económica y reputacional  por soborno entrante  a causa de aceptar o solicitar una ventaja indebida para aprobar o recibir  bienes, servicios, productos o actividades contractuales que no cumplan con los requisitos o especificaciones establecidos en el contrato.  </t>
  </si>
  <si>
    <t xml:space="preserve"> *1. Interés en favorecer a un particular *2. Inacción del supervisor para el cumplimiento de sus obligaciones *3. La no designación de un supervisor o la contratación de una interventoria de acuerdo con la naturaleza</t>
  </si>
  <si>
    <t>El ordenador del gasto designara al supervisor  respondiendo a las condiciones de idoneidad determinadas en los estudios previos de la contratación. así: 
i. En la cláusula de supervisión contenida en los estudios previos o minuta contractual, caso en el cual se establecerá la responsabilidad de la supervisión en cabeza del cargo, más no de la persona natural que lo desempeña. 
ii. En el caso de cambios de supervisión, mediante memorando suscrito por el ordenador del gasto, remitido a través del gestor documental de la UAECD y publicado en la plataforma del SECOP II.</t>
  </si>
  <si>
    <t>MANUAL DE SUPERVISIÓN E INTERVENTORÍA</t>
  </si>
  <si>
    <t>Realizar la verificación inmediata y detallada de los bienes, servicios o productos recibidos, contrastando sus características, cantidades y condiciones con las especificaciones técnicas establecidas en el contrato y sus anexos. Se deberá asegurar y documentar la evidencia de los incumplimientos, así como cualquier indicio de ventaja indebida que haya influido en la aprobación o recepción de dichos bienes o servicios. Paralelamente, se informará de forma inmediata a la Oficina de Control Interno, Oficina Jurídica y las autoridades competentes para la activación de los procedimientos disciplinarios, fiscales o penales a que haya lugar.</t>
  </si>
  <si>
    <t>El supevisor realizara la vigilancia periódica durante la ejecución del contrato, para verificar la calidad de los bienes, obras y servicios contratados, conforme a los compromisos adquiridos contractualmente. Esta labor de seguimiento debe ser permanente y no debe limitarse al momento de certificar y aprobar los pagos, porque con antelación a ellos pueden identificarse de manera temprana circunstancias que puedan estar afectando el contrato y que pueden subsanarse a tiempo</t>
  </si>
  <si>
    <t>El supervisor contractual verificará que los pagos o desembolsos se efectúen en los términos y por las sumas pactadas en las cláusulas contractuales, evitando pagos adicionales o mayores valores ejecutados sin soporte presupuestal o la desfinanciación del contrato. En este aspecto también deben verificarse la correcta ejecución de anticipos, así como la constitución y adecuado manejo del patrimonio autónomo, en los casos que éste sea exigible. Igual ocurre con la revisión de la ejecución de actividades que soportan la realización de pagos anticipados. El supervisor debe propender por la revisión y aprobación oportuna de las solicitudes de pagos efectuadas por los contratistas propendiendo por el cumplimiento de la programación de pagos PAC</t>
  </si>
  <si>
    <t>El supervisor deberá controlar y mantener actualizado el estado financiero del contrato cargando los soportes correspondientes en el plan de pagos del numeral 7. ejecución de la plataforma SECOP II, l y los informes periódicos de supervisión o interventoría, verificando que éstos se desarrollen dentro del plazo y con los montos establecidos, sin que el valor ejecutado exceda la correspondiente apropiación presupuestal.</t>
  </si>
  <si>
    <t>El supervisor verificará y aprobará las solicitudes de pago debidamente publicadas en el plan de pagos del SECOP y la plataforma de pagos (PANDORA) o la que haga sus veces   es importante evaluar las reclamaciones de contenido económico que presente el contratista, emitir concepto y someterlas a consideración del ordenador del gasto, debidamente soportadas con los documentos, cotizaciones y demás elementos probatorios a que haya lugar.</t>
  </si>
  <si>
    <t>Lineamientos de la gestión
contractual / Estudios previos y demás
documentos requeridos en la
etapa precontractual /Diferentes documentos de las
modificaciones acorde a la
norma</t>
  </si>
  <si>
    <t>Posibilidad de afectación económica y reputacional  por corrupción a causa de ausencia de publicación de los documentos de los procesos en sus etapas precontractuales, contractuales o postcontractuales en Secop I y II</t>
  </si>
  <si>
    <t xml:space="preserve"> *No existe claridad sobre quién debe cargar, revisar y validar la información en la plataforma. *El volumen de procesos o la falta de disponibilidad del equipo encargado ocasiona retrasos u omisiones en la carga de documentos en SECOP I y II. *nterrupciones del sistema, errores de carga, lentitud o fallas en la conectividad que dificultan la publicación oportuna de documentos.</t>
  </si>
  <si>
    <t>El servidor/a o contratista encargado/a de la revisión de los documentos precontractuales revisara y diligenciara el listado de chequeo asegurando que se incluyan todos los documentos obligatorios para publicar en SECOP I o II.</t>
  </si>
  <si>
    <t>1. LISTA CHEQUEO CONTRATOS PRESTACIÓN DE SERVICIOS PROFESIONALES Y/O APOYO A LA GESTIÓN
2. LISTA DE CHEQUEO CONTRATOS DE PRESTACIÓN DE SERVICIOS PARA PERSONAS JURÍDICAS (INTERADMINISTRATIVO, PROVEEDOR EXCLUSIVO, ARRENDAMIENTO, CIENCIA Y TECNOLOGÍA Y CPS PERSONA JURÍDICA),</t>
  </si>
  <si>
    <t>Realizar de manera inmediata la verificación integral del proceso contractual afectado, identificando los documentos no publicados y su impacto; proceder a su publicación completa en SECOP I o II dejando la trazabilidad correspondiente; asegurar la evidencia e informar a la Oficina de Control Interno y Jurídica para las actuaciones disciplinarias y correctivas</t>
  </si>
  <si>
    <t>Consolidar en una matriz la información de los procesos contractuales adelantados,incluyendo el enlace que acredite la publicación en la plataforma transaccional SECOP o la tienda virtual del estado colombiano segun la modalidad contractual.</t>
  </si>
  <si>
    <t>Proceso contractual suscrito/ matriz trimestral de procesos contractuales</t>
  </si>
  <si>
    <t>Los supervisores contractuales daran cumplimiento a las obligaciones de publicidad en SECOP I Y II, asegurandose de cargar los soportes correspondientes producidos en la etapa de  ejecución contractual  en el plan de pagos del numeral 7. ejecución de la plataforma SECOP II  y la etapa poscontractual de acuerdo con la CONFORMACIÓN DE EXPEDIENTE ELECTRÓNICO – PROCESOS DE CONTRATACIÓN GESTIONADOS EN EL SECOP</t>
  </si>
  <si>
    <t xml:space="preserve">Emitir un lineamiento sobre la conformación del expediente electrónico y la obligación de publicación en el SECOP II. </t>
  </si>
  <si>
    <t>Lineamiento programado/lineamiento emitido</t>
  </si>
  <si>
    <t>Los supervisores deben mantener actualizado el expediente contractual electrónico publicando en la plataforma transaccional del SECOP II dentro de los tres días siguientes a su generación toda la información relacionada con la ejecución del contrato que supervisa, junto con la correspondencia cursada con el contratista, y actas levantadas y suscritas por el contratista y el supervisor. Cuando sea necesario se llevará un registro fotográfico, y/o magnético.</t>
  </si>
  <si>
    <t>Una vez concluida la ejecución contractual los supervisores gestionaran el cierre de los expedientes de SECOP II para los contratos en los cuales se hayan vencido las obligaciones postcontractuales asegurando la publicación  del acta de liquidación cuando aplique y  la expedición de la constancia de cierre del expediente, cuando venzan los términos de las garantías de calidad, estabilidad y mantenimiento de los contratos de obra o bienes</t>
  </si>
  <si>
    <t>Los supervisores deben asegurar dar cumplimiento a los flujos de la plataforma de pagos y exigir que no se avance ni se autoricen pagos hasta que se certifique la publicación correspondiente de los documentos</t>
  </si>
  <si>
    <t>Posibilidad de afectación económica y reputacional  por conflicto de intereses debido a la ausencia o debilidad de medidas y/o políticas para la identificación y manejo de conflictos de interés sobre los cuales un contratista tiene un interés particular en desarrollo del proceso contractual</t>
  </si>
  <si>
    <t xml:space="preserve"> *1. No requerir el documento que soporte la declaración de conflicto de interés *2. No identificar, ni declarar un conflicto de interés oportunamente *</t>
  </si>
  <si>
    <t>El enlace de contratación se asegurará de requerir las declaraciones correspondientes sobre sus posibles conflictos de interés antes de participar en actividades contractuales</t>
  </si>
  <si>
    <t xml:space="preserve">Realizar la verificación inmediata de la situación presentada para identificar el conflicto de interés no declarado; informar a la Oficina de Control Interno, Oficina Jurídica y a las autoridades competentes para las actuaciones disciplinarias o administrativas a que haya lugar. </t>
  </si>
  <si>
    <t>Incluir en el flujo documental para adelantar procesos de contratación por prestación de servicios profesionales y de apoyo el campo obligatorio para cargar los siguientes documentos: 1.FORMATO DECLARACIÓN DE CONFLICTO DE INTERÉS SIDEAP (personas naturales), 2. DECLARACIÓN JURAMENTADA DE BIENES Y CONFLICTO DE INTERESES SIGEP II (ARTÍCULO 2, LITERAL G DE LA LEY 2013 DE 2019).</t>
  </si>
  <si>
    <t>Flujo documental propuesto/captura de pantalla que evidencie el desarrollo.</t>
  </si>
  <si>
    <t xml:space="preserve">El servidor/a o contratista encargado/a de la revisión de los documentos precontractuales revisara y diligenciara el listado de chequeo asegurando que se incluyan los documentos: FORMATO DECLARACIÓN DE CONFLICTO DE INTERÉS SIDEAP (personas naturales), DECLARACIÓN JURAMENTADA DE BIENES Y CONFLICTO DE INTERESES SIGEP II (ARTÍCULO 2, LITERAL G DE LA LEY 2013 DE 2019), </t>
  </si>
  <si>
    <t>1. LISTA CHEQUEO CONTRATOS PRESTACIÓN DE SERVICIOS PROFESIONALES Y/O APOYO A LA GESTIÓN
2. LISTA DE CHEQUEO CONTRATOS DE PRESTACIÓN DE SERVICIOS PARA PERSONAS JURÍDICAS (INTERADMINISTRATIVO, PROVEEDOR EXCLUSIVO, ARRENDAMIENTO, CIENCIA Y TECNOLOGÍA Y CPS PERSONA JURÍDICA)
GCON-PR-03 PROCEDIMIENTO DE CONTRATACIÓN DIRECTA - Revisión de los documentos de la solicitud de contratación
GCON-PR-04 PROCEDIMIENTO MÍNIMA CUANTÍA - Verificación de la recepción de propuestas
GCON-PR-03 PROCEDIMIENTO DE CONTRATACIÓN DIRECTA - Revisión de los documentos de la solicitud de contratación
GCON-PR-04 PROCEDIMIENTO MÍNIMA CUANTÍA - Verificación de la recepción de propuestas
GCON-PR-05 PROCEDIMIENTO LICITACIÓN PÚBLICA - Verificación de recepción de propuestas y realizar la apertura de los sobres
GCON-PR-06 PROCEDIMIENTO DE CONCURSO DE MÉRITOS - Realizar el Informe de Precalificación
GCON-PR-07 PROCEDIMIENTO DE SELECCIÓN ABREVIADA DE MENOR CUANTÍA - Verificación de la recepción de propuestas y realizar la apertura de los sobres
GCON-0R-09 PROCEDIMIENTO DE SELESCCIÓN ABREVIADA SUBASTA INVERSA - Verificación de la recepción de propuestas y realizar la apertura de los sobres</t>
  </si>
  <si>
    <t xml:space="preserve">El servidor/a o contratista encargado/a de la revisión de los documentos precontractuales revisara que el futuro contratista no reporte inhabilidad o conflicto de intereses en los  documentos: FORMATO DECLARACIÓN DE CONFLICTO DE INTERÉS SIDEAP (personas naturales), DECLARACIÓN JURAMENTADA DE BIENES Y CONFLICTO DE INTERESES SIGEP II (ARTÍCULO 2, LITERAL G DE LA LEY 2013 DE 2019), </t>
  </si>
  <si>
    <t>Posibilidad de afectación económica y reputacional  por Soborno entrante por solicitar o aceptar una ventaja indebida de cualquier valor en la defensa judicial de la Entidad a causa de actuar con negligencia o en ausencia provocando fallos en contra por sentencias judiciales.</t>
  </si>
  <si>
    <t xml:space="preserve"> *Indebida interpretación y/o aplicación de las normas por parte de los funcionarios de la UAECD *Falta de adecuado seguimiento de los procesos judiciales *No identificar, ni declarar un conflicto de interés oportunamente</t>
  </si>
  <si>
    <r>
      <t xml:space="preserve">Procedimiento gestión de la acción de tutela. Actividad: Revisar y firmar respuesta a la </t>
    </r>
    <r>
      <rPr>
        <sz val="11"/>
        <color rgb="FF7030A0"/>
        <rFont val="Calibri"/>
        <family val="2"/>
        <scheme val="minor"/>
      </rPr>
      <t>a</t>
    </r>
    <r>
      <rPr>
        <sz val="11"/>
        <color theme="1"/>
        <rFont val="Calibri"/>
        <family val="2"/>
        <scheme val="minor"/>
      </rPr>
      <t xml:space="preserve">cción de </t>
    </r>
    <r>
      <rPr>
        <sz val="11"/>
        <color rgb="FF7030A0"/>
        <rFont val="Calibri"/>
        <family val="2"/>
        <scheme val="minor"/>
      </rPr>
      <t>t</t>
    </r>
    <r>
      <rPr>
        <sz val="11"/>
        <color theme="1"/>
        <rFont val="Calibri"/>
        <family val="2"/>
        <scheme val="minor"/>
      </rPr>
      <t>utela</t>
    </r>
  </si>
  <si>
    <t>Dar trámite ante la Autoridad Competente
Asegurar la continuidad de la operación</t>
  </si>
  <si>
    <t>1. Realizar seguimiento a los procesos judiciales que tiene a cargo la Unidad</t>
  </si>
  <si>
    <t>Subgerencia de Gestión Jurídica</t>
  </si>
  <si>
    <t>El Subgerente de Gestión Jurídica Revisa si el documento es claro y está conforme a la ley, y si procede la demanda y/o solicitud de conciliación
extrajudicial.</t>
  </si>
  <si>
    <t>Procedimiento representación judicial y extrajudicial. Actividad: Revisar el concepto elaborado por el abogado</t>
  </si>
  <si>
    <t xml:space="preserve">Abogado de la Subgerencia de
Gestión Jurídica Mantiene un registro semanal del avance de los procesos judiciales, de acuerdo con lo evidenciado a través de la página
Web de la Rama Judicial o, en su defecto, de las visitas que sobre el particular se realicen a los despachos judiciales.
Revisar que toda la información del proceso haya sido cargada en el SIPROJ. </t>
  </si>
  <si>
    <t xml:space="preserve">Procedimiento representación judicial y extrajudicial . Actividad: Revisión Semanal de Procesos en los Despachos Judiciales </t>
  </si>
  <si>
    <t>Posibilidad de afectación reputacional  por Soborno entrante al solictar o aceptar una ventaja indebida de cualquier valor en la Entidad a causa de direccionar la conceptualización</t>
  </si>
  <si>
    <t xml:space="preserve"> *Falta de un adecuado seguimiento a las consultas realizadas *No identificar, ni declarar un conflicto de interés oportunamente *Indebida interpretación y/o aplicación de las normas por parte de los funcionarios de la UAECD</t>
  </si>
  <si>
    <r>
      <t xml:space="preserve">El Gerente Jurídico </t>
    </r>
    <r>
      <rPr>
        <sz val="11"/>
        <color rgb="FF7030A0"/>
        <rFont val="Calibri"/>
        <family val="2"/>
        <scheme val="minor"/>
      </rPr>
      <t>r</t>
    </r>
    <r>
      <rPr>
        <sz val="11"/>
        <color theme="1"/>
        <rFont val="Calibri"/>
        <family val="2"/>
        <scheme val="minor"/>
      </rPr>
      <t xml:space="preserve">evisa el proyecto de concepto jurídico, si es del caso realiza observaciones y solicita las correcciones que considere. </t>
    </r>
  </si>
  <si>
    <r>
      <t>Procedimiento elaboración de conceptos jurí</t>
    </r>
    <r>
      <rPr>
        <sz val="11"/>
        <rFont val="Calibri"/>
        <family val="2"/>
        <scheme val="minor"/>
      </rPr>
      <t>dicos. Actividad: Revisar y suscribir el proyecto de concepto jurídi</t>
    </r>
    <r>
      <rPr>
        <sz val="11"/>
        <color theme="1"/>
        <rFont val="Calibri"/>
        <family val="2"/>
        <scheme val="minor"/>
      </rPr>
      <t>co</t>
    </r>
  </si>
  <si>
    <t>1. Verificar que se de respuesta a las solicitudes de concepto</t>
  </si>
  <si>
    <t>Recursos humanos y tecnologícos.</t>
  </si>
  <si>
    <t>Gerencia Jurídica</t>
  </si>
  <si>
    <t>Acceso a información, debidamente gestionado</t>
  </si>
  <si>
    <t xml:space="preserve">Posibilidad de afectación reputacional  por fraude Interno en la activación, inactivación o asignación de permisos para el acceso a sistemas, aplicaciones o herramientas que alojen o gestionen información a causa de  errores u omisiones  con culpa o dolo para beneficio propio o de terceros
 </t>
  </si>
  <si>
    <t xml:space="preserve"> *Ausencia de revisiones/depuraciones periódicas de accesos lógicos *Desconocimiento de los lineamientos establecidos para la asignación de accesos y/o permisos *No declarar o identificar el conflicto de interes oportunamente</t>
  </si>
  <si>
    <t>Revisión mensual  de TI (gestor de acceso o quien se designe) verficar que los Jefes de Dependencia realicen la solicitud de inactivación conforme el  reporte  remitido respecto de las cuentas de usuario de red que expiraron hasta el corte mensual y por inactividad mayor a 60 días.</t>
  </si>
  <si>
    <t>Instructivo Gestión de Accesos. Actividad 14: Generar reporte mensual cuentas de usuario de red</t>
  </si>
  <si>
    <t>( Revisiones realizadas /Revisiones programadas)*100</t>
  </si>
  <si>
    <t>a. Infraestructura de hardware, software y conectividad.
b. Recurso humano</t>
  </si>
  <si>
    <t>a. Subgerente Infraestructura Tecnológica
b. Administradores de recursos tecnológicos
c. Operador gestión cuentas de usuario
d. Jefes de Dependencia
e. Oficial de Seguridad</t>
  </si>
  <si>
    <t>Socializar trimestralmente los lineamientos establecidos para la entrega de información en el marco de las políticas de seguridad y privacidad de la información.</t>
  </si>
  <si>
    <t>Posibilidad de afectación reputacional  por  fraude interno en la elaboración de informes de seguimiento, evaluación y/o auditoría  a causa de omisiones, informes inexactos o descripciones incorrectas realizados para beneficio personal o de terceros.</t>
  </si>
  <si>
    <t xml:space="preserve"> *C1 Falta de transparencia, integridad y apropiación de los valores éticos institucionales por parte del servidor público *C2 Interés de ocultar información *C3 No identificar, ni declarar un conflicto de interés oportunamente</t>
  </si>
  <si>
    <t>El jefe OCI, revisa el programa  general propuesto o plan de auditoría, los objetivos, metodología, actividades a ejecutar y determina su aprobación, e identifica las posibles fallas en la proramación de las actividades a desarrollar durante la auditoría.</t>
  </si>
  <si>
    <t>C1 , C2, C3</t>
  </si>
  <si>
    <t>El Jefe OCI verifica y aprueba el contenido del informe preliminar de evaluación, seguimiento y/o auditoria de gestión, determina si el informe presentó inconsistencias o no estuvo lo sufientemente sustentado.</t>
  </si>
  <si>
    <t>2 Realizar seguimiento  a la suscripción de conflictos de interes  por parte de los auditores  en las auditorias de gestion programadas</t>
  </si>
  <si>
    <t>(Seguimiento ejecutado/ tseguimiento programado)*100</t>
  </si>
  <si>
    <t xml:space="preserve">Posibilidad de afectación reputacional  por Soborno entrante al aceptar o solicitar una ventaja indebida sobre las decisiones disciplinarias  a causa de manipulación de la actuación </t>
  </si>
  <si>
    <t xml:space="preserve"> *Discrecionalidad para la toma de decisiones en grupos restringidos de servidores *Factores externos de presión en temas regulados que pueden incidir en las decisiones institucionales *Ausencia de sistemas de información, que pueden facilitar el acceso a información y su posible manipulación o adulteración</t>
  </si>
  <si>
    <t xml:space="preserve">El jefe de OCDI realiza verificación mensual (etapa de instruccion) o cuando se requiera (etapa de juzgamiento) del cumplimiento de los compromisos,y socializar los cambios o ajustes que generen en el Manual Único de Procesos de Procedimientos de la Alcaldía Mayor de Bogotá, y recuerda la obligatoria observancia de los mismos. Si no se cumple con lo dispuesto, se devuelve al profesional de instruccion y se deja la observación en el informe presentado, o se devuelve al profesional de juzgamiento con memorando indicando los reprocesos detectados. Se deja registro en el acta de la reunión - informe de porfesionales y/o memorando </t>
  </si>
  <si>
    <t>C2 YC3</t>
  </si>
  <si>
    <t>Procedimiento Gestión Disciplinaria.</t>
  </si>
  <si>
    <t>1. Gestionar capacitación de los servidores de la Oficina de Control Disciplinario Interno en temas disciplinarios o afines y/o Código de integridad.</t>
  </si>
  <si>
    <t>Número de actividades gestionadas\Número de actividades programadas *100</t>
  </si>
  <si>
    <t>1. Recurso humano (Profesionales del área y jefe de Oficina para realizar seguimiento mensuales) y financiero.</t>
  </si>
  <si>
    <t>Jefe OCD, Profesionales y Asistenciales de la Oficina.</t>
  </si>
  <si>
    <t>El jefe de OCDI, cuando se requiera,  revisa si se efectuaron las correspondientes notificaciones y comunicaciones para materializar  el traslado de alegatos , herramienta que concreta el derecho de defensa del disciplinable, antes de proferir pliego de cargos. De existir observaciones o necesidad de ajuste se devuelve al funcionario para análisis y ajuste. Se dejan como evidencias de la ejecución del control correos electrónicos y una carpeta compartida en el fileserver.</t>
  </si>
  <si>
    <t xml:space="preserve">Procedimiento Gestión Disciplinaria. (Procedimiento  Disciplinario etapa de instrucción - Alcaldia Mayor )
</t>
  </si>
  <si>
    <t>2. Realizar seguimiento a la declaración de conflictos de interés en la OCDI</t>
  </si>
  <si>
    <t xml:space="preserve"> Seguimiento realizado/seguimiento programado *100.</t>
  </si>
  <si>
    <t xml:space="preserve">El jefe de OCDI, cuando se requiera, valora las pruebas, los supuestos de hecho y de derecho para aprobar y suscribir el auto de archivo formal o el auto de terminacion del procedimiento  disciplinario que ordena el archivo definitivo de las diligencias, identificando según sea el caso que se encuentre conforme al derecho, de existir observaciones o necesidad de ajuste se devuelve al funcionario para análisis y ajuste. Se dejan como evidencias de la ejecución del control correos electrónicos, las actas de reunion  y una carpeta compartida en el fileserver </t>
  </si>
  <si>
    <t>Subgerente de Gestion Juridica, verifica si se efectuaron las correspondientes notificaciones y comunicaciones previas, estudiar el asunto y evaluar los motivos impetrados en los alegatos de conclusion, para posteriormente proyectar fallo de primera instancia. De existir observaciones o necesidad de ajuste se devuelve al funcionario para análisis y ajuste. Se dejan como evidencias de la ejecución del control correo electrónico y la actuacion en la carpeta compartida en el fileserver.</t>
  </si>
  <si>
    <t xml:space="preserve">Procedimiento Gestión Disciplinaria. (Procedimiento  Disciplinario etapa de Juzgamiento  juicio ordinario - Alcaldia Mayor )
</t>
  </si>
  <si>
    <t>Subgerente de Gestion Juridica, verifica si se presentaron recursos antes de la expedicion de  la constancia de ejecutoria del fallo de primera instancia. De existir observaciones o necesidad de ajuste se devuelve al funcionario para análisis y ajuste. Se dejan como evidencias de la ejecución del control correo electrónico y la actuacion en la carpeta compartida en el fileserver.</t>
  </si>
  <si>
    <t xml:space="preserve">Procedimiento Gestión Disciplinaria. (Procedimiento  Disciplinario etapa de Juzgamiento  juicio  verbal  - Alcaldia Mayor )
</t>
  </si>
  <si>
    <t>El Director  revisa si se efectuaron las correspondientes notificaciones y comunicaciones para materializar  el  derecho de defensa del disciplinable. De existir observaciones o necesidad de ajuste se devuelve al funcionario para análisis y ajuste.Se dejan como evidencia de la ejecución del control correos electronicos y  la actuacion en la carpeta compartida en el fileserver.</t>
  </si>
  <si>
    <t xml:space="preserve">Procedimiento Gestión Disciplinaria. (Procedimiento  Disciplinario segunda instancia  - Alcaldia Mayor )
</t>
  </si>
  <si>
    <t>MATRIZ DE RIESGOS PARA LA INTEGRIDAD PÚBLICA - LAFT</t>
  </si>
  <si>
    <t>RLAFT</t>
  </si>
  <si>
    <t xml:space="preserve">Posibilidad de afectación económica y reputacional  por investigaciones por responsabilidad disciplinaria, administrativa y/o fiscal a causa de  posibles vinculaciones de servidores que estén en listas asociadas al lavado de activos, financiación del terrorismo y financiación de la proliferación de armas de destrucción másiva. </t>
  </si>
  <si>
    <t xml:space="preserve"> *Ausencia de la validación de datos de los posibles servidores públicos de la Entidad en las listas vinculantes y restrictivas. *Error intencional o involuntario en la validación de datos de los posibles servidores públicos de la Entidad en las listas vinculantes y restrictivas. *Desconocimiento de la fuente y uso de la las listas vinculantes y restrictivas para realizar la verificación detallada y efectiva de los candidatos.</t>
  </si>
  <si>
    <t>1. El profesional universitario de vinculación realiza la revisión de los requisitos mínimos y los antecedentes de los servidores que se vinculan a la planta .</t>
  </si>
  <si>
    <t xml:space="preserve">Procedimiento Selección y Vinculación de Servidores
</t>
  </si>
  <si>
    <t>Reportar oportunamente a la OAPAP los hallazgos o coincidencias identificadas durante las validaciones efectuadas, para el análisis correspondiente conforme a los lineamientos institucionales.</t>
  </si>
  <si>
    <t xml:space="preserve">1.Realizar validación de antecedentes a servidores vinculados a la planta de personal de acuerdo a riesgos LA/FT, en concordancia con los lineamientos de la OAPAP y realizar el reporte de operaciones inusuales a la OAPAP en caso de presentarse una actividad inusual. </t>
  </si>
  <si>
    <t>Reporte de la validación realizada en el que se presenta el porcentaje  de validaciones efectuadas frente al total de vinculaciones realizadas durante el periodo</t>
  </si>
  <si>
    <t>2. El profesional especializado validará que los documentos relacionados en las plataformas SIDEAP y SIGEP, cumplan con los requisitos exigidos en los procedimientos y estén relacionados al servidor.</t>
  </si>
  <si>
    <t>2. Ajustar el procedimiento de selección y vinculación</t>
  </si>
  <si>
    <t>Procedimiento de selección y vinculación actualizado.</t>
  </si>
  <si>
    <t xml:space="preserve">Nómina </t>
  </si>
  <si>
    <t>Posibilidad de afectación económica y reputacional  por Investigaciones o sanciones a causa de pago por descuento de nomina a un tercero con una posible vinculación  al lavado de activos, financiación del terrorismo y financiación de la proliferación de armas de destrucción masiva.</t>
  </si>
  <si>
    <t xml:space="preserve"> *Ausencia en la validación de datos de terceros inscritos para descuentos por nómina en las listas restrictivas y/o vinculantes. *Error en la validación de datos de terceros inscritos para descuentos por nómina en las listas restrictivas y/o vinculantes. *Desconocimiento de la fuente y uso de las listas restrictivas y/o vinculantes para realizar la verificación detallada y efectiva de terceros inscritos para descuentos por nómina.</t>
  </si>
  <si>
    <t>1. El Tecnico Operativo de Nómina realiza la verificación de requisitos de los terceros  para realizar el acuerdo de condiciones técnicas y operativas y el  profesional especializado revisa dicha documentación.</t>
  </si>
  <si>
    <t>Resolución 397 de 2024</t>
  </si>
  <si>
    <t>2. La Subgerente de la STH revisa y firma el acuerdo de condiciones técnicas y operativas.</t>
  </si>
  <si>
    <t>Gestión de pagos</t>
  </si>
  <si>
    <t xml:space="preserve">Posibilidad de afectación económica y reputacional  por usar la entidad para dar apariencia de legalidad a los activos provenientes de actividades delictivas o para canalizar recursos hacia la realización de actividades terroristas o la proliferación de armas a causa de autorizar pagos de endosos u órdenes judiciales a personas naturales o jurídicas vinculadas en actividades ilegales.		</t>
  </si>
  <si>
    <t xml:space="preserve"> *Reciente implementación de controles detectivos en el proceso de pagos *Desconocimiento del tercero beneficiario del endoso *Falta de información sobre el beneficiario de la orden judicial</t>
  </si>
  <si>
    <t>El profesional de presupuesto o funcionario asignado siempre que va a procesar una orden de pago, valida que la documentación adjunta al cobro o cuenta recibida coincida con el número de pago cobrado, si el cobro es de persona natural o jurídica y el tipo de contribuyente, de acuerdo con las instrucciones del numeral 2 del Instructivo. De manera específica, cuando se autoricen pagos de endosos u órdenes judiciales a personas naturales o jurídicas se debe realizar la debida diligencia a través de la consulta a listas restrictivas y vinculantes, con el objetivo de prevenir el pago a personas vinculadas con actividades ilegales relacionadas con riesgos LAFT.</t>
  </si>
  <si>
    <t>1. Dar trámite ante la autoridad competente: Realizar reporte de operación inusual.
2. Asegurar la continuidad de la operación.</t>
  </si>
  <si>
    <t>1.Realizar validación de las empresas con las cuales se firma el acuerdo de condiciones técnicas y operativas para descuentos en nómina, en las listas restrictivas, en concordancia con los lineamientos de la OAPAP y los riesgos LA/FT; y realizar el reporte de operaciones inusuales a la OAPAP en caso de presentarse alguna novedad.</t>
  </si>
  <si>
    <t>Reporte de la validación realizada en el que se presenta el porcentaje  de Compañias a las que se les realizó verificación de antecedentes de acuerdo a riesgos LA/FT sobre Compañias con las que la entidad realiza un vinculo comercial</t>
  </si>
  <si>
    <t xml:space="preserve">El profesional especializado de presupuesto revisa por segunda vez en el Consolidado de Cuentas, las órdenes de pago de las personas jurídicas y resoluciones frente a los soportes, con base en el Liquidador de Pagos vigente y en el aplicativo OPGET Financiero, con el fin de garantizar la congruencia de los soportes con cobro realizado y que los descuentos respectivos se hayan aplicado correctamente antes de aprobarla. Si encuentra inconsistencias devuelve a quien la elaboró para que realice los ajustes. </t>
  </si>
  <si>
    <t xml:space="preserve">2. Ajustar el procedimiento de nómina e instructivo de novedades. </t>
  </si>
  <si>
    <t>Procedimiento de nómina  e instructivo de novedades ajustado.</t>
  </si>
  <si>
    <t>Estudios previos y demás
documentos requeridos en la
etapa precontractual / Documentos y registros del
proceso de selección.
Contratos y Documentos de la
etapa contractual.</t>
  </si>
  <si>
    <t>Posibilidad de afectación económica y reputacional  por usar la entidad para dar apariencia de legalidad a los activos provenientes de actividades delictivas o para canalizar recursos hacia la realización de actividades terroristas o la proliferación de armas de destrucción masiva a causa de la suscripción de contratos con personas naturales o jurídicas relacionadas con estos delitos</t>
  </si>
  <si>
    <t xml:space="preserve"> *La entidad no cuenta con procedimientos efectivos para investigar y verificar los antecedentes de los oferentes antes de la selección. *No disponer de mecanismos claros o señales de alerta que permitan reconocer de manera efectiva las operaciones de lavado de activos o financiación del terrorismo durante los procesos de selección. *Existen posibles influencias externas o presiones que pueden forzar o persuadir a la entidad para seleccionar a un oferente corrupto.</t>
  </si>
  <si>
    <t xml:space="preserve">El enlace de contratación se asegurará de realizar una evaluación de antecedentes de la persona o personas a contratar, conforme  los parámetros indicados por la OAPAP y los contenidos en la política de SARLAF, y dejará constancia sobre la misma (Debida Diligencia). Este trámite se adelantará cada vez que se adelante la contratación, incluyendo en los trámites de adición o prórroga de contrato. </t>
  </si>
  <si>
    <t>C1 , C2</t>
  </si>
  <si>
    <t>Realizar de manera inmediata la verificación exhaustiva del proceso de contratación y del oferente involucrado, utilizando todos los mecanismos disponibles de debida diligencia y consulta de listas de sanciones o alertas sobre lavado de activos y financiación del terrorismo;asegurar y documentar toda la evidencia; informar de manera inmediata al Equipo SARLAFT, Reporte de Operaciones Sospechosas, Remisión UIAF y organos de control, la Oficina de Control Interno, Gerencia Jurídica y a las autoridades competentes.</t>
  </si>
  <si>
    <t>Sensibilizar a los servidores y colaboradores involucrados en el proceso de selección y contratación sobre la detección de señales de alerta de LA/FT</t>
  </si>
  <si>
    <t>(Actividad realizada / Actividad programada)*100</t>
  </si>
  <si>
    <t>Profesional OAPAP
Subgerente de Contratación</t>
  </si>
  <si>
    <t xml:space="preserve">El servidor/a o contratista encargado/a de la revisión de los requisitos de idoneidad realizará la revisión del soporte de verificación (Debida Diligencia). </t>
  </si>
  <si>
    <t>Revisar y documentar lineamientos de debida diiligencia e identificación de operaciones inusuales o señales de alerta en los procedimientos del proceso según modalidad de selección</t>
  </si>
  <si>
    <t>(Revisión y ajuste documental realizado / Revisión y ajuste programado)*100</t>
  </si>
  <si>
    <t>Profesional OAPAP
Subgerente de Contratación
Líder MIPG</t>
  </si>
  <si>
    <t>ASOCIACIÓN RIESGOS PARA LA INTEGRIDAD PÚBLICA - CORRUPCIÓN Y TRÁMITES UAECD</t>
  </si>
  <si>
    <t>TRÁMITE</t>
  </si>
  <si>
    <t>RIESGO DE CORRUPCIÓN ASOCIADO</t>
  </si>
  <si>
    <r>
      <t xml:space="preserve">Posibilidad de afectación reputacional  por soborno entrante al aceptar o solicitar una ventaja indebida </t>
    </r>
    <r>
      <rPr>
        <b/>
        <sz val="11"/>
        <color rgb="FF000000"/>
        <rFont val="Calibri"/>
        <family val="2"/>
        <scheme val="minor"/>
      </rPr>
      <t>en la radicación</t>
    </r>
    <r>
      <rPr>
        <sz val="11"/>
        <color rgb="FF000000"/>
        <rFont val="Calibri"/>
        <family val="2"/>
        <scheme val="minor"/>
      </rPr>
      <t xml:space="preserve"> a causa de agilizar los tiempos de entrada y/u omitir validaciones en la atención de las solicitudes de trámites catastrales
Posibilidad de afectación reputacional  por soborno entrante al aceptar o solicitar una ventaja indebida </t>
    </r>
    <r>
      <rPr>
        <b/>
        <sz val="11"/>
        <color rgb="FF000000"/>
        <rFont val="Calibri"/>
        <family val="2"/>
        <scheme val="minor"/>
      </rPr>
      <t>en la gestión de los trámites</t>
    </r>
    <r>
      <rPr>
        <sz val="11"/>
        <color rgb="FF000000"/>
        <rFont val="Calibri"/>
        <family val="2"/>
        <scheme val="minor"/>
      </rPr>
      <t xml:space="preserve"> a causa de manipular la información o agilizar la atención de la radicación</t>
    </r>
  </si>
  <si>
    <t>Relacionamiento estratégico
Gestión de información catastral y valuatoria</t>
  </si>
  <si>
    <t>CONSULTA DE ACCESO A INFORMACIÓN</t>
  </si>
  <si>
    <r>
      <rPr>
        <sz val="11"/>
        <color rgb="FF000000"/>
        <rFont val="Calibri"/>
        <family val="2"/>
        <scheme val="minor"/>
      </rPr>
      <t xml:space="preserve">Posibilidad de afectación reputacional  por soborno entrante al aceptar o solicitar una ventaja indebida </t>
    </r>
    <r>
      <rPr>
        <b/>
        <sz val="11"/>
        <color rgb="FF000000"/>
        <rFont val="Calibri"/>
        <family val="2"/>
        <scheme val="minor"/>
      </rPr>
      <t>en la radicación</t>
    </r>
    <r>
      <rPr>
        <sz val="11"/>
        <color rgb="FF000000"/>
        <rFont val="Calibri"/>
        <family val="2"/>
        <scheme val="minor"/>
      </rPr>
      <t xml:space="preserve"> a causa de agilizar los tiempos de entrada y/u omitir validaciones en la atención de las solicitudes de trámites catastrales</t>
    </r>
  </si>
  <si>
    <r>
      <rPr>
        <sz val="11"/>
        <color rgb="FF000000"/>
        <rFont val="Calibri"/>
        <family val="2"/>
        <scheme val="minor"/>
      </rPr>
      <t xml:space="preserve">Posibilidad de afectación reputacional  por soborno entrante al aceptar o solicitar una ventaja indebida </t>
    </r>
    <r>
      <rPr>
        <b/>
        <sz val="11"/>
        <color rgb="FF000000"/>
        <rFont val="Calibri"/>
        <family val="2"/>
        <scheme val="minor"/>
      </rPr>
      <t xml:space="preserve">en la radicación </t>
    </r>
    <r>
      <rPr>
        <sz val="11"/>
        <color rgb="FF000000"/>
        <rFont val="Calibri"/>
        <family val="2"/>
        <scheme val="minor"/>
      </rPr>
      <t>a causa de agilizar los tiempos de entrada y/u omitir validaciones en la atención de las solicitudes de trámites catastrales</t>
    </r>
  </si>
  <si>
    <t>Para el segundo trimestre del 2026, se realizó la socialización del procedimiento de solicitud al equipo de Comunicaciones, en el boletín interno con el video de la presentación del equipo de comunicaciones y se reforzó la importancia de realizar las solicitudes a comunicaciones de manera correcta.</t>
  </si>
  <si>
    <t>Publicación de la socialización del procedimiento de solicitud al equipo de comunicaciones</t>
  </si>
  <si>
    <t>En el segundo trimestre 2026 se realizaron tres reuniones con el equipo de comunicaciones para seguimiento d ela información que se requiere divulgar por los canales internos y externos de la entidad.</t>
  </si>
  <si>
    <t>Actas de reuniones</t>
  </si>
  <si>
    <t>En el primer trimestre de 2026, el Comité Institucional de gestión y desempeño aprobó el plan de comunicaciones para la vigencia.</t>
  </si>
  <si>
    <t>En el segundo trimestre 2026, el profesional y los contratistas recibieron y gestionaron solicitudes por mesa de servicios y  por correo electrónico institucional.  Cada solicitud de servicio requerida a Comunicaciones debe venir acompañada del formato de solicitud de servicios diligenciado en su totalidad, de esta forma se evalúa la viabilidad de la publicación y se aprueba o se regresa para revisión y ajuste. Con respecto a las solicitudes que llegan por correo electrónico, estas se revisaron con la asesora de comunicaciones y se gestionaron.</t>
  </si>
  <si>
    <t>El profesional o el contratista que recibió las solicitudes revisó que se cumpliera la política de derechos de autor, luego se gestionó la publicación.</t>
  </si>
  <si>
    <t xml:space="preserve">
(Reportes de información publicada de forma inoportuna, incorrecta, incompleta o inadecuada en el periodo/Número de meses con información publicada en el periodo)*100
(0/3)*100</t>
  </si>
  <si>
    <t>No se presentó materialización del riesgo</t>
  </si>
  <si>
    <t>En las reuniones de seguimiento de comunicaciones, de acuerdo con el plan de comunicaciones y las solicitudes que se reciben por mesa de servicios, cada mes se proyectan las campañas a comunicar por nuestros canales internos y externos.  Así mismo se realiza el seguimiento al mes anterior.</t>
  </si>
  <si>
    <t xml:space="preserve">Cumplimiento de las actividades del plan de comunicaciones 
(No de actividades ejecutadas/No de actividades planeadas)*100
(41/42)*100= 97,6%
</t>
  </si>
  <si>
    <t xml:space="preserve">Durante el segundo trimestre se realizó una socialización del protocolo de atención basado en la versión 3 Manual de Servicio a la Ciudadanía y el documento Tecnico Manual de Servicio a la Ciudadanía de la UAECD, dirigida a los funcionarios del canal presencial. </t>
  </si>
  <si>
    <t>* Presentación de los protocolos
* Asistencia a la socialización</t>
  </si>
  <si>
    <t>Al inicio de cada vigencia, se asignan los funcionarios de planta y los contratistas para conformar los equipos de los diferentes canales de atención. Este proceso incluye la asignación de puestos de trabajo físicos o, cuando aplique, la habilitación de conexiones VPN para el desarrollo de sus funciones. Asimismo, todas las solicitudes relacionadas con aplicativos y/o software se gestionan a través de la Mesa de Servicio.</t>
  </si>
  <si>
    <t>Al inicio de cada vigencia se conforman los equipos de trabajo responsables de la atención a través de los canales habilitados por la entidad. Una vez integrados, se organiza un cronograma para la vigencia con el fin de capacitar en aspectos técnicos y operativos, indispensables para el adecuado desempeño en cada canal de atención. Estas capacitaciones son impartidas por funcionarios de la Subgerencia de Participación y Atención al Ciudadano, así como por las áreas técnicas correspondientes, según el tema a tratar.</t>
  </si>
  <si>
    <t>Antes de iniciar la jornada laboral, cada funcionario de los canales de atención enciende el equipo de cómputo asignado y verifica el correcto funcionamiento de las herramientas y aplicaciones necesarias para la atención de los ciudadanos. En caso de que alguna de estas presente fallas o no se encuentre disponible, se registra la correspondiente solicitud a través de la Mesa de Servicio para su revisión y gestión por parte del equipo de Tecnología.</t>
  </si>
  <si>
    <t>Cada canal de atención cuenta con las herramientas tecnológicas necesarias para la recepción y gestión de las solicitudes presentadas por los ciudadanos. La operación y el seguimiento de dichas solicitudes se realizan de acuerdo con las particularidades de cada canal, así:
Canal telefónico y chat: A través de las plataformas habilitadas, se reciben llamadas y conversaciones en línea de acuerdo con la demanda de atención existente. Los funcionarios atienden las interacciones conforme a la disponibilidad del momento. Al finalizar cada mes, se genera un reporte consolidado con el total de atenciones realizadas.
Canal escrito: Los funcionarios reciben diariamente las solicitudes asignadas y realizan seguimiento permanente a su gestión. Una vez elaborada y enviada la respuesta correspondiente, se procede al cierre del CORDIS en el sistema. Mensualmente, se verifica la cantidad de CORDIS cerrados y el cumplimiento de los tiempos de respuesta establecidos en la normatividad vigente.
Canal presencial: La asignación de turnos se realiza mediante el Sistema de Atención de Turnos (SAT) de la Secretaría General. Los ciudadanos son atendidos de acuerdo con el orden de llegada y el número de turno asignado. Al cierre de cada mes, se revisa la cantidad de turnos atendidos en comparación con los turnos generados y asignados.
Canal virtual: Los funcionarios monitorean de manera permanente las bandejas de trabajo de las diferentes herramientas habilitadas para garantizar la atención de todas las solicitudes recibidas. Adicionalmente, al finalizar cada mes, se realiza la verificación del volumen de solicitudes atendidas y del cumplimiento oportuno de los tiempos de respuesta establecidos.</t>
  </si>
  <si>
    <t>Al finalizar cada mes, se seleccionan de manera aleatoria, a través de los aplicativos dispuestos en los canales, algunas atenciones realizadas por los funcionarios. Estas se revisan para verificar la correcta aplicación de los protocolos, la ejecución del procedimiento e instructivos establecidos para la atención y la pertinencia de la información suministrada al ciudadano sobre el trámite o servicio solicitado.
Posteriormente, se realiza un proceso de retroalimentación con los funcionarios, compartiendo los hallazgos obtenidos durante la validación, con el propósito de fortalecer la calidad del servicio y garantizar la mejora continua.</t>
  </si>
  <si>
    <t>Mensualmente se realizan reuniones por canal con el fin de realizar seguimiento a la operación, actualizar información importante para cada equipo, revisión de casos sensibles, identificar posibles problemáticas o irregularidades en la atención y establecer mejoras si es necesario.</t>
  </si>
  <si>
    <t>(368,41% suma porcentaje oportunidad por canal / 4 canales evaluados)*100= 92.10%</t>
  </si>
  <si>
    <t>No se materializa</t>
  </si>
  <si>
    <t xml:space="preserve">SEGUIMIENTOS DE SEGUNDA Y TERCERA LÍNEA DE DEFENSA
- Columnas de seguimiento interno, no requiere publicación web - </t>
  </si>
  <si>
    <r>
      <t xml:space="preserve">SEGUIMIENTO DE SEGUNDA LÍNEA DE DEFENSA
</t>
    </r>
    <r>
      <rPr>
        <sz val="11"/>
        <color theme="0"/>
        <rFont val="Calibri"/>
        <family val="2"/>
        <scheme val="minor"/>
      </rPr>
      <t>- Indicar los resultados del seguimiento y si se ha presentado materialización indicar el 
apoyo como segunda línea -
Espacio para la Oficina Asesora de Planeación y Aseguramiento de Procesos y la Gerencia de Tecnología</t>
    </r>
  </si>
  <si>
    <r>
      <t xml:space="preserve">SEGUIMIENTO DE TERCERA LÍNEA
</t>
    </r>
    <r>
      <rPr>
        <sz val="11"/>
        <color theme="0"/>
        <rFont val="Calibri"/>
        <family val="2"/>
        <scheme val="minor"/>
      </rPr>
      <t xml:space="preserve">
Espacio para la Oficina de Control Interno</t>
    </r>
  </si>
  <si>
    <t>Se realiza el seguimiento a la matriz de riesgos entregada por el proceso el día 10 de julio.
Se revisa el reporte y las evidencias dispuestas en el repositorio establecido. 
Se emitió retroalimentación sobre los soportes y la redacción del seguimiento de controles, se realizaron los ajustes solicitados por parte del proceso. 
No se presenta materialización del riesgo.</t>
  </si>
  <si>
    <t>Se realiza el seguimiento a la matriz de riesgos entregada por el proceso el día 10 de julio.
Se revisa el reporte y la evidencia del indicador dispuesto en el repositorio establecido. 
Se emitió retroalimentación sobre la descripción de los controles y se realizaron por parte del proceso los ajustes solicitados. 
No se presenta materialización del riesgo.</t>
  </si>
  <si>
    <t>Se realiza el seguimiento a la matriz de riesgos entregada por el proceso el día 10 de julio.
Se revisa el reporte y las evidencias dispuestas en el repositorio establecido. 
El reporte se encontró conforme, razón por la cual no requirió ajuste.
No se presenta materialización del riesgo.</t>
  </si>
  <si>
    <t>(6.463 Radicaciones correctas sin devolución /6.493 Radicaciones realizadas)*100= 99,53%</t>
  </si>
  <si>
    <t>Se realiza el seguimiento a la matriz de riesgos entregada por el proceso el día 10 de julio.
Se revisa el reporte y las evidencias del indicador dispuestas en el repositorio establecido. 
El reporte se encontró conforme, razón por la cual no requirió ajuste.
No se presenta materialización del riesgo.</t>
  </si>
  <si>
    <t>Al recibir cada solicitud se verifica inicialmente si el tema es competencia de la entidad, esto con el fin de trasladar la solicitud a la entidad competente si es canal escrito, o para orientar al ciudadano sobre la etidad competente en los canales presencial, telefónico y virtual.</t>
  </si>
  <si>
    <t>Todas las solicitudes relacionadas con trámites catastrales deben cumplir los requisitos establecidos en la Resolución 073 de 2020. Para garantizar su cumplimiento, los funcionarios realizan la revisión de cada solicitud con base en los lineamientos definidos en dicha resolución, los cuales se encuentran consolidados y simplificados en la Guía de Decisión de Trámites.</t>
  </si>
  <si>
    <t>* Durante el trimestre se realizaron 3 reuniones con el equipo de notificaciones, a través de las mismas se revisó la gestión de las notificaciones y se establecieron compromisos de mejora; de otra parte, el equipo de notificaciones lideró una reunión con las áreas técnicas con el fin de exponer, revisar e identificar motivos de las devoluciones de los actos administrativos, que llegan con errores originados desde las áreas técnicas.</t>
  </si>
  <si>
    <t xml:space="preserve">* 4 actas de reunión con listados de asistencia
</t>
  </si>
  <si>
    <t>Al inicio de cada vigencia se conforman los equipos de trabajo responsables de la atención a través de los canales habilitados por la entidad. Una vez integrados, se organiza un cronograma para iniciar las jornadas de capacitación en aspectos técnicos y operativos, indispensables para el adecuado desempeño en cada canal de atención. Estas capacitaciones son impartidas por funcionarios de la Subgerencia de Participación y Atención al Ciudadano, así como por las áreas técnicas correspondientes, según el tema a tratar.</t>
  </si>
  <si>
    <t>(2.444  notificaciones electrónicas realizadas/2.444 notificaciones electrónicas a realizar)*100 = 100%</t>
  </si>
  <si>
    <t>Se realiza el seguimiento a la matriz de riesgos entregada por el proceso el día 10 de julio.
Se revisa el reporte y las evidencias dispuestas en el repositorio establecido. 
Se emitió retroalimentación para revisar y ajustar los datos del indicador, lo cual se ajustó en conjunto con el proceso.
No se presenta materialización del riesgo.</t>
  </si>
  <si>
    <t>A partir de los reportes de estados generados por el SIIC, se identifican todos los actos y comunicaciones que se encuentran pendientes de notificación. Con esta información, se elabora el tablero de notificaciones, mediante el cual se distribuyen y asignan los casos al equipo responsable de su gestión. Esta asignación permite realizar el seguimiento y la ejecución oportuna de las diferentes modalidades de notificación, tanto electrónicas como personales.</t>
  </si>
  <si>
    <t>Mensualmente se realizan reuniones por canal con el fin de realizar seguimiento a la operación, actualizar información importante para cada equipo, revisión de casos sensibles, identificar posibles problemáticas o irregularidades en la atención y establecer mejoras si es necesario</t>
  </si>
  <si>
    <t>Se verifican los datos de notificación de  cada uno de los actos administrativos generados por las áreas técnicas, y se devuelven en caso tal de que se identifiquen errores.</t>
  </si>
  <si>
    <t>Una vez realizada la notificación electrónica, transcurridos algunos minutos, o máximo el día siguiente se accede nuevamente a la plataforma de 4/72 para verificar el resultado del envío y confirmar que las notificaciones efectuadas hayan sido exitosas.
En los casos en que se identifiquen notificaciones con estado “No Exitosa”, se valida la existencia de direcciones de correo electrónico alternativas registradas, de ser posible, se realiza un nuevo intento de notificación electrónica. Si no se cuenta con otro medio electrónico o si el nuevo intento también resulta fallido, se da inicio al procedimiento de notificación personal y, cuando corresponda, a la notificación por aviso, de conformidad con los procedimientos y la normatividad vigente.</t>
  </si>
  <si>
    <t>En el trimestre se gestionó a través de Comunicaciones la publicación de los tips de PQRS ser difundidos al interior de la entidad, sobre la gestión y tiempos de las PQRS a través del sistema de Bogotá Te Escucha</t>
  </si>
  <si>
    <t>* Solicitud de la publicación
*pieza publicada al interior de la entidad</t>
  </si>
  <si>
    <t>(1.126 peticiones atendidas oportunamente/ x 1.126 peticiones para contestar en el periodo)*100= 100%</t>
  </si>
  <si>
    <t>Antes de iniciar la jornada laboral, cada funcionario de los canales de atención enciende el equipo de cómputo asignado y verifica el correcto funcionamiento de las herramientas y aplicaciones necesarias para la atención de las PQRS. En caso de que alguna de estas presente fallas o no se encuentre disponible, se registra la correspondiente solicitud a través de la Mesa de Servicio para su revisión y gestión por parte del equipo de Tecnología.</t>
  </si>
  <si>
    <t>Se envían correos electrónicos a las dependencias que tienen PQRS en gestión, remitiendo la relación de las solicitudes que permanecen en sus bandejas de trabajo, junto con los respectivos tiempos de vencimiento. Lo anterior, con el fin de facilitar el seguimiento y promover la priorización de su análisis, gestión y respuesta, garantizando el cumplimiento de los términos establecidos por la normatividad vigente.</t>
  </si>
  <si>
    <t>Se socializa el estado de la gestión de las PQRS a través de los Comites de Gestión y Desempeño, con el fin de que los responsables de cada dependencia puedan estar enterados de la gestión.</t>
  </si>
  <si>
    <t>Durante el segundo trimestre se realizaron 3 reuniones de seguimiento en donde participó todo el equipo de la Subgerencia de Participación para revisar el seguimiento y avance de las actividades del Plan de Participación de la vigencia, verificar los temas y sus cronogramas.</t>
  </si>
  <si>
    <t>Acta y listado de asistencia de reuniones</t>
  </si>
  <si>
    <t xml:space="preserve">En este control, que se realizará durante el último trimestre de la vigencia, la Gerente de la GCAC, el Subgerente de la SPAC y el equipo de trabajo se reunirán para revisar la construcción del Plan de Participación y , si es necesario, realizar los ajustes correspondientes. </t>
  </si>
  <si>
    <t>Promedio acumulado del porcentaje de ejecución de las actividades de la estrategia de participación / Total promedio acumulado a ejecutar de la estrategia de participación
(40.63/100) = 40.63% El plan lleva un avance acumulado al periodo del 40.63%
(40.63 / 39.06) = 104% Frente a lo programado, se tiene una ejecución mayor a lo previsto al periodo debido a que se han ejecutado algunas actividades adicionales.</t>
  </si>
  <si>
    <t>Se realiza el seguimiento a la matriz de riesgos entregada por el proceso el día 10 de julio.
Se revisa el reporte y las evidencias dispuestas en el repositorio establecido. 
Se emitió retroalimentación y se realizaron por parte del proceso los ajustes solicitados. 
No se presenta materialización del riesgo.</t>
  </si>
  <si>
    <t>En el último trimestre de la vigencia el CIGD revisará la propuesta del Plan de Participación del próximo año y analizará posibles ajustes. Al final el plan debe quedar aprobado.</t>
  </si>
  <si>
    <t>En cada mes del trimestre que acaba de pasar, la Gerente de la GCAC y el Subgerente de la SPAC se reunieron para revisar el avance del Plan de Participación y ver posibles ajustes. A su vez el Subgerente de la SPAC se reunió con su equipo de trabajo, analizaron el avance del Plan y realizaron los ajustes correspondientes. En tanto no hay gestión en otros territorios, no existen planes de interlocución.</t>
  </si>
  <si>
    <t xml:space="preserve">En cada mes del trimestre que acaba de pasar, el CIGD revisó el avance del Plan de Participación y analizó los posibles ajustes para el debido cumplimiento de las metas. </t>
  </si>
  <si>
    <t>Durante el período evaluado se realizaron reuniones y actividades de seguimiento con el cliente, con el acompañamiento de las áreas técnicas competentes, con el fin de revisar el estado de los compromisos, atender inquietudes, identificar oportunidades de mejora y coordinar las acciones requeridas para la adecuada ejecución de los acuerdos comerciales y la prestación oportuna de los servicios. Este seguimiento fortaleció la articulación entre las dependencias involucradas y permitió dar respuesta a las necesidades planteadas por el cliente de manera coordinada.
De los anteriores relacionamientos se presenta evidencia tanto de las agendas virtuales como de las reuniones efectuadas en el trimestre.</t>
  </si>
  <si>
    <t>Se dispone(n) evidencia(s) en el OneDrive de la OAPAP en la ruta: Oficina Asesora de Planeación y Aseguramiento de Procesos / OAP / EVIDENCIAS_RIESGOS_2026 / REES / IITRIM / RG-REES-8 / 1.Seguimiento-Cliente-Areas-Tecnicas en tres carpetas con archivos de imagen, PDF y/o correos:
1.Reuniones-Seguimiento-Abril
2.Reuniones-Seguimiento-Mayo
3.Reuniones-Seguimiento-Junio</t>
  </si>
  <si>
    <t>No se tiene prevista la realización de esta actividad para el II Trimestre.</t>
  </si>
  <si>
    <t>Durante el período evaluado se realizaron seguimientos trimestrales a los contratos interadministrativos vigentes. Como resultado de este ejercicio, se identificaron oportunamente novedades, compromisos y aspectos que requerían gestión, permitiendo coordinar las acciones necesarias con las dependencias y socios de negocio involucrados para favorecer el cumplimiento de las obligaciones contractuales y la adecuada prestación de los servicios.</t>
  </si>
  <si>
    <t>Se dispone(n) evidencia(s) en el OneDrive de la OAPAP en la ruta: Oficina Asesora de Planeación y Aseguramiento de Procesos / OAP / EVIDENCIAS_RIESGOS_2026 / REES / IITRIM / RG-REES-8 / 3.Informes-Trimestrales en una (1) carpeta con seis (6) archivos en formato PDF:
1.Informes-seguimiento-IITRIM-26:
correspondientes a los siguientes Contratos Interadministrativos: Cinco (5) informes para Instituto de Desarrollo Urbano - IDU ( CI 1674-2021, 1449-2025, 1526-2022, 2371-2024 y 2397-2024) y un  (1)  informe Empresa Metro de Bogotá S.A. - EMB  (CI 139-2024 )</t>
  </si>
  <si>
    <t>Se realiza la actualización periódica del seguimiento económico y contractual de los acuerdos comerciales, mediante el registro y validación de la información correspondiente en el documento "Tablero de Seguimiento de Acuerdos Comerciales – GCAC", con el fin de fortalecer el monitoreo de su ejecución, identificar oportunamente novedades y apoyar la toma de decisiones para la gestión comercial.</t>
  </si>
  <si>
    <t>Se dispone(n) evidencia(s) en el OneDrive de la OAPAP en la ruta: Oficina Asesora de Planeación y Aseguramiento de Procesos / OAP / EVIDENCIAS_RIESGOS_2026 / REES / IITRIM / RG-REES-8 / 4.Tablero-Control-Contratos en un (1) archivo XLS:
1. Tablerocontrol-IItrim26</t>
  </si>
  <si>
    <t>Durante el período evaluado se realiza la reunión de seguimiento a los ingresos, en la que se analizaron el comportamiento del recaudo, el avance frente a las metas establecidas y las principales variaciones identificadas. Como resultado de estos espacios, se definieron acciones de seguimiento y articulación con las áreas involucradas, orientadas a fortalecer la gestión comercial, promover el cumplimiento de las metas de recaudo y facilitar la toma oportuna de decisiones.</t>
  </si>
  <si>
    <t>Se dispone(n) evidencia(s) en el OneDrive de la OAPAP en la ruta: Oficina Asesora de Planeación y Aseguramiento de Procesos / OAP / EVIDENCIAS_RIESGOS_2026 / REES / ITRIM / RG-REES-8 / 5.Seguimiento-Ingresos  con dos (2) archivos PDF:
1.Seguimiento-Ingresos-Facturacion-22May25
Adicionalmente se dispone un (1) informe ejecutivo de seguimiento que es presentado a la Dirección General en formato PDF:
2.Revisión-seguimiento-IITRIM-26</t>
  </si>
  <si>
    <t>La Estrategia Comercial y el Plan de Acción de Mercadeo y Relacionamiento Comercial fueron presentados en el Comité Institucional de Gestión y Desempeño para su revisión y aprobación, en cumplimiento de los lineamientos y metas institucionales establecidos para su implementación en cada vigencia. Como evidencia de la ejecución del control, el acta de la sesión correspondiente se encuentra bajo la custodia de la Oficina de Planeación y Aseguramiento de Procesos, dependencia responsable de la administración y conservación de dichos documentos.</t>
  </si>
  <si>
    <t>No se materializa riesgo en el trimestre</t>
  </si>
  <si>
    <t>Se realiza el seguimiento a la matriz de riesgos entregada por el proceso el día 10 de julio.
Se revisa el reporte y las evidencias dispuestas en el repositorio establecido. 
Se emitió retroalimentación para complementar la información dle indicador, lo cual fue tenido en cuenta por parte del proceso. 
No se presenta materialización del riesgo.</t>
  </si>
  <si>
    <t>Durante la presente vigencia, la gestión comercial se vio impactada por la aplicación de la Ley de Garantías, cuyo periodo culminó con la segunda vuelta de las elecciones presidenciales del 21 de junio de 2026. Así mismo, se llevó a cabo la actualización de la Resolución de Precios de los bienes y servicios de la UAECD, lo que hizo necesario ajustar las ofertas comerciales.
En consecuencia de lo anterior, se ajustan las respectivas ofertas a las nuevas condiciones y disposiciones en el marco de la Resolución 0254 del 28/04/2026 "Por la cual se fijan los precios de venta de los bienes y servicios de la Unidad Administrativa Especial de Catastro Distrital y se dictan otras disposiciones"</t>
  </si>
  <si>
    <t>Durante la presente vigencia, la gestión comercial se vio impactada por la aplicación de la Ley de Garantías, cuyo periodo culminó con la segunda vuelta de las elecciones presidenciales del 21 de junio de 2026. Así mismo, se llevó a cabo la actualización de la Resolución de Precios de los bienes y servicios de la UAECD, lo que hizo necesario ajustar las ofertas comerciales previamente remitidas a los diferentes prospectos y someterlas nuevamente a consideración del Comité de Contratación.
En dichos espacios se realizó el análisis de viabilidad operativa y financiera de las ofertas de servicios, evaluando la capacidad institucional para su ejecución y su alineación con la misionalidad de la Entidad. Como evidencia de la ejecución del control, las actas correspondientes reposan bajo la custodia de la Subgerencia de Contratación, dependencia responsable de su administración y conservación.</t>
  </si>
  <si>
    <t>Durante la presente vigencia, la gestión comercial se vio impactada por la aplicación de la Ley de Garantías, cuyo periodo culminó con la segunda vuelta de las elecciones presidenciales del 21 de junio de 2026. Así mismo, se llevó a cabo la actualización de la Resolución de Precios de los bienes y servicios de la UAECD, lo que hizo necesario ajustar las ofertas comerciales previamente remitidas a los diferentes prospectos y someterlas nuevamente a consideración del Comité de Contratación.
En dichos espacios se realizó el análisis de viabilidad operativa y financiera de las ofertas de servicios para aquellos servicios nuevos, evaluando la capacidad institucional para su ejecución y su alineación con la misionalidad de la Entidad. Como evidencia de la ejecución del control, las actas correspondientes reposan bajo la custodia de la Subgerencia de Contratación, dependencia responsable de su administración y conservación.</t>
  </si>
  <si>
    <t>Durante el período evaluado se verificó la aplicación del control mediante la revisión y validación de las ofertas de servicios por parte de la Gerencia Comercial y de Atención al Ciudadano y de las dependencias responsables de la elaboración de los productos y servicios, con el fin de asegurar que su contenido cumpliera con los requisitos establecidos por los socios de negocio y con las especificaciones técnicas correspondientes.
Como evidencia de la ejecución del control, las ofertas comerciales se encuentran registradas en el CRM institucional y fueron remitidas a los respectivos prospectos a través del correo electrónico institucional o mediante correspondencia certificada, según el canal de comunicación definido para cada caso.</t>
  </si>
  <si>
    <t>Durante el período evaluado se efectuó el seguimiento a los negocios jurídicos vigentes por parte de la Gerencia Comercial y de Atención al Ciudadano, las dependencias responsables de la elaboración de los productos y servicios y los funcionarios delegados para su seguimiento. En este ejercicio se verificó el cumplimiento de las obligaciones pactadas, las condiciones contractuales, los cronogramas de entrega, los tiempos de ejecución y el balance financiero de cada acuerdo, con el fin de identificar oportunamente novedades y adoptar las acciones de gestión correspondientes.
Como evidencia de la ejecución del control, los registros, informes, actas, comunicaciones y demás documentos de seguimiento reposan bajo la custodia de la Gerencia Comercial y de Atención al Ciudadano (GCAC), en los respectivos repositorios institucionales definidos para la administración y conservación de la información.</t>
  </si>
  <si>
    <t>En el segundo trimestre 2026 se realizaron tres reuniones con el equipo de comunicaciones para seguimiento de la información que se requiere divulgar por los canales internos y externos de la entidad.</t>
  </si>
  <si>
    <t>Durante el trimestre se realizaron publicaciones en redes sociales, relacionadas con: Catastro en línea, ferias de servicio en localidades y feria incluyente de la UAECD, generación de certificaciones catastrales, atención en canal telefónico y atención los días sábados en los puntos presenciales</t>
  </si>
  <si>
    <t>Archivo con imágenes de las publicaciones realizadas</t>
  </si>
  <si>
    <t xml:space="preserve">Al finalizar cada mes, se seleccionan de manera aleatoria, a través de los aplicativos dispuestos en los canales, algunas atenciones realizadas por los funcionarios. Estas se revisan para verificar la correcta aplicación de los protocolos, la ejecución del procedimiento e instructivos establecidos para la atención y la pertinencia de la información suministrada al ciudadano sobre el trámite o servicio solicitado. Asimismo, se comprueba que la información corresponda con la realidad de la entidad, que las solicitudes hayan sido atendidas en el orden de llegada y que la atención se haya brindado con transparencia, sin generar cobros no autorizados.
Posteriormente, se realiza un proceso de retroalimentación con los funcionarios, compartiendo los hallazgos obtenidos durante la validación, con el propósito de fortalecer la calidad del servicio y garantizar la mejora continua.
</t>
  </si>
  <si>
    <t>No se materializa el riesgo</t>
  </si>
  <si>
    <t>Para el  II Trimestre se realizan las siguientes reuniones de seguimiento en la Gerencia:
A. Reunión de Seguimiento Comercial:
1. 24 de mayo de 2026
B. Reuniones de seguimiento de indicadores GCAC - SPAC (donde se imparten a los gestores de canales de atención (atención al ciudadano y atención al cliente - gestión comercial) instrucciones, sugerencias y/o recomendaciones frente a mejoras en la experiencia en el servicio, satisfacción de necesidades, transparencia e integridad) :
1. 07 de abril de 2026
2. 08 de mayo de 2026
3. 09 de junio de 2026</t>
  </si>
  <si>
    <t>Se dispone(n) evidencia(s)  del SEGUIMIENTO COMERCIAL en el OneDrive de la OAPAP en la ruta: Oficina Asesora de Planeación y Aseguramiento de Procesos / OAP / EVIDENCIAS_RIESGOS_2026 / REES / IITRIM / RIC-REES-3 / 1.Seguimiento-Comercial en un (1) archivo PDF:
1.Reunion-Seguimiento-Comercial-06Feb26
Se dispone(n) evidencia(s)  del SEGUIMIENTO DE INDICADORES en el OneDrive de la OAPAP en la ruta: Oficina Asesora de Planeación y Aseguramiento de Procesos / OAP / EVIDENCIAS_RIESGOS_2026 / REES / IITRIM / RIC-REES-3 / 1.Seguimiento-Indicadores en tres (3) archivos PDF:
1.20260407_Acta_reunion_012
2.20260508_Acta_reunion_019 (1)
3.20260609_Acta_reunion_025</t>
  </si>
  <si>
    <t>Durante el período objeto de seguimiento, se verificó la aplicación del control establecido para la validación de los comprobantes de pago allegados por los usuarios en el marco de la venta directa.
El funcionario responsable verifica que el comprobante de consignación o boucher corresponda a la entidad bancaria autorizada validando que contenga la información requerida.
Así mismo, se confirma que el registro de la información en el "Formato de solicitud de Productos y Servicios" sea consistente con el pago efectuado.</t>
  </si>
  <si>
    <t>Durante el II Trimestre se realizan las respectivas verificaciones acerca de la información del pago acorde con lo reportado en la entidad bancaria.
De lo anterior se valida la información frente a lo ingresado mediante los reportes generales del sistema de SI Capital - Facturación y los documentos de entrega con los informes de Ingresos de Tesorería.</t>
  </si>
  <si>
    <t>Durante el período evaluado se verificó la aplicación del control, evidenciando que la información registrada en el sistema de facturación fue validada frente a las ventas y recaudos efectuados. 
Cuando se identificaron inconsistencias, estas se validaron contra los soportes y comprobantes de pago, garantizando la confiabilidad de la información y la correcta emisión de las facturas. Tal como se puede evidenciar en el reporte de Notas Crédito" e informe de Ingresos de Tesorería generado en el sistema de SI Capital - Facturación.</t>
  </si>
  <si>
    <t>Se genera un informe de disponibilidad y capacidad trimestral, que consolida la gestión y monitoreo de todos los servicios de infraestructura tecnológica en cada una de las capas, para los meses de abril, mayo y junio.</t>
  </si>
  <si>
    <t>Informe_Disponibilidad_Abr-Jun</t>
  </si>
  <si>
    <t>Se detecta mediante herramienta de monitoreo los problemas que puedan afectar la continuidad de la entidad durante el trimestre se encontro que respecto a las Bases de Datos no se presentaron eventos de no disponibilidad.  Respecto a la disponibilidad de la red se midieron 33 dispositivos y respecto a la capacidad de la red se midieron 17 dispositivos, con valores promedio, mínimo y máximo de utilización del procesador. La infraestructura de red presenta un desempeño global satisfactorio: 32 de los 33 equipos monitoreados alcanzaron una disponibilidad igual o superior al 99.94 %, y 10 equipos lograron el 100 %. La utilización de CPU se mantuvo en niveles bajos y estables (promedios entre 0.61 % y 11.16 %), sin evidencia de saturación de capacidad. Se puede observar mayor información en el informe "Informe_Disponibilidad_Abr-Jun". Respecto a los canales se reporta 16 canales (principales y de respaldo) distribuidos en 8 sedes/servicios. El desempeño global es muy sólido: 14 de los 16 canales (87.5 %) alcanzaron el 100 % de disponibilidad en el mes, y los dos canales con afectación son enlaces de respaldo (backup), no principales.</t>
  </si>
  <si>
    <r>
      <rPr>
        <b/>
        <sz val="11"/>
        <rFont val="Calibri"/>
        <family val="2"/>
        <scheme val="minor"/>
      </rPr>
      <t>II Trimestre</t>
    </r>
    <r>
      <rPr>
        <sz val="11"/>
        <rFont val="Calibri"/>
        <family val="2"/>
        <scheme val="minor"/>
      </rPr>
      <t xml:space="preserve">
NIVEL DE DISPONIBILIDAD DE LA INFRAESTRUCTURA TECNOLÓGICA DE LA UNIDAD ((Número de horas con disponibilidad de
la infraestructura tecnológica en los
servicios de cómputo (80.808) / Número de horas de disponibilidad
ofrecidas de la infraestructura
tecnológica en los servicios de cómputo. (80.808)) * 100)= 100%</t>
    </r>
  </si>
  <si>
    <t>No hubo materialización</t>
  </si>
  <si>
    <t xml:space="preserve">Se realiza el seguimiento a la matriz de riesgos entregada por el proceso Gestión y Operación de TI el día 10/07/2026, se revisan las actividades de control encontrando, posibilidades de mejoramiento en la descripción de las mismas, se realiza retroalimentación. Se revisa el plan de tratamiento de riesgo con sus respectivas evidencias (D:\Contenedor\Users\avela\OneDrive - Unidad Administrativa Especial De Catastro Distrital\OAP\EVIDENCIAS_RIESGOS_2026\GOTI\IITRIM\RG-GOTI-1) Se revisa el resultado del indicador el cual es favorable, se encuentra cumpliendo la meta esperada. No se evidencia hay materialización de riesgo 
</t>
  </si>
  <si>
    <t xml:space="preserve">Se realiza la ejecución del despliegue o ventanas de mantenimiento, se documentan en el aplicativo mesa de servicios de TI y se deja constancia en la orden de cambio. </t>
  </si>
  <si>
    <t>Se realizan pruebas para la verificación del cumplimiento de las especificaciones, parametros, robustez de soluciones por parte del administrador de plataforma documentando las mismas en el aplicativo mesa de servicios de TI</t>
  </si>
  <si>
    <t>El seguimiento a la efectividad de la falla, se documenta en el aplicativo mesa de servicios de TI, incluyendo las pruebas para verificación de cumplimiento de especificaciones.</t>
  </si>
  <si>
    <t>La solicitud de recursos de la vigencia se realiza de manera inicial en el tercer trimestre de la vigencia inmediatamente anterior. Han ocurrido ajustes presupuestales de manera particular que han incurrido en cambios en la programación presupuestal. De manera mensual se hace seguimiento al plan anual de adquisiciones, a través del Comite de Contratación.</t>
  </si>
  <si>
    <t>Durante lo corrido de la vigencia no se ha ejecutado, se tiene previsto apra el segundo semestre del año</t>
  </si>
  <si>
    <t xml:space="preserve">Se reciben  y revisan las solicitudes  con el fin de dererminar si la información es clara y completa, y se consigna la trazabilidad de la misma en el palicativo Mesa de Servicios. </t>
  </si>
  <si>
    <r>
      <rPr>
        <b/>
        <sz val="11"/>
        <rFont val="Calibri"/>
        <family val="2"/>
        <scheme val="minor"/>
      </rPr>
      <t>II Trimestre</t>
    </r>
    <r>
      <rPr>
        <sz val="11"/>
        <rFont val="Calibri"/>
        <family val="2"/>
        <scheme val="minor"/>
      </rPr>
      <t xml:space="preserve">
NIVEL DE OPORTUNIDAD EN LA SOLUCIÓN DE SOLICITUDES DE LOS SERVICIOS DE TI 
(Número de solicitudes resueltas en los tiempos parametrizados en la mesa de servicios de TI (3.727) / Número de solicitudes resueltas (3.884)) * 100=95,96%</t>
    </r>
  </si>
  <si>
    <t xml:space="preserve">Se realiza el seguimiento a la matriz de riesgos entregada por el proceso Gestión y Operación de TI el día 10/07/2026, se revisan las actividades de control encontrando, posibilidades de mejoramiento en la descripción de las mismas, se realiza retroalimentación. Se revisa el plan de tratamiento de riesgo con sus respectivas evidencias (D:\Contenedor\Users\avela\OneDrive - Unidad Administrativa Especial De Catastro Distrital\OAP\EVIDENCIAS_RIESGOS_2026\GOTI\IITRIM\RG-GOTI-2) Se revisa el resultado del indicador el cual es favorable, se encuentra cumpliendo la meta esperada. No se evidencia materialización de riesgo </t>
  </si>
  <si>
    <t xml:space="preserve">El equipo de seguimiento de solicitudes, genera mensualmente el análisis de la gestión de solicitudes (incidentes y requerimientos) que están registrados en el aplicativo Mesa de Servicio de TI. </t>
  </si>
  <si>
    <r>
      <rPr>
        <b/>
        <sz val="11"/>
        <color theme="1"/>
        <rFont val="Calibri"/>
        <family val="2"/>
        <scheme val="minor"/>
      </rPr>
      <t>II Trimestre</t>
    </r>
    <r>
      <rPr>
        <sz val="11"/>
        <color theme="1"/>
        <rFont val="Calibri"/>
        <family val="2"/>
        <scheme val="minor"/>
      </rPr>
      <t xml:space="preserve">
Actividad 1: 
Realizar depuraciones de las cuentas de usuario de los recursos tecnológicos de la Unidad contemplando lo establecido en las condiciones especiales de operación del instructivo gestión de accesos.
Se realizan 3 revisiones, de las 3 planeadas, sobre inactividad de cuentas para los abril, mayo y junio. 
Cumplimiento: 100%. </t>
    </r>
  </si>
  <si>
    <r>
      <rPr>
        <b/>
        <sz val="11"/>
        <color theme="1"/>
        <rFont val="Calibri"/>
        <family val="2"/>
        <scheme val="minor"/>
      </rPr>
      <t>II Trimestre</t>
    </r>
    <r>
      <rPr>
        <sz val="11"/>
        <color theme="1"/>
        <rFont val="Calibri"/>
        <family val="2"/>
        <scheme val="minor"/>
      </rPr>
      <t xml:space="preserve">
Actividad 1: depuraciones a cuentas de usuario por mes:abril, mayo y junio.</t>
    </r>
  </si>
  <si>
    <r>
      <rPr>
        <b/>
        <sz val="11"/>
        <color theme="1"/>
        <rFont val="Calibri"/>
        <family val="2"/>
        <scheme val="minor"/>
      </rPr>
      <t>II Trimestre</t>
    </r>
    <r>
      <rPr>
        <sz val="11"/>
        <color theme="1"/>
        <rFont val="Calibri"/>
        <family val="2"/>
        <scheme val="minor"/>
      </rPr>
      <t xml:space="preserve">
Se realizo socialización donde se transmitieron los lineamientos relacionados con la entrega y/o transferencia de información en la Unidad mediante:
a.  Charla presencial de inducción nuevos servidores Ingreso Convocatoria CNSC “Distrito 6”
b. Con el apoyo y cumplimiento del contrato con Bext se realiza la charla técnica de  Desarrollo de Software Seguro y controles de SDLC alineados a la norma ISO 27001:2022
c.  Se realiza charla de seguridad de la información y continuidad del negocio con una participación aproximada de 74 usuarios
d. Charlas de Sensibilización a OCDI</t>
    </r>
  </si>
  <si>
    <r>
      <rPr>
        <b/>
        <sz val="11"/>
        <color theme="1"/>
        <rFont val="Calibri"/>
        <family val="2"/>
        <scheme val="minor"/>
      </rPr>
      <t>II Trimestre</t>
    </r>
    <r>
      <rPr>
        <sz val="11"/>
        <color theme="1"/>
        <rFont val="Calibri"/>
        <family val="2"/>
        <scheme val="minor"/>
      </rPr>
      <t xml:space="preserve">
Presentación a charlas, lista de asistencia y correo  de divulgación.</t>
    </r>
  </si>
  <si>
    <t>Se verifico de manera mensual por parte del gestor de acceso el listado de cuentas inactivas, solicitando a los Jefes de Oficina o Dependencias para que ellos indiquen qué cuentas deben suspenderse definitivamente.</t>
  </si>
  <si>
    <t>No hubo materialización del riesgo</t>
  </si>
  <si>
    <t xml:space="preserve">Se realiza el seguimiento a la matriz de riesgos entregada por el proceso Gestión y Operación de TI el día 10/07/2026, se revisan las actividades de control encontrando, posibilidades de mejoramiento en la descripción de las mismas, se realiza retroalimentación. Se revisa el plan de tratamiento de riesgo con sus respectivas evidencias (D:\Contenedor\Users\avela\OneDrive - Unidad Administrativa Especial De Catastro Distrital\OAP\EVIDENCIAS_RIESGOS_2026\GOTI\IITRIM\RIC-GOTI-1). No se evidencia materialización de riesgo </t>
  </si>
  <si>
    <t>Este control no se ha ejecutado dado que corresponde a la elaboración de investigaciones y en esta vigencia no se han propuesto investigaciones, solo documentos de estudio</t>
  </si>
  <si>
    <t>Se realizó el seguimiento trimestral por parte del jefe y los profesionales de OTC a través de reunión para ver el avance de los estudios propuestos y sus dificultades</t>
  </si>
  <si>
    <t>Se realiza la validación de la calidad de los estudios realizados. De manera particular, para el estudio de la tasa de renta, se verificó que los resultados fueran consistentes y acordes con la metodología propuesta. Una vez validados internamente, estos fueron presentados a Camacol, entidad con la cual también se realizó la correspondiente revisión.  En lo referente al informe de dinámica, después tener la información enviada por la SNR, se validó su consistencia y que se ajustara a los estándares manejados en los anteriores informes. Con esta información se actualizaron las tablas que se manejaron en el boletín anterior, cuya metodología ya se encontraba validada.</t>
  </si>
  <si>
    <t>No se presenta materialización del riesgo</t>
  </si>
  <si>
    <t xml:space="preserve">Se realiza el seguimiento a la matriz de riesgos entregada por el proceso Gestión de Conocimiento e innovación el día 15/07/2026, se revisan las actividades de control encontrando, posibilidades de mejoramiento en la descripción de las mismas, se realiza retroalimentación y la misma es ajustada. Se revisa el resultado del indicadore el cual  se encuentra en el rango favorable. No se evidencia hay materialización de riesgo </t>
  </si>
  <si>
    <t>Se revisa la pertinencia de la politica y del modelo durante el primer trimestre de la vigencia y da como resultado el ajuste en la documentación asociada al proceso</t>
  </si>
  <si>
    <t>% de avance acumulado de la ejecución de las actividades del Plan  de
gestión del conocimiento e innovación (870) / Total de actividades (17) =  51,18%
En lo corrido de la vigencia, se ha alcanzado el 51.18% del 48% programado durante el segundo trimestre alcanzando así el 106%. Esto se ha logrado a partir de la publicación de los mapas de transferencia y su implementación, el desarrollo de la estrategia de socialización de los mapas de conocimiento y planes de transferencia de conocimiento de cada dependencias. La realización de las jornadas académicas en materia contractual. La presentación y aprobación del plan de analitica de datos para la UAECD y el desarrollo de las fases I y II del concurso de conocimientos del Mundial Catastral.</t>
  </si>
  <si>
    <t>Se  revisó el plan de GCIN, por parte del jefe de la OAPAP durante el ultimo trimestre de la vigencia anterior , validando la alineación delmismo con la Planeación Estratégica, la politica de GCIN y el modelo.</t>
  </si>
  <si>
    <t xml:space="preserve">Se presenta el Plan de GCIN al CIGD y el mismo es revisado y  aprobado en el mes de enero de la presente vigencia </t>
  </si>
  <si>
    <t>Se realiza la revisión de los 15 mapas de conocimiento los cuales son aprobados en el aplicativo pandora</t>
  </si>
  <si>
    <t>Se realiza la validación de los 15 mapas de conocimiento.  por parte del profesional lider de GCIN en el aplicativo PANDORA, todos tuvieron retroalimentación, se observan comentarios y devoluciones</t>
  </si>
  <si>
    <t>Se realiza seguimiento al plan y se reporta el indicador correspondiente obteniendo los resultados indicador en el indicador, avance del 106% respecto a lo programado en el perido</t>
  </si>
  <si>
    <t>"Número de estudios o investigaciones
realizados oportunamente (3)/ Número de estudios o investigaciones
programados (8)=37.5%
En el segundo trimestre se alcanza la meta esperada con un acumulado del 37,5%, este avance está representado en la elaboración de dos documentos, el primero "Estimación de tasa de renta anual bruta" y Informe de dinámica inmobiliaria"</t>
  </si>
  <si>
    <t>(Recaudo ejecutado $2.014.264.507/ Recaudo Programado $2.162.749.543)*100% = 93,13%
Las cifras registradas corresponden a las conciliadas con la Tesorería de la UAECD y a los acumulados proyectados y ejecutados que se llevan con corte al II Trimestre.
(Recaudo ejecutado $2.014.264.207 / Meta Programada $7.700.000.000)*100% = 26,16%
Respecto de la meta programada se lleva un avance del 26,16%, resultado que refleja el avance alcanzado en comparación con el cumplimiento de la meta de recaudo programado que es del 28,09%.
Meta de recaudo con cumplimiento al finalizar la vigencia.
Se aporta seguimiento de ingresos (Programación y Recaudo) y correos electrónicos institucionales.
Periodo de Ley de Garantías desde el 31 de enero de 2026 (cuatro meses antes de las elecciones presidenciales) y culminó el 21 de junio de 2026 (extendido hasta segunda vuelta de elecciones presidenciales)</t>
  </si>
  <si>
    <t>Se realizó seguimiento mensual al cumplimiento en términos de las actuaciones judiciales</t>
  </si>
  <si>
    <t>Archivo de reporte de actuaciones de gestión judicial y extrajudicial</t>
  </si>
  <si>
    <t>El Subgerente de Gestión Jurídica revisa si el documento es claro y está conforme a la ley, y si procede la demanda y/o solicitud de conciliación
extrajudicial.</t>
  </si>
  <si>
    <t>Durante el I y II trimestre, cada abogado asignado revisó los informes técnicos  enviados por el área técnica cada vez que se contestó una tutela, lo cual consta en el archivo de reporte de actuaciones de gestión judicial y extrajudicial</t>
  </si>
  <si>
    <t>(108 Actuaciones de gestión judicial y extrajudicial efectuadas en el período 
÷
(108 actuaciones de gestión judicial y extrajudicial recibidas que deben ser atendidas en término ) *100
= 100%</t>
  </si>
  <si>
    <t>No se materializó el riesgo</t>
  </si>
  <si>
    <t>Se realiza el seguimiento a la matriz de riesgos entregada por el proceso el día 10 de julio.
Se revisa el reporte y las evidencias dispuestas en el repositorio establecido.
No se presenta materialización del riesgo.</t>
  </si>
  <si>
    <t>La Subgerente de Gestión Jurídica revisó, dentro del término de respuesta establecido por el juzgado para cada caso, cada una de las contestaciones de tutelas proyectada por el respectivo apoderado para radicación al juzgado, incluidos los antecedentes y soportes.</t>
  </si>
  <si>
    <t>La Subgerente de Gestión Jurídica revisó, dentro del término de respuesta establecido por el juzgado para cada caso, cada una de las impugnaciones proyectada por el apoderado para radicación al juzgado.</t>
  </si>
  <si>
    <t>Se revisa cada  cumplimiento proyectado por el apoderado para radicación al juzgado.</t>
  </si>
  <si>
    <t>Conforme a lo previsto en el procedimiento de representación judicial y extrajudicial y como actividad de control, la Subgerente de Gestión Jurídica revisó los conceptos elaborado por los abogados respecto de la procedencia de actuaciones judiciales y solicitudes de conciliación extrajudicial</t>
  </si>
  <si>
    <t>La Gerente Jurídica  revisó 8 solicitudes de concepto jurídico y, cuando así se requirió, solicitó aclaraciones o ajustes</t>
  </si>
  <si>
    <t>(8 respuestas oportunas a conceptos generadas en el periodo / 8 solicitudes de concepto que se deben atender en el periodo) *100
= 100%</t>
  </si>
  <si>
    <t>Conforme al cronograma de revisiones previsto, el profesional de la Gerencia Jurídica revisó los servicios de información  web listados en el procedimiento identificando las novedades normativas y jurisprudenciales e informando mediante correo electrónico a los líderes de calidad y responsables del proceso para su respectiva revisión e incorporación en el normograma, si así aplica.</t>
  </si>
  <si>
    <t>Cada Responsable de proceso y el líder de calidad realizaron la revisión de las novedades o cambios comunicados desde la Gerencia Jurídica determinando su inclusión o no al normograma del proceso</t>
  </si>
  <si>
    <t>Cada vez que el responsable de cada proceso determinó que procedía el ajuste al normograma, remitió la socialización al profesional de la Gerencia Jurídica que remitió la norma, al líder de MIPG de la Gerencia Jurídica, así como al asesor de proceso y a los servidores de la dependencia, lo cual quedó evidenciado en los respectivos correos.</t>
  </si>
  <si>
    <t>Durante la vigencia 2026, una vez verificada la información a actualizar, el 30 de marzo se ajustó la caracterización del proceso de Gestión jurídica por actualización del normograma institucional y, mediante mesa de servicios a comunicaciones se solicitó su publicación en la sección de transparencia de la página web de la entidad.</t>
  </si>
  <si>
    <t>1 Revisiones programadas/ 1 Revisiones ejecutadas = 100%</t>
  </si>
  <si>
    <t>Se realizó el seguimiento, según consta en Acta No. 4 Plan de mejoramiento Contraloría NC-2025-031, 4° reunión seguimiento bimestral. Seguimiento al cobro de incapacidades</t>
  </si>
  <si>
    <t>Acta No. 4 Plan de mejoramiento Contraloría NC-2025-031, 4° reunión seguimiento bimestral</t>
  </si>
  <si>
    <t>Durante el periodo se recibió un expediente para cobro coactivo. El abogado asignado realizó la revisión del mismo mediante lista de chequeo denominada "Listado de documentos requeridos". Este documento reposa junto con el expediente del correspondiente cobro.</t>
  </si>
  <si>
    <t>Se realizó seguimiento trimestral a los proceso judiciales que tiene a cargo la entidad</t>
  </si>
  <si>
    <t>Archivo de reporte de actuaciones de gestión judicial y extrajudicial
Reportes SIPROJ</t>
  </si>
  <si>
    <t>Mediante el instrumento denominado "Cuadro de control de actividades", se evidenció que cada abogado realizó registro semanal del avance de los procesos judiciales y revisó que toda la información del proceso haya sido cargada en el SIPROJ</t>
  </si>
  <si>
    <t>La Gerencia Jurídica emitió con oportunidad las solicitudes de concepto jurídico que le fueron radicadas, según consta en el reporte del indicador GJUR-01  Oportunidad en la atención de conceptos, revisión y/o elaboración de Proyectos normativos</t>
  </si>
  <si>
    <t>Carpetas One Drive _Excel relatoría
Conceptos jurídicos emitidos</t>
  </si>
  <si>
    <t xml:space="preserve">El Gerente Jurídico revisa el proyecto de concepto jurídico, si es del caso realiza observaciones y solicita las correcciones que considere. </t>
  </si>
  <si>
    <t>Mediante acta de reunión N° 1 del 21-11-2025 realizó reunión liderado por la jefe OCI junto con el equipo de la OCI, realizando revisión exhaustiva del Plan anual Auditorias proyectado para la vigencia 2026, se trataron los siguitentes temas: 1-Mapa de aseguramiento Oficina Asesora de Planeación y Aseguramiento de Procesos 2026; 2-Caja de herramientas –Conocimiento Entidad. 3-Priorización de trabajos de auditoría de acuerdo con Instrumento DAFP. 4-Temas de interés de la alta dirección. 5-Definición Plan anual de auditorías vigencia 2026. 6-Proposiciones y varios.</t>
  </si>
  <si>
    <t>El CICCI revisó, propuso ajustes y aprobó el Plan Anual de Auditorías vigencia 2026, evidenciado mediante acta de reunión N° 5 de diciembre 19 de 2025 del CICCI.</t>
  </si>
  <si>
    <t>El jefe OCI verificó el Programa de auditoría propuesto, los objetivos, metodologia, actividades a ejecutar para las auditorías de gestión programadas en el primer y segundo trimestre de 2026, y determinó los ajustes que dieron lugar y posterior aprobación.</t>
  </si>
  <si>
    <t>El jefe OCI verificó el contenido de los informes preliminares de evaluación, seguimientos, auditorías de gestión programados en el primer y segundo trimestre de 2026 y se determinó la suficiencia, su objetividad y se realizaron los ajustes indicados por la jefe OCI.</t>
  </si>
  <si>
    <t>Se realizó seguimiento a las actividades del PAA 2026 asi: Se realizó retroalimentación en el CICCI mediante Acta de reunión N° 1  y N° 2de enero 27 y mayo 12 de 2026; se reportó en Pandora el POA de la OCI de enero, febrero, marzo, abril, mayo y junio de 2026; se reportó en Pandora los indicadores de Proceso del primer y segundo trimestre de 2026; Se realizaron reunión de seguimiento de las actividades del PAA 2026, lideradas por la jefe OCI con el equipo de trabajo OCI, se verificó el cumplimiento de las actividades programadas, los informes generados versus los programados de periodiciadad mensual de enero a junio de 2026 evidenciados mediante actas de reunión de la N°1 a la N°6 de 2026.</t>
  </si>
  <si>
    <t xml:space="preserve">
N. de actividades del plan de auditorías ejecutadas 16)/total de actividades del plan anual de auditorías programadas para el periodo (16)*100 =100%
RG_EIGE_1_Ind_clave(EIGE-01) EjecuPlanauditorias_II_trim_26</t>
  </si>
  <si>
    <t>Se realiza el seguimiento a la matriz de riesgos entregada por el proceso el día 09 de julio. Una vez atendidas las recomendaciones y complementadas las evidencias, se encuentran conforme los indicadores reportados y los resultados al seguimiento. No se presenta materialización del riesgo.</t>
  </si>
  <si>
    <t>Se realizó la jornada de socialización  y sensibilización progrmada sobre  técnicas de auditoría vigentes- "Evaluación de la efectividad de los riesgos"</t>
  </si>
  <si>
    <t>RG_EIGE_2_Control_asis_riesgos
RG_EIGE_2_Cap_Riesgos</t>
  </si>
  <si>
    <t xml:space="preserve">El profesional asignado para realizar las auditorías, seguimiento y/o evaluaciones, verifica el contenido del informe preliminar en coordinación con el equipo auditor, previamente al envió para revisión y observaciones de la Jefe de la OCI; no obstante, este control se tiene proyectado ajustarlo. </t>
  </si>
  <si>
    <t>N. de informes sin inconsistencias (16)/Total de informes generados (16) *100=100%.  
Durante el segundo trimestre no se presentó inconsistencias en cuanto al contenido de los informes de la OCI. El 100% de consistencia en
los productos emitidos por la Oficina de Control Interno fortalecen la transparencia, la confianza institucional y la efectividad del control interno, aportando valor estratégico y preventivo a la gestión de la entidad
RG_EIGE_2_Ind_clave_(EIGE-02) Inforsininconsist_II_trim_26</t>
  </si>
  <si>
    <t xml:space="preserve">RIC_EIGE_1_ACT_1_Control_asis_riesgos.
RIC_EIGE_1_ACT_1Cap_Riesgos </t>
  </si>
  <si>
    <t>Durante el II-TRIM-2026 se realizó seguimiento  a la suscripción de conflictos de interes  por parte de los auditores  en las auditorias de gestion programadas (Seguimiento  ejecutado(1)/(1) seguimiento programado)*100: 100%</t>
  </si>
  <si>
    <t>RIC_EIGE_1_ACT_2_LPC_Declaracion_Conflicto_Interes_walt</t>
  </si>
  <si>
    <t>NO APLICA</t>
  </si>
  <si>
    <t xml:space="preserve">Se verificó el cumplimiento de las actuaciones disciplinarias sin evidenciarse riesgos por vencimiento de términos ni incumplimiento de procedimientos </t>
  </si>
  <si>
    <t>Se verificó que la OCDI cuenta con los recursos presupuestales para  la contratación del personal de apoyo - contrato 140-2026</t>
  </si>
  <si>
    <t xml:space="preserve">(21 procesos disciplinarios gestionados (18 en Instrucción - OCDI y 3 en Juzgamiento SGJ) / 21 procesos activos 18 en Instrucción - OCDI y 3 en Juzgamiento SGJ) ) * 100 : 100%
</t>
  </si>
  <si>
    <t>Se realiza el seguimiento a la matriz de riesgos entregada por el proceso el día 10 de julio. Una vez atendidas las recomendaciones y complementadas las evidencias, se encuentran conforme los indicadores reportados y los resultados al seguimiento. No se presenta materialización del riesgo.</t>
  </si>
  <si>
    <t>Mensualmente la OCDI realiza seguimiento a la ejecución de las actividades dispuestas en el cronograma preventivo, constatándose su cumplimiento a cabalidad.</t>
  </si>
  <si>
    <t>(3 actividades para fortalecer la conducta ética, fomentar la cultura disciplinaria y el enfoque a la pevención realizadas / 3 actividades programadas) * 100: 100%</t>
  </si>
  <si>
    <t xml:space="preserve">Para el segundo trimestre 2026 el equipo de la Ocdi participó en las siguientes capacitaciones:
8/04/2026:  CURSO INTEGRAL DE EXCEL E INTELIGENCIA ARTIFICIAL. Ponente Concursemos SAS
26/05/2026: 2do Comité Distrital de Asuntos Disciplinarios. Ponente:DDAD
28/05/2026: 1 Sesión Micro ciclo de orientaciones- Prevención disciplinaria en contratación. Ponente: DDAD
</t>
  </si>
  <si>
    <t xml:space="preserve">Soporte de asistencia a charlas y curso. </t>
  </si>
  <si>
    <t>En reunión de seguimiento efectuada durante los meses de abril, mayo y junio de 2026, se realizó seguimiento a la actividad, durante estos meses no se reportaron declaraciones de conflicto de interés por parte del personal de la Oficina.</t>
  </si>
  <si>
    <t>Actas de reunión Nos. 004,005,006 (abril -mayo-junio 2026)</t>
  </si>
  <si>
    <t xml:space="preserve">Mensualmente la OCDI realiza seguimiento a la ejecución de las actividades en cumplimiento de la labor correctiva y preventiva, constatándose que se encuentran acorde con la normatividad vigente y el Manual Único de Procesos y Procedimientos de la Alcaldia Mayor de Bogotá. </t>
  </si>
  <si>
    <t>Se verificó en los procesos con decisión de Pliego de cargos, que todas las actuaciones fueron debidamente notificados y comunicados, sin presentarse inconvenientes.</t>
  </si>
  <si>
    <t>La OCDI realizó la valoración integral de las pruebas obrantes en todos los expedientes disciplinarios, así como evaluación de supuestos de hecho y de derecho, sin presentarse observaciones o ajustes a las mismas</t>
  </si>
  <si>
    <t>Durante el II trimestre de 2026, se identificó un (1) proceso disciplinario en etapa de alegatos de conclusión con proyección de fallo de primera instancia (proceso No. 031-2023), la Subgerente de Gestión Jurídica verificó, a través del expediente digital, que las correspondientes notificaciones y comunicaciones previas se encontraban efectivamente realizadas, como resultado de esta verificación no se identificaron observaciones ni necesidad de ajuste, por lo que no hubo lugar a devolución, como evidencia de la ejecución del control, se dejaron los soportes correspondientes en el expediente digital, el cual se encuentra debidamente actualizado a la fecha.</t>
  </si>
  <si>
    <t>Durante el II trimestre de 2026 se profirió un (1) fallo de primera instancia, correspondiente al proceso No. 031-2023, expedido el 19 de junio de 2026, la Subgerente de Gestión Jurídica verificó lo pertinente a la presentación de recursos previo a la expedición de la constancia de ejecutoria, encontrando que, a la fecha de corte del presente reporte, el proceso se encuentra dentro del término legal para la interposición de recursos, por lo cual aún no se ha expedido dicha constancia, no se identificaron observaciones ni hubo lugar a devoluciones al funcionario, como evidencia de la ejecución del control, el fallo de primera instancia se encuentra cargado en el expediente digital.</t>
  </si>
  <si>
    <t xml:space="preserve">Se realizó la revisión de las notificaciones y comunicaciones de un expediente en etapa de juzgamiento,  sin presentarse observaciones o ajustes adicionales </t>
  </si>
  <si>
    <t xml:space="preserve">No aplica </t>
  </si>
  <si>
    <t>Se revisó y aprobó por parte del CIGD en el mes de enero el PETI</t>
  </si>
  <si>
    <t xml:space="preserve">Se revisa mensualmente por el Gerente de Tecnología, la ejecución de la planeación estrategica, para lo cual se reúne con los Gestores de Proyecto, Líderes Técnicos, Analistas de Desarrollo, y registran el seguimiento en una matriz en Excel. ( Hay ocasiones en las que el seguimiento se puede realizar hasta semanalmente) </t>
  </si>
  <si>
    <t xml:space="preserve"> Se realiza la revisión a la ejecución del PETI, por parte del CIGD, esto ha permitido  realizar reprogramación a las actividades propuestas</t>
  </si>
  <si>
    <r>
      <rPr>
        <b/>
        <sz val="11"/>
        <rFont val="Calibri"/>
        <family val="2"/>
        <scheme val="minor"/>
      </rPr>
      <t>II Trimestre</t>
    </r>
    <r>
      <rPr>
        <sz val="11"/>
        <rFont val="Calibri"/>
        <family val="2"/>
        <scheme val="minor"/>
      </rPr>
      <t xml:space="preserve">
(Avance acumulado de la ejecución del
plan de trabajo (48,63%)/ Avance programado acumulado del plan
para el período evaluado (53,72%)) *100% = 90,52%
</t>
    </r>
  </si>
  <si>
    <t xml:space="preserve">
Se realiza el seguimiento a la matriz de riesgos entregada por el proceso Gestión Estrategica de Tecología el día 10/07/2026, se revisan las actividades de control encontrando, posibilidades de mejoramiento en la descripción de las mismas, se realiza retroalimentación. Se revisa el resultado del indicador el cual es aunque no se cumple con la meta esperada aun se encuentra en el rango favorable. No se evidencia hay materialización de riesgo </t>
  </si>
  <si>
    <t>En el segundo trimestre se ejecutan las actividades programadas en la estrategia de comunicaciones de Seguridad y privacidad de la información 2026</t>
  </si>
  <si>
    <t>EstrategiaComunicaciones_SGSPI2026.xlsx
Seguimiento plan comunicación SGSPI 2026.pdf</t>
  </si>
  <si>
    <t>Durante el ultimo trimestre de 2025 se  revisó por parte del Gerente de Tecnología el plan de seguridad y privacidad de la información y el plan de tratamiento de riesgos de seguridad y privacidad de la información, el cual es presentado al CIGD en el mes de enero, con el fin de garantizar el cumplimiento de los lineamientos e esa materia. Durante lo corrido de esta vigencia se viene trabajando en la actualización del Documento Técnico Manual de Politicas Detalladas de Seguridad y Privacidad de la información yel cual ya fue revisado por el Gerente de Tecnología.</t>
  </si>
  <si>
    <t>Se revisó y aprobó el plan de seguridad y provacidad de la información y el plan de tratamiento de riesgos de seguridad y privacidad d ela información, el cual es revisado y aprobado de manera definitiva por el CIGD en el mes de enero con el fin de garantizar la protección de la información institucionales en el marco de los lineamientos definidos. Durante lo corrido de esta vigencia se viene trabajando en la actualización del Documento Técnico Manual de Politicas Detalladas de Seguridad y Privacidad de la información y se espera contar con la aprobación del mismo, por parte del CIGD en el tercer trimestre de la vigencia.</t>
  </si>
  <si>
    <t xml:space="preserve">Se reciben y tramitan los memorandos entregados por parte de los jefes de dependencia o designados solicitando la inactivación de las cuentas de usuario expiradas . </t>
  </si>
  <si>
    <t xml:space="preserve">Se realiza capacitación y socialización a través de piezas de comunicaciones.  Trimestralmente el oficial de seguridad de la información realiza una charla sobre la misma temática, con el proposito de fortalecer el conocimiento de los servidores en los temas relacionados con la protección de la información. </t>
  </si>
  <si>
    <t xml:space="preserve">Se valida mensualmente por parte de los administradores de la plataforma, la disponibilidad y capacidad de todas las capas de la infraestructura tecnológica. Durante la vigencia se realizó monitoreo completo a la disponibilidad y capacidad de las capas de bases de datos, servicio de cómputo en servidores OCI y Azure, redes y comunicaciones y seguridad, y se muestra un buen comportamiento en la estabilidad de la infraestructura tecnológica. Para el segundo trimestre de 2026, se cuenta con un total de 80.808 horas disponibles versus 80.808 horas ofrecidas (41.496 horas de disponibilidad en OCI, y 39.312 horas de disponibilidad en Azure). </t>
  </si>
  <si>
    <t xml:space="preserve"> Se realizan reuniones con los enlaces de continuidad de negocio de cada proceso para identificar la información crítica, y elaborar los BIA. Estos documentos son insumo para elaborar los Planes de Continuidad del Negocio que deben entregarse en septiembre.</t>
  </si>
  <si>
    <r>
      <rPr>
        <b/>
        <sz val="11"/>
        <rFont val="Calibri"/>
        <family val="2"/>
        <scheme val="minor"/>
      </rPr>
      <t>II Trimestre</t>
    </r>
    <r>
      <rPr>
        <sz val="11"/>
        <rFont val="Calibri"/>
        <family val="2"/>
        <scheme val="minor"/>
      </rPr>
      <t xml:space="preserve">
Incidentes de seguridad de la información que impiden la prestación de servicios de TI 
(No total de eventos o incidentes de seguridad en el periodo, evidenciados y/o reportados, clasificados como seguridad de la información de acuerdo co el instructivo de gestión de incidentes de seguridad de la información (58) -
 N. Total de de eventos e incidentes de seguridad de la información que impidieron la prestación de servicios(0)  (50) / No Total de eventos o indicentes en el periodo, evidenciadosy/o reportados, clasificados como seguridad de la información de acuerdo con el instructivo de gestión de incidentes de seguridad la información(58))*100)= 100%
Durante el primer trimestre 2026 se presentaron 50 eventos de seguridad de la información (16 incidentes reportados por mesa de servicios de TI y 34 por SOC (Centro de Operaciones de Seguridad)). Ninguno de los eventos o incidentes afectó o impidió la prestación de servicios de TI. </t>
    </r>
  </si>
  <si>
    <t xml:space="preserve">Se realiza el seguimiento a la matriz de riesgos entregada por el proceso Gestión Estrategica de Tecología el día 10/07/2026, se revisan las actividades de control encontrando, posibilidades de mejoramiento en la descripción de las mismas, se realiza retroalimentación. Se revisa el plan de tratamiento de riesgo con sus respectivas evidencias (D:\Contenedor\Users\avela\OneDrive - Unidad Administrativa Especial De Catastro Distrital\OAP\EVIDENCIAS_RIESGOS_2026\GEST\IITRIM\RG-GEST-2) Se revisa el resultado del indicador el cual es favorable, se encuentra cumpliendo la meta esperada. No se evidencia hay materialización de riesgo 
</t>
  </si>
  <si>
    <t>Se realizó el seguimiento al cumplimiento del PAA en dos instrumentos: 1. Segumiento mensual PAA y 2. Consolidado de contratación que contiene el enlace de publicación (COLUMNA C: SECOP o TIENDA VIRTUAL) de cada uno de los 15 procesos contractuales suscritos por el UAECD en el segundo trimestre del 2026.</t>
  </si>
  <si>
    <r>
      <rPr>
        <sz val="11"/>
        <color rgb="FF000000"/>
        <rFont val="Calibri"/>
        <family val="2"/>
        <scheme val="minor"/>
      </rPr>
      <t>1. Segumiento mensual PAA y</t>
    </r>
    <r>
      <rPr>
        <sz val="11"/>
        <color rgb="FFFF0000"/>
        <rFont val="Calibri"/>
        <family val="2"/>
        <scheme val="minor"/>
      </rPr>
      <t xml:space="preserve"> </t>
    </r>
    <r>
      <rPr>
        <sz val="11"/>
        <color rgb="FF000000"/>
        <rFont val="Calibri"/>
        <family val="2"/>
        <scheme val="minor"/>
      </rPr>
      <t>2. consolidado de contratación.</t>
    </r>
  </si>
  <si>
    <t>Este control se ejerce a través del seguimiento mensual al Plan Anual de Adquisiciones (PAA) liderado por la Subdirectora de Contratación, quien desarrolla actividades de monitoreo sobre su ejecución e incorpora esta actividad como punto fijo del orden del día en los comités de contratación, garantizando una revisión periódica y sistemática de las necesidades de contratación de la entidad en cumplimiento del principio de planeación.</t>
  </si>
  <si>
    <t>Este control se ejerce a través del abogado de la Subdirección de Contratación, quien realiza la revisión de legalidad y el cargue de los documentos requeridos para la suscripción de cada contrato, verificando el lleno de los requisitos establecidos. Dicha verificación se ratifica mediante los flujos de aprobación del proceso contractual en la plataforma SECOP II, en los cuales intervienen la Subdirectora de Contratación y el ordenador del gasto, garantizando así una revisión escalonada y con niveles de validación antes de la suscripción del contrato.</t>
  </si>
  <si>
    <t xml:space="preserve">Para el II Trimestres de 2026 se realizaron las siguientes gestiones al respecto: 
FORMATOS Y PROCEDIMIENTOS
1. Formato: LISTA DE CHEQUEO – CONTRATOS DE PRESTACIÓN DE SERVICIOS PROFESIONALES Y/O DE APOYO A LA GESTIÓN v.4 - 14/05/2026 
Se incorpora texto aclaratorio para hacer efectiva la exención del requisito de la libreta militar para las personas transgénero de acuerdo con la Directiva 005 de 2021. 
2. CARACTERIZACIÓN PROCESO GESTIÓN CONTRACTUAL V7- 07-07/2026 
Se realiza la actualización de normograma y matriz de riesgos  
3. DOCUMENTO TÉCNICO MANUAL DE SUPERVISIÓN E INTERVENTORÍA v.4 - 1/04/2026 
Se incluye en el glosario nuevas definiciones asociadas concretamente al conflicto de intereses. Se incluye la mención al documento GCON-03-FR-13_V1_FORMATO DESIGNACIÓN DE SUPERVISIÓN” Y la responsabilidad sobre el documento GCON-03-FR-4. FORMATOINFORMEDESUPERVISION”, Se crean las funciones generales: BB. Ejercer la supervisión contractual hasta la fecha en que sea designado el nuevo supervisor y realizar la entrega previa y formal del documento “GCON-03-FR-17_V1_FORMATO INFORME DE SUPERVISIÓN”, en el cual se detalle el estado de ejecución del o de los contratos a su cargo y las observaciones sobre el cumplimiento de las obligaciones contractuales CC: Asegurar la publicación correcta, completa y oportuna de los informes de supervisión y los soportes de ejecución correspondientes en el SECOP II hasta la fecha de su retiro, garantizando que el supervisor entrante cuente con la información necesaria para autorizar los pagos y continuar el seguimiento contractual. DD: Declarar de manera oportuna, expresa y por escrito cualquier situación real, potencial o sobreviniente de conflicto de intereses que pueda afectar la objetividad, imparcialidad o independencia en el ejercicio de la supervisión contractual, absteniéndose de adelantar actuaciones asociadas al contrato mientras se adopten las decisiones administrativas correspondientes. Se crea el acápite: 7.6 1.1. FUNCIONES DEL SUPERVISOR E INTERVENTOR RESPECTO DE LA FACTURACIÓN ELECTRONICA. Se desarrolla con mayor detalle el acápite: 12. CONFLICTO DE INTERESES, de acuerdo con los parámetros de la DIRECTIVA No. 04 DE 2025. 
4. FORMATO AUTORIZACIÓN OBJETOS IGUALES v.2 10/07/2026 
Se actualiza con la precisión de que el art 5 del Decreto 062 de 2024, esta compilado en el art 336 del Decreto único Sectorial 645 de 2025.  
CIRCULARES
1. Circular 07 “Conformación de expediente electrónico – Procesos de Contratación gestionados en el SECOP II por la UAECD”  09 de abril de 2026. 
2. Circular 08 “Lineamiento para la aplicación del principio de anualidad presupuestal y el principio de planeación en los procesos contractuales de la UAECD”  19 de mayo de 2026. </t>
  </si>
  <si>
    <t>Este control se ejerce a través de las mesas de trabajo realizadas con la Subdirectora de Contratación en el marco de las gestiones adelantadas para la suscripción de los diferentes contratos, espacios en los que se revisan los documentos del proceso y se formulan los ajustes o correcciones que se consideren pertinentes. Adicionalmente, los documentos generados desde la Subdirección son sometidos a su consideración y cuentan con su visto bueno previo a su oficialización, y su validación se ratifica mediante el flujo de aprobación dispuesto en la plataforma SECOP II, garantizando así una revisión integral y con respaldo formal en cada etapa del proceso contractual.</t>
  </si>
  <si>
    <t xml:space="preserve">(15 procesos publicados en el periodo / 15 de solicitudes de procesos de selección radicados con el lleno de los requisitos en el periodo)*100
Como resultado del seguimiento correspondiente al segundo trimestre de 2026, consistente en verificar que todos los procesos contractuales cuenten con su enlace de consulta que evidencia la publicidad de las fases del proceso contractual en tiempo real con la trazabilidad electronica del sello temporal de las actuaciones contractuales en la plataforma del SECOP II, se pudo establecer que no se materializó el riesgo asociado a la publicación de los procesos contractuales con el lleno de requisitos en el SECOP II. Como soporte de la verificación se aporta base de contratos suscritos "CONSOLIDADO DE CONTRATACIÓN 2026" en el segundo trimestre con el correspondiente enlace de publicación.
</t>
  </si>
  <si>
    <t xml:space="preserve">No se materializó el riesgo
</t>
  </si>
  <si>
    <t>Se realiza el seguimiento a la matriz de riesgos entregada por el proceso el día 14 de julio.
Se revisa el reporte y las evidencias dispuestas en el repositorio establecido.
No se presenta materialización del riesgo.</t>
  </si>
  <si>
    <t>Se allega la base consolidada de los contratos suscritos desde la vigencia 2018 hasta la fecha, contenida en el archivo Excel denominado "CONTRATOS PARA LIQUIDAR 2018-2026". En dicha matriz se priorizaron los contratos de acuerdo con la fecha de pérdida de competencia para adelantar el trámite de liquidación, información que se encuentra registrada en la columna I, con el fin de facilitar el seguimiento y la gestión oportuna de los procesos de liquidación. Así mismo, en la columna C del referido archivo se detalla el estado actualizado de cada contrato a la fecha, permitiendo identificar aquellos que requieren trámite de liquidación y efectuar el seguimiento correspondiente.</t>
  </si>
  <si>
    <t>1. Contratos para liquidar 2018-2026</t>
  </si>
  <si>
    <t>Para el II Trimestres de 2026 los supervisores radicaron 23 mesas de servicio para realizar control de legalidad a tramites de liquidación: SOL0370569-26, SOL0370706-26, SOL0371098-26, SOL0371593-26, SOL0372306-26, SOL0372702-26, SOL0372745-26, SOL0372749-26, SOL0373050-26, SOL0373664-26, SOL0374473-26, SOL0375602-26, SOL0375952-26, SOL0375995-26, SOL0376003-26, SOL0376026-26, SOL0376213-26, SOL0376268-26, SOL0376317-26, SOL0376321-26, SOL0376962-26, SOL0377375-26, SOL0377710-26</t>
  </si>
  <si>
    <t>Este control se materializa a través del uso y suscripción de listas de chequeo por parte de los abogados de la Subdirección de Contratación, las cuales constituyen documentos controlados diseñados para los diferentes trámites contractuales, incluyendo el proceso de liquidación. Mediante este instrumento se verifica de manera integral que la documentación radicada cumpla con los requisitos establecidos en el procedimiento, garantizando la completitud y consistencia del expediente contractual previo a la suscripción del acta de liquidación. Dichas listas de chequeo reposan en el expediente contractual electrónico publicado en la plataforma SECOP II, garantizando su trazabilidad, transparencia y disposición permanente para consulta.</t>
  </si>
  <si>
    <t>Este control se materializa mediante la revisión integral del expediente contractual, verificando que los soportes documentales exigidos por el procedimiento se encuentren completos y en debida forma. La trazabilidad de dicha revisión queda registrada en el acta de liquidación, cuando procede su suscripción, documento que reposa en el expediente contractual electrónico publicado en la plataforma SECOP II, garantizando su transparencia y disposición permanente para consulta.</t>
  </si>
  <si>
    <t>Este control se materializa a través del visto bueno de la Subdirectora de Contratación en el acta de liquidación, previo a su suscripción. Dicha revisión permite verificar que el documento esté debidamente elaborado y cumpla con los requisitos legales exigidos, y en caso de identificarse errores o inconsistencias, el acta es devuelta al abogado designado para los ajustes correspondientes, garantizando así que el documento final refleje de manera fiel y completa las condiciones de ejecución y cierre del contrato antes de su formalización.</t>
  </si>
  <si>
    <t>Este control se materializa con la publicación en el expediente electrónico de la plataforma SECOP II de la totalidad de los trámites y actuaciones del proceso contractual, incluyendo el acta de liquidación suscrita por las partes. Dicha publicación constituye un paso ineludible en el proceso, toda vez que es a través de esta plataforma mediante la cual se gestionan y surten las aprobaciones del trámite de liquidación, garantizando la trazabilidad, transparencia y publicidad de cada actuación contractual conforme a los principios que rigen la contratación estatal.</t>
  </si>
  <si>
    <t>Se verificaron los once (11) procesos contractuales competitivos suscritos durante el periodo, revisando y descargando los respectivos estudios y/o análisis de sector y de mercado que soportan cada proceso.
Así mismo, se constató que los contratos suscritos bajo la modalidad de Selección Abreviada – Acuerdo Marco de Precios a través de la Tienda Virtual del Estado Colombiano contienen el análisis de sector y de mercado incorporado en los estudios previos, documentos que igualmente fueron descargados y se aportan en la carpeta correspondiente como soporte de la verificación realizada.</t>
  </si>
  <si>
    <t>(11) estudios y/o análisis de sector y (4) estudios previos</t>
  </si>
  <si>
    <t>Este control se materializa desde el inicio del trámite contractual, toda vez que el diligenciamiento y radicación del estudio previo correctamente estructurado —incluyendo la justificación, componentes técnicos, objeto, alcance, modalidad propuesta, anexo técnico, estructura de costos y formato de solicitud de cotización a proveedores— constituye un requisito ineludible para adelantar el control de legalidad y formalizar la vinculación contractual. Lo anterior se refuerza por cuanto la plataforma PANDORA no permite el avance del proceso sin la incorporación de este documento, y de igual manera, las mesas de servicios de la Subdirección de Contratación condicionan el inicio de los trámites a su debida radicación, garantizando así que ningún proceso contractual se adelante sin contar con una planeación debidamente documentada y soportada desde el área requirente.</t>
  </si>
  <si>
    <t>Este control cuenta con un respaldo institucional sólido, toda vez que la estructuración y revisión de los estudios y documentos previos se encuentra reglamentada en el Procedimiento GCON-PR-02 "Estructuración de Estudios y Documentos Previos", que establece de manera clara las etapas, responsables y requisitos para garantizar la coherencia, correctas unidades de medida y adecuada estructura de los anexos técnico y económico, incluyendo el formato de cotización y el análisis de precios para la comparabilidad de ofertas.
Este procedimiento se complementa y refuerza con la Circular 05 del 12 de marzo de 2026, mediante la cual se expidieron los lineamientos para la elaboración de estudios de precios de mercado y análisis del sector, y se delimitaron las responsabilidades en la etapa de planeación contractual, dotando al proceso de un marco normativo interno claro y actualizado.
Adicionalmente, la entidad cuenta con un profesional con dedicación exclusiva a esta gestión, lo que garantiza un seguimiento permanente, especializado y oportuno a la estructuración de los estudios y documentos previos, fortaleciendo así la calidad y consistencia de la planeación contractual antes de iniciar el proceso de cotización formal.</t>
  </si>
  <si>
    <t>Este control cuenta con un respaldo institucional sólido, toda vez que la estructuración y revisión de los estudios y documentos previos se encuentra reglamentada en el Procedimiento GCON-PR-02 "Estructuración de Estudios y Documentos Previos", que establece de manera clara las etapas, responsables y requisitos para garantizar la coherencia, correctas unidades de medida y adecuada estructura de los anexos técnico y económico, incluyendo el formato de cotización y el análisis de precios para la comparabilidad de ofertas.
Este procedimiento se complementa y refuerza con la Circular 05 del 12 de marzo de 2026, mediante la cual se expidieron los lineamientos para la elaboración de estudios de precios de mercado y análisis del sector, y se delimitaron las responsabilidades en la etapa de planeación contractual, dotando al proceso de un marco normativo interno claro y actualizado.
Adicionalmente, la entidad cuenta con un profesional con dedicación exclusiva a esta gestión, cuyo aval sobre los estudios del sector, cotizaciones y demás documentos de la etapa de planeación constituye un requisito ineludible para avanzar en el proceso de contratación, lo que garantiza un control efectivo, especializado y permanente sobre la calidad y consistencia de los insumos previos antes de iniciar el proceso de cotización formal.</t>
  </si>
  <si>
    <t>La Subgerencia de Contratación adelantó las siguientes capacitaciones dirigidas a los supervisores:
Socialización en Supervisión y Pagos: se desarrolló una sesión de carácter participativo en la que se presentaron dos instrumentos prácticos de apoyo: (i) el paso a paso del procedimiento para la cuenta de cobro y el plan de pagos en SECOP II, y (ii) la socialización de las funciones de supervisión con énfasis en el proceso de pagos. Al finalizar la sesión, los supervisores consignaron sus dudas e inquietudes, las cuales serán atendidas en una convocatoria virtual posterior, orientando así la actividad hacia los requerimientos reales de los supervisores. En el mismo espacio se socializó la creación de los formatos "Designación de Supervisión" e "Informe de Supervisión", orientados a fortalecer la trazabilidad de la gestión, así como la incorporación del acápite de Facturación Electrónica en la versión 4 del Manual de Contratación del 1 de abril de 2026.
Formación de Competencias en Supervisión de Contratos Estatales: en el marco del Plan Institucional de Capacitación 2026, la Subgerencia lideró esta capacitación el día 17 de abril de 2026, en el horario de 2:30 a 4:30 p.m. Como soporte de esta actividad se allegan la convocatoria, la presentación utilizada y la evaluación realizada.</t>
  </si>
  <si>
    <t>Como soporte de esta actividad se allegan la convocatoria, la presentación utilizada y la evaluación realizada.</t>
  </si>
  <si>
    <t>Este control se encuentra delimitado y formalizado en el Manual de Supervisión e Interventoría, instrumento técnico que establece de manera expresa las funciones del supervisor en el componente financiero del contrato, incluyendo el seguimiento a la ejecución financiera, la verificación de que los pagos y desembolsos se efectúen en los términos y por las sumas pactadas en las cláusulas contractuales, y la prevención de pagos adicionales o mayores valores ejecutados sin soporte presupuestal que puedan comprometer la financiación del contrato.
En refuerzo de este control, la Subgerencia de Contratación adelantó las siguientes capacitaciones dirigidas a los supervisores:
Socialización en Supervisión y Pagos: se desarrolló una sesión de carácter participativo en la que se presentaron dos instrumentos prácticos de apoyo: (i) el paso a paso del procedimiento para la cuenta de cobro y el plan de pagos en SECOP II, y (ii) la socialización de las funciones de supervisión con énfasis en el proceso de pagos. Al finalizar la sesión, los supervisores consignaron sus dudas e inquietudes, las cuales serán atendidas en una convocatoria virtual posterior, orientando así la actividad hacia los requerimientos reales de los supervisores. En el mismo espacio se socializó la creación de los formatos "Designación de Supervisión" e "Informe de Supervisión", orientados a fortalecer la trazabilidad de la gestión, así como la incorporación del acápite de Facturación Electrónica en la versión 4 del Manual de Contratación del 1 de abril de 2026.
Formación de Competencias en Supervisión de Contratos Estatales: en el marco del Plan Institucional de Capacitación 2026, la Subgerencia lideró esta capacitación el día 17 de abril de 2026, en el horario de 2:30 a 4:30 p.m. Como soporte de esta actividad se allegan la convocatoria, la presentación utilizada y la evaluación realizada.</t>
  </si>
  <si>
    <t>Este control se materializa a través del cargue y actualización permanente de los soportes correspondientes en el plan de pagos del numeral 7 de ejecución de la plataforma SECOP II, mecanismo que permite al supervisor mantener actualizado el estado financiero del contrato y verificar en tiempo real que los pagos se efectúen dentro del plazo y por los montos pactados, sin que el valor ejecutado exceda la apropiación presupuestal asignada. El cumplimiento de esta obligación queda registrado de manera trazable en el expediente electrónico del contrato, garantizando su transparencia y disponibilidad permanente para consulta y control.
En refuerzo de este control, el 3 de junio de 2026 se llevó a cabo la jornada académica "Procedimiento Cuenta de Cobro, Plan de Pagos y Funcionamiento SECOP", orientada a fortalecer las habilidades de los supervisores y brindar acompañamiento estratégico para la mejora en el desempeño de sus funciones y obligaciones en la ejecución contractual, profundizando de manera práctica en el manejo de los instrumentos y plataformas requeridos para el adecuado ejercicio de este control financiero.</t>
  </si>
  <si>
    <t>Este control se materializa en el marco de las obligaciones funcionales de los supervisores designados, quienes tienen el deber de conocer y aplicar los procesos, procedimientos internos, formatos y demás instrumentos institucionales relacionados con el manejo y trámite de los contratos a su cargo, incluyendo el procedimiento para la gestión de pagos y el registro del seguimiento a la ejecución contractual en los formatos establecidos para tal fin.
Es pertinente precisar que el cumplimiento de estas obligaciones no es potestativo, sino que constituye un deber funcional cuyo incumplimiento puede acarrear consecuencias de orden disciplinario, de conformidad con las disposiciones contenidas en el Código General Disciplinario Ley 1952 de 2019</t>
  </si>
  <si>
    <t>Este control se materializa a través de la plataforma PANDORA, herramienta institucional que facilita la recopilación y centralización de la información relacionada con la ejecución contractual, y que condiciona el envío a pago de las cuentas de cobro a la revisión y aprobación previa del supervisor, quien debe verificar que el informe de ejecución presentado por el contratista se encuentre debidamente soportado antes de autorizar su trámite. De esta manera, la plataforma no solo optimiza la gestión documental sino que garantiza de manera estructural que ninguna cuenta de cobro avance en el proceso de pago sin el aval expreso del supervisor, fortaleciendo el control financiero y la trazabilidad de la ejecución contractual.</t>
  </si>
  <si>
    <t>Este control se materializa en el marco de las obligaciones expresas del supervisor establecidas en el Manual de Supervisión e Interventoría, y se apoya en la plataforma PANDORA, la cual facilita la verificación de la consistencia entre el servicio efectivamente prestado y el valor a pagar, condicionando el trámite de pago a la revisión y aprobación del supervisor. En los casos en que los pagos se efectúen por fracción de mes, el supervisor deberá realizar el cálculo matemático correspondiente para determinar el monto exacto a reconocer, garantizando que el valor pagado corresponda de manera proporcional y precisa al servicio realmente ejecutado, evitando reconocimientos por períodos no laborados o no soportados.</t>
  </si>
  <si>
    <t>Este control se materializa mediante la suscripción de las actas de recibo parcial de obra, bienes o servicios por parte del supervisor y el contratista, previo a cualquier pago, las cuales deben estar debidamente soportadas con las pruebas de recibo a satisfacción que acrediten que las actividades, avances u entregas parciales se ejecutaron de conformidad con lo pactado en el contrato. Dicha obligación se encuentra expresamente establecida en el Manual de Supervisión e Interventoría y su trazabilidad queda registrada en el expediente electrónico del contrato publicado en SECOP II, garantizando que ningún pago parcial se efectúe sin el respaldo documental correspondiente.</t>
  </si>
  <si>
    <t>Este control se materializa en el marco de la articulación interinstitucional y el control de legalidad, a través de las mesas de trabajo lideradas por el abogado de la Subgerencia de Contratación junto con el enlace de contratación del área requirente, espacios en los que se revisa la consistencia de la estructuración del proceso, se verifican las condiciones del presupuesto oficial y se constata que los documentos elaborados cumplan con los criterios establecidos en la normatividad vigente y respondan a las necesidades de contratación identificadas. Estas mesas constituyen un mecanismo de control previo que permite identificar y corregir oportunamente inconsistencias antes de avanzar en el proceso de selección.</t>
  </si>
  <si>
    <t>Este control se materializa como parte del flujo de aprobación previsto en la plataforma PANDORA, lo que garantiza de manera estructural su cumplimiento, toda vez que el sistema condiciona el avance del proceso a la revisión, validación y firma de los documentos previos por parte del enlace de contratación. En caso de identificarse inconsistencias o requerirse ajustes, el documento es devuelto al abogado designado para las correcciones pertinentes, reiniciando el flujo de aprobación hasta que los documentos cumplan con los criterios de ajuste, consistencia y pertinencia exigidos, garantizando así que ningún proceso avance sin contar con la validación formal del enlace de contratación.</t>
  </si>
  <si>
    <t>Este control se materializa a través del visto bueno del abogado de la Subgerencia  de Contratación, quien adelanta la revisión de legalidad de los documentos precontractuales en cada proceso de selección. El cargue y publicación de dichos documentos en la plataforma SECOP II constituye en sí mismo el aval del control de legalidad previo, toda vez que si el proceso no se encuentra completo y ajustado al ordenamiento jurídico vigente, no se procede a su publicación.
Adicionalmente, cada actuación realizada en SECOP II queda registrada con sello temporal, lo que garantiza la trazabilidad, y aval  de cada documento publicado, permitiendo verificar con precisión el momento en que se surtió cada etapa del proceso y dejando constancia permanente del cumplimiento del control de legalidad en el expediente electrónico contractual.</t>
  </si>
  <si>
    <t>Este control se materializa a través del visto bueno de la Subgerencia de Contratación, quien realiza un análisis contractual integral de los documentos del proceso como garantía del control de legalidad, formulando los aportes y correcciones que considere pertinentes antes de emitir su aprobación. Dicha validación se encuentra integrada en los flujos de aprobación de la plataforma SECOP II, lo que garantiza de manera estructural su cumplimiento, toda vez que el sistema condiciona el avance del proceso contractual a su revisión y aprobación expresa, impidiendo que cualquier actuación se formalice o publique sin contar con el aval de la Subgerente de Contratación. Cada aprobación queda registrada con sello temporal en el expediente electrónico, garantizando la trazabilidad y autenticidad de cada actuació</t>
  </si>
  <si>
    <t/>
  </si>
  <si>
    <t>Este control se materializa a través del informe del comité evaluador, documento en el que quedan consignadas de manera expresa cada una de las revisiones, aprobaciones y avales emitidos por los integrantes del comité respecto de los aspectos evaluados de la propuesta, verificando su conformidad con los criterios establecidos en la invitación pública. En caso de requerirse aclaraciones sobre algún aspecto de la propuesta susceptible de ser aclarado, estas son remitidas al abogado encargado del proceso para su trámite. Dicho informe reposa en el expediente electrónico publicado en SECOP II, garantizando su trazabilidad, transparencia y disponibilidad permanente como soporte del proceso de selección</t>
  </si>
  <si>
    <t>Este control se materializa a través del visto bueno de la Subgerente de Contratación sobre el informe de evaluación definitivo, previo a su publicación en SECOP II, garantizando que la evaluación de las ofertas se haya adelantado de manera correcta y conforme a los criterios establecidos en la invitación pública. Dicha validación se encuentra integrada en los flujos de aprobación de la plataforma SECOP II, lo que impide que el informe sea publicado sin contar con su aval expreso, quedando cada actuación registrada con sello temporal en el expediente electrónico contractual como garantía de trazabilidad y autenticidad del proceso de selección.</t>
  </si>
  <si>
    <t>Este control se materializa y se encuentra expresamente regulado en el Manual de Supervisión e Interventoría v.4, actualizado el 1 de abril de 2026, instrumento que incorporó las siguientes novedades relevantes para el fortalecimiento de este control:
Incorporación expresa del formato GCON-03-FR-13_V1 "Formato Designación de Supervisión" y del formato GCON-03-FR-17_V1 "Formato Informe de Supervisión", con la delimitación de responsabilidades sobre cada uno.
Creación de nuevas funciones generales del supervisor, entre las que se destacan:
Ejercer la supervisión contractual hasta la fecha en que sea designado el nuevo supervisor, realizando la entrega previa y formal mediante el "Formato Informe de Supervisión", en el cual se detalle el estado de ejecución de los contratos a su cargo y las observaciones sobre el cumplimiento de las obligaciones contractuales.
Asegurar la publicación correcta, completa y oportuna de los informes de supervisión y los soportes de ejecución correspondientes en SECOP II hasta la fecha de su retiro, garantizando que el supervisor entrante cuente con la información necesaria para autorizar los pagos y continuar el seguimiento contractual.
Estas actualizaciones fortalecen la trazabilidad y la continuidad en el ejercicio de la supervisión, asegurando que los cambios de supervisor no generen vacíos en el seguimiento contractual ni afecten la ejecución de los contratos a cargo de la entidad.</t>
  </si>
  <si>
    <t>Este control se encuentra expresamente establecido en el Manual de Supervisión e Interventoría v.4, y se materializa a través de la vigilancia periódica y permanente del supervisor durante la ejecución del contrato, la cual no se limita al momento de certificar y aprobar pagos, sino que se extiende a lo largo de toda la ejecución contractual con el propósito de identificar de manera temprana circunstancias que puedan afectar la calidad de los bienes, obras o servicios contratados y adoptar los correctivos pertinentes de forma oportuna. Este seguimiento se apoya en la plataforma PANDORA, la cual facilita la recopilación y centralización de la información de ejecución contractual y condiciona el trámite de pago a la revisión y aprobación previa del supervisor, reforzando así el control continuo sobre la ejecución. El registro de esta labor queda consignado en los informes periódicos de supervisión publicados en SECOP II, garantizando su trazabilidad y disponibilidad permanente.</t>
  </si>
  <si>
    <t>Este control se encuentra expresamente establecido en el Manual de Supervisión e Interventoría v.4, y se materializa a través de la verificación por parte del supervisor de que los pagos y desembolsos se efectúen en los términos y por las sumas pactadas contractualmente, evitando reconocimientos sin soporte presupuestal o la desfinanciación del contrato. Incluye la verificación de la correcta ejecución financiera y la revisión oportuna de las solicitudes de pago en cumplimiento de la programación PAC. La plataforma PANDORA apoya estructuralmente este control al condicionar el trámite de pago a la revisión y aprobación previa del supervisor.</t>
  </si>
  <si>
    <t>Este control se encuentra expresamente establecido en el Manual de Supervisión e Interventoría v.4, y se materializa a través del cargue y actualización permanente de los soportes en el plan de pagos del numeral 7 de ejecución de SECOP II, mecanismo que permite verificar en tiempo real que los pagos se efectúen dentro del plazo y por los montos pactados, sin que el valor ejecutado exceda la apropiación presupuestal asignada. Cada actualización queda registrada con sello temporal en el expediente electrónico, garantizando la trazabilidad y autenticidad de la ejecución financiera del contrato.</t>
  </si>
  <si>
    <t>Este control se materializa a través de la verificación y aprobación por parte del supervisor de las solicitudes de pago debidamente publicadas en el plan de pagos de SECOP II y en la plataforma PANDORA, la cual condiciona estructuralmente el avance del trámite de pago a dicha aprobación expresa. Adicionalmente, el supervisor tiene la obligación de evaluar las reclamaciones de contenido económico presentadas por el contratista, emitir concepto debidamente soportado con los documentos, cotizaciones y demás elementos probatorios pertinentes, y someterlas a consideración del ordenador del gasto, conforme a lo establecido en el Manual de Supervisión e Interventoría v.4.</t>
  </si>
  <si>
    <t>Este control se encuentra expresamente establecido en el Manual de Supervisión e Interventoría v.4, y se materializa en la verificación de la consistencia entre el servicio efectivamente prestado y el valor a pagar, apoyándose en la plataforma PANDORA como herramienta de control previo al trámite de pago. En los casos en que los pagos se efectúen por fracción de mes, el supervisor deberá realizar el cálculo matemático correspondiente para determinar el monto exacto a reconocer, garantizando que el valor pagado corresponda de manera proporcional y precisa al servicio realmente ejecutado.</t>
  </si>
  <si>
    <t>Se cumplió en el primer trimestre de 2026. Se expidió la Circular 07 de 2026: Conformación de expediente electrónico – Procesos de Contratación gestionados en el SECOP II por la UAECD.</t>
  </si>
  <si>
    <t>Circular 07 de 2026</t>
  </si>
  <si>
    <t>Este control se materializa mediante el diligenciamiento y suscripción de la lista de chequeo por parte del servidor o contratista encargado de la revisión de los documentos precontractuales, instrumento que garantiza que se incluyan todos los documentos obligatorios antes de proceder a su publicación en SECOP I o II. Dicha lista se suscribe por el colaborador y  reposa en el expediente electrónico contractual, y su cumplimiento constituye un requisito previo e ineludible para el cargue y publicación del proceso, toda vez que si el expediente no se encuentra completo y ajustado al ordenamiento jurídico, no se procede a su publicación en la plataforma.</t>
  </si>
  <si>
    <t>Este control se encuentra expresamente establecido en el Manual de Supervisión e Interventoría v.4, y se materializa a través de la actualización permanente del expediente contractual electrónico en SECOP II, en el cual el supervisor debe publicar, dentro de los tres días siguientes a su generación, toda la información relacionada con la ejecución del contrato, incluyendo la correspondencia cursada con el contratista, las actas suscritas y, cuando sea necesario, los registros fotográficos y/o magnéticos correspondientes. Cada publicación queda registrada con sello temporal, garantizando la trazabilidad, integridad y disponibilidad permanente del expediente para consulta y control.</t>
  </si>
  <si>
    <t>Este control se encuentra expresamente establecido en el Manual de Supervisión e Interventoría v.4, y se materializa a través de la actualización permanente del expediente contractual electrónico en SECOP II, en el cual el supervisor debe publicar, dentro de los tres días siguientes a su generación, toda la información relacionada con la ejecución del contrato, incluyendo la correspondencia cursada con el contratista, las actas suscritas y, cuando sea necesario, los registros fotográficos y/o magnéticos correspondientes. Este control se complementa con la plataforma PANDORA, que facilita la recopilación y centralización de la información de ejecución y condiciona el trámite de pago a la verificación de la publicación de los documentos correspondientes, actuando como una barrera de control efectiva. Cada publicación queda registrada con sello temporal en el expediente electrónico, garantizando la trazabilidad, integridad y disponibilidad permanente del expediente para consulta y control.</t>
  </si>
  <si>
    <t>Con el propósito de garantizar el cumplimiento efectivo de esta actividad, la Subgerencia de Contratación desarrolló una estrategia de cierre de expedientes que, a la fecha, ha permitido gestionar el cierre de más de 700 contratos, actuando de manera articulada con los supervisores pero liderando directamente la actividad, lo que ha representado un avance significativo en el saneamiento y depuración del expediente electrónico institucional en la plataforma SECOP II. Cada cierre queda registrado con sello temporal, garantizando la trazabilidad y el cierre formal y completo de cada expediente contractual.</t>
  </si>
  <si>
    <t>Este control se materializa a través de los flujos de aprobación de la plataforma PANDORA, los cuales están diseñados de manera que el contratista debe cargar previamente el soporte de publicación del informe aprobado junto con los documentos de ejecución y los pagos de seguridad social en SECOP II, siendo este paso un requisito ineludible para que el flujo continúe hacia la autorización del pago. De esta manera, la plataforma actúa como una barrera de control estructural que impide que se avance o autorice cualquier pago sin que se haya certificado la publicación correspondiente de los documentos exigidos, eliminando la posibilidad de tramitar pagos sin el cumplimiento previo de publicaciones en SECOP II de las obligaciones documentales y de seguridad social del contratista, en línea con lo establecido en el Manual de Supervisión e Interventoría v.4.</t>
  </si>
  <si>
    <t xml:space="preserve">Se cumplió en el I trimestre de 2026. Se realizó solicitud (17/02/2026) a los funcionales de la plataforma PANDORA para ejecuitar el desarrollo pertinente que permita evidenciar la obligatoriedad del cargue de los documentos 17. FORMATO DECLARACIÓN DE CONFLICTO DE INTERÉS SIDEAP (PERSONA NATURAL) y 18. DECLARACIÓN JURAMENTADA DE BIENES Y CONFLICTO DE INTERESES SIGEP II (ARTÍCULO 2, LITERAL G DE LA LEY 2013 DE 2019), en el flujo contractual. </t>
  </si>
  <si>
    <t xml:space="preserve">Correo con solicitud a la OAPAP y captura de pantalla la parametrización de los documentos </t>
  </si>
  <si>
    <t>Este control se materializa a través de la lista de chequeo del proceso precontractual, en la cual la declaración de conflictos de interés constituye un requisito expreso que debe ser acreditado antes de que inicie el tramite contractual. Este cumplimiento se refuerza estructuralmente mediante los flujos de cargue documental la plataforma PANDORA, los cuales impiden el avance del proceso hasta tanto no se acredite el cargue del documento correspondiente.</t>
  </si>
  <si>
    <t xml:space="preserve">
Este control se materializa mediante el diligenciamiento y suscripción de la lista de chequeo del proceso precontractual por parte del abogado gestor del proceso y el revisor designado, quienes verifican de manera conjunta que el expediente contractual incluya, entre otros, los siguientes documentos obligatorios:
Formato Declaración de Conflicto de Interés SIDEAP (personas naturales).
Declaración Juramentada de Bienes y Conflicto de Intereses SIGEP II, de conformidad con el artículo 2, literal g de la Ley 2013 de 2019.
La lista de chequeo suscrita por ambos hace parte integral del expediente contractual electrónico publicado en SECOP II, constituyéndose en el soporte formal que acredita la verificación del cumplimiento de estos requisitos, y su diligenciamiento es un paso ineludible para avanzar en el proceso contractual, toda vez que los flujos de la plataforma PANDORA no permiten el avance sin la acreditación del cargue de los documentos exigidos.</t>
  </si>
  <si>
    <t>Este control hace parte del control de legalidad desarrollado por el abogado revisor de la Subgerencia de Contratación, quien verifica que los documentos aportados por el futuro contratista —específicamente el Formato Declaración de Conflicto de Interés SIDEAP (personas naturales) y la Declaración Juramentada de Bienes y Conflicto de Intereses SIGEP II, de conformidad con el artículo 2, literal g de la Ley 2013 de 2019— no reporten inhabilidad o conflicto de intereses que impidan la vinculación contractual. La aprobación del revisor sobre este aspecto constituye un requisito ineludible para avanzar en el proceso, toda vez que sin dicha validación los flujos de la plataforma PANDORA no permiten continuar con el trámite contractual, garantizando así que ninguna vinculación se formalice sin la verificación expresa de estos requisitos de idoneidad e integridad del futuro contratista.</t>
  </si>
  <si>
    <t>Teniendo en cuenta que para una correcta sensibilización a servidores y colaboradores de la Subgerencia de Contratación, en señales de alerta en la debida diligencia ante Lavado de Activos, Financiación del Terrorismo y Financiación de la Proliferanción de Armas de Destrucción Masiva LA/FT/FPADM, se requería contar con un lineamiento institucional que desarrollara este tema. El pasado 7 de julio de 2026, fue publicado el Documento Técnico Manual de Debida Diligencia LA/FT/FPADM con código DIES-DT-05_V1, en el que se establecen lineamientos especificos en la contratación de contrapartes, alertas o señales de alerta, listas vinculantes y restrictivas, etc. Teniendo en cuenta la anterior, no fue posible realizar la sosialización programada para el segundo trimestre 2026; sin embargo, se está avanzando en generar una adecuada implementación al Sistema de Administración de Riesgos de Lavado de Activos y Financiación del Terrorismo (SARLAFT), y por ello se llevó a cabo una primera sensibilización al equipo de gestión del conocimiento. Se espera, poder cumplir con esta actividad, en el III Trimestre de 2026.</t>
  </si>
  <si>
    <t>1. DOCUMENTO TÉCNICO MANUAL DEBIDA DILIGENCIA DE LAVADO DE ACTIVOS, FINANCIACIÓN DEL TERRORISMO Y FINANCIACIÓN DE LA PROLIFERACIÓN DE ARMAS DE DESTRUCCIÓN MASIVA (LA/FT/FPADM) DIES-DT-05_V1
2. Listado de asistencia capacitación Equipo de Gestión del Conocimiento</t>
  </si>
  <si>
    <t>El pasado 7 de julio 2026, la Oficina Asesora de Planeación y Aseguramiento de Procesos (OAPAP) institucionalizó el Docuemnto Técnico Manual de Dabida Diligencia LA/FT/FPADM en el que se presentan lineamientos para esta gestión. Así mismo, se institucionalizó el Procedimiento de Reporte de Operaciones Insuales y Sospechosas, que permite el reporte de la Subgerencia de Contratación, Subgerencia de Talento Humano y Supervisores, la identificación de señales de alerta, que puedan derivar o no, en una operación sospechosa. Teniendo en cuenta la publicación de dicha documentación, no fie posible iniciar la actualización de procedimientos del proceso de Gestión Contractual de acuerdo a la modadlidad de contratación. Sin embargo, contando con los lineamientos requeridos para iniciar con esta actividad, será posible iniciar su actualización en el III Trimestre de 2026.</t>
  </si>
  <si>
    <t>1. PROCEDIMIENTO REPORTE DE OPERACIONES INUSUALES Y SOSPECHOSAS  DIES-PR-08_V1</t>
  </si>
  <si>
    <t xml:space="preserve">Aunque para el periodo no estaba expedido el Documento Técnico Manual de Debida Diligencia LA/FT/FPADM, ni se realizó sensibilización a servidores y colaboradores de la Subgerencia de Contratación, cada abogado realizó la revisión de antecedentes e idoneidad del contratista de acuerdo a lo previsto en los procedimientos vigentes para cada modalidad de contratación. </t>
  </si>
  <si>
    <t xml:space="preserve">Aunque para el periodo no estaba expedido el Documento Técnico Manual de Debida Diligencia LA/FT/FPADM,  ni se realizó sensibilización a servidores y colaboradores de la Subgerencia de Contratación, cada abogado realizó la revisión de antecedentes e idoneidad del contratista de acuerdo a lo previsto en los procedimientos vigentes para cada modalidad de contratación. </t>
  </si>
  <si>
    <t>Se realizó la revisión del documento PAT por parte del Gerente de IDECA y de los Subgerentes de Operaciones y Analítica de Datos, encontrándolo conforme con los lineamientos impartidos, acorde con las estrategias propuestas y alineado con el Plan de Desarrollo, así como con las demás necesidades interinstitucionales y los objetivos estratégicos de la UAECD. Esta revisión se llevó a cabo durante el mes de enero, previo a la aprobación del plan, generándose las versiones correspondientes del documento. Como evidencia, se cuenta con el versionamiento de los documentos y el acta de aprobación por parte de la Presidencia de la Comisión IDECA.</t>
  </si>
  <si>
    <t>Se realiza el seguimiento, monitoreo y control del PAT de manera mensual por parte del Gerente de IDECA, los Subgerentes de Operaciones y Analítica de Datos, junto con el profesional a cargo del procedimiento de fortalecimiento de la gobernanza. Como evidencia, se cuenta con la matriz de seguimiento al plan anual de trabajo y las presentaciones realizadas a la Gerencia IDECA.</t>
  </si>
  <si>
    <t>Se realizó la aprobación del Plan Estratégico (2023-2033) ante la Comisión IDECA en la Tercera Sesión Ordinaria de 2023. Como evidencia, se cuenta con el acta de aprobación, la cual se encuentra publicada en el enlace de transparencia de la UAECD.</t>
  </si>
  <si>
    <t xml:space="preserve">(% acumulado de ejecución de las actividades del plan anual de trabajo de la IDE de Bogotá en el período (53.42) / % de programación de las actividades del plan anual de trabajo de la IDE de Bogotá en la vigencia (100%)) * 100= 53,42%
En lo corrido de la vigencia se ha avanzado en un 53,42% frente al 50% programado, superando la meta programada en un 106,8%; esta sobre ejecución se debe a la disposición de 8 datos temáticos nuevos y la actualización de 3 datos temáticos más de los programados para el período. </t>
  </si>
  <si>
    <t>Se realiza el seguimiento a la matriz de riesgos entregada previamente y vía teams por el proceso Gestión de Información Geográfica el día 14/07/2026, se realizan retroalimentación y el día 15/07/2026 el proceso envía nuevamente mediante correo electrónico. Se revisa y la misma contiene observaciones las cuales son subsanadas por el proceso de manera inmediata. Se revisan las actividades de control encontrando, posibilidades de mejoramiento en la descripción de estas, se realiza retroalimentación y se corrige. Se revisa el resultado del indicador, el cual es favorable, se encuentra cumpliendo la meta esperada. se hacen observaciones frente al diligenciamiento del formato, No se evidencia que hay materialización de riesgo.</t>
  </si>
  <si>
    <t>Se realizó 1 sesion el 20 de febrero,  en dicha reunión se hace revisión de  las normas nuevas o actualizadas que inciden sobre los instrumentos existentes o por desarrollar, se realiza la revisión de la normativa identificada a ser incluida o actualizada en el normograma del proceso de Gestión de Información Geográfica, se actualiza el archivo de Excel del normograma del proceso de Gestión de Información Geográfica.</t>
  </si>
  <si>
    <t>20260220 ActaRevNormograma</t>
  </si>
  <si>
    <t>Se revisó y aprobó la propuesta de priorización por parte del Gerente de IDECA durante el primer trimestre de 2026.  Adicionalmente, se evidencia que la propuesta no ha presentado modificaciones desde su aprobación.</t>
  </si>
  <si>
    <t xml:space="preserve">Se revisaron los instrumentos preliminares por parte del profesional líder de instrumentos, encontrando que los 2 documentos cuentan con las especificaciones necesarias para su implementación. </t>
  </si>
  <si>
    <t>Se aplicaron las pruebas a los 2 instrumentos terminados  y se validó la funcionalidad del instrumento técnico, encontrando conformidad con el producto por parte del Subgerente de Operaciones. Como evidencia, se cuenta con los correos electrónicos correspondientes. Posteriormente, se realizó la publicación, previa aprobación de la Gerente, de acuerdo con el procedimiento establecido.</t>
  </si>
  <si>
    <t xml:space="preserve">(% de ejecución de  actividades para la elaboración de propuestas de instrumentos técnicos o jurídicos desarrolladas en el período (57)/ % de programación de  actividades para la elaboración de propuestas de instrumentos técnicos o jurídicos programadas a desarrollar en la vigencia (100)) * 100= 57%
En lo corrido de la vigencia se tiene un avance de 57% cumpliendo en un 100% con la meta programa para el periodo </t>
  </si>
  <si>
    <t>Se realiza el seguimiento a la matriz de riesgos entregada previamente y vía teams por el proceso Gestión de Información Geográfica el día 14/07/2026, se realizan retroalimentación y el día 15/07/2026 el proceso envía nuevamente mediante correo electrónico. Se revisa y la misma contiene observaciones las cuales son subsanadas por el proceso de manera inmediata. Se revisan las actividades de control encontrando, posibilidades de mejoramiento en la descripción de estas, se realiza retroalimentación y se corrige. Se revisa el plan de tratamiento de riesgo con sus respectivas evidencias (D:\Contenedor\Users\avela\OneDrive - Unidad Administrativa Especial De Catastro Distrital\OAP\EVIDENCIAS_RIESGOS_2026\GIGE\ITRIM\RG-GIGE-2) Se revisa el resultado del indicador el cual es favorable, se encuentra cumpliendo la meta esperada. No se evidencia hay materialización de riesgo</t>
  </si>
  <si>
    <t>Se verificó, por parte del profesional de la Gerencia IDECA y del profesional de la Subgerencia de Operaciones, la actualización del Catálogo de Recursos Geográficos, ( 60 recursos geográficos actualizados en el trimestre), sin encontrar errores en la información cargada. Se evidencian los correos electronicos y el catalogo actualizado.</t>
  </si>
  <si>
    <t>Se analizaron los requerimientos correspondientes al trimestre, encontrando que no se han presentado solicitudes ni órdenes de cambio para mantenimiento o desarrollo durante este período.</t>
  </si>
  <si>
    <t>Número de recursos geográficos actualizados en el período = (recursos geográficos solicitados para actualizar en el catálogo en el período (60) / número de recursos geográficos actualizados en el catálogo (60))*100 =100%
Durante lo corrido de la vigencia se cumplió con la meta programada del 100% . Lo anterior En el primer trimestre de la vigencia 2026 donde se realiza la inserción, actualización y/o eliminación de 60 recursos geográficos, correspondientes a los procedimientos de Gestión de Datos Temáticos (15), Gestión de Datos de Referencia (17) y Gestión de Servicios Web Geográficos (28).</t>
  </si>
  <si>
    <t xml:space="preserve">Se realizaron tres sesiones de trabajo  para el seguimientos correspondientes a los meses de abril, mayo y junio de 2026 </t>
  </si>
  <si>
    <t>ACTADEREUNION 04_2026
ACTADEREUNION 05_2026
ACTADEREUNION 06_2026</t>
  </si>
  <si>
    <t>Se realiza el seguimiento a la atención de requerimientos de recursos geográficos ( 214 requerimientos en el trimestre), a partir de la información consignada en la matriz de uso y manejo de recursos geográficos, verificando el cumplimiento de los criterios de calidad y oportunidad, de acuerdo con los términos legales aplicables a las respuestas emitida, sin presentar devoluciones.</t>
  </si>
  <si>
    <t xml:space="preserve">(Número  de requerimientos de recursos geográficos atendidos con oportunidad y calidad  (214) / Total de requerimientos de recursos geográficos recibidos para atención (214)) *100=100%
En lo corrido de la vigencia se cumplió el 100% de la meta programada. De conformidad con lo establecido en el procedimiento de atención de recursos geográficos, se verificó el cumplimiento de las condiciones especiales de atención de 214 requerimientos realizados a la Gerencia Ideca y las Subgerencias de Operaciones y de Analítica de Datos. </t>
  </si>
  <si>
    <t>Se realiza el seguimiento a la matriz de riesgos entregada previamente y vía teams por el proceso Gestión de Información Geográfica el día 14/07/2026, se realizan retroalimentación y el día 15/07/2026 el proceso envía nuevamente mediante correo electrónico. Se revisa y la misma contiene observaciones las cuales son subsanadas por el proceso de manera inmediata. Se revisan las actividades de control encontrando, posibilidades de mejoramiento en la descripción de estas, se realiza retroalimentación y se corrige. Se revisa el plan de tratamiento de riesgo con sus respectivas evidencias (D:\Contenedor\Users\avela\OneDrive - Unidad Administrativa Especial De Catastro Distrital\OAP\EVIDENCIAS_RIESGOS_2026\GIGE\IITRIM\RG-GIGE-4) Se revisa el resultado del indicador el cual es favorable, se encuentra cumpliendo la meta esperada. No se evidencia hay materialización de riesgo</t>
  </si>
  <si>
    <t>Se verificaron, por parte del profesional de la Subgerencia de Operaciones, las actualizaciones de los documentos correspondientes a los datos de referencia reportados para el segundo trimestre (17), encontrando conformidad en su forma, consistencia y coherencia. Lo anterior se realizó de acuerdo con las pruebas de calidad ejecutadas por el equipo de trabajo. Como evidencia, se cuenta con el formato de prueba de calidad.</t>
  </si>
  <si>
    <t>Se validó, por parte del profesional de la Subgerencia de Operaciones, la actualización y el cargue de los datos de referencia, sin encontrar inconsistencias en la información. Este control se realiza trimestralmente y se verifica mediante los formatos de chequeo de cargue.</t>
  </si>
  <si>
    <t>Se realizó el mantenimiento y soporte de las aplicaciones y sistemas de información por parte del profesional de la Gerencia de Tecnología. Durante el trimestre no se presentaron incidentes que afectaran la prestación del servicio. Adicionalmente, el SOC efectuó el monitoreo diario de la infraestructura, validando que no existieran incidentes. Como evidencia, se cuenta con los correos electrónicos correspondientes. Asimismo, las solicitudes son atendidas a través de la mesa de servicios.</t>
  </si>
  <si>
    <t>(Número  de datos de referencia actualizados por versión (17)/ Total de datos de referencia solicitados para actualizar por versión (17)) *100=100%
En lo corrido de la vigencia se tiene un cumplimiento del 100% frente a la meta programada para el periodo, se realizaron las siguientes actividades: convocatoria para la versión del Mapa de Referencia del trimestre en curso, así mismo, se enviaron las comunicaciones a usuarios y lideres de instituciones miembros de IDECA como grupos de valor. A corte del 30 de marzo de 2026 se actualizaron 17 niveles de información de los 40 que conforman el conjunto de datos, así: 13 capas vectoriales;  4  tablas con las capas  (Sector Catastral; Manzana; Lote; Construcción; Uso; Predio; Placa Domiciliaria; Andén; Calzada; Cicloruta; Puente; Red Biciusuarios; Separador; Estado superficial Calzada; Área Urbanística; Nombre Geográfico; Estrato Socioeconómico) que se comunicaron a los interesados de estos datos.v</t>
  </si>
  <si>
    <t>Se revisó y validó, por parte del profesional universitario administrador de la base de datos, que los datos cumplieran con lo establecido en el instructivo para el cargue de la base de datos geográfica. Esta verificación se realizó mediante correo electrónico para cada uno de los 46 datos trabajados durante el trimestre.</t>
  </si>
  <si>
    <t>Se verificó, por parte del líder de datos temáticos, que los documentos técnicos cumplieran con los criterios de forma, consistencia y coherencia. Esta actividad se realizó utilizando el formato establecido para tal fin, para cada uno de los 46 datos trabajados durante el trimestre.</t>
  </si>
  <si>
    <t>Se realizó la supervisión diaria  de todos los componentes de la infraestructura tecnológica de la UAECD, para lo cual se cuenta con la bitácora de programación, soporte y monitoreo de servidores. Adicionalmente, el SOC realizó el monitoreo diario de la infraestructura, validando que no se presentaran incidentes.</t>
  </si>
  <si>
    <t>(Número  de datos temáticos actualizados y/o generados en el período (61%) / Total de datos  temáticos programados para actualizar y/o generar en la vigencia (100)) *100=61%
En lo corrido de la vigencia se tiene un acumulado de ejecución del 61% superando la meta esperada para el mes de junio en un 122%, producto adelantado con las siguientes entidades: Secretaría Distrital del Hábitat SDHT, con 6 datos nuevos y 23 datos actualizados; Caja de la Vivienda Popular CVP, con 1 dato actualizado; Unidad Administrativa Especial de Catastro Distrital UAECD - OTC, con 2 datos nuevos y 8 datos actualizados; Secretaría General, Archivo Distrital, con 1 dato actualizado; e Instituto Distrital de Recreación y Deporte IDRD, con 5 datos nuevos.</t>
  </si>
  <si>
    <t>Se verifica, por parte del líder de servicios de la Subgerencia de Operaciones, que el servicio web geográfico en ambiente de pruebas cumpla con los requisitos mínimos exigidos y las buenas prácticas para los servicios web geográficos, revisando aspectos como la disposición de los servicios en estándares OGC, sus capacidades y su licencia de uso, entre otros.
Durante el trimestre se revisaron 28 servicios. Esta actividad se realiza por demanda, en el marco del procedimiento de datos temáticos. Como evidencia, se cuenta con el registro correspondiente mediante correo electrónico.</t>
  </si>
  <si>
    <t>Se revisa, por parte del Subgerente de Operaciones, la capacidad de despliegue del servicio en el navegador web, verificando la coherencia de la información geográfica a disponer, la disponibilidad del servicio y de todas sus capas. Esta actividad se registra mediante correo electrónico, incluyendo capturas de pantalla del despliegue realizado en el navegador y en el visor geográfico.</t>
  </si>
  <si>
    <t>Se verificó, por parte del profesional de la Subgerencia de Operaciones (administrador de consola), que los servicios publicados en producción (28) cumplieran con los requisitos mínimos y las buenas prácticas establecidas. Esta actividad se realizó mediante la verificación en el visor geográfico y en el navegador web, donde se validó su conformidad. Lo anterior se llevó a cabo en atención a solicitudes realizadas vía correo electrónico.</t>
  </si>
  <si>
    <t>Se validó, por parte del administrador de la plataforma de la Gerencia de Tecnología, la disponibilidad de la infraestructura tecnológica, encontrando que durante el segundo trimestre no se presentaron indisponibilidades en los servicios (servidores y portal). Esta actividad se evidencia en el informe de disponibilidad y capacidad de la infraestructura tecnológica.</t>
  </si>
  <si>
    <t>(Número de servicios web geográficos actualizados o generados en el período (28) / Total de servicios web geográficos solicitados para publicar (28))  * 100=1005
Durante el segundo trimestre de 2026 se logró la publicación de 28 servicios web geográficos nuevos o actualizados que cumplen los requisitos de conformidad y facilitan la interoperabilidad al permitirle a los usuarios acceder a servicios con protocolos estándar y documentados. Se exceptúan aquellos servicios web geográficos duplicados o no conformes.</t>
  </si>
  <si>
    <t>Se realizó la revisión y aprobación, por parte del Gerente de IDECA y de los Subgerentes de Operaciones y Analítica de Datos, del documento de la Estrategia de Promoción, Difusión y Fortalecimiento. Esta actividad se realiza una vez al año y fue aprobada en el mes de marzo de 2026. Como evidencia del control, se cuenta con los correos electrónicos correspondientes.</t>
  </si>
  <si>
    <t>Se validaron, por parte del profesional especializado y del equipo de fortalecimiento de capacidades, los materiales a utilizar y los instrumentos para la implementación de la estrategia en las 31 actividades desarrolladas durante el segundo trimestre del año. Como evidencia, se cuenta con los correos electrónicos que contienen las observaciones realizadas a los materiales.</t>
  </si>
  <si>
    <t>Se realizó la validación, por parte del Gerente de IDECA y de los Subgerentes de Operaciones y Analítica de Datos, de las actividades desarrolladas en el marco de la Estrategia de Promoción, Difusión y Fortalecimiento. Como resultado de esta revisión, se efectuaron ajustes a las diferentes versiones del documento, de lo cual se conserva evidencia mediante correos electrónicos.
Esta actividad se realiza una vez por semestre y culmina con la publicación de la información correspondiente en el informe presentado al Concejo.</t>
  </si>
  <si>
    <t>(% acumulado de ejecución de las actividades de la estrategia para la promoción y fortalecimiento de capacidades técnicas IDECA en el período (45 )/ % de programación de las actividades de la estrategia para la promoción y fortalecimiento de capacidades técnicas IDECA  en la vigencia (50) ) * 100= 90%
En lo corrido del periodo se tiene un cumplimiento del 45% de la meta propuesta para el periodo, representando un retraso de 5% con respecto a la meta propuesta, se resaltan las siguientes actividades: 
Frente a la promoción y difusión de Ideca: se impulsó la difusión de sus recursos geográficos con iniciativas destacadas como el Mapa de actividades, ofertas por el Mundial de Fútbol 2026 y la socialización de la app Mapas Bogotá Bici en la Semana Ambiental. A través de sus canales digitales se generaron 356 publicaciones (150 en la Plataforma de Información Geográfica y 157 en Agéndate con Bogotá), complementadas con 49 registros en Free Press y el envío del news letter 'Ideca Conecta'. Se realizó la medición de impacto.</t>
  </si>
  <si>
    <t>Se verificó, por parte del líder del procedimiento de la Gerencia de Productos de Cartografía Básica y del Subgerente de Operaciones, el plan de trabajo para los productos de cartografía básica de Altos de Serrezuela. Como evidencia, se cuenta con un correo electrónico.</t>
  </si>
  <si>
    <t>Dado que no se generó este producto (MDT) en el segundo trimestre no se requirió la aplicación de este control.</t>
  </si>
  <si>
    <t>Se verificó, por parte del líder del procedimiento y del equipo técnico, la inexistencia de inconformidades en el producto Ortoimagen Altos de Serrezuela. Lo anterior se realizó mediante la aplicación del formato de calidad establecido para este producto, cuya evidencia corresponde al documento Reporte de Validación de Ortoimagen.</t>
  </si>
  <si>
    <t>Se verificó, para el segundo trimestre, por parte del líder del procedimiento y del equipo técnico, la inexistencia de inconformidades en el producto Base de Datos Cartográfica Vectorial Altos de Serrezuela. Lo anterior se realizó aplicando el formato de calidad establecido para este producto, cuya evidencia corresponde al documento Reporte de Validación de Base de Datos Cartográfica.
En el primer trimestre se realizó la verificación de la Base de Datos Cartográfica Vectorial de Centros Poblados para Bogotá, aplicando el mismo formato denominado Reporte de Validación de Base de Datos Cartográfica.</t>
  </si>
  <si>
    <t>(N de Productos de cartografía básica que cumplen con las especificaciones técnicas definidas (3) / Total de productos de cartografía básica generados en el período (3)) * 100=100%</t>
  </si>
  <si>
    <t>Se elabora informe para el segundo trimestre en el cual se evidencia el seguimiento y revisión de las cuentas de usuario con acceso a las plataformas u servicios de Ideca, realizando la solicitud de eliminación o bloqueo de usuarios, de acuerdo con la dinámica de los servidores de Ideca</t>
  </si>
  <si>
    <t>Informe de seguimiento cuentas de usuario IDECA Segundo trimestre 2026</t>
  </si>
  <si>
    <t>Se verificó el diligenciamiento de los formatos de compromiso de confidencialidad para el manejo y buen uso de la información y la tecnología de la UAECD, por parte de las dependencias responsables.</t>
  </si>
  <si>
    <t>Se identifica, por parte de los administradores de bases de datos y de los equipos de seguridad, la información definida como clasificada o reservada, implementando herramientas de control tales como sistemas perimetrales (firewall, sistemas antivirus, entre otros) y sistemas de monitoreo a través de Oracle. Esta actividad se ejecuta de forma diaria.</t>
  </si>
  <si>
    <t>Se realiza seguimiento, por parte del Gerente y los Subgerentes, a las cuentas de usuario activas a nivel de base de datos. Una vez efectuada la verificación, durante el segundo trimestre se realizó la solicitud de desactivación de cinco cuentas de usuario correspondientes a las plataformas de IDECA.</t>
  </si>
  <si>
    <t>Se revisó, por parte del Oficial de Seguridad, la asistencia a las charlas programadas de sensibilización en seguridad de la información, encontrando que durante este trimestre asistieron 11 personas de IDECA.</t>
  </si>
  <si>
    <t>Se realiza el seguimiento a la matriz de riesgos entregada previamente y vía teams por el proceso Gestión de Información Geográfica el día 14/07/2026, se realizan retroalimentación y el día 15/07/2026 el proceso envía nuevamente mediante correo electrónico. Se revisa y la misma contiene observaciones las cuales son subsanadas por el proceso de manera inmediata. Se revisan las actividades de control encontrando, posibilidades de mejoramiento en la descripción de estas, se realiza retroalimentación y se corrige. Se revisa el plan de tratamiento de riesgo con sus respectivas evidencias (D:\Contenedor\Users\avela\OneDrive - Unidad Administrativa Especial De Catastro Distrital\OAP\EVIDENCIAS_RIESGOS_2026\GIGE\IITRIM\RIC-GIGE-1) Se revisa el resultado del indicador el cual es favorable, se encuentra cumpliendo la meta esperada. No se evidencia hay materialización de riesgo</t>
  </si>
  <si>
    <t>El profesional universitario responsable de la Caja Menor de la Unidad recibió el certificado de disponibilidad presupuestal y verificó que las partidas presupuestales fueran iguales a las solicitadas.</t>
  </si>
  <si>
    <t>El profesional universitario responsable de la Caja Menor de la Unidad al recibir la Solicitud de Caja Menor revisó que existieran los recursos presupuestales para tramitar la compra, registró el rubro correspondiente al gasto a realizar y el lugar donde se realizaría el gasto, y dió tramite a la solicitud.</t>
  </si>
  <si>
    <t>El Gerente de Gestión Corporativa de la Unida firmó, aprobó y radicó mensualmente la solicitud de reintegro de recursos de la Caja Menor de la Unidad (Reembolso mensual).</t>
  </si>
  <si>
    <t xml:space="preserve">(Solicitudes no atendidas por falta de recursos/solicitudes recibidas)*100
II TRIMESTRE: (0/3)*100=0
</t>
  </si>
  <si>
    <t>Se realiza el seguimiento a la matriz de riesgos entregada por el proceso de Gestión de Servicios Administrativos el día 15/07/2026, se revisan las actividades de control encontrando que los tres controles programados fueron realizados, el resultado del indicador el cual es favorable y el plan de tratamiento de riesgo con sus respectivas evidencias, encontrando que no hay materialización de riesgo. Se suigirio realizar seguimiento cuantitativo de los controles para aportar a la gestion de tercera linea de defensa</t>
  </si>
  <si>
    <t>El responsable de transporte y auxiliar como delegatarios de la Subgerencia Administrativa y Financiera verificaron que los requerimientos se enfocaran de manera exclusiva a la prestación de servicio de transporte como apoyo y atención de las necesidades del servicio y de actividades de carácter oficial en el marco de la misionalidad Institucional, asimismo que cumplieran con lo establecido en el procedimiento de administración de transporte, aprobando o denegando  las solicitudes ralizadas en el periodo.</t>
  </si>
  <si>
    <t>El responsable de transporte verificó que los servicios de transporte se prestaran de manera oportuna de acuerdo con la programación establecida con previo aval del cumplimiento de la característica de oficialidad en busca de la misionalidad institucional. En el periodo no se presentaron quejas o incidentes para remisión a la Subgerente Administrativa y Financiera.</t>
  </si>
  <si>
    <t xml:space="preserve">El responsable de transporte verificó las solicitudes de mantenimiento, definió y avaló o denegó la realización de las intervenciones mecánicas necesarias de mantenimiento preventivo o correctivo según el caso, teniendo como parámetro de disponibilidad presupuestal, el contrato vigente de mantenimiento. </t>
  </si>
  <si>
    <t xml:space="preserve">Los conductores certificaron la efectividad de los mantenimientos realizados a los vehículos del parque automotor mediante pruebas de recorrido y cuando se hizo necesario, se  exigió la garantía del trabajo realizado por el contratista, siendo avalada por los conductores en busca del óptimo funcionamiento de los vehículos. </t>
  </si>
  <si>
    <t>Los conductores realizaron la verificación del estado óptimo de condiciones de operación de los vehículos, incluyendo la revisión de los documentos reglamentarios para la movilización de los mismos y el diligenciamiento de los formatos Chequeo pre-operacional, Inventario vehicular y lista de chequeo y Solicitud de mantenimiento y validación de servicios de taller de vehículos, establecidos por la Entidad.</t>
  </si>
  <si>
    <t>El responsable y la auxiliar de transporte verificaron las condiciones para la prestación del servicio, teniendo en cuenta si se trató de servicios nocturnos y/o esporadicos, cuyas horas extras generadas se distribuyeran en forma equitativa entre los conductores, garantizando el derecho al reconocimiento, la atención de las solicitudes y la optimización de los recursos.</t>
  </si>
  <si>
    <t xml:space="preserve">(Número de servicios de transporte  atendidos /Número de servicios de transportes solicitados y no cancelados)*100
II TRIMESTRE: 1586/1586 = 100%
</t>
  </si>
  <si>
    <t xml:space="preserve">Se realizó la revisión del PAIPAERS y del PGIRESPEL, verificando la pertinencia y cumplimiento de los requisitos aplicables. Se aprobaron los documentos correspondientes mediante firma del Gestor Ambiental de la entidad. 
</t>
  </si>
  <si>
    <t>Durante el trimestre no se realizaron entregas de residuos peligrosos al gestor autorizado; por lo tanto, el control no fue ejecutado. No obstante, este establece que cuando se efectúan entregas, el profesional ambiental verifica las condiciones de transporte, el cumplimiento de los requisitos legales aplicables, la documentación soporte y las condiciones definidas en el PGIRESPEL, con el fin de garantizar la adecuada movilización de los residuos peligrosos.</t>
  </si>
  <si>
    <t>El Gestor Ambiental con apoyo del referente ambiental  revisó los informes sobre la gestión de residuos peligrosos y aprovechables, verificando la consistencia de la información.</t>
  </si>
  <si>
    <t xml:space="preserve">(Condiciones locativas y operativas identificadas como cumplidas en el seguimiento de la gestión de residuos peligrosos / Condiciones locativas y operativas verificadas) *100
*Licencia ambiental para la verificación de gestor autorizado para la gestión adecuada de los residuos peligrosos.
* Inspección cuarto Respel para verificar que las condiciones sean las adecuadas para el almacenamiento temporal de los residuos peligrosos. 
II TRIMESTRE: (2 / 2)*100 =100%
</t>
  </si>
  <si>
    <t>En el marco del control del parque automotor para el segundo trimestre, se cruzaron las variables consumo de combustible vs. kilómetros recorridos vs. servicios prestados. Se evidenció que los 28 vehículos de la entidad recorrieron un un total de 67.886 kilómetros, prestando 1.586 servicios solicitados. Para el desarrollo de estas actividades se consumieron 2.161,35 galones de combustible, con un costo total de $34.089.859</t>
  </si>
  <si>
    <t>Control Il TRIM - Vehiculos</t>
  </si>
  <si>
    <t>El responsable de transporte verificó que los servicios de transporte se prestaran de manera oportuna de acuerdo con la programación establecida con previo aval del cumplimiento de la caracteristica de oficialidad en busca de la misionalidad institucional. En el periodo no se presentaron quejas o incidentes para remisión a la Subgerente Administrativa y Financiera..</t>
  </si>
  <si>
    <t>El responsable y la Auxiliar de transporte verificaron las condiciones para la prestación del servicio, teniendo en cuenta si se trató de servicios nocturnos y/o esporadicos, cuyas horas extras generadas se distribuyeran  en forma equitativa entre los conductores, garantizando el derecho al reconocimiento, la atención de las solicitudes y la optimización de los recursos.</t>
  </si>
  <si>
    <t>Se realiza el seguimiento a la matriz de riesgos entregada por el proceso de Gestión de Servicios Administrativos el día 15/07/2026, se revisan las actividades de control encontrando que los tres controles programados fueron realizados, el resultado del indicador el cual es favorable y el plan de tratamiento de riesgo con sus respectivas evidencias, encontrando que no hay materialización de riesgo. Se suigirio realizar seguimiento cuantitativo de los controles para aportar a la gestion de tercera linea de defensa.</t>
  </si>
  <si>
    <t>Se adjunta acta de inicio del Contrato de Comisión No. 365 de 2025 Operación No 83210485.0 con el objeto Para la celebración de operaciones en el  mercado de compras públicas -mcp – de la Bolsa Mercantil de Colombia s.a. para la compra de la prestación del servicio de vigilancia y seguridad privada para la permanente y adecuada protección de las personas, los bienes muebles e inmuebles de propiedad de la UAECD, así como de aquellos por los que le correspondiere salvaguardar en virtud de disposición legal, contractual o convencional de la UAECD.  El plazo de ejecución será de treinta (30) meses, sin exceder el 31 de diciembre de 2027.  Con fecha de inicio:  11/08/2025.</t>
  </si>
  <si>
    <t>Acta de inicio</t>
  </si>
  <si>
    <t>Esta actividad se realiza una vez al año entre los meses de septiembre y octubre. Se informa a toda la entidad a través de correo corporativo de la Gerencia de Gestión Corporativa sobre la toma física y las fechas establecidas para la misma, se solicita apoyo de los funcionarios de las dependencias, se les entrega vía correo el inventario de cada área y se solicita la validación de la información tanto física como en el sistema, si existen diferencias estas se deben informar para que el equipo de inventarios realice los ajustes necesarios en el sistema.</t>
  </si>
  <si>
    <t>Durante el trimestre no se recibieron denuncias ni reportes de bienes faltantes. Como control se cuenta con el formato de la SDH "AUTORIZACIÓN DE MOVIMIENTOS DE BIENES DE CONSUMO, ACTIVOS FIJOS Y OTROS", el cual es válido si el correo es enviado por personal de inventarios de la Subgerencia Administrativa y Financiera para traslados internos y/o externos de activos fijos.</t>
  </si>
  <si>
    <t>Se realizaron los arqueos aleatorios de los recursos asignados a la Caja Menor de la Unidad, por requerimiento de el (la) Subgerente Admnistrativo(a) y Financiero(a).</t>
  </si>
  <si>
    <t>Formatos en PDF de 3 arqueos realizados para este trimestre</t>
  </si>
  <si>
    <t>El Profesional Universitario responsable de la Caja Menor de la Unidad registró y verificó los movimientos del efectivo y los bancos, en los libros auxiliares generados en el aplicativo de la caja menor.</t>
  </si>
  <si>
    <t>El Profesional Universitario responsable de la Caja Menor de la Unidad, realizó el conteo físico del dinero en efectivo y verificó los movimientos efectuados entre cada arqueo, con el fin de constatar el saldo de los recursos en efectivo.</t>
  </si>
  <si>
    <t>El Profesional Universitario realizó las conciliaciones bancarias de las partidas registradas en el libro auxiliar de bancos contra el extracto bancario,  y el Subgerente Administrativo y Financiero revisó las conciliaciones bancarias para garantizar que los movimientos financieros correspondieran a lo registrado en libros.</t>
  </si>
  <si>
    <t>En el marco del control del parque automotor para el segundo trimestre, se cruzaron las variables (consumo de combustible vs. kilómetros recorridos vs. servicios prestados). Se evidenció que los 28 vehículos de la entidad recorrieron un un total de 67.886 kilómetros, prestando 1.586 servicios solicitados. Para el desarrollo de estas actividades se consumieron 2.161,35 galones de combustible, con un costo total de $34.089.859.</t>
  </si>
  <si>
    <t>Se atendieron los traslados solicitados, se realizaron los 4 que habían quedado pendientes del I trimestre.
53/49 = 108%</t>
  </si>
  <si>
    <t xml:space="preserve">* Comprobantes de traslados
*Reporte novedades de personal
</t>
  </si>
  <si>
    <t>Se envió el informe de devoluciones a las siguientes dependencias: Subgerencia de Participación y de Atención al Ciudadano, Gerencia de Información Catastral, Subgerencia de Información Física y Jurídica, Subgerencia de Información Económica, Gerencia de Gestión Corporativa y Oficina de Control Disciplinario Interno.</t>
  </si>
  <si>
    <t>PDF devoluciones
Excel Devoluciones del II TRIM</t>
  </si>
  <si>
    <t>Se generó reporte trimestral de comunicaciones oficiales enviadas durante el segundo trimestre</t>
  </si>
  <si>
    <t>Estadística trimestral correspondencia 2026</t>
  </si>
  <si>
    <t>Las dependencias remiten la relación de las comunicaciones oficiales que darán respuesta a los trámites recibidos por la Entidad, mediante la planilla generada desde el aplicativo CORDIS, junto con los respectivos oficios de distribución. En estos documentos se registran los datos correspondientes a la entrega de cada comunicación oficial.  En los casos en que la distribución de una comunicación resulte en devolución, se elabora el respectivo memorando interno, en el cual se informa la causal presentada, y se efectúa el cierre correspondiente en el aplicativo CORDIS, de conformidad con el procedimiento establecido. Adicionalmente, se realiza un control permanente mediante el seguimiento mensual de las  devoluciónes remitidas a las diferentes dependencias de la Entidad y a los reportes quincenales y mensuales generados por el operador de correspondencia SPN 4-72. Este seguimiento permite identificar las comunicaciones oficiales externas que permanecen pendientes de finalización en el aplicativo CORDIS, verificar las causales de devolución, realizar las gestiones necesarias para su cierre oportuno y efectuar el seguimiento a los intentos de entrega realizados por el operador, con el fin de mitigar el riesgo de incumplimiento en la entrega de las comunicaciones oficiales y garantizar la trazabilidad del proceso.</t>
  </si>
  <si>
    <t>Una vez el operador de correspondencia SPN 4-72 identifica una inconsistencia en la dirección del correo electrónico de envío o en la información registrada para la distribución de la comunicación oficial, ya sea durante la validación inicial o como resultado del primer intento de entrega, se notifica de manera inmediata a la dependencia responsable para que verifique, corrija o suministre la información correspondiente. Esta acción tiene como propósito mitigar el riesgo de una entrega no satisfactoria y garantizar la oportuna distribución de la comunicación oficial.
En caso de que, una vez realizada la validación o actualización de la información, la comunicación continúe presentando devolución, se adelanta el procedimiento establecido, el cual comprende el cargue del soporte de devolución en el aplicativo CORDIS y la remisión del respectivo memorando de devolución a la dependencia responsable.</t>
  </si>
  <si>
    <t>El control se realiza mediante un segundo intento de entrega efectuado por el operador de correspondencia SPN 4-72, a través del servicio de mensajería motorizada, cuando la comunicación presenta como causal de devolución "cerrado". En caso de que, después de este nuevo intento, la entrega no sea posible y persista la devolución, se notifica a la dependencia responsable mediante el respectivo memorando de devolución y se incorpora el acuse de devolución en el aplicativo CORDIS, con el fin de garantizar la trazabilidad del proceso y adelantar las acciones que correspondan para la gestión de la comunicación oficial.</t>
  </si>
  <si>
    <t xml:space="preserve">(No de comunicaciones oficiales entregadas sin devolución) / Total de comunicaciones oficiales
entregadas)*100
II TRIMESTRE: 28.572/31.823*100: 90%
</t>
  </si>
  <si>
    <t>Se realiza el seguimiento a la matriz de riesgos entregada por el proceso de Gestión Documental el día 15/07/2026, se revisan las actividades de control encontrando que los tres controles programados fueron realizados, el resultado del indicador el cual es favorable y el plan de tratamiento de riesgo con sus respectivas evidencias, encontrando que no hay materialización de riesgo. Se suigirio realizar seguimiento cuantitativo de los controles para aportar a la gestion de tercera linea de defensa</t>
  </si>
  <si>
    <t xml:space="preserve">Se reciben 10.528 unidades documentales en la vigencia 2026 II TRIMESTRE frente a Administración de trámites catastrales y comunicaciones oficiales.
Soporte:Estadística trimestral correspondencia 2026 Impresión respuestas emitidas por las dependencias
II TRIMESTRE: (0/10.528)*100=0%
Se realiza informe semestral del SIC donde se abarcan las diferentes actividades realizadas frente al Plan de Conservación Documental y el Plan de Preservación Documental, de acuerdo a las 13 activdades enmarcadas en el Plan Institucional de archivos PINAR </t>
  </si>
  <si>
    <t>Informe de ejecución</t>
  </si>
  <si>
    <t>Se realizan jornadas de acompañamiento y asistencia técnica a las diferentes dependencias de la Entidad, durante las cuales se verifica el cumplimiento de los lineamientos establecidos para la adecuada clasificación, organización, foliación (documentos físicos), normalización y descripción de los documentos de archivo frente a las Tablas de Retención Documental. Como evidencia de estas actividades se elaboran las respectivas actas de reunión o listas de asistencia, las cuales soportan los compromisos, recomendaciones y orientaciones impartidas durante cada sesión.</t>
  </si>
  <si>
    <t>Una vez las dependencias de la Entidad realizan la transferencia documental, el equipo de Gestión Documental efectúa la verificación de la información recibida, validando la correspondencia entre el inventario documental, los índices electrónicos y la documentación transferida, con el fin de garantizar su integridad, consistencia y cumplimiento de los lineamientos archivísticos establecidos. Una vez finalizada la validación y verificado el cumplimiento de los requisitos técnicos y documentales, se elabora el Acta de Transferencia Documental, la cual formaliza la recepción de la documentación y debe ser suscrita por los responsables de la dependencia remitente y de Gestión Documental, así como por los jefes de las áreas involucradas o quienes hagan sus veces.</t>
  </si>
  <si>
    <t>No se ha presentado perdidas de unidades documentales</t>
  </si>
  <si>
    <t>(Número de denuncias interpuestas por unidades documentales perdidas / Total de unidades documentales que administra el equipo de gestión) * 100
Se reciben 10.528 unidades documentales en la vigencia 2026 II TRIMESTRE frente a Administración de trámites catastrales y comunicaciones oficiales.</t>
  </si>
  <si>
    <t>Se dictaron capacitaciones en temas de gestión documental (Conservación y Preservación Documental y organización de expediente electrónico; se acompañó a algunas dependencias para el cumplimiento del plan de transferencias primarias de la vigencia y se realizaron sensibilizaciones y acompañamientos en normalización y organización documental. Las dependencias intervenidas fueron: Dirección y Comunicaciones, Oficina Asesora de Planeación y Aseguramiento de Procesos, Oficina de Control Interno, Oficina de Control Interno Disciplinario, Gerencia de Infraestructura de Datos Espaciales, Subgerencia Analítica de Datos, Subgerencia de Operaciones, Oficina de Observatorio Técnico Catastral, Subgerencia de Gestión Jurídica, Subgerencia de Talento Humano, Gerencia de Información Catastral, Subgerencia de Información Económica, Sugerencia de Información Física y Jurídica, Gerencia Comercial y de Atención al Ciudadano, Subgerencia de Participación y de Atención al Usuario, Gerencia de Gestión Corporativa, Subgerencia Administrativa y Financiera, Subgerencia de Contratación, Subgerencia de Talento Humano, Gerencia de Tecnología, Subgerencia de Infraestructura Tecnológica, Subgerencia de Ingeniería de Software</t>
  </si>
  <si>
    <t>Reporte capacitaciones_sensibilizaciones GDOC II TRIM
Evidencias capacitaciones GDOC</t>
  </si>
  <si>
    <t>El área de Gestión Documental, o quien haga sus veces como responsable de la verificación de las transferencias documentales, orienta al funcionario designado por cada dependencia sobre la ubicación en la que deberá reposar la documentación electrónica objeto de transferencia, de conformidad con la estructura de repositorios definida por la Entidad.
Asimismo, brinda los lineamientos para la aplicación del Índice de Información Pública, Clasificada y Reservada a las series y subseries documentales, garantizando la adecuada clasificación de la información de acuerdo con su nivel de acceso y confidencialidad. Finalmente, se gestionan los permisos de acceso requeridos para el personal de Gestión Documental, con el fin de facilitar las actividades de verificación, seguimiento y administración de la documentación transferida.</t>
  </si>
  <si>
    <t>Se realizó seguimiento trimestral a las solicitudes y consultas de información. Se recibieron por medio de correo electrónico (solicituddeinformacion@catastrobogota.gov.co) 938 solicitudes y vía cordis 737 solicitudes, para un total de 1.675 solicitudes recibidas y atendidas oportunamente en el periodo.</t>
  </si>
  <si>
    <t>Estadistica solicitudes de información y reporte Cordis.</t>
  </si>
  <si>
    <t>El Gestor de Contenidos cuenta con la respectiva parametrización frente a la ubicación de la información, su nivel de confidencialidad y permisos de acceso.</t>
  </si>
  <si>
    <t xml:space="preserve">El control de radicación se lleva en la herramienta Consolidado de Cuentas UAECD, en la cual se monitorea la radicación de solicitudes de pago que recibe la SAF (Central de Cuentas).  La duplicidad de órdenes de pago, se controla a través de la columna REPETICIONES, utilizando código de colores que muestran registros con: 
- Número de veces que la cuenta ha sido radicada en Central de cuentas
-Cuentas Juridicas
-Terceros que radicaron más de una cuenta en el mismo mes
-Cuentas rechazadas
-Cuentas aprobadas
</t>
  </si>
  <si>
    <t>Informe de Cconsolidado de Cuentas II Trimestre</t>
  </si>
  <si>
    <t xml:space="preserve">El profesional de presupuesto o funcionario asignado siempre que va a procesar una orden de pago, valida que la documentación adjunta al cobro o cuenta recibida coincida con el número de pago cobrado, si el cobro es de persona natural o jurídica y el tipo de contribuyente; de acuerdo con las instrucciones del numeral 2. INSTRUCCIONES del Instructivo;  De manera específica, cuando se autoricen pagos de endosos u órdenes judiciales a personas naturales o jurídicas se debe realizar la debida diligencia a través de la consulta a listas restrictivas y vinculantes. Lo anterior, con el fin de prevenir dobles pagos o pagos en exceso, evitar incongruencias, información faltante y pagos errados o sin el lleno de los requisitos legales, así como el pago a personas vinculadas con actividades ilegales relacionadas con riesgos LAFT. De presentarse inconsistencias en la validación de los documentos de pago, se devuelve la cuenta al contratista y/o supervisor según sea el caso.  </t>
  </si>
  <si>
    <t>En las hojas de asignación de cada profesional se genera una alerta cuando existe un posible doble pago, con el fin de que se pueda realizar una validacion en Bogdata - OPGET, adicionalmente se incluye el valor disponible que tiene el contrato y el rubro que se está afectando. De presentarse inconsistencias en la validacion de los documentos de pago, se devuelve la cuenta al contratista y/o supervisor segun sea el caso para la subsanacion pertinente.</t>
  </si>
  <si>
    <t>El control se realiza en el Excel Consolidado  de Cuentas ya que estas cuentas están sujetas a una segunda aprobación sin la cual el envío no se genera para radicación a Tesorería, adicionalmente se mantiene una comunicacion constante con el profesional para la revision oportuna de las cuentas.</t>
  </si>
  <si>
    <t>El control se genera con el envío impreso de OPGET el cual debe guardar concordancia con el formato de envíos, en valores y RPs afectados.</t>
  </si>
  <si>
    <t xml:space="preserve">(Solicitudes tramitadas con cumplimiento de requisitos legales / Total de solicitudes de pago a tramitar) * 100
II TRIMESTRE: 1158/1158=100%
</t>
  </si>
  <si>
    <t>Se realiza el seguimiento a la matriz de riesgos entregada por el proceso de Gestión Presupouestal y Financiera el día 15/07/2026, se revisan las actividades de control encontrando que los tres controles programados fueron realizados, el resultado del indicador el cual es favorable y el plan de tratamiento de riesgo con sus respectivas evidencias, encontrando que no hay materialización de riesgo. Se suigirio realizar seguimiento cuantitativo de los controles para aportar a la gestion de tercera linea de defensa</t>
  </si>
  <si>
    <t>Se hace el análisis de la documentación aportada y se verifican los valores relacionados, teniendo como soporte la relación de registros presupuestales emitidas desde el aplicativo Bogdata. Si la documentación no está completa o hay inconsistencias, devuelve al área solicitante para su corrección.</t>
  </si>
  <si>
    <t>Se realiza la verificación de la información consignada en el acta contra los documentos soportes, si no hay consistencia devuelve a elaborar nuevamente el acta de anulación.</t>
  </si>
  <si>
    <t xml:space="preserve">El valor de las anulaciones consigandas en el acta se confronta con la relacion de registros presupuestales emitidos en la fecha de revisión. </t>
  </si>
  <si>
    <t>Se realiza el cotejo de la informacion del acta de liquidación con la informacion que reposa en el aplicativo Bogdata. Se devuelve si hay inconsistencias.</t>
  </si>
  <si>
    <t xml:space="preserve">Se constata que la información emitida en el aplicativo Bogdata por registro de reservas constituidas, contenga las anulaciones registradas en el acta de anulación, si falta alguna se devuelve al profesional para ajuste. </t>
  </si>
  <si>
    <t xml:space="preserve">(Total de RP anulados correctamente/ Total de anulaciones de RP solicitadas)*100
II TRIMESTRE:(11/11)*100=100%
</t>
  </si>
  <si>
    <t xml:space="preserve">Se verifica que la informacion sea consistente con el Plan Anual de Adquisiciones y que el valor solicitado aparezca disponible en la ejecución. </t>
  </si>
  <si>
    <t xml:space="preserve">Se verifica el CDP emitido frente a la solicitud </t>
  </si>
  <si>
    <t>(Número de CDP expedidos  correctamente/ Número de solicitudes de CDP)*100
II TRIMESTRE:(167/167)*100=100%</t>
  </si>
  <si>
    <t>Para el segundo trimestre en equipo contable participo en las siguientes capacitaciones :
1. Procedimiento tributario Distrital
2. Retención en la fuente Impuesto de Industria y Comercio
3. Asistencia Administración y Custodia de Pruebas Digitales en Procesos Tributarios
4. Capacitación para  Entes y  Entidades Públicas Propiedad  Planta y Equipo
5. Capacitación Socialización Fortalecimiento de los procesos de Evaluación del Control Interno Contable
6. Auditoría Contable y Control Interno</t>
  </si>
  <si>
    <t xml:space="preserve">Pantallazos de asistencia </t>
  </si>
  <si>
    <t>Se dio cumplimiento al reporte de las Notas a los Estados Financieros con corte a 31 de marzo de 2026 transmitidos a la Contaduria General de la Nacion y a la Direccion Distrital de Contabilidad de la SDH, de conformidad con la Resolucion 138 de 2025 y la DDC-000002 de 2025</t>
  </si>
  <si>
    <t>Reporte de Notas Estados Financieros a 31 de marzo de 2026</t>
  </si>
  <si>
    <t xml:space="preserve">Los profesionales, técnicos operativos, auxiliares administrativos y los contratistas de prestación de servicios toman como insumo la Circular 004 de 2026, donde se identifican los hechos ecómicos que son objeto de reconocimiento. En esta circular se establece qué se debe reportar por parte de los responsables de la información, en el evento de que la informacion no cumpla con las condiciones solicitadas se informa a la contadora de la Entidad. 
</t>
  </si>
  <si>
    <t xml:space="preserve">La contadora realiza el proceso de verificación una vez realizados todos los registros contables que deben estar de acuerdo con la normatividad vigente aplicable a la entidad, en el evento de que esta información no cumpla con las condiciones requeridas, se informa al área de gestión para su ajuste o en su defecto la no procedencia de la transacción. 
</t>
  </si>
  <si>
    <t xml:space="preserve">El control se realiza mediante la elaboración de las conciliaciones con los diferentes procesos (tesorería, nómina, PPyE, cuenta CUD, SIPROJ), documento en  donde se puede verificar y evidenciar al final de la operación, además de las anotaciones del caso, si se presentan diferencias en valor o en registro relacionada con las cuentas contables. De presentarse alguna diferencia se realizan los ajustes correspondientes y se remiten las conciliaciones definitivas para la firma entre las partes. 
</t>
  </si>
  <si>
    <t xml:space="preserve">El control se realizó mediante la expedicion de la Circular No. 004 de 2026,  donde se informa a las dependencias los insumos necesarios por parte del proceso contable, asi como el período y plazo máximo de entrega de la información con el objetivo de garantizar el flujo adecuado de la información que afectan los Estados Financieros de la Entidad. Con la informacion solicitada en la circular mencionada se realizan los reconocimientos contables y producto de esta actvidad se ven reflejados los saldos en las diferentes conciliaciones con las areas de gestión.  Si se presentan diferencias se envía por correo electrónico para su diligenciamiento y conciliación a cada área de la entidad en la cual se hayan presentado los hechos económicos del caso.
</t>
  </si>
  <si>
    <t xml:space="preserve">El control se realiza mediante la generación de los libros auxiliares del sistema LIMAY en excel, los cuales sirven para validar que los registros cumplan con las políticas internas y con los requerimientos de la CGN y la DDC.  La información generada en las diferentes cuentas se registra en las diferentes conciliaciones de las áreas de gestión, las cuales sirven de insumo para validar los saldos entre las partes. </t>
  </si>
  <si>
    <t xml:space="preserve">El control se realiza mediante la transmisión de la información a la CGN y la SDH de conformidad con los plazos establecidos en la Resolución 138 de 2025 y la Resolución DDC-000002 de 2025, una vez realizado lo anterior se construyen los estados financieros (Estado de Situación Financiera, Estado de Resultados, Estado de Cambio en el Patrimonio), los cuales son remitidos al Subgerente Administrativo y Financiero y el Gerente de Gestión Corporativa para revisión y firma: Seguidamente son refrendados por la Directora y la Contadora de la Entidad, y remitidos por mesa de servicio para ser publicados en el link de transparenca y acceso a la información Pública, a la fecha los útltimos estados financieros publicados corresponden al I trimestre de la vigencia 2026.
</t>
  </si>
  <si>
    <t>(Número de sanciones asociadas a hallazgos de auditoría relacionados con información financiera o contable no acorde con el marco normativo aplicable*1)
II TRIMESTRE: 0*1= 0</t>
  </si>
  <si>
    <t>El  auxiliar administrativo o técnico de tesorería recibe de SAF-Presupuesto las órdenes radicadas en el Envío - OPGET y valida que sean recibidas por el sistema, establece situaciones presupuestales en las que la cuenta no tenga PAC asignado, o existan errores de registro en el aplicativo; si las órdenes no pueden continuar el proceso de pago devuelve a Presupuesto mediante correo electrónico detallando el motivo. Si no tiene PAC, la OP no llega a la Tesorería porque si al momento de hacer la OP el rubro presuuestal no tiene PAC, no se puede elaborar la OP y se debe solicitar a la Tesorería que le asigne PAC. Si al cargar los planos en BogData la OP no cuenta con PAC suficiente y no es posible asignárselo, se devuelve a Presupuestp para que sea autorizada su anulación por el Subgerente.</t>
  </si>
  <si>
    <t>Si el archivo plano que genera OPGET y que se debe cargar en BogData par pagos cumple con todas las conidicones se pasa para firma del responsable de presupuesto y el ordenador del gasto.  Si no cumple, se revisan los errores de BogData, se corrigen y nuevamente se carga. Si una vez hechos los pagos efectivos se presentan rechazos por inconsistencias bancarias se solicita la información de corrección a la dependencia generadora del pago y se procede a cargarlo nuevamente en BogData para el correspondiente pago.</t>
  </si>
  <si>
    <t xml:space="preserve">(Pagos administrativos presentados a tiempo/Pagos programados) *100
Se tramitaron ante la SDH a través de la plataforma BogData el 100% de las OP radicadas exitosamente en la Tesorería.
Soporte: Relación de pagos administrativos (Funcionamiento)
II TRIMESTRE: (1423/1423)*100= 100%
</t>
  </si>
  <si>
    <t>La STH envía los actos administrativos de novedades y con ellos se radican los documentos en la SDH y los bancos para cambios de roles y autorización de firmas en los aplicativos.</t>
  </si>
  <si>
    <t xml:space="preserve">El tesorero solicita a la Subgerencia de Talento Humano el reporte de novedades de personal de los cargos del ordenador del gasto, el responsable de presupuesto, el tesorero, el Representante Legal o el profesional especializado de tesorería, con el fin de confirmar la información de permisos, privilegios, claves, firmas y roles en los portales bancarios y aplicativos financieros de la UAECD y SDH con el fin de garantizar que las firmas autorizadas se encuentren actualizadas en las diferentes entidades bancarias y aplicativos financieros, para  efectuar oportunamente las actividades del proceso.  En caso de novedades realiza las  gestiones pertinentes de Tesorería en portales bancarios y SHD . </t>
  </si>
  <si>
    <t>(Permisos, privilegios, claves y roles como administradores actualizadas / Permisos, privilegios, claves y roles por actualizar)*100
Nota: Aplica cuando hay cambios de funcionarios y sus roles
II TRIMESTRE: (3/3)*100 = 100%</t>
  </si>
  <si>
    <t>El profesional universitario o especializado o el contador de la entidad verifica el calendario tributario para establecer su vigencia, así como la oportunidad en la presentación y pago de las declaraciones u obligaciones tributarias de la UAECD. Si no está actualizado se revisan las fechas de presentación de declaraciones tributarias en el calendario.</t>
  </si>
  <si>
    <t>Con el fin de identificar oportunamente los hechos económicos que puedan generar obligaciones tributarias para la entidad, el Área Contable emite una circular dirigida a las dependencias competentes, solicitando la remisión de información relacionada con convenios interadministrativos, contratos de Catastro Multipropósito, acuerdos comerciales o cualquier otro negocio jurídico suscrito que pueda tener incidencia tributaria.</t>
  </si>
  <si>
    <t>El profesional especializado, de acuerdo con el calendario tributario vigente, realiza la liquidación de los siguientes impuestos:
Para la elaboración de las declaraciones la información se obtiene del informe de las órdenes de pago (OP), el cual se concilia con el reporte generado por el sistema SAP correspondiente al período objeto de declaración. Posteriormente, se efectúa la conciliación con el sistema de información contable LIMAY, verificando que no existan diferencias entre las fuentes de información.
Una vez validados los datos, se realiza la liquidación de los impuestos mediante papeles de trabajo elaborados en Excel. Con base en esta información, se diligencian las declaraciones tributarias correspondientes: las declaraciones de estampillas y de contribución se elaboran de forma manual; las declaraciones de ReteICA se presentan a través del portal de la Secretaría Distrital de Hacienda; y las declaraciones de IVA y Retención en la Fuente se diligencian en el portal de la DIAN.
Finalizada la elaboración de las declaraciones, el profesional especializado prepara la solicitud de giro dirigida a la Secretaría Distrital de Hacienda para el pago de las obligaciones tributarias. Para ello, utiliza el archivo de órdenes de pago por fuentes remitido por la Tesorería y diligencia la matriz de pago requerida por dicha entidad al momento de radicar la solicitud.
Finalmente, el profesional remite por correo electrónico a la contadora los papeles de trabajo de la liquidación de los impuestos, las declaraciones en borrador y la solicitud de giro, con el fin de que sean objeto de revisión y aprobación antes de su presentación y pago.</t>
  </si>
  <si>
    <t xml:space="preserve">La contadora revisa los papeles de trabajo, las declaraciones tributarias y la solicitud de giro. Si la información es correcta y cumple con los requisitos establecidos, procede a realizar la firma electrónica de las declaraciones en los portales correspondientes de la DIAN o de la Secretaría Distrital de Hacienda (SDH), según aplique, o la firma manuscrita en las declaraciones de estampillas. Posteriormente, remite por correo electrónico la documentación a la Subgerencia Administrativa y Financiera para la suscripción de las declaraciones y demás documentos que requieran su firma.
</t>
  </si>
  <si>
    <t>El profesional universitario almacena en la carpeta compartida de la red institucional como evidencia del proceso las declaraciones y soportes de los pagos, con el proposito de garantizar la conservación de los documentos, asegurando el cumplimiento de los plazos establecidos en el calendario tributario.</t>
  </si>
  <si>
    <t>Se realizó conciliación entre el informe de contratos suscritos y el reporte de CRP emitididos en el trimestre comprendido entre el 01/04/2026 al 30/06/2026</t>
  </si>
  <si>
    <t>Correos electronicos con reporte de contratos suscritos  y la validacion de los CRP en el trimestre</t>
  </si>
  <si>
    <t>Se realizó seguimiento a los pagos con el libro de bancos.</t>
  </si>
  <si>
    <t>Libro de bancos corte 30 de junio de 2026</t>
  </si>
  <si>
    <t>El profesional de presupuesto o funcionario asignado siempre que va a procesar una orden de pago, valida que la documentación adjunta al cobro o cuenta recibida coincida con el número de pago cobrado, si el cobro es de persona natural o jurídica y el tipo de contribuyente; de acuerdo con las instrucciones del numeral 2. INSTRUCCIONES del Instructivo; con el fin de prevenir dobles pagos o pagos en exceso, evitar incongruencias, información faltante y pagos errados o sin el lleno de los requisitos legales. De presentarse inconsistencias en la validación de los documentos de pago, se devuelve la cuenta al contratista y/o supervisor según sea el caso.</t>
  </si>
  <si>
    <t xml:space="preserve">Se verifica que la información sea consistente con el Plan Anual de Adquisiciones y que el valor solicitado aparezca disponible en la ejecución. </t>
  </si>
  <si>
    <t>Una vez utilizado el CDP, los saldos sobrantes se cancelan en el aplicativo, por solicitud expresa de la Subgerencia de Contratación, para así liberar la apropiación y poder asumir nuevos compromisos.</t>
  </si>
  <si>
    <t>Se realizaron las conciliaciones contables programadas</t>
  </si>
  <si>
    <t>Reporte Conciliaciones Contables II trimestre de 2026</t>
  </si>
  <si>
    <t xml:space="preserve">El control se realiza mediante la generación de los libros auxiliares del sistema LIMAY en excel, los cuales sirven para validar que los
registros cumplan con las políticas internas y con los requerimientos de la CGN y la DDC. Con la información generada en las diferentes cuentas se registran en las diferentes conciliaciones de las áreas de gestión y que sirven de insumo para validar los saldos entre las partes. </t>
  </si>
  <si>
    <t>1. Revisar y documentar lineamientos de debida diiligencia e identificación de operaciones inusuales o señales de alerta en los procedimientos del proceso en los que aplique</t>
  </si>
  <si>
    <t>2. Realizar socialización de elementos de debida diligencia</t>
  </si>
  <si>
    <t>(Socialización realizada / Socialización programada)*100</t>
  </si>
  <si>
    <t>Recursos humanos, tecnológicos y normativos</t>
  </si>
  <si>
    <t>Líder MIPG - SAF</t>
  </si>
  <si>
    <t>Subgerente SAF, Profesional OAPAP</t>
  </si>
  <si>
    <t>Se realizara verificación de las lista restrictiva y vinculante para el primer pago</t>
  </si>
  <si>
    <t>Una vez revisada la informacion registrada en el procedimiento, se concluye que el control no se aplica para este riesgo. Por lo que, se procedera a realizare los ajustes necesarios en la matrí para el tercer trimestre de 2026.</t>
  </si>
  <si>
    <t>Accion finalizada en el primer trimestre de 2026</t>
  </si>
  <si>
    <t>Durante el trimestre, el Gerente de Información Catastral realizó la revisión del cronograma de la Actualización Catastral del área rural y urbana en el marco de los espacios semanales del Comité de Censo Inmobiliario de Bogotá, verificando el cumplimiento de las actividades programadas y el avance de los diferentes componentes del proceso. Cuando fue necesario, se identificaron actividades susceptibles de ajuste y se solicitaron las acciones correspondientes a las áreas responsables, con el fin de garantizar el cumplimiento de la programación establecida para la vigencia y evitar afectaciones en el desarrollo del proceso de actualización catastral.</t>
  </si>
  <si>
    <t>Durante el trimestre, el Profesional Especializado o Contratista encargado del seguimiento de la Actualización Catastral en la Gerencia de Información Catastral y los directivos que participan en los espacios semanales de seguimiento al proceso realizaron la revisión del cronograma de actividades, verificando el avance y cumplimiento de las tareas programadas. Este ejercicio permitió identificar oportunamente la necesidad de efectuar ajustes en la planeación o ejecución de las actividades, los cuales fueron solicitados a las áreas responsables para su presentación y validación en los espacios de seguimiento.</t>
  </si>
  <si>
    <t>Durante el trimestre, el Director de la UAECD y la Gerente de Información Catastral lideraron los espacios semanales del Comité de Censo Inmobiliario de Bogotá, en los cuales se efectuó el seguimiento a las actividades asociadas al proceso de actualización catastral, con el propósito de verificar el cumplimiento de la programación establecida. En estos espacios, se analizaron las situaciones que pudieran impactar el desarrollo de las actividades y, cuando fue necesario, se definieron acciones y estrategias orientadas a mitigar posibles inconvenientes y garantizar el adecuado avance del proceso de actualización catastral.</t>
  </si>
  <si>
    <t>Durante el trimestre, el Director de la UAECD y la Gerente de Información Catastral realizaron el seguimiento al cumplimiento de las actividades planeadas para el proceso de actualización catastral, verificando su ejecución conforme a la programación establecida. En los casos en que se identificaron posibles desviaciones o situaciones que pudieran afectar el cumplimiento de las actividades, se definieron e implementaron las acciones correspondientes en el marco del instructivo de planificación y seguimiento, con el fin de asegurar el cumplimiento de los compromisos y metas establecidas para la vigencia.</t>
  </si>
  <si>
    <t>El indicador se puede medir hasta finalizar la vigencia.</t>
  </si>
  <si>
    <t>Se realiza el seguimiento a la matriz de riesgos entregada por el proceso el día 14 de julio.
Se revisa el reporte. No se requirió ajuste.
No se presenta materialización del riesgo.</t>
  </si>
  <si>
    <t>Acorde con el trabajo desarrollado por la SIFJ, en los meses de abril a junio 2026,  se adelantaron por demanda, un total de 43 mesas de trabajo para la gestión del suelo, discriminadas así: Abr (11); May (13); Jun (19). La mayoria de estas mesas de trabajo se gestionaron con otras entidades distritales y del sector de la construcción.
Para la SIE, esta actividad se realiza por demanda y en el segundo trimestre se realizaron (15) mesas de trabajo orientadas a la resolución de casos asignados.</t>
  </si>
  <si>
    <t>RG_GICV_2_ACT1_MESAS_TRAB_GEST_SUELO_IITRIM2026
RG_2__GICV_ACT_1_MESAS_TRABAJO_SIE</t>
  </si>
  <si>
    <t>A partir de las estrategias implementadas con el fin de gestionar de manera priorizada las radicaciones identificadas durante el periodo anterior, para los meses de abril a junio de 2026,  se logró la gestión de la mayoría de esto trámites, identificando solo 15 radicaciones con más de dos (2) meses a cargo de un mismo servidor sin registrar mayor cambio: CyL (6); Englobes y Desenglobes (9). Así mismo,  fue revisado y validado para cada radicación, aspectos como pendiente por documentos (radicaciones 2025) y el tiempo que transcurrió hasta que el usuario los adjuntó y otros tiempos muertos que suman de manera negativa en la cuenta de la respuesta final. De igual manera, se requirió a los servidores que tienen asignados estos trámites indicar el motivo y se establecieron plazos para su gestión y si se requería citar a mesa de trabajo.
Desde la SIE y la GIC: No se encontraron trámites asignados a funcionarios de con más de 60 días de asignado un paso o un radicación.</t>
  </si>
  <si>
    <t>RG_GICV_2_ACT2_IDEN_TRAM_2MESES_IITRIM2026
RG_GICV_2_ACT2_IDEN_TRAM_2MESES_IITRIM2026
RG_GICV_2_ACT2_IDEN_TRAM_2MESES_CORREC_IITRIM2026</t>
  </si>
  <si>
    <t>Se realizaron 6 seguimientos a la gestión de trámites en articulación con la Dirección, orientados a revisar su estado y avance. Como evidencia del proceso, se adjuntan la presentación y los archivos de seguimiento correspondientes.</t>
  </si>
  <si>
    <t>RG_2_GICV_ACT_3_REUNIONES_SEGUIMIENTO_GESTION</t>
  </si>
  <si>
    <t>Se envió alerta por correo electronico a la Secretaría de Planeación respecto de los trámites de topograficos que transcurrdios más de 15 dÍas habiles no contaban con repuesta.</t>
  </si>
  <si>
    <t>RG_2_GICV_ACT_4_TOPOGRAFICOS_SDP</t>
  </si>
  <si>
    <t>Durante el trimestre, los profesionales líderes de los equipos de trabajo efectuaron el seguimiento al estado de las radicaciones asignadas, con el fin de identificar posibles retrasos en su gestión. En los casos en que fue requerido, se solicitaron las aclaraciones e información correspondiente a los responsables y se definieron compromisos para facilitar el avance de las actividades asociadas al proceso.</t>
  </si>
  <si>
    <t>Durante el trimestre, los profesionales líderes de los equipos de trabajo y los Subgerentes de la SIE y la SIFJ realizaron la revisión periódica de la información asociada a los trámites gestionados por cada grupo de trabajo, identificando las radicaciones que presentaban novedades en los tiempos establecidos para su gestión. En los casos en que fue necesario, se evaluaron las acciones y estrategias a implementar para el seguimiento de las actividades correspondientes</t>
  </si>
  <si>
    <t>Durante el trimestre, el Gerente de Información Catastral, los Subgerentes de la SIE y la SIFJ, y los profesionales líderes de los equipos de trabajo verificaron quincenalmente la información consolidada del seguimiento de los trámites, con el fin de revisar su estado y comportamiento. En los casos en que fue requerido, se definieron estrategias y acciones de seguimiento relacionadas con los tiempos de respuesta y la gestión de los trámites.</t>
  </si>
  <si>
    <t xml:space="preserve">Se han resuelto un total de 10.572 trámites de los 20.000 programados para la vigencia, lo que representa un avance del 52,86%. = (10.572/20000)
Es importante señalar que a primer trimestre estaban programados 10.000 trámites, motivo por el cual se cumplió y se superó lo programado y se avanza en la meta de la vigencia. </t>
  </si>
  <si>
    <t>Se realiza el seguimiento a la matriz de riesgos entregada por el proceso el día 14 de julio.
Se revisa el reporte y las evidencias dispuestas en el repositorio establecido. 
Se emitió retroalimentación sobre los soportes, se realizaron los ajustes solicitados. 
No se presenta materialización del riesgo.</t>
  </si>
  <si>
    <t>RG_3_GICV_ACT_1_SEGUIMIENTO_GESTION</t>
  </si>
  <si>
    <t>Se realizaron un total de diez (10) reuniones técnicas del equipo de trabajo con los clientes (IDU, EMB, RENOBO, GEB).
Ya con el grupo de avalúos comerciales, se realizaron reuniones para el fortalecimiento y la mejora continua en la gestión de avalúos comerciales.</t>
  </si>
  <si>
    <t>RG_3_GICV_ACT_2_ACT_REUNIONES_CLIENTES</t>
  </si>
  <si>
    <t>Durante el trimestre, el profesional de control de calidad de la Subgerencia de Información Económica (SIE) realizó la verificación de los informes técnicos de avalúos comerciales, junto con sus anexos y documentos soporte registrados en el aplicativo correspondiente, validando la información con base en la lista de chequeo establecida para determinar su conformidad. Cuando fue necesario, se solicitaron los ajustes correspondientes al profesional avaluador para su revisión y actualización.</t>
  </si>
  <si>
    <t>Durante el trimestre, el Comité de Avalúos realizó la revisión y validación de los avalúos presentados, teniendo en cuenta las variables y criterios definidos en el procedimiento asociado. Cuando fue necesario, los avalúos que presentaron observaciones fueron devueltos para la realización de los ajustes correspondientes en el estudio técnico, dejando como evidencia de la ejecución del control las actas del Comité.</t>
  </si>
  <si>
    <t>Durante el trimestre, el profesional de control de calidad de la Subgerencia de Información Económica (SIE) realizó la revisión y validación de la inclusión de la totalidad de los ítems de reconocimiento, de conformidad con la documentación aportada en el módulo de avalúos. Cuando fue necesario, se solicitaron los ajustes correspondientes al profesional avaluador para su revisión y actualización.</t>
  </si>
  <si>
    <t>Durante el trimestre, el profesional de control de calidad de la Subgerencia de Información Económica (SIE) realizó la revisión de la respuesta contenida en el informe técnico de avalúo y sus anexos, cuando aplicó, verificando que atendiera los requerimientos del solicitante y que la información presentada fuera consistente. En los casos en que se identificaron observaciones durante la validación de la información, se solicitaron los ajustes correspondientes al profesional avaluador para su revisión y actualización.</t>
  </si>
  <si>
    <t>(Avalúos comerciales entregados oportunamente / Avalúos comerciales que tenían vencimiento en el periodo)*100
175 / 185 *100= 94,11 %
Durante el segundo trimestre de 2026 se entregaron 185 avalúos comerciales, de los cuales 175 fueron entregados dentro del plazo establecido y 10 fuera de término, lo que representa un 94.11% de oportunidad en las entregas.
Los retrasos se derivaron principalmente de la complejidad de algunos avalúos, los cuales requirieron un mayor nivel de análisis para garantizar la precisión de los resultados.</t>
  </si>
  <si>
    <t>RG_4_GICV_ACT_1_REUNIONES_SEGUIMIENTO_GESTION</t>
  </si>
  <si>
    <t>No aplica, esta actividad se efectuó el semestre pasado.</t>
  </si>
  <si>
    <t>Dado que en el segundo trimestre no se han realizado cálculo de efecto plusvalía no se han generado formatos de control de calidad </t>
  </si>
  <si>
    <t>Dado que en el segundo trimestre no se han realizado cálculos de efecto plusvalía no se han realizado verificaciones de informes técnicos de plusvalía.</t>
  </si>
  <si>
    <t>Dado que en el segundo trimestre no se han realizado cálculos de efecto plusvalía no se han realizado comité de avalúos para su verificación y aprobación.</t>
  </si>
  <si>
    <t>Dado que en el segundo trimestre no se han realizado cálculos de efecto plusvalía no se han realizado revisión del informe final.</t>
  </si>
  <si>
    <t>Para el segundo trimestre no se revocaron actos administrativos de revocatoria ni de liquidaciones</t>
  </si>
  <si>
    <t>Se realiza el seguimiento a la matriz de riesgos entregada por el proceso el día 14 de julio.
Se revisa el reporte y las evidencias dispuestas en el repositorio establecido. 
No se requirió ajuste.
No se presenta materialización del riesgo.</t>
  </si>
  <si>
    <t xml:space="preserve">Durante el trimestre se avanzó en la ejecución de las actividades para la estabilización de la automatización del componente económico y liquidación de avalúos. A la fecha de corte, se encuentra en etapa de analisis y diseño: ZHG, liquidador, sensibilidad; en etapa de desarrollo: ZHF, metodo de mercado, y avalúos especiales; y en producción ya se encuentra el método de reposición. </t>
  </si>
  <si>
    <t>RG_5_ACT_1_ESTABILIZACION COMP ECON</t>
  </si>
  <si>
    <t>Dado a que el avalúo catastral se definé al finalizar la vigencia este control se ejecutará una vez se de inicio a la actividad de sensibilidad.</t>
  </si>
  <si>
    <t>Se reportó en el primer trimestre la elaboración de los tres seguimientos programados:
Informe de Acopio
Informe de Procesamiento
Informe de Análisis</t>
  </si>
  <si>
    <t>Se realizó la actualización del procedimiento GICV-PR-07 PROCEDIMIENTO DESARROLLO DE OPERACIONES ESTADÍSTICAS, específicamente la actividad 14 "Verificar y analizar datos", donde se hace claridad a que la revisión de resultados por parte del equipo del Observatorio Técnico Catastral se realizará al menos 15 días antes de la fecha de publicación de la operación estadística.
El cronograma de la segunda iteración se realizará en el tercer trimestre conforme se termine la última de etapa de evaluación y plan de mejora de la primera iteración. En este cronograma se tendrá en cuenta incluir los 15 días para revisón antes de la publicación de la OE</t>
  </si>
  <si>
    <t xml:space="preserve">Procedimiento GICV-PR-07 V. 2, actualizado en Pandora </t>
  </si>
  <si>
    <t>Esta actividad se realizó en el 2025 teniendo en cuenta que hace parte del inicio de la construcción de la operación estadística, se realizará nuevamente en el cuarto trimestre como parte de la segunda iteración de la OE</t>
  </si>
  <si>
    <t>Esta actividad se realizó en el 2025 teniendo en cuenta que hace parte del inicio de la construcción de la operación estadística, se realizará nuevamente en el cuarto trimiestre como parte de la segunda iteración de la OE</t>
  </si>
  <si>
    <t>En el primer trimestre de 2026 se realizó la revisión de los resultados para verificar la calidad de los mismos y aprobar su publicación. Como soporte de la actividad se elaboró el informe de evaluación de la fase de análisis.</t>
  </si>
  <si>
    <t>Esta actividad se realizará en el tercer trimestre de 2026 como última etapa de la primera iteración de la operación estadística.</t>
  </si>
  <si>
    <t>El avance del indicador es 0% debido a que la auditoría interna está programada para el mes de octubre</t>
  </si>
  <si>
    <t>No se ha presentado materialización del riesgo</t>
  </si>
  <si>
    <t>RC_1_GICV_ACT_1_SEGUIMIENTO_GESTION</t>
  </si>
  <si>
    <t>RC_GICV_1_ACT2_IDEN_TRAM_2MESES_IITRIM2026
RG_GICV_1_ACT2_IDEN_TRAM_2MESES_IITRIM2026
RG_GICV_1_ACT2_IDEN_TRAM_2MESES_CORREC_IITRIM2026</t>
  </si>
  <si>
    <t>Durante el trimestre, el profesional de la Subgerencia de Información Física y Jurídica (SIFJ) realizó el análisis de los trámites asignados, verificando la información de conformidad con la solicitud presentada por el usuario, el tipo de trámite y los criterios establecidos en el Documento Técnico de Mutaciones – Control de Calidad. En los casos en que se identificaron observaciones o no se cumplieron los criterios de aceptación definidos, la radicación fue gestionada a través de la herramienta dispuesta para tal fin, con el propósito de efectuar los ajustes correspondientes según la actividad que aplicara.</t>
  </si>
  <si>
    <t>Durante el trimestre, el profesional encargado del control de calidad verificó la conformidad del estudio final frente a los criterios de aceptación definidos para el proceso. Cuando se identificaron observaciones o aspectos susceptibles de ajuste, se gestionó su devolución para la realización de las correcciones correspondientes.</t>
  </si>
  <si>
    <t>Durante el trimestre, el profesional de cartografía verificó que los planos elaborados fueran consistentes con la información contenida en el estudio vial correspondiente. Cuando fue necesario, se solicitaron los ajustes pertinentes al editor para la actualización de la información.</t>
  </si>
  <si>
    <t>Durante el trimestre, las secretarias de la dependencias realizaron la revisión del reporte de las cuentas de usuario de red que expiraron o presentaron inactividad superior a sesenta (60) días. Cuando fue requerido, se gestionaron las solicitudes de inactivación de las cuentas en los sistemas de información a través de la mesa de servicio de Tecnologías de la Información.</t>
  </si>
  <si>
    <t>Durante el trimestre, las secretarias de la dependencia realizaron la revisión del reporte de cuentas de usuario activas y de los permisos o privilegios asociados. Cuando fue necesario, se gestionaron las solicitudes de modificación correspondientes, de conformidad con las necesidades identificadas durante la revisión.</t>
  </si>
  <si>
    <t>Se realiza el seguimiento a la matriz de riesgos entregada por el proceso el día 14 de julio.
Se revisa el reporte y las evidencias dispuestas en el repositorio establecido. 
Se emitió retroalimentación sobre los soportes y la redacción de seguimiento cualitativo del control, se realizaron los ajustes solicitados. 
No se presenta materialización del riesgo.</t>
  </si>
  <si>
    <t>RC_2_GICV_ACT_1_SEGUIMIENTO_GESTION</t>
  </si>
  <si>
    <t>RC_2_GICV_ACT_2_ACT_REUNIONES_CLIENTES</t>
  </si>
  <si>
    <t>Durante el trimestre, el profesional avaluador realizó las visitas técnicas a los predios conforme a los lineamientos establecidos en el Documento Técnico 'Protocolo de Visita Técnica para Avalúos Comerciales', verificando la información requerida para el desarrollo del avalúo. Cuando fue necesario, se programó una nueva fecha de visita de acuerdo con las condiciones y tiempos establecidos en el procedimiento.</t>
  </si>
  <si>
    <t>Durante el trimestre, no se identificaron situaciones que evidenciaran la existencia de conflictos o indicios de conflictos de interés en el marco del desarrollo de las actividades del proceso. En consecuencia, no fue necesario adelantar actuaciones asociadas a la aplicación de este control.</t>
  </si>
  <si>
    <t xml:space="preserve">Expedir  y socializar circular Cronograma anual de reporte de información contable a la SAF con la identificación y  aplicación  de las obligaciones tributarias en territorios distintos al Distrito Capital </t>
  </si>
  <si>
    <t>No se materializó ningún riesgo</t>
  </si>
  <si>
    <t>* No se evidencia materialización del riesgo.
* El reporte de seguimiento de riesgos de seguridad de la información se realizó en los tiempos estipulados en la metodología de riesgos. 
* Se recibe seguimiento el 08 de julio de 2026</t>
  </si>
  <si>
    <t>Se programara sensibilización para el proximo trimestre, teniendo en cuenta que el 100 % de los funcionarios puedan participar</t>
  </si>
  <si>
    <t>* No se evidencia materialización del riesgo.
* El reporte de seguimiento de riesgos de seguridad de la información se realizó en los tiempos estipulados en la metodología de riesgos. 
* Se recibe seguimiento el 08 de julio de 2026
* La ejecución de las actividades comenzará a partir del tercer trimestre.</t>
  </si>
  <si>
    <t xml:space="preserve">Para este trimestre no realiaza entrega de cargo, teniendo en cuenta que ningun funcionario se retiro de la entidad </t>
  </si>
  <si>
    <t>* No se evidencia materialización del riesgo.
* El reporte de seguimiento de riesgos de seguridad de la información se realizó en los tiempos estipulados en la metodología de riesgos. 
* Se recibe seguimiento el 08 de julio de 2026
* Las actividades desarrolladas y las evidencias reportadas están conforme a las actividades programadas por el proceso.</t>
  </si>
  <si>
    <t>Se realizó el monitoreo de las personas que acceden a las bases con información sensible (planta y expedientes hojas de vida) durante el trimestre y se deja evidencia de las personas que acceden a éstas.</t>
  </si>
  <si>
    <t>Base control de accesos virtuales  para préstamos de expedientes</t>
  </si>
  <si>
    <t>No se materializo</t>
  </si>
  <si>
    <t>* No se evidencia materialización del riesgo.
* El reporte de seguimiento de riesgos de seguridad de la información se realizó en los tiempos estipulados en la metodología de riesgos. 
* Se recibe seguimiento el 07 de julio de 2026
* La actividad desarrollada y las evidencias reportadas en la actividadestán conforme a las actividades programadas por el proceso.</t>
  </si>
  <si>
    <t>* No se evidencia materialización del riesgo.
* El reporte de seguimiento de riesgos de seguridad de la información se realizó en los tiempos estipulados en la metodología de riesgos. 
* Se recibe seguimiento el 07 de julio de 2026</t>
  </si>
  <si>
    <t>Monitoro trimestralmente y se dejo evidencia de las personas que acceden a las bases de datos con información sensible.</t>
  </si>
  <si>
    <t xml:space="preserve">Correo electrónico </t>
  </si>
  <si>
    <t>La actividad se realiza de manera semestral, se reporta el siguiente trimestre la verificación y el cierre de las cuentas de usuario inactivas</t>
  </si>
  <si>
    <t>Correo electrónico</t>
  </si>
  <si>
    <t>* No se evidencia materialización del riesgo.
* El reporte de seguimiento de riesgos de seguridad de la información se realizó en los tiempos estipulados en la metodología de riesgos
* Se recibe seguimiento el 07 de julio de 2026. 
* La actividad desarrollada y las evidencias reportadas en la actividadestán conforme a las actividades programadas por el proceso.</t>
  </si>
  <si>
    <t>Se realizó un seguimiento durante el trimestre por medio de correo electrónico para determinar si se presentó indisponibilidad del sistema de información de nómina. Dado que no se presentó, no aplica la creación de mesa de servicio.</t>
  </si>
  <si>
    <t>Se realiza base de registro de personas de Nómina y su backup</t>
  </si>
  <si>
    <t>Registro Actualizado</t>
  </si>
  <si>
    <t>* No se evidencia materialización del riesgo.
* El reporte de seguimiento de riesgos de seguridad de la información se realizó en los tiempos estipulados en la metodología de riesgos. 
* Se recibe seguimiento el 07 de julio de 2026
* La actividad se encuentra culminada</t>
  </si>
  <si>
    <t>No se materializo Riesgo</t>
  </si>
  <si>
    <t>* No se evidencia materialización del riesgo.
* El reporte de seguimiento de riesgos de seguridad de la información se realizó en los tiempos estipulados en la metodología de riesgos. 
* Se recibe seguimiento el 09 de julio de 2026</t>
  </si>
  <si>
    <t>Se solicitó a Tecnología el reporte de los respaldos realizados al portal web durante los meses abril, mayo y junio de 2026</t>
  </si>
  <si>
    <t xml:space="preserve">Mesa de servicios SOL0378547-26 </t>
  </si>
  <si>
    <t>No se evidencia la materialización del riesgo</t>
  </si>
  <si>
    <t>* No se evidencia materialización del riesgo.
* El reporte de seguimiento de riesgos de seguridad de la información se realizó en los tiempos estipulados en la metodología de riesgos. 
* Se recibe seguimiento el 09 de julio de 2026
* La actividad 1 y 2. se ejecutan  y las evidencias reportadas están conforme a las actividades programadas por el proceso.</t>
  </si>
  <si>
    <t>Se solicitó a Tecnología la relación de usuarios con su respectivo rol en el portal web durante los meses abril, mayo y junio de 2026</t>
  </si>
  <si>
    <t>Mesa de servicios SOL0378546-26</t>
  </si>
  <si>
    <t>Se solicitó a Tecnología el reporte de las indisponibilidades generadas en el portal web durante los meses abril, mayo y junio de 2026</t>
  </si>
  <si>
    <t>Mesa de servicios SOL0378548-26</t>
  </si>
  <si>
    <t>* No se evidencia materialización del riesgo.
* El reporte de seguimiento de riesgos de seguridad de la información se realizó en los tiempos estipulados en la metodología de riesgos.
* Se recibe seguimiento el 09 de julio de 2026</t>
  </si>
  <si>
    <t>No se materializo riesgos</t>
  </si>
  <si>
    <t>* No se evidencia materialización del riesgo.
* El reporte de seguimiento de riesgos de seguridad de la información se realizó en los tiempos estipulados en la metodología de riesgos. 
* Se recibe seguimiento el 14 de julio de 2026</t>
  </si>
  <si>
    <t xml:space="preserve">* No se evidencia materialización del riesgo.
* El reporte de seguimiento de riesgos de seguridad de la información se realizó en los tiempos estipulados en la metodología de riesgos.
* Se recibe seguimiento el 14 de julio de 2026 </t>
  </si>
  <si>
    <t>Se retoma el tema del servicio de RN remitiendo documentos con oficio 2026EE123 del 06-01-2026 según lo solicitado por esa entidad el 18-11-2025, se reciben nuevios comentarios el 03/02/2026 y se remiten con oficio 2026EE4421, el 04/03/2026 mediante correo se indaga sobre el avance en la revisión</t>
  </si>
  <si>
    <t>Oficios- Correo</t>
  </si>
  <si>
    <t>* No se evidencia materialización del riesgo.
* El reporte de seguimiento de riesgos de seguridad de la información se realizó en los tiempos estipulados en la metodología de riesgos. 
Las actividades
* Se recibe seguimiento el 14 de julio de 2026
* Las actividades se cumplen al 100% en el primer trimestre</t>
  </si>
  <si>
    <t>Se adelanta mesa de trabajo con participación de l SIS- Seguridad de información y GCAC</t>
  </si>
  <si>
    <t>Asistencia- citacion- correo a SIS con compromisos adquiridos</t>
  </si>
  <si>
    <t>SIS se pronuncia por correo electornico y mesa de servicio sobre la no viabilidad por falta de recursos</t>
  </si>
  <si>
    <t>Correo electrónico 
imagen mesa de servicio</t>
  </si>
  <si>
    <r>
      <t xml:space="preserve">* No se evidencia materialización del riesgo.
* El reporte de seguimiento de riesgos de seguridad de la información se realizó en los tiempos estipulados en la metodología de riesgos. 
* Se recibe seguimiento el 14 de julio de 2026
Las actividades
* Las actividades se cumplen al 100% en el primer trimestre
</t>
    </r>
    <r>
      <rPr>
        <b/>
        <sz val="11"/>
        <color theme="1"/>
        <rFont val="Calibri"/>
        <family val="2"/>
        <scheme val="minor"/>
      </rPr>
      <t>Nota</t>
    </r>
    <r>
      <rPr>
        <sz val="11"/>
        <color theme="1"/>
        <rFont val="Calibri"/>
        <family val="2"/>
        <scheme val="minor"/>
      </rPr>
      <t>:  como acción de fortalecimiento para el tercer trimestre de 2026, se realizará la validación del servicio de certificaciones catastrales a través de la plataforma VUC, con el fin de fortalecer los controles de seguridad asociados a los servicios web. Adicionalmente, se verificará la inclusión de los servicios web que dispone la entidad (SNR, VUC, COREC, Contraloría, entre otros) en las matrices de activos de información y en la matriz de riesgos de seguridad de la información, con el propósito de asegurar su adecuada identificación, valoración y tratamiento de riesgos.</t>
    </r>
  </si>
  <si>
    <t>No se materializó riesgo</t>
  </si>
  <si>
    <t>* No se evidencia materialización del riesgo.
* El reporte de seguimiento de riesgos de seguridad de la información se realizó en los tiempos estipulados en la metodología de riesgos. 
* Se recibe seguimiento el 01 de julio de 2026</t>
  </si>
  <si>
    <r>
      <t xml:space="preserve">MESA DE SERVICIOS - CA
</t>
    </r>
    <r>
      <rPr>
        <sz val="11"/>
        <color theme="1"/>
        <rFont val="Calibri"/>
        <family val="2"/>
        <scheme val="minor"/>
      </rPr>
      <t>(CONTINUIDAD)</t>
    </r>
  </si>
  <si>
    <t>Instalación  Actualización  en ambiente productivo y ambiente de puebas de la mesa de servicios</t>
  </si>
  <si>
    <t>Ventana de Mantenimiento:
**Instalación de la actualización  RU4 en el servidor nuevo .
**Instalación del Ambiente de pruebas</t>
  </si>
  <si>
    <t>* No se evidencia materialización del riesgo.
* El reporte de seguimiento de riesgos de seguridad de la información se realizó en los tiempos estipulados en la metodología de riesgos. 
* Se recibe seguimiento el 01 de julio de 2026
* Las actividades desarrolladas y las evidencias reportadas en las actividades 1 y 2 están conforme a las actividades programadas por el proceso.
* El proceso adelanto la actividad 1  que estaban programadas para el cuarto  trimestre.</t>
  </si>
  <si>
    <t>Seguimiento al contrato 397-2025 , mediante el cual se contrato el soporte y mantenimiento de la herramienta de Mesa de Servicios</t>
  </si>
  <si>
    <t xml:space="preserve">Documentos: informes de avance del contrato 397-2025, </t>
  </si>
  <si>
    <t>No se materializo el riesgo</t>
  </si>
  <si>
    <t>* No se evidencia materialización del riesgo.
* El reporte de seguimiento de riesgos de seguridad de la información se realizó en los tiempos estipulados en la metodología de riesgos. 
* Se recibe seguimiento el 10 de julio de 2026</t>
  </si>
  <si>
    <t>El 30 de junio se radicó, a través de la mesa de servicio, una solicitud dirigida a la Gerencia de Tecnología y a la Subgerencia de Infraestructura Tecnológica, con el fin de obtener el reporte de las mesas de servicio registradas por los funcionarios durante el primer semestre, relacionadas con fallas presentadas en los aplicativos institucionales.
El 6 de julio se recibió respuesta por parte de la Gerencia de Tecnología con la información correspondiente al periodo solicitado, la cual será utilizada como insumo para el seguimiento y análisis del riesgo asociado a las fallas de los aplicativos.</t>
  </si>
  <si>
    <r>
      <rPr>
        <b/>
        <sz val="11"/>
        <color rgb="FF000000"/>
        <rFont val="Calibri"/>
        <family val="2"/>
        <scheme val="minor"/>
      </rPr>
      <t xml:space="preserve">Actividad_1 
</t>
    </r>
    <r>
      <rPr>
        <sz val="11"/>
        <color rgb="FF000000"/>
        <rFont val="Calibri"/>
        <family val="2"/>
        <scheme val="minor"/>
      </rPr>
      <t xml:space="preserve">
Archivos en PDF
1. Solicitud radicada mediante mesa de servicio_SOL0377791-26.
2. Respuesta de GT_SOL0377791-26.</t>
    </r>
  </si>
  <si>
    <t>* No se evidencia materialización del riesgo.
* El reporte de seguimiento de riesgos de seguridad de la información se realizó en los tiempos estipulados en la metodología de riesgos. 
* Se recibe seguimiento el 10 de julio de 2026
* Las actividades 1, 2 y 3:se ejecutan  y las evidencias reportadas están conforme a las actividades programadas por el proceso.</t>
  </si>
  <si>
    <t>Se realizó el análisis del reporte remitido por la Gerencia de Tecnología, correspondiente al primer semestre de la vigencia actual, y como resultado se elaboró el informe de análisis de recurrencia de fallas en los aplicativos institucionales.
En el análisis se revisaron la frecuencia de los reportes registrados, los tipos de fallas, los aplicativos afectados y el estado de atención de las incidencias, con el fin de identificar los aplicativos que presentaron mayor recurrencia de fallas y establecer su comportamiento durante el periodo evaluado. El informe elaborado constituye el soporte de la actividad y un insumo para el seguimiento del riesgo identificado.</t>
  </si>
  <si>
    <r>
      <rPr>
        <sz val="11"/>
        <color rgb="FF000000"/>
        <rFont val="Calibri"/>
        <family val="2"/>
        <scheme val="minor"/>
      </rPr>
      <t xml:space="preserve">
</t>
    </r>
    <r>
      <rPr>
        <b/>
        <sz val="11"/>
        <color rgb="FF000000"/>
        <rFont val="Calibri"/>
        <family val="2"/>
        <scheme val="minor"/>
      </rPr>
      <t xml:space="preserve">Actividad_2
</t>
    </r>
    <r>
      <rPr>
        <sz val="11"/>
        <color rgb="FF000000"/>
        <rFont val="Calibri"/>
        <family val="2"/>
        <scheme val="minor"/>
      </rPr>
      <t xml:space="preserve">
Archivo Excel: 
1. Reporte de mesas de servicio remitido por GT.
Archivo PDF: 
2. Informe_Analisis_Recurrencia_Fallas_Aplicativos_I_Semestre_2026.
</t>
    </r>
  </si>
  <si>
    <t>Se socializó con la Gerencia de Tecnología, mediante correo electrónico, el informe de análisis de recurrencia de fallas en los aplicativos institucionales correspondiente al primer semestre de la vigencia actual. En la comunicación se indicó el propósito del informe, se presentaron de manera general los resultados obtenidos y se solicitó la retroalimentación correspondiente, con el fin de contribuir a la mejora de los sistemas.</t>
  </si>
  <si>
    <r>
      <rPr>
        <b/>
        <sz val="11"/>
        <color rgb="FF000000"/>
        <rFont val="Calibri"/>
        <family val="2"/>
        <scheme val="minor"/>
      </rPr>
      <t xml:space="preserve">Actividad_3
</t>
    </r>
    <r>
      <rPr>
        <sz val="11"/>
        <color rgb="FF000000"/>
        <rFont val="Calibri"/>
        <family val="2"/>
        <scheme val="minor"/>
      </rPr>
      <t xml:space="preserve">
Archivo PDF:
1. Correo_Socializacion_Informe_Fallas_Aplicativos_I_Semestre_2026.</t>
    </r>
  </si>
  <si>
    <r>
      <t xml:space="preserve">
1. Ausencia de respaldo de la información  digital
2. Desconocimiento de Políticas de Seguridad de la Información
3. Ausencia de Planes de continuidad
</t>
    </r>
    <r>
      <rPr>
        <sz val="11"/>
        <color theme="1"/>
        <rFont val="Calibri"/>
        <family val="2"/>
        <scheme val="minor"/>
      </rPr>
      <t>CONTINUIDAD 4. Retiro, enfermedad, incapacidad, vacaciones del personal de la GIC.</t>
    </r>
  </si>
  <si>
    <r>
      <t xml:space="preserve">1 . Pérdida, borrado, modificación de información o Acceso no autorizado a los expedientes digitales con Datos Personales
3. Fallas Humanas
</t>
    </r>
    <r>
      <rPr>
        <sz val="11"/>
        <color theme="1"/>
        <rFont val="Calibri"/>
        <family val="2"/>
        <scheme val="minor"/>
      </rPr>
      <t xml:space="preserve">CONTINUIDAD 3, Ausencia de personal estratégico, técnico uoperativo de la GIC.
</t>
    </r>
  </si>
  <si>
    <t xml:space="preserve">Se han venido adelantando actividades orientadas a la depuración y organización de la información almacenada en el file server de la SIE. En este sentido, los diferentes grupos de la Subgerencia de Información Económica han venido desarrollando acciones durante el trimestre anterior, lo que ha permitido avanzar en la organización y consolidación documental.
Como evidencia, la información se encuentra disponible en la ruta \\10.XX.YY.242\Fileserver\SIE\Avaluadores. Adicionalmente, se adjuntan:
1. Imágenes (2) que ilustran la estructura y organización implementada.
2. Acta de transferencia documental número 14 de 2026
3. Correos de seguimiento sobre organización documental y archivo en el que se emnciona las acciones implementadas para realizar la depuración y organización documental del grupo de revisión de avalúo </t>
  </si>
  <si>
    <t>Ruta: \\10.XX.YY.242\Fileserver\SIE\Avaluadores
Carpeta: https://catastrobogotacol-my.sharepoint.com/:f:/g/personal/seguridaddigital_catastrobogota_gov_co/IgCQkZZqGAkPR4CgLUeQLg_aAbynQJ8T1mpJBISA84kuqts?email=lcortes%40catastrobogota.gov.co&amp;e=iUWfcC</t>
  </si>
  <si>
    <t xml:space="preserve">Mediante mesa de servicio SOL0376286-26, se solicitó a Tecnología el listado actualizado de funcionarios con roles y permisos activos en OPGET y PREDIS y se validó dicha información.  Se verifico que los funcionarios  retirados estuvieran bloqueados. </t>
  </si>
  <si>
    <t>No se materializo riesgo</t>
  </si>
  <si>
    <t>* No se evidencia materialización del riesgo.
* El reporte de seguimiento de riesgos de seguridad de la información se realizó en los tiempos estipulados en la metodología de riesgos. 
* Se recibe seguimiento el 10 de julio de 2026
* Las actividad 1:se ejecuta  y las evidencias reportadas están conforme a las actividades programadas por el proceso.</t>
  </si>
  <si>
    <t xml:space="preserve">Mediante los oficios CORDIS 2026EE23256 y 2026EE23260, se solicitó a las Direcciones Distritales de Presupuesto y Tesorería de la SDH, respectivamente, el listado de funcionarios de la UAECD con acceso a BOGDATA. Las respuestas a estos requerimiento no han sido recibidas. No obstante al solicititar roles, estos estan sujetos al plazo que indican la resolución de nombramiento en encargo, ya que los funcionarios que actualmente integran el área no han presentado retiros. Se adjunta solicitud de roles de Ricardo Paloma quien se encuentra en encargo. </t>
  </si>
  <si>
    <t>Oficicios de solitud de información</t>
  </si>
  <si>
    <t>* No se evidencia materialización del riesgo.
* El reporte de seguimiento de riesgos de seguridad de la información se realizó en los tiempos estipulados en la metodología de riesgos. 
* Se recibe seguimiento el 10 de julio de 2026
* Las actividad 1: se ejecuta  y las evidencias reportadas están conforme a las actividades programadas por el proceso.</t>
  </si>
  <si>
    <t xml:space="preserve">Se realizaron sensibilizaciones que contemplaron contenidos de control de manejo de información análoga/digital para evitar la perdida de confidencialidad e integridad del archivo central y centro de documental.
Se adjuntan las evidencias correspondientes. </t>
  </si>
  <si>
    <t>acta capacitación central.pdf
listado .pdf
Manejo de informacion análoga 2040.pptx</t>
  </si>
  <si>
    <t>* No se evidencia materialización del riesgo.
* El reporte de seguimiento de riesgos de seguridad de la información se realizó en los tiempos estipulados en la metodología de riesgos. 
* Se recibe seguimiento el 09 de julio de 2026
* Para el segundo trimestre no se tienen actividades asignadas</t>
  </si>
  <si>
    <t>* No se evidencia materialización del riesgo.
* El reporte de seguimiento de riesgos de seguridad de la información se realizó en los tiempos estipulados en la metodología de riesgos.
* Se recibe seguimiento el 09 de julio de 2026 
* Para el segundo trimestre no se tienen actividades asignadas</t>
  </si>
  <si>
    <t xml:space="preserve">Se realizaron sensibilizaciones al personal de los archivos de gestión relacionadas con los controles en el manejo de información y gestión de accesos de información para el archivo de gestión de la entidad.  
Se adjuntan las evidencias correspondientes. </t>
  </si>
  <si>
    <t>Actas
Listas de asistencia
Presentaciones</t>
  </si>
  <si>
    <t xml:space="preserve">El administrador de la plataforma cada vez que se requiera realiza el proceso de restauración de la aplicación y/o bases de datos. En caso de no poder restaurar la versión más reciente, se debe restaurar la última versión óptima.
</t>
  </si>
  <si>
    <t xml:space="preserve">Se realizaron sensibilizaciones al personal de archivos de gestión relacionadas con los controles en el manejo de información análoga para evitar la pérdidad de confidencialidad e integridad del archivo central y centro documental.
Se adjuntan las evidencias correspondientes. 
</t>
  </si>
  <si>
    <t>No  se materializó el riesgo</t>
  </si>
  <si>
    <t xml:space="preserve">* No se evidencia materialización del riesgo.
* El reporte de seguimiento de riesgos de seguridad de la información se realizó en los tiempos estipulados en la metodología de riesgos. 
* Se recibe seguimiento el 09 de julio de 2026
* Para el segundo trimestre no se tienen actividades asignadas
</t>
  </si>
  <si>
    <t>Se realizaron sensibilizaciones al personal de Gestión Documental y responsables de archivos de gestión, relacionadas con los controles en el manejo de información análoga, para evitar la pérdida de disponibilidad de esta información. 
Se adjuntan las evidencias correspondientes</t>
  </si>
  <si>
    <t>* No se evidencia materialización del riesgo.
* El reporte de seguimiento de riesgos de seguridad de la información se realizó en los tiempos estipulados en la metodología de riesgos. 
* Para el segundo trimestre no se tienen actividades asignadas
* Se recibe seguimiento el 09 de julio de 2026</t>
  </si>
  <si>
    <t>* No se evidencia materialización del riesgo.
* El reporte de seguimiento de riesgos de seguridad de la información se realizó en los tiempos estipulados en la metodología de riesgos. 
* Se recibe seguimiento el 03 de julio de 2026</t>
  </si>
  <si>
    <t xml:space="preserve">* No se evidencia materialización del riesgo.
* El reporte de seguimiento de riesgos de seguridad de la información se realizó en los tiempos estipulados en la metodología de riesgos.
* Se recibe seguimiento el 25 de junio de 2026 </t>
  </si>
  <si>
    <t>* No se evidencia materialización del riesgo.
* El reporte de seguimiento de riesgos de seguridad de la información se realizó en los tiempos estipulados en la metodología de riesgos. 
* Se recibe seguimiento el 25 de junio de 2026 
* La ejecución de las actividades comenzará a partir del tercer trimestre.</t>
  </si>
  <si>
    <t xml:space="preserve">* No se evidencia materialización del riesgo.
* El reporte de seguimiento de riesgos de seguridad de la información se realizó en los tiempos estipulados en la metodología de riesgos. 
* Se recibe seguimiento el 25 de junio de 2026 </t>
  </si>
  <si>
    <t xml:space="preserve">Mediante mesa de servicio SOL0364030-26, se solicita la migración y unificación completa de los repositorios a la fecha y desde el mes de febero el SHAREPOINT se encuentra completo y verificado acreditando la migración de los documentos historios disponibles en su momento en el FLISERVER. </t>
  </si>
  <si>
    <t>Se adjunta como evidencia de la gestión captura de pantalla de los (2) repositorios consolidados, el BUCKUP del file server, y el repositorio actual de información de la Subdirección de contratación</t>
  </si>
  <si>
    <t>* No se evidencia materialización del riesgo.
* El reporte de seguimiento de riesgos de seguridad de la información se realizó en los tiempos estipulados en la metodología de riesgos. 
* Se recibe seguimiento el 25 de junio de 2026 
* Las actividades desarrolladas y las evidencias reportadas están conforme a las actividades programadas por el proceso.</t>
  </si>
  <si>
    <t>No se materializaron Riesgos</t>
  </si>
  <si>
    <t>* No se evidencia materialización del riesgo.
* El reporte de seguimiento de riesgos de seguridad de la información se realizó en los tiempos estipulados en la metodología de riesgos. 
* Se recibe seguimiento el 02 de julio de 2026</t>
  </si>
  <si>
    <t>* No se evidencia materialización del riesgo.
* El reporte de seguimiento de riesgos de seguridad de la información se realizó en los tiempos estipulados en la metodología de riesgos. 
* Se recibe seguimiento el 02 de julio de 2026
* Las actividades desarrolladas y las evidencias reportadas en la actividad 2 están conforme a las actividades programadas por el proceso.
* La ejecución de la actividad 1 comenzará a partir del tercer trimestre.</t>
  </si>
  <si>
    <t>Se realizó la revisión de las cuentas de usuario por parte de la Gerencia y Subgerencia jurídica. Se colocó mesa de servicio para anulación de usuario Julio Cesar Amaya. MS 0368148-26</t>
  </si>
  <si>
    <t xml:space="preserve">Correo </t>
  </si>
  <si>
    <t>* No se evidencia materialización del riesgo.
* El reporte de seguimiento de riesgos de seguridad de la información se realizó en los tiempos estipulados en la metodología de riesgos. 
* Se recibe seguimiento el 02 de julio de 2026
* La ejecución de las actividades comenzará a partir del tercer trimestre.</t>
  </si>
  <si>
    <t>Se cumple con las actividades de validación periódica de usuarios ejecutadas Vs programadas. Para ello se deja evidencia de las validaciones del estado de los usuarios.</t>
  </si>
  <si>
    <t>Archivo INFO_RIESGOS_T1_BD.xlsx
Hoja: RS-GOTI-01-01 
Archivo: INFO_RIESGOS_T1_BD.xlsx Hoja: RS-GOTI-01-01 T-II</t>
  </si>
  <si>
    <t>* No se evidencia materialización del riesgo.
* El reporte de seguimiento de riesgos de seguridad de la información se realizó en los tiempos estipulados en la metodología de riesgos. 
* Se recibe seguimiento el 06 de julio de 2026
* Las actividades  desarrolladas y las evidencias reportadas están conforme a las actividades programadas por el proceso.</t>
  </si>
  <si>
    <t xml:space="preserve">Para el Segundo trimestre se realizaron actividades de restauraciones de bases de datos, esto de acuerdo a las solicitudes realizadas por los usuarios
</t>
  </si>
  <si>
    <t xml:space="preserve">
Archivo: INFO_RIESGOS_T1_BD.xlsx Hoja: RS-GOTI-01-01 T-II</t>
  </si>
  <si>
    <t>Inventario actualizado (Excel ) a 26 de junio de 2026</t>
  </si>
  <si>
    <t>BD_inventario_260626.xlsx</t>
  </si>
  <si>
    <t>* No se evidencia materialización del riesgo.
* El reporte de seguimiento de riesgos de seguridad de la información se realizó en los tiempos estipulados en la metodología de riesgos. 
* Se recibe seguimiento el 06 de julio de 2026
* Las actividades  desarrolladas y las evidencias reportadas están conforme a las actividades programadas por el proceso.
*La actividad 1: se cumple al 100%</t>
  </si>
  <si>
    <t xml:space="preserve">Se realizarón los mantenimientos a índices y actualización de estadísticas para bases de datos Oracle.
</t>
  </si>
  <si>
    <t>Archivo INFO_RIESGOS_T1_BD_R2. xlsx
Hoja: RS-GOTI-01-02
T - II: RS-GOTI-01-02 T-II</t>
  </si>
  <si>
    <t xml:space="preserve">Se da cumplimiento para el primer trimestre de la siguiente forma:  
1.	Se reporta el monitoreo diariamente en el grupo de Teams de la Subgerencia. 
2.	Se realiza revisión de Estado de la instancia de base de datos, Bloqueos, Almacenamiento, Procesos en ejecución, estado del DRP si aplica, cantidad de sesiones, procesos zombies, información sobre componentes en database, Errores tipo ORA en el alert, estado de copias de seguridad entre otros.
3.	Se registran archivos de monitoreo por cada base de datos.
</t>
  </si>
  <si>
    <t>Se realizó seguimiento para realizar proyecciones en almacenamiento a las BD oracle en ambiente de producción</t>
  </si>
  <si>
    <t>Se realizaron las validaciones permanentes sobre las copias de seguridad</t>
  </si>
  <si>
    <t>Se da cumplimiento proponiendo el documento de politicas de backup en BD.</t>
  </si>
  <si>
    <t>Archivo INFO_RIESGOS_T1_BD_R2. xlsx
T - II: RS-GOTI-01-02 T-II</t>
  </si>
  <si>
    <t>* No se evidencia materialización del riesgo.
* El reporte de seguimiento de riesgos de seguridad de la información se realizó en los tiempos estipulados en la metodología de riesgos. 
* Se recibe seguimiento el 11 de julio de 2026</t>
  </si>
  <si>
    <t>Para el segundo trimestre se cumple con las actividades de validación periódica de usuarios, se entrega reportes mensuales</t>
  </si>
  <si>
    <t>Informes de Cuentas Mensuales DA_60_Dias</t>
  </si>
  <si>
    <t>* No se evidencia materialización del riesgo.
* El reporte de seguimiento de riesgos de seguridad de la información se realizó en los tiempos estipulados en la metodología de riesgos. 
* La actividad desarrollada y las evidencias reportadas en la actividadestán conforme a las actividades programadas por el proceso.
* Se recibe seguimiento el 03 de julio de 2026</t>
  </si>
  <si>
    <t>Monitoreo diario de la infraestructura de servidores</t>
  </si>
  <si>
    <t>Reporte de Monitoreo del Grupo</t>
  </si>
  <si>
    <t>Se mantiene actualizado el inventario de los servidores de la entidad</t>
  </si>
  <si>
    <t>Inventario de Servidores</t>
  </si>
  <si>
    <t>* No se evidencia materialización del riesgo.
* El reporte de seguimiento de riesgos de seguridad de la información se realizó en los tiempos estipulados en la metodología de riesgos. 
* Las actividades desarrolladas y las evidencias reportadas están conforme a las actividades programadas por el proceso.
* Se recibe seguimiento el 03 de julio de 2026</t>
  </si>
  <si>
    <t>Monitoreo de capacidades y proyecciones de al infraestructura de servidores</t>
  </si>
  <si>
    <t>Informe de Capacidades y monitoreo</t>
  </si>
  <si>
    <t>Realizacion del monitoreo de la diariamente de la infraestructura y analisis de las capacidades</t>
  </si>
  <si>
    <t>Monitoreo Diario e informe de Capacidades</t>
  </si>
  <si>
    <t>Se anexa el export de la CMDB, alli se encuentran los equipos de red evidenciando las últimas actualizaciones de los mantenimiento efectuados.</t>
  </si>
  <si>
    <t>cmdb_switch_.xlsx</t>
  </si>
  <si>
    <t>* No se evidencia materialización del riesgo.
* El reporte de seguimiento de riesgos de seguridad de la información se realizó en los tiempos estipulados en la metodología de riesgos. 
* Las actividades  desarrolladas y las evidencias reportadas están conforme a las actividades programadas por el proceso.
* Se recibe seguimiento el 11 de julio de 2026</t>
  </si>
  <si>
    <r>
      <rPr>
        <sz val="11"/>
        <color rgb="FF000000"/>
        <rFont val="Calibri"/>
        <family val="2"/>
        <scheme val="minor"/>
      </rPr>
      <t xml:space="preserve">Se anexan los informes de mantenimiento de los equipos y se enuncian los contratos de soporte por parte de lso proveedores:
</t>
    </r>
    <r>
      <rPr>
        <b/>
        <sz val="11"/>
        <color rgb="FF000000"/>
        <rFont val="Calibri"/>
        <family val="2"/>
        <scheme val="minor"/>
      </rPr>
      <t xml:space="preserve">Contrato 346-2026 SANOLIVAR
</t>
    </r>
    <r>
      <rPr>
        <sz val="11"/>
        <color rgb="FF000000"/>
        <rFont val="Calibri"/>
        <family val="2"/>
        <scheme val="minor"/>
      </rPr>
      <t xml:space="preserve">Objeto: Prestación de servicios de garantía, soporte y mantenimiento para los equipos activos de red de la UAECD, específicamente para los switches marca Hewlett Packard – Aruba.
</t>
    </r>
    <r>
      <rPr>
        <b/>
        <sz val="11"/>
        <color rgb="FF000000"/>
        <rFont val="Calibri"/>
        <family val="2"/>
        <scheme val="minor"/>
      </rPr>
      <t>ESTA INFORMACION ESTA REGISTRADA EN SECOP II</t>
    </r>
  </si>
  <si>
    <t>Acta Inicio Contrato 346-2026 SANOLIVAR.pdf
Informe de Levantamiento de Información - Contrato 346-2026.pdf
Informe Matenimiento Preventivo - Contrato 346-2026 - Jun2026.pdf</t>
  </si>
  <si>
    <t>Se anexa el informe de capacidad de canales y de recursos de red para este segundo trimestre.
Se anexan lso dashboard de las plataformas de monitoreo empleadas para validar el comportamiento de os equipos de red y canales de internet del proveedor</t>
  </si>
  <si>
    <t>Informe_Disponibilidad_Abr-Jun.docx
Pantallazos de monitoreo</t>
  </si>
  <si>
    <t>Se anexa el informe de capacidad de canales y de recursos de red para este primer periódo.</t>
  </si>
  <si>
    <t>Informe_Disponibilidad_Abr-Jun.docx</t>
  </si>
  <si>
    <t xml:space="preserve">* No se evidencia materialización del riesgo.
* El reporte de seguimiento de riesgos de seguridad de la información se realizó en los tiempos estipulados en la metodología de riesgos.
* Se recibe seguimiento el 06 de julio de 2026 </t>
  </si>
  <si>
    <t>* No se evidencia materialización del riesgo.
* El reporte de seguimiento de riesgos de seguridad de la información se realizó en los tiempos estipulados en la metodología de riesgos. 
* Se recibe seguimiento el 06 de julio de 2026</t>
  </si>
  <si>
    <t>Actividad ejecutada en un 50% durante el primer semestre de 2026 de acuerdo a programacion definida, 50% pendiente de ejecucion programado  para el cuarto trimestre de 2026.
En cumplimiento de la actividad de revisión semestral de la matriz de permisos de los repositorios de información en la nube de la Oficina de Control Interno, la jefe de la dependencia llevó a cabo, durante el mes de enero de 2026, la verificación de los accesos y permisos vigentes en las plataformas OneDrive y SharePoint, con el fin de asegurar que estos se encuentren actualizados y acordes con las necesidades y roles de los funcionarios y contratistas. Esta actividad fue objeto de seguimiento y validación en el marco de la reunión de la OCI realizada el 22-01-2026, quedando debidamente soportada en el acta correspondiente (Numeral 7. Controles Riesgos Seguridad de la Información) y en la presentación “Riesgos SD-OCI vigencia 2026” (páginas 21-22).</t>
  </si>
  <si>
    <t>01_Acta_Com_OCI_20260122.pdf
Pres_Reun_20260122.pptx</t>
  </si>
  <si>
    <t>No se presentaron situaciones que evidencien la materializacion del riesgo.</t>
  </si>
  <si>
    <t>La mitigación de los riesgos identificados en materia de seguridad de la información se ha fortalecido mediante la implementación de controles orientados a la verificación y gestión de accesos a los repositorios institucionales, asegurando que los permisos otorgados sean coherentes con los roles y responsabilidades asignadas. De manera complementaria, se han desarrollado procesos de sensibilización dirigidos a funcionarios y contratistas, enfocados en la apropiación de buenas prácticas y en la responsabilidad frente al manejo de la información. Estas acciones articuladas contribuyen a reducir la probabilidad de accesos no autorizados, pérdida de información y uso inadecuado de los recursos.</t>
  </si>
  <si>
    <t>* No se evidencia materialización del riesgo.
* El reporte de seguimiento de riesgos de seguridad de la información se realizó en los tiempos estipulados en la metodología de riesgos. 
* Se recibe seguimiento el 09 de julio de 2026
* La actividad 1: se ejecuto en el primer trimestre aunque estaba programada para el segundo trimestre.
* La actividad 2: se ejecuto al 100% en el primer trimestre aunque estaba programada para el tercer trimestre.
* La actividad 3. se ejecuta  y las evidencias reportadas están conforme a las actividades programadas por el proceso.</t>
  </si>
  <si>
    <t>Actividad ejecutada en un 100% durante el primer semestre de 2026 de acuerdo a programacion definida.
En el marco del desarrollo de las actividades orientadas a fortalecer la seguridad de la información, se gestionó la solicitud de espacios de sensibilización dirigidos al personal (funcionarios y colaboradores) de la oficina, enfocados en la responsabilidad en seguridad de la información. Inicialmente, se realizó la solicitud formal mediante documento con radicado 2026IE2366. Posteriormente, se adelantó la concertación y programación de dicho espacio con el ingeniero Luis Albeiro Cortes Castiblanco, oficial de seguridad, logrando así la coordinación de la actividad. La jornada se llevó a cabo el día 19-03-2026 (principales temas abordados: Seguridad de la información, Seguridad informática y ciberseguridad, Riesgos de seguridad digital, Ciberdefensa y protección de datos), con una asistencia de 10 participantes por parte de la Oficina de Control Interno, dando cumplimiento a lo programado, evidenciado en la ejecución de una (1) charla de una (1) programada. A su vez con el fin de garantizar y fortalecer las medidas de seguridad de la información y la continuidad del negocio, se llevó a cabo la designación de enlaces TIC y la definición de sus funciones asociadas. En atención a la solicitud Nro. 2026IE2113 del 03 de febrero de 2026, la Oficina de Control Interno informó que para la vigencia 2026 se designaron funcionarios y/o contratistas que ejercerán el rol de enlaces de continuidad del negocio y de seguridad y privacidad de la información, quienes serán responsables de actividades como el suministro de información requerida, así como la elaboración y actualización de los documentos relacionados. Dicha designación se formalizó mediante memorando con radicado Nro. 2026IE2362 del 05 de febrero de 2026.</t>
  </si>
  <si>
    <t>2026IE2366_Sol_Capa_SegInf.pdf
Reg_Img_19-03-2026
2026IE2366_Sol_Capa_SegInf
Sensibilización_OCI_19032026</t>
  </si>
  <si>
    <t>En cumplimiento de la actividad “Verificar mensualmente la actualización de la información de la OCI en los repositorios”, la Oficina de Control Interno realizó revisiones periódicas orientadas a garantizar la adecuada gestión y actualización de la información, las cuales fueron objeto de seguimiento y verificación a través de las reuniones mensuales del equipo. En estos espacios se expusieron y validaron actividades como la actualización de SharePoint y OneDrive, así como la revisión de expedientes en el marco de auditorías y seguimientos. Adicionalmente, durante el primer trimestre de 2026 se socializaron lineamientos relacionados con abreviaturas para tipos documentales, organización de documentos en carpetas de auditoría y almacenamiento seguro de correos en formato .eml. Es importante señalar que estas actividades cuentan con su respectivo soporte en actas y presentaciones correspondientes a las reuniones realizadas los días 22-01-2026, 23-02-2026 y 27-03-2026.
Asimismo, dando continuidad a la mencionada actividad durante el segundo trimestre de 2026, la Oficina de Control Interno mantuvo el seguimiento a la gestión de los repositorios institucionales. En este periodo, se validó la correcta aplicación de los lineamientos socializados previamente y se garantizó la actualización oportuna de la información en SharePoint y OneDrive. Estas actividades y verificaciones mensuales quedaron debidamente soportadas en las actas y presentaciones institucionales correspondientes a las reuniones del equipo OCI realizadas los días 24 de abril, 27 de mayo y 22 de junio de 2026.</t>
  </si>
  <si>
    <t>01_Acta_Com_OCI_20260122.pdf
Pres_Reun_20260122.pptx
02_Act_Com_OCI_20260223.pdf
Pres_Reun_20260223.pptx
03_Act_Com_OCI_20260327.pdf
Pres_Reun_20260327
04_Act_Com_OCI_20260424.pdf
Pres_Reun_20260424_.pptx
05_Act_Com_OCI_20260527.pdf
Pres_Reun_20260527.pptx
06_Act_Com_OCI_20260622.pdf
Pres_Reun_20260622.pptx</t>
  </si>
  <si>
    <t>* No se evidencia materialización del riesgo.
* El reporte de seguimiento de riesgos de seguridad de la información se realizó en los tiempos estipulados en la metodología de riesgos. 
* Se recibe seguimiento el 09 de julio de 2026
* La actividad 1: se ejecuto en el primer trimestre aunque estaba programada para el segundo trimestre.
* La actividad 2: se ejecuto al 100% en el primer trimestre aunque estaba programada para el tercer trimestre.</t>
  </si>
  <si>
    <r>
      <t xml:space="preserve">* No se evidencia materialización del riesgo.
* El reporte de seguimiento de riesgos de seguridad de la información se realizó en los tiempos estipulados en la metodología de riesgos. 
* Se recibe seguimiento el 09 de julio de 2026
* La actividad 1: se ejecuto en el primer trimestre aunque estaba programada para el segundo </t>
    </r>
    <r>
      <rPr>
        <sz val="11"/>
        <rFont val="Calibri"/>
        <family val="2"/>
        <scheme val="minor"/>
      </rPr>
      <t>trimestre.
* La actividad 2: se ejecuto al 100% en el primer trimestre aunque estaba programada para el tercer trimestre.
* La actividad 3. se ejecuta  y las evidencias reportadas están conforme a las actividades programadas por el proceso.</t>
    </r>
  </si>
  <si>
    <r>
      <t xml:space="preserve">* No se evidencia materialización del riesgo.
* El reporte de seguimiento de riesgos de seguridad de la información se realizó en los tiempos estipulados en la metodología de riesgos. 
* Se recibe seguimiento el 09 de julio de 2026
* La actividad 1: se ejecuto en el primer trimestre aunque estaba programada para el segundo trimestre.
* La actividad 2: se ejecuto al 100% en el primer trimestre aunque estaba programada para el tercer </t>
    </r>
    <r>
      <rPr>
        <sz val="11"/>
        <rFont val="Calibri"/>
        <family val="2"/>
        <scheme val="minor"/>
      </rPr>
      <t>trimestre.
* La actividad 3. se ejecuta  y las evidencias reportadas están conforme a las actividades programadas por el proceso.</t>
    </r>
  </si>
  <si>
    <t xml:space="preserve">* No se evidencia materialización del riesgo.
* El reporte de seguimiento de riesgos de seguridad de la información se realizó en los tiempos estipulados en la metodología de riesgos.
* Se recibe seguimiento el 09 de julio de 2026 </t>
  </si>
  <si>
    <t xml:space="preserve">En el mes de febrero de  2026, se procedió con la revisión y validación de las cuentas de usuario de la Oficina de Control Disciplinario Interno, encontrándose acorde con los permisos y accesos destinados a la fecha.  </t>
  </si>
  <si>
    <t xml:space="preserve">Correo electrónico de 16 de febrero de 2026 </t>
  </si>
  <si>
    <t xml:space="preserve">No se materializó el riesgo </t>
  </si>
  <si>
    <t>* No se evidencia materialización del riesgo.
* El reporte de seguimiento de riesgos de seguridad de la información se realizó en los tiempos estipulados en la metodología de riesgos. 
* Se recibe seguimiento el 09 de julio de 2026
* La actividad 1: se ejecuto en el primer trimestre aunque estaba programada para el segundo trimestre.
* La actividad 2: se ejecuta y las evidencias reportadas están conforme a las actividades programadas por el proceso.</t>
  </si>
  <si>
    <t xml:space="preserve">El 26 de mayo de 2026 el equipo de la OCDI participó en la charla virtual de sensibilización de seguridad de la información programada por el Oficial de Seguridad de la Unidad. </t>
  </si>
  <si>
    <t xml:space="preserve">Asistencia charla equipo OCDI </t>
  </si>
  <si>
    <t>Na</t>
  </si>
  <si>
    <t>* No se evidencia materialización del riesgo.
* El reporte de seguimiento de riesgos de seguridad de la información se realizó en los tiempos estipulados en la metodología de riesgos. 
* Se recibe seguimiento el 09 de julio de 2026
* La actividad 1: se ejecuto en el primer trimestre aunque estaba programada para el segundo trimestre.
* La actividad 2: se ejecuta  y las evidencias reportadas están conforme a las actividades programadas por el proceso.</t>
  </si>
  <si>
    <t>El 26 de mayo de 2026 el equipo de la OCDI participó en la charla virtual de sensibilización de seguridad de la información programada por el Oficial de Seguridad de la Unidad.</t>
  </si>
  <si>
    <t>Se llevaron a cabo de manera mensual reuniones de seguimiento para la verificación de la información dispuesta en los repositorios dispuestos en la OCDI</t>
  </si>
  <si>
    <t>Actas de reunión No. 001-002-003</t>
  </si>
  <si>
    <t>* No se evidencia materialización del riesgo.
* El reporte de seguimiento de riesgos de seguridad de la información se realizó en los tiempos estipulados en la metodología de riesgos. 
* Se recibe seguimiento el 09 de julio de 2026
* La actividad 1: se ejecuto en el primer trimestre aunque estaba programada para el segundo trimestre.
* La actividad 2 y 3: se ejecutan y las evidencias reportadas están conforme a las actividades programadas por el proceso.
* La actividad 4: Se realizara en el 3 trimestre</t>
  </si>
  <si>
    <t>Se llevaron a cabo de manera mensual reuniones de seguimiento para la verificación de la información dispuesta en los repositorios de la OCDI</t>
  </si>
  <si>
    <t>Actas de reunión No. 001-002-003, 004, 005,006</t>
  </si>
  <si>
    <t>Se prepara proyecto para ser presentado en el mes de julio acorde con las fechas dispuesta por el enlace de GT</t>
  </si>
  <si>
    <t>Acta 006 de 2026</t>
  </si>
  <si>
    <t xml:space="preserve">En reunión de seguimiento del mes de febrero de 2026 se designó a la servidora Naydu Buitrago Ruiz como responsable y custodía del archivo de gestión. </t>
  </si>
  <si>
    <t>Acta de reunión No. 002</t>
  </si>
  <si>
    <t xml:space="preserve">* No se evidencia materialización del riesgo.
* El reporte de seguimiento de riesgos de seguridad de la información se realizó en los tiempos estipulados en la metodología de riesgos. 
* Se recibe seguimiento el 09 de julio de 2026
* La actividad 1 y 2: se ejecutan y las evidencias reportadas están conforme a las actividades programadas por el proceso.
* Cumplimiento al 100% </t>
  </si>
  <si>
    <t xml:space="preserve">En reunión de seguimiento del mes de febrero de 2026 se designó a la servidora Naydu Buitrago Ruiz como responsable y custodía del correo electrónico de la Oficina, de actualizaciones en el Sistema SID y los profesionales y/o secretarios   encargados del descargue y archivo de las diligencias        </t>
  </si>
  <si>
    <t xml:space="preserve">* No se evidencia materialización del riesgo.
* El reporte de seguimiento de riesgos de seguridad de la información se realizó en los tiempos estipulados en la metodología de riesgos.
* Se recibe seguimiento el 09 de julio de 2026 
* La actividad 1 se culmino en el primer Trimestre
* La actividad 2 y 3: se ejecutan y las evidencias reportadas están conforme a las actividades programadas por el proceso.
* Cumplimiento al 100% </t>
  </si>
  <si>
    <t>* No se evidencia materialización del riesgo.
* El reporte de seguimiento de riesgos de seguridad de la información se realizó en los tiempos estipulados en la metodología de riesgos.
* Se recibe seguimiento el 09 de julio de 2026 
* La actividad 1 se culmino en el primer Trimestre
* La actividad 2: se ejecuta y las evidencias reportadas están conforme a las actividades programadas por el proceso.
* La actividad 3: Se realizara en el 3 trimestre</t>
  </si>
  <si>
    <t>No aplica para el periodo de este reporte</t>
  </si>
  <si>
    <t>* No se evidencia materialización del riesgo.
* El reporte de seguimiento de riesgos de seguridad de la información se realizó en los tiempos estipulados en la metodología de riesgos. 
* Se recibe seguimiento el 09 de julio de 2026
*La actividad esta programada para el cuarto trimestre.</t>
  </si>
  <si>
    <t>* No se evidencia materialización del riesgo.
* El reporte de seguimiento de riesgos de seguridad de la información se realizó en los tiempos estipulados en la metodología de riesgos. 
* Se recibe seguimiento el 09 de julio de 2026
* La actividad 1: se ejecuto en el primer trimestre aunque estaba programada para el segundo trimestre.
* La actividad  2: se ejecuta y las evidencias reportadas están conforme a las actividades programadas por el proceso.</t>
  </si>
  <si>
    <t>Asistencia charla virtual OCDI</t>
  </si>
  <si>
    <t>* No se evidencia materialización del riesgo.
* El reporte de seguimiento de riesgos de seguridad de la información se realizó en los tiempos estipulados en la metodología de riesgos. 
* Se recibe seguimiento el 09 de julio de 2026
* La actividad 1: se ejecuto en el primer trimestre aunque estaba programada para el segundo trimestre.
* Las actividades 2 y 3: se ejecutan y las evidencias reportadas están conforme a las actividades programadas por el proceso.</t>
  </si>
  <si>
    <t>Actas de reunión No. 001-002-003, 004, 005, 006</t>
  </si>
  <si>
    <t xml:space="preserve">* No se evidencia materialización del riesgo.
* El reporte de seguimiento de riesgos de seguridad de la información se realizó en los tiempos estipulados en la metodología de riesgos. 
* Se recibe seguimiento el 09 de julio de 2026
* La actividad 1 : se ejecuta y las evidencias reportadas están conforme a las actividades programadas por el proceso.
* Cumplimiento al 100% </t>
  </si>
  <si>
    <t>,</t>
  </si>
  <si>
    <t xml:space="preserve">MATRIZ DE RIESGOS </t>
  </si>
  <si>
    <t>Se efectuó la revisión del normograma correspondiente al segundo trimestre y la actualización del mismo. Fue remitido a la Subgerencia de Gestión Jurídica para su revisión y aprovación previa, y posteriormente remitido a la Oficina de Planeación y Aseguramiento de Procesos para aprobación y públicación.</t>
  </si>
  <si>
    <t>Normograma Actualizado / correo remitiendo a responsables de calidad para envío a Oficina Asesora de Planeación</t>
  </si>
  <si>
    <t>Se realizó la verificación de cumplimiento de requisitos de la totalidad de los servidores vinculados a la entidad</t>
  </si>
  <si>
    <t>Certificados de cumplimiento</t>
  </si>
  <si>
    <t>Verificación del normograma ajuste de normas recientes y verificación de vigencia de las anteriores.</t>
  </si>
  <si>
    <t>La gestión adelantada por parte de la Comisión de Personal se realiza una única vez, en el marco de sus competencias legales y la implementación del concurso de méritos. Para el caso de Distrito Capital 6, esta revisión tuvo lugar del 19 al 23 de enero del 2026.</t>
  </si>
  <si>
    <t>Se efectuó la revisión de cumplimiento de requisitos de la totalidad de los servidores a encargar, en el marco de las convocatorias realizadas.</t>
  </si>
  <si>
    <t>La verificación de los documentos para vinculación se realiza previo al trámite de nombramiento.</t>
  </si>
  <si>
    <t>Se realiza la verificación de antecedentes de la totalidad de nombramientos a realizar.</t>
  </si>
  <si>
    <t>El control no guarda relación con el riesgo correspondiente</t>
  </si>
  <si>
    <t xml:space="preserve">*No de Servidores seleccionados y vinculados con el cumplimiento de requisitos en el período: 12
*Número total de servidores seleccionados y vinculados en el periodo: 12
Indicador clave: (12/12)*100= 100%                        </t>
  </si>
  <si>
    <t>Se realiza el seguimiento a la matriz de riesgos entregada por el proceso de Gestión Estratégica de Personas el día 17/07/2026, se revisan las actividades de control encontrando que los controles programados fueron realizados, el resultado del indicador el cual es favorable y el plan de tratamiento de riesgo con sus respectivas evidencias, encontrando que no hay materialización de riesgo. Se suigirio realizar seguimiento cuantitativo de los controles para aportar a la gestion de tercera linea de defensa.</t>
  </si>
  <si>
    <t>El trámite de renuncia se realiza en el sentido de lo señalado en la renuncia voluntaria del servidor y los plazos establecidos normativamente.</t>
  </si>
  <si>
    <t>Desde la STH no existe un control respecto a este punto, puesto que tal como se señala, la revisióny trámite corresponde al jefe inmediato del servidor retirado.</t>
  </si>
  <si>
    <t>Desde la STH se revisa que el documento esté diligenciado en su totalidad y se remite a la historia laboral.</t>
  </si>
  <si>
    <t>*Servidores desvinculados con el cumplimiento de requisitos en el período: 7
*Total de servidores desvinculados en el período: 7
Indicador clave: (7/7)*100 = 100%</t>
  </si>
  <si>
    <t xml:space="preserve">
El seguimiento al control no aplica para este periodo teniendo en cuenta que el unico PAE vigente presentó avance en el mes de marzo y la proxima fecha de entrega es en el mes de diciembre según cronograma PIC. </t>
  </si>
  <si>
    <t xml:space="preserve">Para la vigencia 2026 se da cumplimiento al 100 porciento de asistencias en las jornadas de inducción de los servidores vinculados en la entidad en los meses de abril a junio.
</t>
  </si>
  <si>
    <t>Se realizó la validación y verificación d elos formatos de entrenamiento en puesto de trabajo dentro de los tiempos establecidos para su cumplimiento.</t>
  </si>
  <si>
    <t xml:space="preserve">Servidores retirados con acta de entrega o informe de gestión en el periodo: 7*
Total de servidores retirados: 
Indicador Clave: (7/7)*100= 100%
*A la fecha se encuentra pendiente la entrega del informe por parte de un (1) exservidor retirado. Sin embargo, se encuentra dentro del plazo establecido normativamente.   </t>
  </si>
  <si>
    <t>Se pago la nómina de los servidores de planta en los meses de abril, mayo  junio de 2026, con el cumplimiento de los requisitos y en las fechas establecidas</t>
  </si>
  <si>
    <t>Nominas de abril, mayo y junio de 2026</t>
  </si>
  <si>
    <t>Se validaron que todas las novedades y situaciones administrativas presentadas en el trimestre, fueron liquidadas.</t>
  </si>
  <si>
    <t>Se validó el seguimiento al control mediante la verificación del cumplimento del pago de la nómina, teniendo en cuenta cada una de las novedades presentadas durante el segundo trimestre del 2026.</t>
  </si>
  <si>
    <t>Se validó la información realizando el cruce de cada una las prenominas correspondientes al segundo trimestre 2026</t>
  </si>
  <si>
    <t xml:space="preserve">Se hizo validación de cada uno de los ingresos bases de cotización verificando las diferencias del IBC correpondientes al periodo. </t>
  </si>
  <si>
    <t>2. Pagos Oportunos en el período :3 
Pagos programadas en el período: 3
Indicador clave: (3/3)*100 = 100%</t>
  </si>
  <si>
    <t>Se realizó el seguimiento al control  validando que la información registrada estuviera completa y legible.</t>
  </si>
  <si>
    <t>Se realizó la clasificación de los servidores activos y los exservidores</t>
  </si>
  <si>
    <t>Se validaron las actualizaciones de la hoja control en la base de datos.</t>
  </si>
  <si>
    <t>1. (Historias laborales revisadas completas/ Historias laborales programadas en el período)*100   
Historias laborales revisadas completas: 202
Historias laborales programadas en el período:202
 Registro de historias laborales del periodo 100%
Total inventario de historias laborales 
Indicador clave: (202/404)*100= 50%</t>
  </si>
  <si>
    <t>1. Se realizó revisión de la categorización del riesgo del personal reportado en la ARL (15/04/2026 y 30/06/2026) y no se requirió ningún ajuste.</t>
  </si>
  <si>
    <t>Matriz revisión del riesgo</t>
  </si>
  <si>
    <t>Se realizó el seguimiento al control mediante la verificación de las solicitudes de afiliación recibidas por parte del Componente de Gestión de la Organización y la Subgerencia de Contratación. Como parte de esta actividad, se efectuó el seguimiento a los correos electrónicos remitidos, verificando la atención oportuna de cada requerimiento y la emisión de las respuestas correspondientes a las solicitudes de afiliación, con el fin de garantizar el cumplimiento del instructivo establecido y la adecuada gestión del riesgo asociado al proceso de afiliación.</t>
  </si>
  <si>
    <t>N.A</t>
  </si>
  <si>
    <t>Situaciones administrativas y novedades revisadas durante los meses de abril, mayo y junio de 2026</t>
  </si>
  <si>
    <t xml:space="preserve">Archivos en excel con la relación de novedades y situaciones administrativas de los meses de abril, mayo y junio de 2026 </t>
  </si>
  <si>
    <t>se revisan y validan todas las situaciones administrativas presentadas durante el trimestre.</t>
  </si>
  <si>
    <t xml:space="preserve">El seguimiento al control se realizó a través de la revisión y aplicación de todas y cada una de las novedades y situaciones administrativas registradas durante el periodo. </t>
  </si>
  <si>
    <t>Se realiza el control revisando la proyección de cada uno de los actos administrativos elaborados.</t>
  </si>
  <si>
    <t>Se valida que los soportes aportados a los actos administrativos, correspondan y estén completos.</t>
  </si>
  <si>
    <t xml:space="preserve">EL control lo realiza la subgerente de la STH, a través de la revisión, aproación y firma del acto administrativo </t>
  </si>
  <si>
    <t xml:space="preserve">EL control lo realiza el gerente de la GCC, a través de la revisión, aprobación y firma del acto administrativo </t>
  </si>
  <si>
    <t>Se validaron que todas las novedades y situaciones adminitrativas presentadas en el trimestre, fueron liquidadas.</t>
  </si>
  <si>
    <t>Se realizó la revisión de la nómina de los meses de abril, mayo y junio de 2026, incluyendo todas las novedades.</t>
  </si>
  <si>
    <t>Prenominas de los meses de abril, mayo y junio de 2026</t>
  </si>
  <si>
    <t>Se realizará en el tercer trimestre del año</t>
  </si>
  <si>
    <t>Se efectuó la revisión y verificación de los requisitos minimos y antecedentes de los servidores que se vincularon en el periodo de seguimiento.</t>
  </si>
  <si>
    <t>2. El profesional  de vinculación realizará la revisión de los requisitos mínimos de los servidores que se vinculan a la planta, de acuerdo con lo establecido en el procedimiento y en aplicación de la norma.</t>
  </si>
  <si>
    <t>Se efectuó la revisión de requsitos minimos y antecedentes de los servidores que se vincularon.</t>
  </si>
  <si>
    <t>Se realizó la validación de los documentos relacioandos en las Plataformas SIDEAP y SIGEP.</t>
  </si>
  <si>
    <t>Se realiza la respectiva revisión de requisitos de los terceros para realizar el acuerdo de condiciones técnicas y operativas.</t>
  </si>
  <si>
    <t>La subgerente revisó y firmó los acuerdos suscritos durante el periodo.</t>
  </si>
  <si>
    <t xml:space="preserve">Durante el primer trimestre se realizó reunión con los gerentes de Proyectos de Inversión y sus equipos de apoyo, con el propósito de revisar la planeación de las metas establecidas para la vigencia 2026 y la ejecución de la vigencia 2025 tanto a nivel de metas proyecto como metas Plan de Desarrollo. </t>
  </si>
  <si>
    <t xml:space="preserve">Acta N.1 Revision de la planeación proyecto 8092 vigencia 2026
Acta No.2 Revisión de la planeación proyecto 7966 vigencia 2026
Listado de asistencia Revision de la planeación proyecto 8099 vigencia 2026
Listado de asistencia Revision de la planeación proyecto 8092 vigencia 2026
Listado de asistencia Revision de la planeación proyecto 7966 vigencia 2026
Listado de asistencia Revision de la planeación proyecto 8103 vigencia 2026
Presentación PPT sobre los temas a desarollar durante la reunión. </t>
  </si>
  <si>
    <t xml:space="preserve">Durante el segundo trimestre de 2026, Se realizó verificación a la información cualitativa reportada por los Gerentes de proyecto, para que esta guardara coherencia con otros informes reportados por los responsables, asimismo, se garantizó que la información corresponda con la ejecución presupuestal del sistema Bogdata y los resultados de las metas físicas reportadas en Pandora en los indicadores de seguimiento. Adicionalmente se realizó registro en el aplicativo SEGPLAN y se realizó acompañamiento para el reporte mensual en PIIP </t>
  </si>
  <si>
    <t>Seguimiento mes de junio proyectos:
F_S_P_A_2026_Proy7966Jun
F_S_P_A_2026_Proy8092Jun
F_S_P_A_2026_Proy8099Jun
F_S_P_A_2026_Proy8103Jun
Reportes de seguimiento 2do trimestre de 2026 generados desde el aplicativo SEGPLAN de la Secretaría Distrital de Planeación.</t>
  </si>
  <si>
    <t>En 2024, momento en que se formularon los proyectos de inversión, el Jefe de la OAPAP realizó el proceso de viabilidad de los proyetos de inversión asociados al Plan Distrital de Desarrollo 2024-2027 Bogotá Camina Segura, el cual involucra la revisión de coherencia con el PDD, objetivos y metas sean verificables, medibles y alcanzables, que el presupuesto sea coherente con el Marco de Gasto de Mediano Plazo - MFMP  y consistencia en la información de los diferentes formatos diligenciados. Verificó también que cada proyecto cumpliera con la normatividad y criterios requeridos para su posterior inscripción en el Banco Distrital de Programas y Proyectos (BDPP)."</t>
  </si>
  <si>
    <t>El Comité Institucional de Gestión y Desempeño en su sesión del mes de mayo de 2024 aprobó los proyectos formulados y presentados por cada Gerente designado.</t>
  </si>
  <si>
    <t>El jefe de la OAPAP, previa verificación de la información realizada por los profesionales de la OAPAP designados, revisó la información entregada por cada Gerente de proyecto considerando actualización de la información, completitud y consistencia de los datos registrados; consistencia entre la magnitud reportada y los avances reportados, consistencia de las cifras consignadas en el formato respecto a la ejecución presupuestal de la vigencia y reserva y el desarrollo de las actividades de acuerdo con lo programado.</t>
  </si>
  <si>
    <t xml:space="preserve">El jefe de la OAPAP, previa verificación de la información realizada por los profesionales de la OAPAP designados, revisó y envió los informes de seguimientos del trimestre, para que los gerentes de proyecto establezcan si se requiere de la implementación de acciones de mejora para el cumplimiento de las metas propuestas. En el CIGD del mes de julio, se presenta el seguimiento del trimestre al plan de acción de los proyectos de inversión para que la alta dirección de la entidad conozca la información y realice las observaciones y recomendaciones del caso. </t>
  </si>
  <si>
    <t>El jefe de la OAPAP Revisa que el proyecto tenga coherencia con el PDD, que los objetivos y metas sean verificables, medibles y alcanzables, que el
presupuesto sea coherente con el MFMP, que esté acorde con la proyección de recursos para el periodo de gobierno y que la
información de los diferentes formatos diligenciados sea consistente entre sí. Verifica además que el proyecto cumpla con la
normatividad asociada a la planeación, y con los criterios requeridos para su posterior inscripción en el Banco Distrital de Programas y
Proyectos (BDPP).</t>
  </si>
  <si>
    <t>El Comité Institucional de Gestión y Desempeño aprueba los proyectos formulados que son presentados por el Gerente de cada
proyecto.</t>
  </si>
  <si>
    <t>El jefe de la OAPAP Revisa la información entregada por parte del Gerente del proyecto teniendo en cuenta los siguientes criterios: Si el proyecto fue
actualizado, verifica la completitud y consistencia de los datos registrados; consistencia entre la magnitud reportada y los avances
reportados. Consistencia de las cifras consignadas en el formato respecto a la ejecución presupuestal de la vigencia y reserva. El desarrollo de las actividades de acuerdo con lo programado</t>
  </si>
  <si>
    <t>"Sumatoria de los Porcentajes de avance de las metas físicas de los proyectos de inversión (630,55)/ 
Total de metas físicas de los proyectos de inversión (14)"=45,04%
Se alcanza el 45,04% de ejecución respecto al 51% programado para el segundo trimestre, lo que equivale a un  
 88% de cumplimiento de la meta, lo anterior genera alertas, por lo cual se presentara el consolidado del II trimestre  al Comité Institucional de Gestión y Desempeño en la sesión correspondiente al mes de julio, con el fin de ajustar las metas de acuerdo con las reprogramaciónes realizadas a las actividades para garantizar el cumplimiento de la meta</t>
  </si>
  <si>
    <t xml:space="preserve">No se materializó </t>
  </si>
  <si>
    <t>Se realiza el seguimiento a la matriz de riesgos entregada por el proceso Direccionamiento Estratégico el día 17/07/2026, se revisan las actividades de control encontrando, posibilidades de mejoramiento en la descripción de las mismas, se realiza retroalimentación. Se revisa el plan de tratamiento de riesgo con sus respectivas evidencias (D:\Contenedor\Users\avela\OneDrive - Unidad Administrativa Especial De Catastro Distrital\OAP\EVIDENCIAS_RIESGOS_2026\DIES\IITRIM\RG-DIES-1) Se revisa el resultado del indicador, encontrando que está por debajo de la meta esperada. No obstante, no se evidencia la materialización de riesgo, pero se genera una alerta, por lo cual se sugiere realizar acciones que permitan corregir las desviaciones y lograr el cumplimiento de las metas de proyectos.</t>
  </si>
  <si>
    <t>Se  revisó y retroalimentó la información remitida desde las diferentes dependencias, correspondiente a la formulación del plan de accion 2026, en el ultimo trimestre del año 2025, Se consolida el PEI-PAI de la vigencia 2026, garantizando que la información tenga coherencia con los objetivos estrategicos y las metas propuestas.</t>
  </si>
  <si>
    <t xml:space="preserve">Se realizó revisión y aprobación  de los indicadores del Plan Estratégico 2026, asi como tambien se aprobaron en el mes de enero todos los planes del decreto 612.  </t>
  </si>
  <si>
    <t xml:space="preserve">Se  realiza el seguimiento a la ejecución del Plan y se establecen las estrategias para cumplir con las metas propuestas. En ese sentido, se realiza el reporte en Pandora del seguimiento a indicadores, y  planes operativos de las dependencias, en cuanto a  los indicadores se debe dejar constancia de los logros y beneficios obtenidos,  así como los retrasos y las soluciones o acciones implementadas para evitar los incumplimientos.  </t>
  </si>
  <si>
    <t>Se realiza seguimiento mensual, identificando el avance por cada objetivo estrategico y los posibles incumplimientos de los respectivos indicadores, generando recomendaciones para dar cumplimiento a la planeación. Así mismo en  PANDORA se encuentra el “Tablero de Control” el cual contiene toda la información reportada por las dependencias y  del cual se elabora la presentación para el Comité Institucional de Gestión y Desempeño para las recomendaciones a efectuar.</t>
  </si>
  <si>
    <t>Se realiza  el seguimiento mensual al avance y cumplimiento de los objetivos estratégicos a través del CIGDs, con el de fin de tomar decisiones en caso que se presenten retrasos, y efectuar las respectivas recomendaciones, las cuales también han sido ya socializadas en las reuniones de seguimiento de las dependencias con la Directora, estos han generado ajustes y reprogramaciones de las actividades, indicadores y metas.</t>
  </si>
  <si>
    <t xml:space="preserve">Sumatoria % de avance del cumplimiento de objetivos estratégicos:
Avance del cumplimiento del objetivo estratégico 1 (25,92%)+
Avance del cumplimiento del objetivo estratégico 2 (10,03%)+
Avance del cumplimiento del objetivo estratégico 3 (14,34%)+
Avance del cumplimiento del objetivo estratégico 4 (4,82)
Con corte a 30 de Junio el PEI se ejecuto en un 55,11% respecto del 59,75% programado, con un porcentaje de cumplimiento del 92,23%.  Se genera la NC  2026-021 a fin de tomar acciones correctivas, respecto del cumplimiento de este.
</t>
  </si>
  <si>
    <t>Se realiza el seguimiento a la matriz de riesgos entregada por el proceso Direccionamiento Estratégico el día 17/07/2026, se revisan las actividades de control encontrando, posibilidades de mejoramiento en la descripción de las mismas, se realiza retroalimentación. Se revisa el resultado del indicador el cual es favorable, aunque no se encuentra cumpliendo la meta esperada para el indicador aun. No se evidencia hay materialización de riesgo.</t>
  </si>
  <si>
    <t>Se revisó el documento del PTEP 2026, por parte del jefe de la OAPAP, durante elultimo trimestre de la vigencia 2025  validando que este completo, oportuio y alineado.</t>
  </si>
  <si>
    <t>Se realiza presentacion del PTEP al CIGD el 28 de diciembre de 2025. El CIGD revisó la completitud, coherencia y consistencia , se aprobó el programa. Se generá solciitud por parte de la Directora para incluir las actividades del plan en la hoja de ruta. Durante el segundo trimestre de la vigencia no se presesentaron solicitudes de ajustes en el programa.</t>
  </si>
  <si>
    <t>Se ejecuta  y revisa el PTEP mensualmente, por parte de los profesionales quienes reportan en el aplicativo pandora los respectivos avances.  Ala fecha no se han recibido solicitudes de reprogramación el PTEP se encuentra cumpliendo de acuerdo con lo programado.</t>
  </si>
  <si>
    <t>Se revisan mensualmente  las actividades y evidencias reportadas en cada mes por los profesionales de las areas responsables de las actividades y generan las observaciones y  alertas correspondientes.</t>
  </si>
  <si>
    <t>(Porcentaje de ejecución de actividades (52,52%) / Porcentaje de programación de actividades en el periodo (52,52%)* 100 =100%
Se ejecutó el total de las actividades programadas para el periodo</t>
  </si>
  <si>
    <t>Se realiza el seguimiento a la matriz de riesgos entregada por el proceso Direccionamiento Estratégico el día 17/07/2026, se revisan las actividades de control encontrando, posibilidades de mejoramiento en la descripción de las mismas, se realiza retroalimentación. Se revisa el resultado del indicador el cual es favorable,  No se evidencia hay materialización de riesgo.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</si>
</sst>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0.0%"/>
    <numFmt numFmtId="165" formatCode="_-* #,##0.000_-;\-* #,##0.000_-;_-* &quot;-&quot;_-;_-@_-"/>
    <numFmt numFmtId="166" formatCode="_-* #,##0.0000_-;\-* #,##0.0000_-;_-* &quot;-&quot;_-;_-@_-"/>
    <numFmt numFmtId="167" formatCode="_(* #,##0.00_);_(* \(#,##0.00\);_(* &quot;-&quot;??_);_(@_)"/>
  </numFmts>
  <fonts count="8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theme="0"/>
      <name val="Calibri"/>
      <family val="2"/>
      <scheme val="minor"/>
    </font>
    <font>
      <sz val="11"/>
      <name val="Calibri"/>
      <family val="2"/>
      <scheme val="minor"/>
    </font>
    <font>
      <sz val="11"/>
      <color rgb="FF000000"/>
      <name val="Calibri"/>
      <family val="2"/>
    </font>
    <font>
      <b/>
      <sz val="11"/>
      <name val="Calibri"/>
      <family val="2"/>
      <scheme val="minor"/>
    </font>
    <font>
      <sz val="11"/>
      <color indexed="8"/>
      <name val="Calibri"/>
      <family val="2"/>
    </font>
    <font>
      <sz val="9"/>
      <color indexed="81"/>
      <name val="Tahoma"/>
      <family val="2"/>
    </font>
    <font>
      <b/>
      <sz val="11"/>
      <color rgb="FFFF0000"/>
      <name val="Calibri"/>
      <family val="2"/>
      <scheme val="minor"/>
    </font>
    <font>
      <b/>
      <sz val="9"/>
      <color indexed="81"/>
      <name val="Tahoma"/>
      <family val="2"/>
    </font>
    <font>
      <sz val="11"/>
      <color theme="0"/>
      <name val="Calibri"/>
      <family val="2"/>
      <scheme val="minor"/>
    </font>
    <font>
      <sz val="10"/>
      <name val="Calibri"/>
      <family val="2"/>
      <scheme val="minor"/>
    </font>
    <font>
      <sz val="11"/>
      <color theme="1"/>
      <name val="Calibri"/>
      <family val="2"/>
      <scheme val="minor"/>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16"/>
      <name val="Calibri"/>
      <family val="2"/>
    </font>
    <font>
      <sz val="11"/>
      <color indexed="60"/>
      <name val="Calibri"/>
      <family val="2"/>
    </font>
    <font>
      <b/>
      <sz val="11"/>
      <color indexed="8"/>
      <name val="Calibri"/>
      <family val="2"/>
    </font>
    <font>
      <sz val="11"/>
      <color indexed="62"/>
      <name val="Calibri"/>
      <family val="2"/>
    </font>
    <font>
      <b/>
      <sz val="11"/>
      <color indexed="63"/>
      <name val="Calibri"/>
      <family val="2"/>
    </font>
    <font>
      <b/>
      <sz val="11"/>
      <color indexed="53"/>
      <name val="Calibri"/>
      <family val="2"/>
    </font>
    <font>
      <sz val="11"/>
      <color indexed="53"/>
      <name val="Calibri"/>
      <family val="2"/>
    </font>
    <font>
      <b/>
      <sz val="11"/>
      <color indexed="9"/>
      <name val="Calibri"/>
      <family val="2"/>
    </font>
    <font>
      <sz val="11"/>
      <color indexed="10"/>
      <name val="Calibri"/>
      <family val="2"/>
    </font>
    <font>
      <sz val="11"/>
      <color indexed="9"/>
      <name val="Calibri"/>
      <family val="2"/>
    </font>
    <font>
      <sz val="10"/>
      <color theme="1"/>
      <name val="Calibri"/>
      <family val="2"/>
      <scheme val="minor"/>
    </font>
    <font>
      <sz val="12"/>
      <color theme="1"/>
      <name val="Calibri"/>
      <family val="2"/>
      <scheme val="minor"/>
    </font>
    <font>
      <sz val="11"/>
      <color rgb="FFFF0000"/>
      <name val="Calibri"/>
      <family val="2"/>
      <scheme val="minor"/>
    </font>
    <font>
      <b/>
      <sz val="12"/>
      <color rgb="FF000000"/>
      <name val="Calibri"/>
      <family val="2"/>
      <scheme val="minor"/>
    </font>
    <font>
      <sz val="12"/>
      <color rgb="FF000000"/>
      <name val="Calibri"/>
      <family val="2"/>
      <scheme val="minor"/>
    </font>
    <font>
      <b/>
      <sz val="12"/>
      <color theme="1"/>
      <name val="Calibri"/>
      <family val="2"/>
      <scheme val="minor"/>
    </font>
    <font>
      <sz val="12"/>
      <name val="Calibri"/>
      <family val="2"/>
      <scheme val="minor"/>
    </font>
    <font>
      <b/>
      <sz val="12"/>
      <name val="Calibri"/>
      <family val="2"/>
      <scheme val="minor"/>
    </font>
    <font>
      <b/>
      <sz val="12"/>
      <color theme="0"/>
      <name val="Calibri"/>
      <family val="2"/>
      <scheme val="minor"/>
    </font>
    <font>
      <b/>
      <u/>
      <sz val="11"/>
      <color theme="1"/>
      <name val="Calibri"/>
      <family val="2"/>
      <scheme val="minor"/>
    </font>
    <font>
      <sz val="11"/>
      <color rgb="FFC00000"/>
      <name val="Calibri"/>
      <family val="2"/>
      <scheme val="minor"/>
    </font>
    <font>
      <b/>
      <sz val="14"/>
      <color theme="0"/>
      <name val="Calibri"/>
      <family val="2"/>
      <scheme val="minor"/>
    </font>
    <font>
      <b/>
      <u/>
      <sz val="10"/>
      <color theme="0"/>
      <name val="Calibri"/>
      <family val="2"/>
      <scheme val="minor"/>
    </font>
    <font>
      <sz val="11"/>
      <color theme="0" tint="-0.14999847407452621"/>
      <name val="Calibri"/>
      <family val="2"/>
      <scheme val="minor"/>
    </font>
    <font>
      <sz val="11"/>
      <color rgb="FF000000"/>
      <name val="Calibri"/>
      <family val="2"/>
      <scheme val="minor"/>
    </font>
    <font>
      <sz val="9"/>
      <color rgb="FFFF0000"/>
      <name val="Calibri"/>
      <family val="2"/>
      <scheme val="minor"/>
    </font>
    <font>
      <sz val="12"/>
      <color rgb="FF333333"/>
      <name val="Calibri"/>
      <family val="2"/>
      <scheme val="minor"/>
    </font>
    <font>
      <b/>
      <sz val="11"/>
      <color theme="1" tint="0.499984740745262"/>
      <name val="Calibri"/>
      <family val="2"/>
      <scheme val="minor"/>
    </font>
    <font>
      <i/>
      <sz val="11"/>
      <color theme="0" tint="-0.499984740745262"/>
      <name val="Calibri"/>
      <family val="2"/>
      <scheme val="minor"/>
    </font>
    <font>
      <sz val="10"/>
      <color theme="0"/>
      <name val="Calibri"/>
      <family val="2"/>
      <scheme val="minor"/>
    </font>
    <font>
      <b/>
      <sz val="11"/>
      <color rgb="FF000000"/>
      <name val="Calibri"/>
      <family val="2"/>
      <scheme val="minor"/>
    </font>
    <font>
      <sz val="9"/>
      <color rgb="FF000000"/>
      <name val="Calibri"/>
      <family val="2"/>
      <scheme val="minor"/>
    </font>
    <font>
      <b/>
      <sz val="11"/>
      <color rgb="FFFFFFFF"/>
      <name val="Calibri"/>
      <family val="2"/>
      <scheme val="minor"/>
    </font>
    <font>
      <sz val="10"/>
      <color rgb="FFFFFFFF"/>
      <name val="Calibri"/>
      <family val="2"/>
      <scheme val="minor"/>
    </font>
    <font>
      <sz val="11"/>
      <color rgb="FFFFFFFF"/>
      <name val="Calibri"/>
      <family val="2"/>
      <scheme val="minor"/>
    </font>
    <font>
      <b/>
      <sz val="10"/>
      <color rgb="FFFFFFFF"/>
      <name val="Calibri"/>
      <family val="2"/>
      <scheme val="minor"/>
    </font>
    <font>
      <sz val="11"/>
      <color theme="0" tint="-0.499984740745262"/>
      <name val="Calibri"/>
      <family val="2"/>
      <scheme val="minor"/>
    </font>
    <font>
      <b/>
      <sz val="11"/>
      <color theme="0" tint="-0.499984740745262"/>
      <name val="Calibri"/>
      <family val="2"/>
      <scheme val="minor"/>
    </font>
    <font>
      <sz val="8"/>
      <name val="Calibri"/>
      <family val="2"/>
      <scheme val="minor"/>
    </font>
    <font>
      <sz val="11"/>
      <color rgb="FF000000"/>
      <name val="Calibri"/>
      <family val="2"/>
      <scheme val="minor"/>
    </font>
    <font>
      <b/>
      <sz val="11"/>
      <color rgb="FF000000"/>
      <name val="Calibri"/>
      <family val="2"/>
    </font>
    <font>
      <sz val="11"/>
      <name val="Calibri"/>
      <family val="2"/>
    </font>
    <font>
      <sz val="11"/>
      <color theme="1"/>
      <name val="Calibri"/>
      <family val="2"/>
    </font>
    <font>
      <sz val="10"/>
      <color rgb="FF000000"/>
      <name val="Calibri"/>
      <family val="2"/>
      <scheme val="minor"/>
    </font>
    <font>
      <sz val="9"/>
      <color rgb="FF424242"/>
      <name val="Calibri"/>
      <family val="2"/>
      <scheme val="minor"/>
    </font>
    <font>
      <b/>
      <sz val="12"/>
      <color theme="0"/>
      <name val="Calibri"/>
      <family val="2"/>
    </font>
    <font>
      <sz val="11"/>
      <color rgb="FFFF0000"/>
      <name val="Calibri"/>
      <family val="2"/>
    </font>
    <font>
      <sz val="11"/>
      <color rgb="FFC00000"/>
      <name val="Calibri"/>
      <family val="2"/>
    </font>
    <font>
      <sz val="10"/>
      <name val="Calibri"/>
      <family val="2"/>
    </font>
    <font>
      <sz val="11"/>
      <color rgb="FF7030A0"/>
      <name val="Calibri"/>
      <family val="2"/>
      <scheme val="minor"/>
    </font>
    <font>
      <b/>
      <sz val="11"/>
      <color rgb="FF000000"/>
      <name val="Calibri"/>
      <family val="2"/>
      <scheme val="minor"/>
    </font>
    <font>
      <sz val="11"/>
      <color rgb="FF242424"/>
      <name val="Calibri"/>
      <family val="2"/>
      <scheme val="minor"/>
    </font>
    <font>
      <sz val="11"/>
      <color rgb="FF000000"/>
      <name val="Calibri"/>
      <family val="2"/>
    </font>
    <font>
      <sz val="11"/>
      <color theme="1"/>
      <name val="Calibri"/>
      <family val="2"/>
      <scheme val="minor"/>
    </font>
    <font>
      <sz val="11"/>
      <color rgb="FF000000"/>
      <name val="Calibri"/>
      <family val="2"/>
      <scheme val="minor"/>
    </font>
    <font>
      <sz val="11"/>
      <color rgb="FFFF0000"/>
      <name val="Calibri"/>
      <family val="2"/>
      <scheme val="minor"/>
    </font>
    <font>
      <sz val="11"/>
      <color rgb="FF000000"/>
      <name val="Calibri"/>
      <family val="2"/>
    </font>
    <font>
      <sz val="11"/>
      <color theme="1"/>
      <name val="Calibri"/>
      <family val="2"/>
    </font>
    <font>
      <sz val="11"/>
      <color rgb="FF242424"/>
      <name val="Aptos Narrow"/>
      <family val="2"/>
    </font>
    <font>
      <i/>
      <sz val="12"/>
      <color rgb="FF000000"/>
      <name val="Calibri"/>
      <family val="2"/>
      <charset val="1"/>
    </font>
    <font>
      <sz val="11"/>
      <name val="Calibri"/>
      <family val="2"/>
    </font>
  </fonts>
  <fills count="44">
    <fill>
      <patternFill patternType="none"/>
    </fill>
    <fill>
      <patternFill patternType="gray125"/>
    </fill>
    <fill>
      <patternFill patternType="solid">
        <fgColor rgb="FF0070C0"/>
        <bgColor indexed="64"/>
      </patternFill>
    </fill>
    <fill>
      <patternFill patternType="solid">
        <fgColor rgb="FFFF0000"/>
        <bgColor indexed="64"/>
      </patternFill>
    </fill>
    <fill>
      <patternFill patternType="solid">
        <fgColor theme="0"/>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rgb="FF92D050"/>
        <bgColor indexed="64"/>
      </patternFill>
    </fill>
    <fill>
      <patternFill patternType="solid">
        <fgColor indexed="42"/>
        <bgColor indexed="42"/>
      </patternFill>
    </fill>
    <fill>
      <patternFill patternType="solid">
        <fgColor indexed="9"/>
        <bgColor indexed="9"/>
      </patternFill>
    </fill>
    <fill>
      <patternFill patternType="solid">
        <fgColor indexed="55"/>
        <b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45"/>
        <bgColor indexed="45"/>
      </patternFill>
    </fill>
    <fill>
      <patternFill patternType="solid">
        <fgColor indexed="43"/>
        <bgColor indexed="43"/>
      </patternFill>
    </fill>
    <fill>
      <patternFill patternType="solid">
        <fgColor rgb="FFFFC000"/>
        <bgColor indexed="64"/>
      </patternFill>
    </fill>
    <fill>
      <patternFill patternType="solid">
        <fgColor rgb="FF00B050"/>
        <bgColor indexed="64"/>
      </patternFill>
    </fill>
    <fill>
      <patternFill patternType="solid">
        <fgColor rgb="FF008080"/>
        <bgColor indexed="64"/>
      </patternFill>
    </fill>
    <fill>
      <patternFill patternType="solid">
        <fgColor rgb="FFBFBFBF"/>
        <bgColor indexed="64"/>
      </patternFill>
    </fill>
    <fill>
      <patternFill patternType="solid">
        <fgColor rgb="FFFFFF66"/>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rgb="FFF2F2F2"/>
        <bgColor rgb="FF000000"/>
      </patternFill>
    </fill>
    <fill>
      <patternFill patternType="solid">
        <fgColor rgb="FFFFFFFF"/>
        <bgColor rgb="FF000000"/>
      </patternFill>
    </fill>
    <fill>
      <patternFill patternType="solid">
        <fgColor rgb="FF002060"/>
        <bgColor indexed="64"/>
      </patternFill>
    </fill>
    <fill>
      <patternFill patternType="solid">
        <fgColor theme="6" tint="-0.499984740745262"/>
        <bgColor indexed="64"/>
      </patternFill>
    </fill>
    <fill>
      <patternFill patternType="solid">
        <fgColor theme="0" tint="-0.499984740745262"/>
        <bgColor indexed="64"/>
      </patternFill>
    </fill>
  </fills>
  <borders count="245">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style="thin">
        <color indexed="54"/>
      </top>
      <bottom style="double">
        <color indexed="5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right/>
      <top style="thin">
        <color auto="1"/>
      </top>
      <bottom style="thin">
        <color auto="1"/>
      </bottom>
      <diagonal/>
    </border>
    <border>
      <left style="thin">
        <color auto="1"/>
      </left>
      <right/>
      <top style="thin">
        <color auto="1"/>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auto="1"/>
      </right>
      <top style="thin">
        <color auto="1"/>
      </top>
      <bottom/>
      <diagonal/>
    </border>
    <border>
      <left style="thin">
        <color indexed="64"/>
      </left>
      <right style="medium">
        <color indexed="64"/>
      </right>
      <top style="thin">
        <color indexed="64"/>
      </top>
      <bottom/>
      <diagonal/>
    </border>
    <border>
      <left style="thin">
        <color indexed="64"/>
      </left>
      <right style="thin">
        <color indexed="64"/>
      </right>
      <top/>
      <bottom style="thin">
        <color rgb="FF000000"/>
      </bottom>
      <diagonal/>
    </border>
    <border>
      <left style="thin">
        <color auto="1"/>
      </left>
      <right style="thin">
        <color auto="1"/>
      </right>
      <top style="thin">
        <color auto="1"/>
      </top>
      <bottom style="thin">
        <color rgb="FF000000"/>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rgb="FF000000"/>
      </left>
      <right style="thin">
        <color rgb="FF000000"/>
      </right>
      <top style="thin">
        <color rgb="FF000000"/>
      </top>
      <bottom style="thin">
        <color rgb="FF000000"/>
      </bottom>
      <diagonal/>
    </border>
    <border>
      <left/>
      <right/>
      <top/>
      <bottom style="medium">
        <color indexed="64"/>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right style="thin">
        <color indexed="64"/>
      </right>
      <top style="medium">
        <color rgb="FF000000"/>
      </top>
      <bottom style="thin">
        <color indexed="64"/>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style="thin">
        <color indexed="64"/>
      </bottom>
      <diagonal/>
    </border>
    <border>
      <left style="medium">
        <color rgb="FF000000"/>
      </left>
      <right style="thin">
        <color auto="1"/>
      </right>
      <top style="thin">
        <color auto="1"/>
      </top>
      <bottom style="thin">
        <color auto="1"/>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style="medium">
        <color indexed="64"/>
      </bottom>
      <diagonal/>
    </border>
    <border>
      <left style="thin">
        <color indexed="64"/>
      </left>
      <right style="medium">
        <color rgb="FF000000"/>
      </right>
      <top style="medium">
        <color indexed="64"/>
      </top>
      <bottom style="thin">
        <color indexed="64"/>
      </bottom>
      <diagonal/>
    </border>
    <border>
      <left style="medium">
        <color rgb="FF000000"/>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right style="thin">
        <color indexed="64"/>
      </right>
      <top style="thin">
        <color indexed="64"/>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thin">
        <color auto="1"/>
      </right>
      <top style="thin">
        <color auto="1"/>
      </top>
      <bottom/>
      <diagonal/>
    </border>
    <border>
      <left style="thin">
        <color indexed="64"/>
      </left>
      <right style="medium">
        <color rgb="FF000000"/>
      </right>
      <top style="thin">
        <color indexed="64"/>
      </top>
      <bottom/>
      <diagonal/>
    </border>
    <border>
      <left style="medium">
        <color rgb="FF000000"/>
      </left>
      <right style="thin">
        <color auto="1"/>
      </right>
      <top/>
      <bottom style="thin">
        <color auto="1"/>
      </bottom>
      <diagonal/>
    </border>
    <border>
      <left style="thin">
        <color indexed="64"/>
      </left>
      <right style="medium">
        <color rgb="FF000000"/>
      </right>
      <top/>
      <bottom style="thin">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auto="1"/>
      </left>
      <right style="thin">
        <color auto="1"/>
      </right>
      <top style="thick">
        <color indexed="64"/>
      </top>
      <bottom style="thin">
        <color auto="1"/>
      </bottom>
      <diagonal/>
    </border>
    <border>
      <left style="thin">
        <color auto="1"/>
      </left>
      <right style="thin">
        <color auto="1"/>
      </right>
      <top style="thick">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medium">
        <color rgb="FF000000"/>
      </right>
      <top style="medium">
        <color rgb="FF000000"/>
      </top>
      <bottom/>
      <diagonal/>
    </border>
    <border>
      <left style="thin">
        <color indexed="64"/>
      </left>
      <right style="medium">
        <color rgb="FF000000"/>
      </right>
      <top/>
      <bottom/>
      <diagonal/>
    </border>
    <border>
      <left/>
      <right style="thin">
        <color auto="1"/>
      </right>
      <top style="medium">
        <color rgb="FF000000"/>
      </top>
      <bottom/>
      <diagonal/>
    </border>
    <border>
      <left style="medium">
        <color indexed="64"/>
      </left>
      <right style="thin">
        <color auto="1"/>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rgb="FF000000"/>
      </top>
      <bottom style="thin">
        <color indexed="64"/>
      </bottom>
      <diagonal/>
    </border>
    <border>
      <left style="medium">
        <color indexed="64"/>
      </left>
      <right style="thin">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auto="1"/>
      </left>
      <right style="thin">
        <color auto="1"/>
      </right>
      <top style="medium">
        <color indexed="64"/>
      </top>
      <bottom style="thin">
        <color rgb="FF000000"/>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rgb="FF000000"/>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rgb="FF000000"/>
      </bottom>
      <diagonal/>
    </border>
    <border>
      <left style="thin">
        <color auto="1"/>
      </left>
      <right style="thin">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style="medium">
        <color auto="1"/>
      </bottom>
      <diagonal/>
    </border>
    <border>
      <left style="thin">
        <color auto="1"/>
      </left>
      <right style="thin">
        <color auto="1"/>
      </right>
      <top style="medium">
        <color indexed="64"/>
      </top>
      <bottom/>
      <diagonal/>
    </border>
    <border>
      <left style="thin">
        <color indexed="64"/>
      </left>
      <right/>
      <top style="medium">
        <color rgb="FF000000"/>
      </top>
      <bottom style="thin">
        <color indexed="64"/>
      </bottom>
      <diagonal/>
    </border>
    <border>
      <left/>
      <right style="thin">
        <color indexed="64"/>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auto="1"/>
      </left>
      <right/>
      <top style="medium">
        <color indexed="64"/>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thin">
        <color rgb="FF000000"/>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rgb="FF000000"/>
      </right>
      <top/>
      <bottom style="medium">
        <color rgb="FF000000"/>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right/>
      <top style="medium">
        <color rgb="FF000000"/>
      </top>
      <bottom/>
      <diagonal/>
    </border>
    <border>
      <left style="thin">
        <color auto="1"/>
      </left>
      <right style="medium">
        <color auto="1"/>
      </right>
      <top style="thin">
        <color auto="1"/>
      </top>
      <bottom/>
      <diagonal/>
    </border>
    <border>
      <left style="thin">
        <color auto="1"/>
      </left>
      <right style="thin">
        <color auto="1"/>
      </right>
      <top style="medium">
        <color indexed="64"/>
      </top>
      <bottom style="thin">
        <color auto="1"/>
      </bottom>
      <diagonal/>
    </border>
    <border>
      <left style="thin">
        <color auto="1"/>
      </left>
      <right style="medium">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auto="1"/>
      </right>
      <top style="thin">
        <color auto="1"/>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thin">
        <color auto="1"/>
      </top>
      <bottom/>
      <diagonal/>
    </border>
    <border>
      <left style="thin">
        <color indexed="64"/>
      </left>
      <right style="medium">
        <color indexed="64"/>
      </right>
      <top style="thin">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style="thin">
        <color auto="1"/>
      </right>
      <top style="thin">
        <color auto="1"/>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auto="1"/>
      </left>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auto="1"/>
      </left>
      <right style="thin">
        <color auto="1"/>
      </right>
      <top style="thin">
        <color auto="1"/>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auto="1"/>
      </left>
      <right style="thin">
        <color auto="1"/>
      </right>
      <top style="thin">
        <color auto="1"/>
      </top>
      <bottom style="medium">
        <color rgb="FF000000"/>
      </bottom>
      <diagonal/>
    </border>
    <border>
      <left style="thin">
        <color auto="1"/>
      </left>
      <right style="thin">
        <color auto="1"/>
      </right>
      <top style="thin">
        <color auto="1"/>
      </top>
      <bottom style="medium">
        <color indexed="64"/>
      </bottom>
      <diagonal/>
    </border>
    <border>
      <left/>
      <right/>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style="medium">
        <color rgb="FF000000"/>
      </bottom>
      <diagonal/>
    </border>
    <border>
      <left style="thin">
        <color indexed="64"/>
      </left>
      <right style="thin">
        <color rgb="FF000000"/>
      </right>
      <top style="medium">
        <color indexed="64"/>
      </top>
      <bottom style="thin">
        <color indexed="64"/>
      </bottom>
      <diagonal/>
    </border>
    <border>
      <left style="thin">
        <color rgb="FF000000"/>
      </left>
      <right style="thin">
        <color indexed="64"/>
      </right>
      <top style="medium">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indexed="64"/>
      </right>
      <top/>
      <bottom style="medium">
        <color rgb="FF000000"/>
      </bottom>
      <diagonal/>
    </border>
    <border>
      <left style="thin">
        <color indexed="64"/>
      </left>
      <right style="medium">
        <color rgb="FF000000"/>
      </right>
      <top style="medium">
        <color indexed="64"/>
      </top>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rgb="FF000000"/>
      </left>
      <right style="thin">
        <color indexed="64"/>
      </right>
      <top/>
      <bottom/>
      <diagonal/>
    </border>
    <border>
      <left style="thin">
        <color indexed="64"/>
      </left>
      <right style="medium">
        <color rgb="FF000000"/>
      </right>
      <top style="thin">
        <color indexed="64"/>
      </top>
      <bottom/>
      <diagonal/>
    </border>
    <border>
      <left style="thin">
        <color auto="1"/>
      </left>
      <right/>
      <top style="thin">
        <color auto="1"/>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156">
    <xf numFmtId="0" fontId="0" fillId="0" borderId="0"/>
    <xf numFmtId="0" fontId="3" fillId="0" borderId="0"/>
    <xf numFmtId="0" fontId="8" fillId="0" borderId="0"/>
    <xf numFmtId="0" fontId="19" fillId="10" borderId="0" applyNumberFormat="0" applyBorder="0" applyAlignment="0" applyProtection="0"/>
    <xf numFmtId="0" fontId="25" fillId="11" borderId="6" applyNumberFormat="0" applyAlignment="0" applyProtection="0"/>
    <xf numFmtId="0" fontId="27" fillId="12" borderId="7" applyNumberFormat="0" applyAlignment="0" applyProtection="0"/>
    <xf numFmtId="0" fontId="26" fillId="0" borderId="8" applyNumberFormat="0" applyFill="0" applyAlignment="0" applyProtection="0"/>
    <xf numFmtId="0" fontId="18" fillId="0" borderId="0" applyNumberFormat="0" applyFill="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9"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8" fillId="20" borderId="0" applyNumberFormat="0" applyBorder="0" applyAlignment="0" applyProtection="0"/>
    <xf numFmtId="0" fontId="8" fillId="10" borderId="0" applyNumberFormat="0" applyBorder="0" applyAlignment="0" applyProtection="0"/>
    <xf numFmtId="0" fontId="29" fillId="21" borderId="0" applyNumberFormat="0" applyBorder="0" applyAlignment="0" applyProtection="0"/>
    <xf numFmtId="0" fontId="29" fillId="16"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8" fillId="23" borderId="0" applyNumberFormat="0" applyBorder="0" applyAlignment="0" applyProtection="0"/>
    <xf numFmtId="0" fontId="8" fillId="17" borderId="0" applyNumberFormat="0" applyBorder="0" applyAlignment="0" applyProtection="0"/>
    <xf numFmtId="0" fontId="29" fillId="18" borderId="0" applyNumberFormat="0" applyBorder="0" applyAlignment="0" applyProtection="0"/>
    <xf numFmtId="0" fontId="29" fillId="24" borderId="0" applyNumberFormat="0" applyBorder="0" applyAlignment="0" applyProtection="0"/>
    <xf numFmtId="0" fontId="8" fillId="20" borderId="0" applyNumberFormat="0" applyBorder="0" applyAlignment="0" applyProtection="0"/>
    <xf numFmtId="0" fontId="8" fillId="25" borderId="0" applyNumberFormat="0" applyBorder="0" applyAlignment="0" applyProtection="0"/>
    <xf numFmtId="0" fontId="29" fillId="25" borderId="0" applyNumberFormat="0" applyBorder="0" applyAlignment="0" applyProtection="0"/>
    <xf numFmtId="0" fontId="23" fillId="25" borderId="6" applyNumberFormat="0" applyAlignment="0" applyProtection="0"/>
    <xf numFmtId="0" fontId="20" fillId="26" borderId="0" applyNumberFormat="0" applyBorder="0" applyAlignment="0" applyProtection="0"/>
    <xf numFmtId="0" fontId="21" fillId="27" borderId="0" applyNumberFormat="0" applyBorder="0" applyAlignment="0" applyProtection="0"/>
    <xf numFmtId="0" fontId="8" fillId="20" borderId="9" applyNumberFormat="0" applyAlignment="0" applyProtection="0"/>
    <xf numFmtId="0" fontId="24" fillId="11" borderId="10" applyNumberFormat="0" applyAlignment="0" applyProtection="0"/>
    <xf numFmtId="0" fontId="28" fillId="0" borderId="0" applyNumberFormat="0" applyFill="0" applyBorder="0" applyAlignment="0" applyProtection="0"/>
    <xf numFmtId="0" fontId="16" fillId="0" borderId="11" applyNumberFormat="0" applyFill="0" applyAlignment="0" applyProtection="0"/>
    <xf numFmtId="0" fontId="17" fillId="0" borderId="12" applyNumberFormat="0" applyFill="0" applyAlignment="0" applyProtection="0"/>
    <xf numFmtId="0" fontId="18" fillId="0" borderId="13" applyNumberFormat="0" applyFill="0" applyAlignment="0" applyProtection="0"/>
    <xf numFmtId="0" fontId="15" fillId="0" borderId="0" applyNumberFormat="0" applyFill="0" applyBorder="0" applyAlignment="0" applyProtection="0"/>
    <xf numFmtId="0" fontId="22" fillId="0" borderId="14" applyNumberFormat="0" applyFill="0" applyAlignment="0" applyProtection="0"/>
    <xf numFmtId="0" fontId="3" fillId="0" borderId="0"/>
    <xf numFmtId="0" fontId="14" fillId="0" borderId="0"/>
    <xf numFmtId="0" fontId="14"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16" borderId="0" applyNumberFormat="0" applyBorder="0" applyAlignment="0" applyProtection="0"/>
    <xf numFmtId="0" fontId="29" fillId="19" borderId="0" applyNumberFormat="0" applyBorder="0" applyAlignment="0" applyProtection="0"/>
    <xf numFmtId="0" fontId="29" fillId="12" borderId="0" applyNumberFormat="0" applyBorder="0" applyAlignment="0" applyProtection="0"/>
    <xf numFmtId="0" fontId="29" fillId="16"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9" fontId="14" fillId="0" borderId="0" applyFont="0" applyFill="0" applyBorder="0" applyAlignment="0" applyProtection="0"/>
    <xf numFmtId="41" fontId="14" fillId="0" borderId="0" applyFont="0" applyFill="0" applyBorder="0" applyAlignment="0" applyProtection="0"/>
    <xf numFmtId="0" fontId="44" fillId="0" borderId="0"/>
    <xf numFmtId="0" fontId="25" fillId="11" borderId="35" applyNumberFormat="0" applyAlignment="0" applyProtection="0"/>
    <xf numFmtId="0" fontId="23" fillId="25" borderId="35" applyNumberFormat="0" applyAlignment="0" applyProtection="0"/>
    <xf numFmtId="0" fontId="8" fillId="20" borderId="36" applyNumberFormat="0" applyAlignment="0" applyProtection="0"/>
    <xf numFmtId="0" fontId="24" fillId="11" borderId="37" applyNumberFormat="0" applyAlignment="0" applyProtection="0"/>
    <xf numFmtId="0" fontId="22" fillId="0" borderId="38" applyNumberFormat="0" applyFill="0" applyAlignment="0" applyProtection="0"/>
    <xf numFmtId="41" fontId="14" fillId="0" borderId="0" applyFont="0" applyFill="0" applyBorder="0" applyAlignment="0" applyProtection="0"/>
    <xf numFmtId="0" fontId="25" fillId="11" borderId="39" applyNumberFormat="0" applyAlignment="0" applyProtection="0"/>
    <xf numFmtId="0" fontId="24" fillId="11" borderId="48" applyNumberFormat="0" applyAlignment="0" applyProtection="0"/>
    <xf numFmtId="0" fontId="8" fillId="20" borderId="47" applyNumberFormat="0" applyAlignment="0" applyProtection="0"/>
    <xf numFmtId="0" fontId="23" fillId="25" borderId="39" applyNumberFormat="0" applyAlignment="0" applyProtection="0"/>
    <xf numFmtId="0" fontId="8" fillId="20" borderId="40" applyNumberFormat="0" applyAlignment="0" applyProtection="0"/>
    <xf numFmtId="0" fontId="24" fillId="11" borderId="41" applyNumberFormat="0" applyAlignment="0" applyProtection="0"/>
    <xf numFmtId="0" fontId="22" fillId="0" borderId="42" applyNumberFormat="0" applyFill="0" applyAlignment="0" applyProtection="0"/>
    <xf numFmtId="0" fontId="22" fillId="0" borderId="49" applyNumberFormat="0" applyFill="0" applyAlignment="0" applyProtection="0"/>
    <xf numFmtId="0" fontId="23" fillId="25" borderId="46" applyNumberFormat="0" applyAlignment="0" applyProtection="0"/>
    <xf numFmtId="0" fontId="25" fillId="11" borderId="46" applyNumberFormat="0" applyAlignment="0" applyProtection="0"/>
    <xf numFmtId="41" fontId="14" fillId="0" borderId="0" applyFont="0" applyFill="0" applyBorder="0" applyAlignment="0" applyProtection="0"/>
    <xf numFmtId="0" fontId="8" fillId="20" borderId="202" applyNumberFormat="0" applyAlignment="0" applyProtection="0"/>
    <xf numFmtId="0" fontId="25" fillId="11" borderId="167" applyNumberFormat="0" applyAlignment="0" applyProtection="0"/>
    <xf numFmtId="0" fontId="22" fillId="0" borderId="204" applyNumberFormat="0" applyFill="0" applyAlignment="0" applyProtection="0"/>
    <xf numFmtId="0" fontId="25" fillId="11" borderId="158" applyNumberFormat="0" applyAlignment="0" applyProtection="0"/>
    <xf numFmtId="0" fontId="22" fillId="0" borderId="170" applyNumberFormat="0" applyFill="0" applyAlignment="0" applyProtection="0"/>
    <xf numFmtId="0" fontId="8" fillId="20" borderId="168" applyNumberFormat="0" applyAlignment="0" applyProtection="0"/>
    <xf numFmtId="0" fontId="24" fillId="11" borderId="169" applyNumberFormat="0" applyAlignment="0" applyProtection="0"/>
    <xf numFmtId="0" fontId="23" fillId="25" borderId="192" applyNumberFormat="0" applyAlignment="0" applyProtection="0"/>
    <xf numFmtId="0" fontId="23" fillId="25" borderId="167" applyNumberFormat="0" applyAlignment="0" applyProtection="0"/>
    <xf numFmtId="0" fontId="23" fillId="25" borderId="210" applyNumberFormat="0" applyAlignment="0" applyProtection="0"/>
    <xf numFmtId="0" fontId="25" fillId="11" borderId="197" applyNumberFormat="0" applyAlignment="0" applyProtection="0"/>
    <xf numFmtId="0" fontId="8" fillId="20" borderId="193" applyNumberFormat="0" applyAlignment="0" applyProtection="0"/>
    <xf numFmtId="0" fontId="22" fillId="0" borderId="195" applyNumberFormat="0" applyFill="0" applyAlignment="0" applyProtection="0"/>
    <xf numFmtId="0" fontId="23" fillId="25" borderId="158" applyNumberFormat="0" applyAlignment="0" applyProtection="0"/>
    <xf numFmtId="0" fontId="8" fillId="20" borderId="159" applyNumberFormat="0" applyAlignment="0" applyProtection="0"/>
    <xf numFmtId="0" fontId="24" fillId="11" borderId="160" applyNumberFormat="0" applyAlignment="0" applyProtection="0"/>
    <xf numFmtId="0" fontId="25" fillId="11" borderId="192" applyNumberFormat="0" applyAlignment="0" applyProtection="0"/>
    <xf numFmtId="0" fontId="22" fillId="0" borderId="213" applyNumberFormat="0" applyFill="0" applyAlignment="0" applyProtection="0"/>
    <xf numFmtId="0" fontId="22" fillId="0" borderId="161"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20" borderId="211" applyNumberFormat="0" applyAlignment="0" applyProtection="0"/>
    <xf numFmtId="0" fontId="25" fillId="11" borderId="201" applyNumberFormat="0" applyAlignment="0" applyProtection="0"/>
    <xf numFmtId="9" fontId="1" fillId="0" borderId="0" applyFont="0" applyFill="0" applyBorder="0" applyAlignment="0" applyProtection="0"/>
    <xf numFmtId="41" fontId="1" fillId="0" borderId="0" applyFont="0" applyFill="0" applyBorder="0" applyAlignment="0" applyProtection="0"/>
    <xf numFmtId="0" fontId="24" fillId="11" borderId="194" applyNumberFormat="0" applyAlignment="0" applyProtection="0"/>
    <xf numFmtId="0" fontId="25" fillId="11" borderId="163" applyNumberFormat="0" applyAlignment="0" applyProtection="0"/>
    <xf numFmtId="0" fontId="23" fillId="25" borderId="163" applyNumberFormat="0" applyAlignment="0" applyProtection="0"/>
    <xf numFmtId="0" fontId="8" fillId="20" borderId="164" applyNumberFormat="0" applyAlignment="0" applyProtection="0"/>
    <xf numFmtId="0" fontId="24" fillId="11" borderId="165" applyNumberFormat="0" applyAlignment="0" applyProtection="0"/>
    <xf numFmtId="0" fontId="22" fillId="0" borderId="166" applyNumberFormat="0" applyFill="0" applyAlignment="0" applyProtection="0"/>
    <xf numFmtId="41" fontId="1" fillId="0" borderId="0" applyFont="0" applyFill="0" applyBorder="0" applyAlignment="0" applyProtection="0"/>
    <xf numFmtId="0" fontId="23" fillId="25" borderId="201" applyNumberFormat="0" applyAlignment="0" applyProtection="0"/>
    <xf numFmtId="0" fontId="24" fillId="11" borderId="203" applyNumberFormat="0" applyAlignment="0" applyProtection="0"/>
    <xf numFmtId="0" fontId="24" fillId="11" borderId="212" applyNumberFormat="0" applyAlignment="0" applyProtection="0"/>
    <xf numFmtId="0" fontId="25" fillId="11" borderId="180" applyNumberFormat="0" applyAlignment="0" applyProtection="0"/>
    <xf numFmtId="0" fontId="23" fillId="25" borderId="180" applyNumberFormat="0" applyAlignment="0" applyProtection="0"/>
    <xf numFmtId="0" fontId="8" fillId="20" borderId="181" applyNumberFormat="0" applyAlignment="0" applyProtection="0"/>
    <xf numFmtId="0" fontId="24" fillId="11" borderId="182" applyNumberFormat="0" applyAlignment="0" applyProtection="0"/>
    <xf numFmtId="0" fontId="22" fillId="0" borderId="183" applyNumberFormat="0" applyFill="0" applyAlignment="0" applyProtection="0"/>
    <xf numFmtId="0" fontId="25" fillId="11" borderId="185" applyNumberFormat="0" applyAlignment="0" applyProtection="0"/>
    <xf numFmtId="0" fontId="23" fillId="25" borderId="185" applyNumberFormat="0" applyAlignment="0" applyProtection="0"/>
    <xf numFmtId="0" fontId="8" fillId="20" borderId="186" applyNumberFormat="0" applyAlignment="0" applyProtection="0"/>
    <xf numFmtId="0" fontId="24" fillId="11" borderId="187" applyNumberFormat="0" applyAlignment="0" applyProtection="0"/>
    <xf numFmtId="0" fontId="22" fillId="0" borderId="188" applyNumberFormat="0" applyFill="0" applyAlignment="0" applyProtection="0"/>
    <xf numFmtId="0" fontId="23" fillId="25" borderId="197" applyNumberFormat="0" applyAlignment="0" applyProtection="0"/>
    <xf numFmtId="0" fontId="8" fillId="20" borderId="198" applyNumberFormat="0" applyAlignment="0" applyProtection="0"/>
    <xf numFmtId="0" fontId="24" fillId="11" borderId="199" applyNumberFormat="0" applyAlignment="0" applyProtection="0"/>
    <xf numFmtId="0" fontId="22" fillId="0" borderId="200" applyNumberFormat="0" applyFill="0" applyAlignment="0" applyProtection="0"/>
    <xf numFmtId="0" fontId="25" fillId="11" borderId="210" applyNumberFormat="0" applyAlignment="0" applyProtection="0"/>
    <xf numFmtId="0" fontId="25" fillId="11" borderId="206" applyNumberFormat="0" applyAlignment="0" applyProtection="0"/>
    <xf numFmtId="0" fontId="23" fillId="25" borderId="206" applyNumberFormat="0" applyAlignment="0" applyProtection="0"/>
    <xf numFmtId="0" fontId="8" fillId="20" borderId="207" applyNumberFormat="0" applyAlignment="0" applyProtection="0"/>
    <xf numFmtId="0" fontId="24" fillId="11" borderId="208" applyNumberFormat="0" applyAlignment="0" applyProtection="0"/>
    <xf numFmtId="0" fontId="22" fillId="0" borderId="209" applyNumberFormat="0" applyFill="0" applyAlignment="0" applyProtection="0"/>
    <xf numFmtId="0" fontId="25" fillId="11" borderId="217" applyNumberFormat="0" applyAlignment="0" applyProtection="0"/>
    <xf numFmtId="0" fontId="23" fillId="25" borderId="217" applyNumberFormat="0" applyAlignment="0" applyProtection="0"/>
    <xf numFmtId="0" fontId="8" fillId="20" borderId="218" applyNumberFormat="0" applyAlignment="0" applyProtection="0"/>
    <xf numFmtId="0" fontId="24" fillId="11" borderId="219" applyNumberFormat="0" applyAlignment="0" applyProtection="0"/>
    <xf numFmtId="0" fontId="22" fillId="0" borderId="220" applyNumberFormat="0" applyFill="0" applyAlignment="0" applyProtection="0"/>
  </cellStyleXfs>
  <cellXfs count="1925">
    <xf numFmtId="0" fontId="0" fillId="0" borderId="0" xfId="0"/>
    <xf numFmtId="0" fontId="0" fillId="0" borderId="0" xfId="0" applyAlignment="1" applyProtection="1">
      <alignment wrapText="1"/>
      <protection locked="0"/>
    </xf>
    <xf numFmtId="0" fontId="0" fillId="0" borderId="0" xfId="0" applyAlignment="1" applyProtection="1">
      <alignment horizontal="center" wrapText="1"/>
      <protection locked="0"/>
    </xf>
    <xf numFmtId="0" fontId="32" fillId="0" borderId="0" xfId="0" applyFont="1" applyAlignment="1" applyProtection="1">
      <alignment wrapText="1"/>
      <protection locked="0"/>
    </xf>
    <xf numFmtId="0" fontId="2" fillId="0" borderId="0" xfId="0" applyFont="1" applyAlignment="1" applyProtection="1">
      <alignment wrapText="1"/>
      <protection locked="0"/>
    </xf>
    <xf numFmtId="0" fontId="39" fillId="0" borderId="0" xfId="0" applyFont="1" applyAlignment="1" applyProtection="1">
      <alignment wrapText="1"/>
      <protection locked="0"/>
    </xf>
    <xf numFmtId="0" fontId="4" fillId="30" borderId="3" xfId="0" applyFont="1" applyFill="1" applyBorder="1" applyAlignment="1" applyProtection="1">
      <alignment horizontal="center" vertical="center" wrapText="1"/>
      <protection locked="0"/>
    </xf>
    <xf numFmtId="0" fontId="0" fillId="0" borderId="0" xfId="0" applyAlignment="1" applyProtection="1">
      <alignment vertical="center" wrapText="1"/>
      <protection locked="0"/>
    </xf>
    <xf numFmtId="0" fontId="31" fillId="0" borderId="0" xfId="0" applyFont="1" applyAlignment="1" applyProtection="1">
      <alignment wrapText="1"/>
      <protection locked="0"/>
    </xf>
    <xf numFmtId="0" fontId="0" fillId="0" borderId="26" xfId="0" applyBorder="1" applyAlignment="1" applyProtection="1">
      <alignment horizontal="center" vertical="center" wrapText="1"/>
      <protection locked="0"/>
    </xf>
    <xf numFmtId="0" fontId="0" fillId="37" borderId="26" xfId="0" applyFill="1" applyBorder="1" applyAlignment="1" applyProtection="1">
      <alignment horizontal="center" vertical="center" textRotation="90" wrapText="1"/>
      <protection locked="0"/>
    </xf>
    <xf numFmtId="0" fontId="0" fillId="0" borderId="0" xfId="0"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0" borderId="0" xfId="0" applyProtection="1">
      <protection locked="0"/>
    </xf>
    <xf numFmtId="9" fontId="5" fillId="37" borderId="26" xfId="66" applyFont="1" applyFill="1" applyBorder="1" applyAlignment="1" applyProtection="1">
      <alignment horizontal="center" vertical="center" wrapText="1"/>
    </xf>
    <xf numFmtId="0" fontId="0" fillId="0" borderId="0" xfId="0" applyAlignment="1" applyProtection="1">
      <alignment vertical="center"/>
      <protection locked="0"/>
    </xf>
    <xf numFmtId="0" fontId="5" fillId="0" borderId="0" xfId="0" applyFont="1" applyAlignment="1" applyProtection="1">
      <alignment wrapText="1"/>
      <protection locked="0"/>
    </xf>
    <xf numFmtId="0" fontId="31" fillId="0" borderId="0" xfId="0" applyFont="1"/>
    <xf numFmtId="0" fontId="35" fillId="0" borderId="0" xfId="0" applyFont="1"/>
    <xf numFmtId="0" fontId="36" fillId="0" borderId="0" xfId="0" applyFont="1" applyAlignment="1">
      <alignment horizontal="center" vertical="center" wrapText="1"/>
    </xf>
    <xf numFmtId="9" fontId="34" fillId="0" borderId="19" xfId="0" applyNumberFormat="1" applyFont="1" applyBorder="1" applyAlignment="1">
      <alignment horizontal="center" vertical="center" wrapText="1" readingOrder="1"/>
    </xf>
    <xf numFmtId="0" fontId="36" fillId="4" borderId="0" xfId="0" applyFont="1" applyFill="1" applyAlignment="1">
      <alignment horizontal="center" vertical="center" wrapText="1"/>
    </xf>
    <xf numFmtId="0" fontId="36" fillId="0" borderId="18" xfId="0" applyFont="1" applyBorder="1" applyAlignment="1">
      <alignment horizontal="justify" vertical="center" wrapText="1" readingOrder="1"/>
    </xf>
    <xf numFmtId="0" fontId="36" fillId="0" borderId="19" xfId="0" applyFont="1" applyBorder="1" applyAlignment="1">
      <alignment horizontal="justify" vertical="center" wrapText="1" readingOrder="1"/>
    </xf>
    <xf numFmtId="0" fontId="36" fillId="0" borderId="0" xfId="0" applyFont="1"/>
    <xf numFmtId="9" fontId="33" fillId="0" borderId="19" xfId="0" applyNumberFormat="1" applyFont="1" applyBorder="1" applyAlignment="1">
      <alignment horizontal="center" vertical="center" wrapText="1" readingOrder="1"/>
    </xf>
    <xf numFmtId="9" fontId="34" fillId="0" borderId="0" xfId="0" applyNumberFormat="1" applyFont="1" applyAlignment="1">
      <alignment horizontal="center" vertical="center" wrapText="1" readingOrder="1"/>
    </xf>
    <xf numFmtId="0" fontId="36" fillId="0" borderId="0" xfId="0" applyFont="1" applyAlignment="1">
      <alignment wrapText="1"/>
    </xf>
    <xf numFmtId="0" fontId="0" fillId="0" borderId="1" xfId="0" applyBorder="1" applyAlignment="1" applyProtection="1">
      <alignment horizontal="center" vertical="center" wrapText="1"/>
      <protection locked="0"/>
    </xf>
    <xf numFmtId="9" fontId="36" fillId="0" borderId="0" xfId="66" applyFont="1" applyAlignment="1" applyProtection="1">
      <alignment vertical="center"/>
    </xf>
    <xf numFmtId="41" fontId="36" fillId="0" borderId="0" xfId="67" applyFont="1" applyAlignment="1" applyProtection="1">
      <alignment horizontal="center" vertical="center"/>
    </xf>
    <xf numFmtId="0" fontId="36" fillId="0" borderId="18" xfId="0" applyFont="1" applyBorder="1" applyAlignment="1">
      <alignment horizontal="center" vertical="center" wrapText="1" readingOrder="1"/>
    </xf>
    <xf numFmtId="0" fontId="36" fillId="0" borderId="19" xfId="0" applyFont="1" applyBorder="1" applyAlignment="1">
      <alignment horizontal="center" vertical="center" wrapText="1" readingOrder="1"/>
    </xf>
    <xf numFmtId="0" fontId="10" fillId="0" borderId="0" xfId="0" applyFont="1" applyAlignment="1" applyProtection="1">
      <alignment wrapText="1"/>
      <protection locked="0"/>
    </xf>
    <xf numFmtId="0" fontId="10" fillId="0" borderId="0" xfId="0" applyFont="1" applyAlignment="1" applyProtection="1">
      <alignment vertical="center"/>
      <protection locked="0"/>
    </xf>
    <xf numFmtId="9" fontId="31" fillId="0" borderId="0" xfId="66" applyFont="1"/>
    <xf numFmtId="0" fontId="45" fillId="0" borderId="0" xfId="0" applyFont="1" applyAlignment="1" applyProtection="1">
      <alignment wrapText="1"/>
      <protection locked="0"/>
    </xf>
    <xf numFmtId="0" fontId="2" fillId="0" borderId="1" xfId="0" applyFont="1" applyBorder="1" applyAlignment="1" applyProtection="1">
      <alignment horizontal="center" wrapText="1"/>
      <protection locked="0"/>
    </xf>
    <xf numFmtId="0" fontId="2" fillId="0" borderId="0" xfId="0" applyFont="1" applyAlignment="1" applyProtection="1">
      <alignment horizontal="center" vertical="center" wrapText="1"/>
      <protection locked="0"/>
    </xf>
    <xf numFmtId="0" fontId="32" fillId="0" borderId="0" xfId="0" applyFont="1" applyAlignment="1" applyProtection="1">
      <alignment vertical="center" wrapText="1"/>
      <protection locked="0"/>
    </xf>
    <xf numFmtId="0" fontId="0" fillId="0" borderId="0" xfId="0" applyAlignment="1">
      <alignment horizontal="center"/>
    </xf>
    <xf numFmtId="0" fontId="32" fillId="0" borderId="0" xfId="0" applyFont="1" applyAlignment="1" applyProtection="1">
      <alignment vertical="top"/>
      <protection locked="0"/>
    </xf>
    <xf numFmtId="0" fontId="46" fillId="0" borderId="0" xfId="0" applyFont="1" applyAlignment="1">
      <alignment vertical="center"/>
    </xf>
    <xf numFmtId="0" fontId="5" fillId="0" borderId="0" xfId="0" applyFont="1" applyAlignment="1" applyProtection="1">
      <alignment horizontal="center" vertical="center" wrapText="1"/>
      <protection locked="0"/>
    </xf>
    <xf numFmtId="0" fontId="5" fillId="0" borderId="0" xfId="0" applyFont="1" applyAlignment="1" applyProtection="1">
      <alignment vertical="center" wrapText="1"/>
      <protection locked="0"/>
    </xf>
    <xf numFmtId="0" fontId="31" fillId="0" borderId="0" xfId="0" applyFont="1" applyAlignment="1">
      <alignment wrapText="1"/>
    </xf>
    <xf numFmtId="0" fontId="0" fillId="0" borderId="26" xfId="0" applyBorder="1" applyAlignment="1" applyProtection="1">
      <alignment vertical="center" wrapText="1"/>
      <protection locked="0"/>
    </xf>
    <xf numFmtId="0" fontId="2" fillId="0" borderId="0" xfId="0" applyFont="1" applyAlignment="1" applyProtection="1">
      <alignment horizontal="center" wrapText="1"/>
      <protection locked="0"/>
    </xf>
    <xf numFmtId="1" fontId="0" fillId="0" borderId="26" xfId="0" applyNumberFormat="1" applyBorder="1" applyAlignment="1" applyProtection="1">
      <alignment horizontal="center" vertical="center" wrapText="1"/>
      <protection locked="0"/>
    </xf>
    <xf numFmtId="1" fontId="5" fillId="0" borderId="1" xfId="0" applyNumberFormat="1" applyFont="1" applyBorder="1" applyAlignment="1" applyProtection="1">
      <alignment horizontal="center" vertical="center" wrapText="1"/>
      <protection locked="0"/>
    </xf>
    <xf numFmtId="0" fontId="5" fillId="37" borderId="28" xfId="0" applyFont="1" applyFill="1" applyBorder="1" applyAlignment="1" applyProtection="1">
      <alignment horizontal="center" vertical="center" textRotation="90" wrapText="1"/>
      <protection locked="0"/>
    </xf>
    <xf numFmtId="0" fontId="5" fillId="37" borderId="1" xfId="0" applyFont="1" applyFill="1" applyBorder="1" applyAlignment="1" applyProtection="1">
      <alignment horizontal="center" vertical="center" textRotation="90" wrapText="1"/>
      <protection locked="0"/>
    </xf>
    <xf numFmtId="0" fontId="44" fillId="0" borderId="0" xfId="0" applyFont="1" applyAlignment="1" applyProtection="1">
      <alignment wrapText="1"/>
      <protection locked="0"/>
    </xf>
    <xf numFmtId="0" fontId="44" fillId="0" borderId="0" xfId="0" applyFont="1" applyAlignment="1" applyProtection="1">
      <alignment horizontal="center" wrapText="1"/>
      <protection locked="0"/>
    </xf>
    <xf numFmtId="0" fontId="44" fillId="0" borderId="0" xfId="0" applyFont="1" applyAlignment="1" applyProtection="1">
      <alignment horizontal="center" vertical="center" wrapText="1"/>
      <protection locked="0"/>
    </xf>
    <xf numFmtId="0" fontId="44" fillId="0" borderId="0" xfId="0" applyFont="1" applyAlignment="1" applyProtection="1">
      <alignment vertical="center" wrapText="1"/>
      <protection locked="0"/>
    </xf>
    <xf numFmtId="0" fontId="51" fillId="0" borderId="0" xfId="0" applyFont="1" applyAlignment="1" applyProtection="1">
      <alignment wrapText="1"/>
      <protection locked="0"/>
    </xf>
    <xf numFmtId="0" fontId="2" fillId="0" borderId="31" xfId="0" applyFont="1" applyBorder="1" applyAlignment="1" applyProtection="1">
      <alignment horizontal="center" wrapText="1"/>
      <protection locked="0"/>
    </xf>
    <xf numFmtId="0" fontId="37" fillId="0" borderId="0" xfId="0" applyFont="1"/>
    <xf numFmtId="0" fontId="37" fillId="31" borderId="0" xfId="0" applyFont="1" applyFill="1" applyAlignment="1">
      <alignment horizontal="center" vertical="center" wrapText="1" readingOrder="1"/>
    </xf>
    <xf numFmtId="0" fontId="36" fillId="9" borderId="18" xfId="0" applyFont="1" applyFill="1" applyBorder="1" applyAlignment="1">
      <alignment horizontal="center" vertical="center" wrapText="1" readingOrder="1"/>
    </xf>
    <xf numFmtId="9" fontId="36" fillId="0" borderId="18" xfId="0" applyNumberFormat="1" applyFont="1" applyBorder="1" applyAlignment="1">
      <alignment horizontal="center" vertical="center" wrapText="1" readingOrder="1"/>
    </xf>
    <xf numFmtId="0" fontId="36" fillId="29" borderId="19" xfId="0" applyFont="1" applyFill="1" applyBorder="1" applyAlignment="1">
      <alignment horizontal="center" vertical="center" wrapText="1" readingOrder="1"/>
    </xf>
    <xf numFmtId="9" fontId="36" fillId="0" borderId="19" xfId="0" applyNumberFormat="1" applyFont="1" applyBorder="1" applyAlignment="1">
      <alignment horizontal="center" vertical="center" wrapText="1" readingOrder="1"/>
    </xf>
    <xf numFmtId="0" fontId="36" fillId="32" borderId="19" xfId="0" applyFont="1" applyFill="1" applyBorder="1" applyAlignment="1">
      <alignment horizontal="center" vertical="center" wrapText="1" readingOrder="1"/>
    </xf>
    <xf numFmtId="0" fontId="36" fillId="28" borderId="19" xfId="0" applyFont="1" applyFill="1" applyBorder="1" applyAlignment="1">
      <alignment horizontal="center" vertical="center" wrapText="1" readingOrder="1"/>
    </xf>
    <xf numFmtId="0" fontId="36" fillId="3" borderId="19" xfId="0" applyFont="1" applyFill="1" applyBorder="1" applyAlignment="1">
      <alignment horizontal="center" vertical="center" wrapText="1" readingOrder="1"/>
    </xf>
    <xf numFmtId="41" fontId="36" fillId="0" borderId="0" xfId="0" applyNumberFormat="1" applyFont="1"/>
    <xf numFmtId="166" fontId="36" fillId="0" borderId="0" xfId="0" applyNumberFormat="1" applyFont="1"/>
    <xf numFmtId="165" fontId="36" fillId="0" borderId="0" xfId="0" applyNumberFormat="1" applyFont="1"/>
    <xf numFmtId="0" fontId="36" fillId="4" borderId="0" xfId="0" applyFont="1" applyFill="1"/>
    <xf numFmtId="0" fontId="5" fillId="0" borderId="0" xfId="0" applyFont="1" applyAlignment="1">
      <alignment vertical="center"/>
    </xf>
    <xf numFmtId="0" fontId="37" fillId="33" borderId="21" xfId="0" applyFont="1" applyFill="1" applyBorder="1" applyAlignment="1">
      <alignment horizontal="center" vertical="center" wrapText="1" readingOrder="1"/>
    </xf>
    <xf numFmtId="0" fontId="37" fillId="33" borderId="22" xfId="0" applyFont="1" applyFill="1" applyBorder="1" applyAlignment="1">
      <alignment horizontal="center" vertical="center" wrapText="1" readingOrder="1"/>
    </xf>
    <xf numFmtId="0" fontId="37" fillId="4" borderId="1" xfId="0" applyFont="1" applyFill="1" applyBorder="1" applyAlignment="1">
      <alignment horizontal="center" vertical="center" wrapText="1" readingOrder="1"/>
    </xf>
    <xf numFmtId="0" fontId="36" fillId="4" borderId="1" xfId="0" applyFont="1" applyFill="1" applyBorder="1" applyAlignment="1">
      <alignment horizontal="justify" vertical="center" wrapText="1" readingOrder="1"/>
    </xf>
    <xf numFmtId="9" fontId="37" fillId="4" borderId="24" xfId="0" applyNumberFormat="1" applyFont="1" applyFill="1" applyBorder="1" applyAlignment="1">
      <alignment horizontal="center" vertical="center" wrapText="1" readingOrder="1"/>
    </xf>
    <xf numFmtId="0" fontId="5" fillId="0" borderId="0" xfId="0" applyFont="1" applyAlignment="1">
      <alignment vertical="center" wrapText="1"/>
    </xf>
    <xf numFmtId="41" fontId="5" fillId="0" borderId="0" xfId="67" applyFont="1" applyFill="1" applyAlignment="1" applyProtection="1">
      <alignment vertical="center"/>
    </xf>
    <xf numFmtId="10" fontId="36" fillId="0" borderId="0" xfId="66" applyNumberFormat="1" applyFont="1" applyAlignment="1" applyProtection="1">
      <alignment vertical="center"/>
    </xf>
    <xf numFmtId="0" fontId="36" fillId="0" borderId="0" xfId="0" applyFont="1" applyAlignment="1">
      <alignment vertical="center"/>
    </xf>
    <xf numFmtId="0" fontId="36" fillId="4" borderId="31" xfId="0" applyFont="1" applyFill="1" applyBorder="1" applyAlignment="1">
      <alignment vertical="center" wrapText="1" readingOrder="1"/>
    </xf>
    <xf numFmtId="0" fontId="37" fillId="4" borderId="26" xfId="0" applyFont="1" applyFill="1" applyBorder="1" applyAlignment="1">
      <alignment horizontal="center" vertical="center" wrapText="1" readingOrder="1"/>
    </xf>
    <xf numFmtId="0" fontId="36" fillId="4" borderId="26" xfId="0" applyFont="1" applyFill="1" applyBorder="1" applyAlignment="1">
      <alignment horizontal="justify" vertical="center" wrapText="1" readingOrder="1"/>
    </xf>
    <xf numFmtId="0" fontId="36" fillId="4" borderId="27" xfId="0" applyFont="1" applyFill="1" applyBorder="1" applyAlignment="1">
      <alignment horizontal="center" vertical="center" wrapText="1" readingOrder="1"/>
    </xf>
    <xf numFmtId="3" fontId="5" fillId="0" borderId="0" xfId="0" applyNumberFormat="1" applyFont="1" applyAlignment="1">
      <alignment vertical="center"/>
    </xf>
    <xf numFmtId="0" fontId="56" fillId="0" borderId="0" xfId="0" applyFont="1" applyAlignment="1">
      <alignment vertical="center"/>
    </xf>
    <xf numFmtId="0" fontId="57" fillId="0" borderId="0" xfId="0" applyFont="1" applyAlignment="1">
      <alignment horizontal="center" vertical="center"/>
    </xf>
    <xf numFmtId="3" fontId="56" fillId="0" borderId="0" xfId="0" applyNumberFormat="1" applyFont="1"/>
    <xf numFmtId="41" fontId="56" fillId="0" borderId="0" xfId="0" applyNumberFormat="1" applyFont="1"/>
    <xf numFmtId="0" fontId="57" fillId="0" borderId="0" xfId="0" applyFont="1" applyAlignment="1">
      <alignment vertical="center" wrapText="1"/>
    </xf>
    <xf numFmtId="41" fontId="57" fillId="0" borderId="0" xfId="67" applyFont="1" applyFill="1" applyAlignment="1" applyProtection="1">
      <alignment vertical="center"/>
    </xf>
    <xf numFmtId="164" fontId="56" fillId="0" borderId="0" xfId="66" applyNumberFormat="1" applyFont="1" applyFill="1" applyAlignment="1" applyProtection="1">
      <alignment vertical="center"/>
    </xf>
    <xf numFmtId="9" fontId="56" fillId="0" borderId="0" xfId="66" applyFont="1" applyFill="1" applyAlignment="1" applyProtection="1">
      <alignment vertical="center"/>
    </xf>
    <xf numFmtId="10" fontId="56" fillId="0" borderId="0" xfId="66" applyNumberFormat="1" applyFont="1" applyAlignment="1" applyProtection="1">
      <alignment vertical="center"/>
    </xf>
    <xf numFmtId="0" fontId="56" fillId="0" borderId="0" xfId="0" applyFont="1" applyAlignment="1">
      <alignment vertical="center" wrapText="1"/>
    </xf>
    <xf numFmtId="41" fontId="56" fillId="0" borderId="0" xfId="67" applyFont="1" applyFill="1" applyAlignment="1" applyProtection="1">
      <alignment vertical="center"/>
    </xf>
    <xf numFmtId="1" fontId="2" fillId="0" borderId="26" xfId="0" applyNumberFormat="1" applyFont="1" applyBorder="1" applyAlignment="1">
      <alignment horizontal="center" vertical="center" wrapText="1"/>
    </xf>
    <xf numFmtId="0" fontId="0" fillId="37" borderId="31" xfId="0" applyFill="1" applyBorder="1" applyAlignment="1">
      <alignment horizontal="center" vertical="center" textRotation="90" wrapText="1"/>
    </xf>
    <xf numFmtId="0" fontId="0" fillId="37" borderId="26" xfId="0" applyFill="1" applyBorder="1" applyAlignment="1">
      <alignment horizontal="center" vertical="center" textRotation="90" wrapText="1"/>
    </xf>
    <xf numFmtId="9" fontId="2" fillId="37" borderId="26" xfId="0" applyNumberFormat="1" applyFont="1" applyFill="1" applyBorder="1" applyAlignment="1">
      <alignment horizontal="center" vertical="center"/>
    </xf>
    <xf numFmtId="9" fontId="7" fillId="37" borderId="26" xfId="0" applyNumberFormat="1" applyFont="1" applyFill="1" applyBorder="1" applyAlignment="1">
      <alignment horizontal="center" vertical="center" wrapText="1"/>
    </xf>
    <xf numFmtId="1" fontId="7" fillId="37" borderId="26" xfId="0" applyNumberFormat="1" applyFont="1" applyFill="1" applyBorder="1" applyAlignment="1">
      <alignment horizontal="center" vertical="center" wrapText="1"/>
    </xf>
    <xf numFmtId="0" fontId="2" fillId="37" borderId="26" xfId="0" applyFont="1" applyFill="1" applyBorder="1" applyAlignment="1">
      <alignment horizontal="center" vertical="center" wrapText="1"/>
    </xf>
    <xf numFmtId="1" fontId="2" fillId="37" borderId="26" xfId="0" applyNumberFormat="1" applyFont="1" applyFill="1" applyBorder="1" applyAlignment="1">
      <alignment horizontal="center" vertical="center" wrapText="1"/>
    </xf>
    <xf numFmtId="0" fontId="50" fillId="0" borderId="0" xfId="0" applyFont="1" applyAlignment="1" applyProtection="1">
      <alignment horizontal="center" vertical="center" wrapText="1"/>
      <protection locked="0"/>
    </xf>
    <xf numFmtId="0" fontId="12" fillId="0" borderId="0" xfId="0" applyFont="1" applyAlignment="1">
      <alignment vertical="center" wrapText="1"/>
    </xf>
    <xf numFmtId="0" fontId="12" fillId="0" borderId="0" xfId="0" applyFont="1" applyAlignment="1">
      <alignment wrapText="1"/>
    </xf>
    <xf numFmtId="0" fontId="32" fillId="0" borderId="0" xfId="0" applyFont="1" applyProtection="1">
      <protection locked="0"/>
    </xf>
    <xf numFmtId="0" fontId="4" fillId="7" borderId="31"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2" fillId="6" borderId="5" xfId="0" applyFont="1" applyFill="1" applyBorder="1" applyAlignment="1">
      <alignment horizontal="center" vertical="center" wrapText="1"/>
    </xf>
    <xf numFmtId="0" fontId="41" fillId="36" borderId="3" xfId="0" applyFont="1" applyFill="1" applyBorder="1" applyAlignment="1">
      <alignment vertical="center" wrapText="1"/>
    </xf>
    <xf numFmtId="0" fontId="41" fillId="36" borderId="4" xfId="0" applyFont="1" applyFill="1" applyBorder="1" applyAlignment="1">
      <alignment vertical="center" wrapText="1"/>
    </xf>
    <xf numFmtId="0" fontId="4" fillId="30" borderId="31" xfId="0" applyFont="1" applyFill="1" applyBorder="1" applyAlignment="1">
      <alignment horizontal="center" vertical="center" wrapText="1"/>
    </xf>
    <xf numFmtId="0" fontId="4" fillId="36" borderId="31" xfId="0" applyFont="1" applyFill="1" applyBorder="1" applyAlignment="1">
      <alignment horizontal="center" vertical="center" wrapText="1"/>
    </xf>
    <xf numFmtId="0" fontId="38" fillId="30" borderId="31" xfId="0" applyFont="1" applyFill="1" applyBorder="1" applyAlignment="1">
      <alignment horizontal="center" vertical="center" textRotation="90" wrapText="1"/>
    </xf>
    <xf numFmtId="0" fontId="4" fillId="6" borderId="31"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4" fillId="5" borderId="31" xfId="0" applyFont="1" applyFill="1" applyBorder="1" applyAlignment="1">
      <alignment horizontal="center" vertical="center" textRotation="90" wrapText="1"/>
    </xf>
    <xf numFmtId="0" fontId="4" fillId="5" borderId="32" xfId="0" applyFont="1" applyFill="1" applyBorder="1" applyAlignment="1">
      <alignment horizontal="center" vertical="center" textRotation="90" wrapText="1"/>
    </xf>
    <xf numFmtId="0" fontId="4" fillId="6" borderId="34" xfId="0" applyFont="1" applyFill="1" applyBorder="1" applyAlignment="1">
      <alignment horizontal="center" vertical="center" wrapText="1"/>
    </xf>
    <xf numFmtId="0" fontId="4" fillId="8" borderId="31" xfId="0" applyFont="1" applyFill="1" applyBorder="1" applyAlignment="1">
      <alignment horizontal="center" vertical="center" wrapText="1"/>
    </xf>
    <xf numFmtId="0" fontId="4" fillId="36" borderId="32" xfId="0" applyFont="1" applyFill="1" applyBorder="1" applyAlignment="1">
      <alignment horizontal="center" vertical="center" wrapText="1"/>
    </xf>
    <xf numFmtId="0" fontId="4" fillId="36" borderId="34" xfId="0" applyFont="1" applyFill="1" applyBorder="1" applyAlignment="1">
      <alignment horizontal="center" vertical="center" wrapText="1"/>
    </xf>
    <xf numFmtId="0" fontId="4" fillId="38" borderId="31" xfId="0" applyFont="1" applyFill="1" applyBorder="1" applyAlignment="1">
      <alignment horizontal="center" vertical="center" wrapText="1"/>
    </xf>
    <xf numFmtId="0" fontId="5" fillId="37" borderId="2" xfId="0" applyFont="1" applyFill="1" applyBorder="1" applyAlignment="1" applyProtection="1">
      <alignment horizontal="center" vertical="center" textRotation="90" wrapText="1"/>
      <protection locked="0"/>
    </xf>
    <xf numFmtId="0" fontId="37" fillId="4" borderId="29" xfId="0" applyFont="1" applyFill="1" applyBorder="1" applyAlignment="1">
      <alignment horizontal="center" vertical="center" wrapText="1" readingOrder="1"/>
    </xf>
    <xf numFmtId="9" fontId="2" fillId="37" borderId="26" xfId="66" applyFont="1" applyFill="1" applyBorder="1" applyAlignment="1">
      <alignment horizontal="center" vertical="center" wrapText="1"/>
    </xf>
    <xf numFmtId="0" fontId="5" fillId="0" borderId="45" xfId="0" applyFont="1" applyBorder="1" applyAlignment="1" applyProtection="1">
      <alignment vertical="center" wrapText="1"/>
      <protection locked="0"/>
    </xf>
    <xf numFmtId="0" fontId="0" fillId="0" borderId="45" xfId="0" applyBorder="1" applyAlignment="1" applyProtection="1">
      <alignment vertical="center" wrapText="1"/>
      <protection locked="0"/>
    </xf>
    <xf numFmtId="0" fontId="5" fillId="0" borderId="45" xfId="0" applyFont="1" applyBorder="1" applyAlignment="1" applyProtection="1">
      <alignment horizontal="center" vertical="center" wrapText="1"/>
      <protection locked="0"/>
    </xf>
    <xf numFmtId="0" fontId="0" fillId="0" borderId="45" xfId="0" applyBorder="1" applyAlignment="1" applyProtection="1">
      <alignment wrapText="1"/>
      <protection locked="0"/>
    </xf>
    <xf numFmtId="0" fontId="7" fillId="34" borderId="45" xfId="0" applyFont="1" applyFill="1" applyBorder="1" applyAlignment="1">
      <alignment horizontal="center" vertical="center" wrapText="1"/>
    </xf>
    <xf numFmtId="0" fontId="0" fillId="0" borderId="45" xfId="0" applyBorder="1" applyProtection="1">
      <protection locked="0"/>
    </xf>
    <xf numFmtId="0" fontId="4" fillId="30" borderId="43" xfId="0" applyFont="1" applyFill="1" applyBorder="1" applyAlignment="1" applyProtection="1">
      <alignment horizontal="center" vertical="center" wrapText="1"/>
      <protection locked="0"/>
    </xf>
    <xf numFmtId="0" fontId="4" fillId="7" borderId="45" xfId="0" applyFont="1" applyFill="1" applyBorder="1" applyAlignment="1">
      <alignment horizontal="center" vertical="center" wrapText="1"/>
    </xf>
    <xf numFmtId="0" fontId="2" fillId="37" borderId="45" xfId="0" applyFont="1" applyFill="1" applyBorder="1" applyAlignment="1" applyProtection="1">
      <alignment horizontal="center" vertical="center" wrapText="1"/>
      <protection locked="0"/>
    </xf>
    <xf numFmtId="0" fontId="4" fillId="5" borderId="50" xfId="0" applyFont="1" applyFill="1" applyBorder="1" applyAlignment="1">
      <alignment horizontal="center" vertical="center" wrapText="1"/>
    </xf>
    <xf numFmtId="0" fontId="4" fillId="36" borderId="45" xfId="0" applyFont="1" applyFill="1" applyBorder="1" applyAlignment="1">
      <alignment horizontal="center" vertical="center" wrapText="1"/>
    </xf>
    <xf numFmtId="0" fontId="12" fillId="30" borderId="43" xfId="0" applyFont="1" applyFill="1" applyBorder="1" applyAlignment="1">
      <alignment wrapText="1"/>
    </xf>
    <xf numFmtId="0" fontId="12" fillId="30" borderId="50" xfId="0" applyFont="1" applyFill="1" applyBorder="1" applyAlignment="1">
      <alignment wrapText="1"/>
    </xf>
    <xf numFmtId="0" fontId="4" fillId="8" borderId="50" xfId="0" applyFont="1" applyFill="1" applyBorder="1" applyAlignment="1">
      <alignment vertical="center" wrapText="1"/>
    </xf>
    <xf numFmtId="0" fontId="4" fillId="8" borderId="44" xfId="0" applyFont="1" applyFill="1" applyBorder="1" applyAlignment="1">
      <alignment vertical="center" wrapText="1"/>
    </xf>
    <xf numFmtId="0" fontId="4" fillId="38" borderId="43" xfId="0" applyFont="1" applyFill="1" applyBorder="1" applyAlignment="1">
      <alignment horizontal="center" vertical="center" wrapText="1"/>
    </xf>
    <xf numFmtId="0" fontId="0" fillId="37" borderId="45" xfId="0" applyFill="1" applyBorder="1" applyAlignment="1">
      <alignment horizontal="center" vertical="center" textRotation="90" wrapText="1"/>
    </xf>
    <xf numFmtId="9" fontId="5" fillId="37" borderId="45" xfId="66" applyFont="1" applyFill="1" applyBorder="1" applyAlignment="1" applyProtection="1">
      <alignment horizontal="center" vertical="center" wrapText="1"/>
    </xf>
    <xf numFmtId="9" fontId="7" fillId="37" borderId="45" xfId="0" applyNumberFormat="1" applyFont="1" applyFill="1" applyBorder="1" applyAlignment="1">
      <alignment horizontal="center" vertical="center" wrapText="1"/>
    </xf>
    <xf numFmtId="0" fontId="7" fillId="37" borderId="45" xfId="0" applyFont="1" applyFill="1" applyBorder="1" applyAlignment="1">
      <alignment horizontal="center" vertical="center" wrapText="1"/>
    </xf>
    <xf numFmtId="0" fontId="0" fillId="0" borderId="45" xfId="0" applyBorder="1" applyAlignment="1" applyProtection="1">
      <alignment horizontal="center" vertical="center" wrapText="1"/>
      <protection locked="0"/>
    </xf>
    <xf numFmtId="1" fontId="2" fillId="0" borderId="45" xfId="0" applyNumberFormat="1" applyFont="1" applyBorder="1" applyAlignment="1">
      <alignment horizontal="center" vertical="center" wrapText="1"/>
    </xf>
    <xf numFmtId="0" fontId="0" fillId="37" borderId="45" xfId="0" applyFill="1" applyBorder="1" applyAlignment="1" applyProtection="1">
      <alignment horizontal="center" vertical="center" textRotation="90" wrapText="1"/>
      <protection locked="0"/>
    </xf>
    <xf numFmtId="9" fontId="2" fillId="37" borderId="45" xfId="0" applyNumberFormat="1" applyFont="1" applyFill="1" applyBorder="1" applyAlignment="1">
      <alignment horizontal="center" vertical="center"/>
    </xf>
    <xf numFmtId="0" fontId="5" fillId="37" borderId="45" xfId="0" applyFont="1" applyFill="1" applyBorder="1" applyAlignment="1" applyProtection="1">
      <alignment horizontal="center" vertical="center" textRotation="90" wrapText="1"/>
      <protection locked="0"/>
    </xf>
    <xf numFmtId="1" fontId="5" fillId="0" borderId="45" xfId="0" applyNumberFormat="1" applyFont="1" applyBorder="1" applyAlignment="1" applyProtection="1">
      <alignment horizontal="center" vertical="center" wrapText="1"/>
      <protection locked="0"/>
    </xf>
    <xf numFmtId="1" fontId="0" fillId="0" borderId="45" xfId="0" applyNumberFormat="1" applyBorder="1" applyAlignment="1" applyProtection="1">
      <alignment horizontal="center" vertical="center" wrapText="1"/>
      <protection locked="0"/>
    </xf>
    <xf numFmtId="1" fontId="2" fillId="37" borderId="45" xfId="0" applyNumberFormat="1" applyFont="1" applyFill="1" applyBorder="1" applyAlignment="1">
      <alignment horizontal="center" vertical="center" wrapText="1"/>
    </xf>
    <xf numFmtId="9" fontId="2" fillId="37" borderId="45" xfId="66" applyFont="1" applyFill="1" applyBorder="1" applyAlignment="1">
      <alignment horizontal="center" vertical="center" wrapText="1"/>
    </xf>
    <xf numFmtId="0" fontId="32" fillId="0" borderId="45" xfId="0" applyFont="1" applyBorder="1" applyAlignment="1" applyProtection="1">
      <alignment horizontal="center" vertical="center" wrapText="1"/>
      <protection locked="0"/>
    </xf>
    <xf numFmtId="0" fontId="7" fillId="37" borderId="53" xfId="0" applyFont="1" applyFill="1" applyBorder="1" applyAlignment="1">
      <alignment horizontal="center" vertical="center" wrapText="1"/>
    </xf>
    <xf numFmtId="0" fontId="0" fillId="0" borderId="53" xfId="0" applyBorder="1" applyAlignment="1" applyProtection="1">
      <alignment horizontal="center" vertical="center" wrapText="1"/>
      <protection locked="0"/>
    </xf>
    <xf numFmtId="9" fontId="5" fillId="37" borderId="53" xfId="66" applyFont="1" applyFill="1" applyBorder="1" applyAlignment="1" applyProtection="1">
      <alignment horizontal="center" vertical="center" wrapText="1"/>
    </xf>
    <xf numFmtId="1" fontId="2" fillId="0" borderId="53" xfId="0" applyNumberFormat="1" applyFont="1" applyBorder="1" applyAlignment="1">
      <alignment horizontal="center" vertical="center" wrapText="1"/>
    </xf>
    <xf numFmtId="0" fontId="0" fillId="37" borderId="53" xfId="0" applyFill="1" applyBorder="1" applyAlignment="1" applyProtection="1">
      <alignment horizontal="center" vertical="center" textRotation="90" wrapText="1"/>
      <protection locked="0"/>
    </xf>
    <xf numFmtId="9" fontId="7" fillId="37" borderId="53" xfId="0" applyNumberFormat="1" applyFont="1" applyFill="1" applyBorder="1" applyAlignment="1">
      <alignment horizontal="center" vertical="center" wrapText="1"/>
    </xf>
    <xf numFmtId="0" fontId="5" fillId="0" borderId="53" xfId="0" applyFont="1" applyBorder="1" applyAlignment="1" applyProtection="1">
      <alignment vertical="center" wrapText="1"/>
      <protection locked="0"/>
    </xf>
    <xf numFmtId="1" fontId="5" fillId="0" borderId="53" xfId="0" applyNumberFormat="1" applyFont="1" applyBorder="1" applyAlignment="1" applyProtection="1">
      <alignment horizontal="center" vertical="center" wrapText="1"/>
      <protection locked="0"/>
    </xf>
    <xf numFmtId="0" fontId="0" fillId="0" borderId="53" xfId="0" applyBorder="1" applyAlignment="1" applyProtection="1">
      <alignment vertical="center" wrapText="1"/>
      <protection locked="0"/>
    </xf>
    <xf numFmtId="1" fontId="0" fillId="0" borderId="53" xfId="0" applyNumberFormat="1" applyBorder="1" applyAlignment="1" applyProtection="1">
      <alignment horizontal="center" vertical="center" wrapText="1"/>
      <protection locked="0"/>
    </xf>
    <xf numFmtId="1" fontId="2" fillId="37" borderId="53" xfId="0" applyNumberFormat="1" applyFont="1" applyFill="1" applyBorder="1" applyAlignment="1">
      <alignment horizontal="center" vertical="center" wrapText="1"/>
    </xf>
    <xf numFmtId="9" fontId="2" fillId="37" borderId="53" xfId="66" applyFont="1" applyFill="1" applyBorder="1" applyAlignment="1">
      <alignment horizontal="center" vertical="center" wrapText="1"/>
    </xf>
    <xf numFmtId="0" fontId="5" fillId="37" borderId="45" xfId="0" applyFont="1" applyFill="1" applyBorder="1" applyAlignment="1">
      <alignment horizontal="center" vertical="center" textRotation="90" wrapText="1"/>
    </xf>
    <xf numFmtId="9" fontId="7" fillId="37" borderId="45" xfId="0" applyNumberFormat="1" applyFont="1" applyFill="1" applyBorder="1" applyAlignment="1">
      <alignment horizontal="center" vertical="center"/>
    </xf>
    <xf numFmtId="0" fontId="2" fillId="37" borderId="45" xfId="0" applyFont="1" applyFill="1" applyBorder="1" applyAlignment="1">
      <alignment horizontal="center" vertical="center" wrapText="1"/>
    </xf>
    <xf numFmtId="0" fontId="40" fillId="0" borderId="45" xfId="0" applyFont="1" applyBorder="1" applyAlignment="1" applyProtection="1">
      <alignment horizontal="center" vertical="center" wrapText="1"/>
      <protection locked="0"/>
    </xf>
    <xf numFmtId="0" fontId="0" fillId="37" borderId="53" xfId="0" applyFill="1" applyBorder="1" applyAlignment="1">
      <alignment horizontal="center" vertical="center" textRotation="90" wrapText="1"/>
    </xf>
    <xf numFmtId="0" fontId="2" fillId="37" borderId="53" xfId="0" applyFont="1" applyFill="1" applyBorder="1" applyAlignment="1">
      <alignment horizontal="center" vertical="center" wrapText="1"/>
    </xf>
    <xf numFmtId="0" fontId="40" fillId="0" borderId="45" xfId="0" applyFont="1" applyBorder="1" applyAlignment="1" applyProtection="1">
      <alignment vertical="center" wrapText="1"/>
      <protection locked="0"/>
    </xf>
    <xf numFmtId="0" fontId="13" fillId="0" borderId="45" xfId="0" applyFont="1" applyBorder="1" applyAlignment="1" applyProtection="1">
      <alignment horizontal="center" vertical="center" wrapText="1"/>
      <protection locked="0"/>
    </xf>
    <xf numFmtId="0" fontId="30" fillId="0" borderId="45" xfId="0" applyFont="1" applyBorder="1" applyAlignment="1" applyProtection="1">
      <alignment horizontal="center" vertical="center" wrapText="1"/>
      <protection locked="0"/>
    </xf>
    <xf numFmtId="0" fontId="37" fillId="4" borderId="45" xfId="0" applyFont="1" applyFill="1" applyBorder="1" applyAlignment="1">
      <alignment horizontal="center" vertical="center" wrapText="1" readingOrder="1"/>
    </xf>
    <xf numFmtId="0" fontId="36" fillId="4" borderId="45" xfId="0" applyFont="1" applyFill="1" applyBorder="1" applyAlignment="1">
      <alignment horizontal="justify" vertical="center" wrapText="1" readingOrder="1"/>
    </xf>
    <xf numFmtId="0" fontId="36" fillId="4" borderId="56" xfId="0" applyFont="1" applyFill="1" applyBorder="1" applyAlignment="1">
      <alignment horizontal="center" vertical="center" wrapText="1" readingOrder="1"/>
    </xf>
    <xf numFmtId="0" fontId="37" fillId="4" borderId="53" xfId="0" applyFont="1" applyFill="1" applyBorder="1" applyAlignment="1">
      <alignment horizontal="center" vertical="center" wrapText="1" readingOrder="1"/>
    </xf>
    <xf numFmtId="0" fontId="36" fillId="4" borderId="53" xfId="0" applyFont="1" applyFill="1" applyBorder="1" applyAlignment="1">
      <alignment horizontal="justify" vertical="center" wrapText="1" readingOrder="1"/>
    </xf>
    <xf numFmtId="0" fontId="0" fillId="0" borderId="2" xfId="0" applyBorder="1" applyAlignment="1" applyProtection="1">
      <alignment horizontal="center" vertical="center" wrapText="1"/>
      <protection locked="0"/>
    </xf>
    <xf numFmtId="0" fontId="5" fillId="37" borderId="58" xfId="0" applyFont="1" applyFill="1" applyBorder="1" applyAlignment="1" applyProtection="1">
      <alignment horizontal="center" vertical="center" textRotation="90" wrapText="1"/>
      <protection locked="0"/>
    </xf>
    <xf numFmtId="0" fontId="5" fillId="37" borderId="57" xfId="0" applyFont="1" applyFill="1" applyBorder="1" applyAlignment="1" applyProtection="1">
      <alignment horizontal="center" vertical="center" textRotation="90" wrapText="1"/>
      <protection locked="0"/>
    </xf>
    <xf numFmtId="0" fontId="36" fillId="4" borderId="59" xfId="0" applyFont="1" applyFill="1" applyBorder="1" applyAlignment="1">
      <alignment horizontal="center" vertical="center" wrapText="1" readingOrder="1"/>
    </xf>
    <xf numFmtId="0" fontId="5" fillId="0" borderId="45" xfId="0" applyFont="1" applyBorder="1" applyAlignment="1">
      <alignment horizontal="left" vertical="center" wrapText="1"/>
    </xf>
    <xf numFmtId="0" fontId="5" fillId="0" borderId="45" xfId="0" applyFont="1" applyBorder="1" applyAlignment="1">
      <alignment vertical="center" wrapText="1"/>
    </xf>
    <xf numFmtId="0" fontId="44" fillId="0" borderId="45" xfId="0" applyFont="1" applyBorder="1" applyAlignment="1">
      <alignment vertical="center" wrapText="1"/>
    </xf>
    <xf numFmtId="0" fontId="44" fillId="0" borderId="45" xfId="0" applyFont="1" applyBorder="1" applyAlignment="1">
      <alignment vertical="top" wrapText="1"/>
    </xf>
    <xf numFmtId="0" fontId="0" fillId="0" borderId="0" xfId="0" applyAlignment="1">
      <alignment horizontal="left" vertical="top"/>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4" xfId="0" applyFont="1" applyBorder="1" applyAlignment="1">
      <alignment horizontal="left" vertical="top" wrapText="1"/>
    </xf>
    <xf numFmtId="0" fontId="2" fillId="0" borderId="45" xfId="0" applyFont="1" applyBorder="1" applyAlignment="1">
      <alignment horizontal="left" vertical="top" wrapText="1"/>
    </xf>
    <xf numFmtId="0" fontId="0" fillId="0" borderId="43" xfId="0" applyBorder="1" applyAlignment="1">
      <alignment horizontal="left" vertical="top" wrapText="1"/>
    </xf>
    <xf numFmtId="0" fontId="2" fillId="4" borderId="45" xfId="0" applyFont="1" applyFill="1" applyBorder="1" applyAlignment="1">
      <alignment horizontal="left" vertical="top" wrapText="1"/>
    </xf>
    <xf numFmtId="0" fontId="2" fillId="0" borderId="34" xfId="0" applyFont="1" applyBorder="1" applyAlignment="1">
      <alignment horizontal="left" vertical="top" wrapText="1"/>
    </xf>
    <xf numFmtId="0" fontId="2" fillId="0" borderId="31" xfId="0" applyFont="1" applyBorder="1" applyAlignment="1">
      <alignment horizontal="left" vertical="top" wrapText="1"/>
    </xf>
    <xf numFmtId="0" fontId="4" fillId="35" borderId="45" xfId="0" applyFont="1" applyFill="1" applyBorder="1" applyAlignment="1">
      <alignment horizontal="center" vertical="center"/>
    </xf>
    <xf numFmtId="0" fontId="0" fillId="0" borderId="32" xfId="0" applyBorder="1" applyAlignment="1">
      <alignment horizontal="left" vertical="top" wrapText="1"/>
    </xf>
    <xf numFmtId="0" fontId="2" fillId="0" borderId="45" xfId="0" applyFont="1" applyBorder="1" applyAlignment="1" applyProtection="1">
      <alignment vertical="center"/>
      <protection locked="0"/>
    </xf>
    <xf numFmtId="0" fontId="2" fillId="0" borderId="45" xfId="0" applyFont="1" applyBorder="1" applyAlignment="1" applyProtection="1">
      <alignment vertical="center" wrapText="1"/>
      <protection locked="0"/>
    </xf>
    <xf numFmtId="0" fontId="0" fillId="0" borderId="62" xfId="0" applyBorder="1" applyAlignment="1" applyProtection="1">
      <alignment vertical="center" wrapText="1"/>
      <protection locked="0"/>
    </xf>
    <xf numFmtId="0" fontId="0" fillId="0" borderId="62" xfId="0" applyBorder="1" applyAlignment="1" applyProtection="1">
      <alignment wrapText="1"/>
      <protection locked="0"/>
    </xf>
    <xf numFmtId="0" fontId="0" fillId="0" borderId="44" xfId="0" applyBorder="1" applyAlignment="1" applyProtection="1">
      <alignment vertical="center" wrapText="1"/>
      <protection locked="0"/>
    </xf>
    <xf numFmtId="0" fontId="0" fillId="0" borderId="31" xfId="0" applyBorder="1" applyAlignment="1" applyProtection="1">
      <alignment vertical="center" wrapText="1"/>
      <protection locked="0"/>
    </xf>
    <xf numFmtId="0" fontId="60" fillId="0" borderId="62" xfId="0" applyFont="1" applyBorder="1" applyAlignment="1">
      <alignment vertical="center"/>
    </xf>
    <xf numFmtId="0" fontId="2" fillId="0" borderId="62"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9" fontId="37" fillId="4" borderId="60" xfId="0" applyNumberFormat="1" applyFont="1" applyFill="1" applyBorder="1" applyAlignment="1">
      <alignment horizontal="center" vertical="center" wrapText="1" readingOrder="1"/>
    </xf>
    <xf numFmtId="0" fontId="36" fillId="4" borderId="60" xfId="0" applyFont="1" applyFill="1" applyBorder="1" applyAlignment="1">
      <alignment horizontal="center" vertical="center" wrapText="1" readingOrder="1"/>
    </xf>
    <xf numFmtId="0" fontId="5" fillId="0" borderId="26" xfId="0" applyFont="1" applyBorder="1" applyAlignment="1" applyProtection="1">
      <alignment vertical="center" wrapText="1"/>
      <protection locked="0"/>
    </xf>
    <xf numFmtId="1" fontId="5" fillId="0" borderId="26" xfId="0" applyNumberFormat="1" applyFont="1" applyBorder="1" applyAlignment="1" applyProtection="1">
      <alignment horizontal="center" vertical="center" wrapText="1"/>
      <protection locked="0"/>
    </xf>
    <xf numFmtId="0" fontId="44" fillId="0" borderId="1" xfId="0" applyFont="1" applyBorder="1" applyAlignment="1" applyProtection="1">
      <alignment horizontal="left" vertical="center" wrapText="1"/>
      <protection locked="0"/>
    </xf>
    <xf numFmtId="0" fontId="0" fillId="0" borderId="45" xfId="0" applyBorder="1" applyAlignment="1" applyProtection="1">
      <alignment horizontal="left" vertical="center" wrapText="1"/>
      <protection locked="0"/>
    </xf>
    <xf numFmtId="9" fontId="2" fillId="37" borderId="53" xfId="0" applyNumberFormat="1" applyFont="1" applyFill="1" applyBorder="1" applyAlignment="1">
      <alignment horizontal="center" vertical="center"/>
    </xf>
    <xf numFmtId="0" fontId="5" fillId="37" borderId="29" xfId="0" applyFont="1" applyFill="1" applyBorder="1" applyAlignment="1" applyProtection="1">
      <alignment horizontal="center" vertical="center" textRotation="90" wrapText="1"/>
      <protection locked="0"/>
    </xf>
    <xf numFmtId="0" fontId="44" fillId="0" borderId="26" xfId="0" applyFont="1" applyBorder="1" applyAlignment="1" applyProtection="1">
      <alignment horizontal="center" vertical="center" wrapText="1"/>
      <protection locked="0"/>
    </xf>
    <xf numFmtId="0" fontId="44" fillId="0" borderId="45" xfId="0" applyFont="1" applyBorder="1" applyAlignment="1" applyProtection="1">
      <alignment horizontal="center" vertical="center" wrapText="1"/>
      <protection locked="0"/>
    </xf>
    <xf numFmtId="0" fontId="44" fillId="0" borderId="45"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5" fillId="0" borderId="63" xfId="0" applyFont="1" applyBorder="1" applyAlignment="1" applyProtection="1">
      <alignment horizontal="center" vertical="center" wrapText="1"/>
      <protection locked="0"/>
    </xf>
    <xf numFmtId="0" fontId="13" fillId="0" borderId="53" xfId="0" applyFont="1" applyBorder="1" applyAlignment="1" applyProtection="1">
      <alignment horizontal="center" vertical="center" wrapText="1"/>
      <protection locked="0"/>
    </xf>
    <xf numFmtId="9" fontId="5" fillId="37" borderId="1" xfId="66" applyFont="1" applyFill="1" applyBorder="1" applyAlignment="1" applyProtection="1">
      <alignment horizontal="center" vertical="center" wrapText="1"/>
    </xf>
    <xf numFmtId="1" fontId="2" fillId="0" borderId="1" xfId="0" applyNumberFormat="1" applyFont="1" applyBorder="1" applyAlignment="1">
      <alignment horizontal="center" vertical="center" wrapText="1"/>
    </xf>
    <xf numFmtId="0" fontId="13" fillId="0" borderId="1" xfId="0" applyFont="1" applyBorder="1" applyAlignment="1" applyProtection="1">
      <alignment horizontal="center" vertical="center" wrapText="1"/>
      <protection locked="0"/>
    </xf>
    <xf numFmtId="0" fontId="0" fillId="37" borderId="1" xfId="0" applyFill="1" applyBorder="1" applyAlignment="1">
      <alignment horizontal="center" vertical="center" textRotation="90" wrapText="1"/>
    </xf>
    <xf numFmtId="0" fontId="0" fillId="37" borderId="1" xfId="0" applyFill="1" applyBorder="1" applyAlignment="1" applyProtection="1">
      <alignment horizontal="center" vertical="center" textRotation="90" wrapText="1"/>
      <protection locked="0"/>
    </xf>
    <xf numFmtId="9" fontId="7" fillId="37" borderId="1" xfId="0" applyNumberFormat="1" applyFont="1" applyFill="1" applyBorder="1" applyAlignment="1">
      <alignment horizontal="center" vertical="center" wrapText="1"/>
    </xf>
    <xf numFmtId="9" fontId="2" fillId="37" borderId="1" xfId="0" applyNumberFormat="1" applyFont="1" applyFill="1" applyBorder="1" applyAlignment="1">
      <alignment horizontal="center" vertical="center"/>
    </xf>
    <xf numFmtId="0" fontId="0" fillId="0" borderId="1" xfId="0" applyBorder="1" applyAlignment="1" applyProtection="1">
      <alignment vertical="center" wrapText="1"/>
      <protection locked="0"/>
    </xf>
    <xf numFmtId="1" fontId="0" fillId="0" borderId="1" xfId="0" applyNumberFormat="1" applyBorder="1" applyAlignment="1" applyProtection="1">
      <alignment horizontal="center" vertical="center" wrapText="1"/>
      <protection locked="0"/>
    </xf>
    <xf numFmtId="1" fontId="2" fillId="37" borderId="1" xfId="0" applyNumberFormat="1" applyFont="1" applyFill="1" applyBorder="1" applyAlignment="1">
      <alignment horizontal="center" vertical="center" wrapText="1"/>
    </xf>
    <xf numFmtId="9" fontId="2" fillId="37" borderId="1" xfId="66" applyFont="1" applyFill="1" applyBorder="1" applyAlignment="1">
      <alignment horizontal="center" vertical="center" wrapText="1"/>
    </xf>
    <xf numFmtId="0" fontId="0" fillId="37" borderId="31" xfId="0" applyFill="1" applyBorder="1" applyAlignment="1" applyProtection="1">
      <alignment horizontal="center" vertical="center" textRotation="90" wrapText="1"/>
      <protection locked="0"/>
    </xf>
    <xf numFmtId="0" fontId="0" fillId="0" borderId="65" xfId="0" applyBorder="1" applyAlignment="1" applyProtection="1">
      <alignment horizontal="center" vertical="center" wrapText="1"/>
      <protection locked="0"/>
    </xf>
    <xf numFmtId="9" fontId="5" fillId="37" borderId="65" xfId="66" applyFont="1" applyFill="1" applyBorder="1" applyAlignment="1" applyProtection="1">
      <alignment horizontal="center" vertical="center" wrapText="1"/>
    </xf>
    <xf numFmtId="1" fontId="2" fillId="0" borderId="65" xfId="0" applyNumberFormat="1" applyFont="1" applyBorder="1" applyAlignment="1">
      <alignment horizontal="center" vertical="center" wrapText="1"/>
    </xf>
    <xf numFmtId="0" fontId="0" fillId="37" borderId="65" xfId="0" applyFill="1" applyBorder="1" applyAlignment="1">
      <alignment horizontal="center" vertical="center" textRotation="90" wrapText="1"/>
    </xf>
    <xf numFmtId="0" fontId="0" fillId="37" borderId="65" xfId="0" applyFill="1" applyBorder="1" applyAlignment="1" applyProtection="1">
      <alignment horizontal="center" vertical="center" textRotation="90" wrapText="1"/>
      <protection locked="0"/>
    </xf>
    <xf numFmtId="9" fontId="7" fillId="37" borderId="65" xfId="0" applyNumberFormat="1" applyFont="1" applyFill="1" applyBorder="1" applyAlignment="1">
      <alignment horizontal="center" vertical="center" wrapText="1"/>
    </xf>
    <xf numFmtId="9" fontId="2" fillId="37" borderId="65" xfId="0" applyNumberFormat="1" applyFont="1" applyFill="1" applyBorder="1" applyAlignment="1">
      <alignment horizontal="center" vertical="center"/>
    </xf>
    <xf numFmtId="0" fontId="5" fillId="37" borderId="67" xfId="0" applyFont="1" applyFill="1" applyBorder="1" applyAlignment="1" applyProtection="1">
      <alignment horizontal="center" vertical="center" textRotation="90" wrapText="1"/>
      <protection locked="0"/>
    </xf>
    <xf numFmtId="0" fontId="0" fillId="0" borderId="65" xfId="0" applyBorder="1" applyAlignment="1" applyProtection="1">
      <alignment vertical="center" wrapText="1"/>
      <protection locked="0"/>
    </xf>
    <xf numFmtId="1" fontId="7" fillId="37" borderId="65" xfId="0" applyNumberFormat="1" applyFont="1" applyFill="1" applyBorder="1" applyAlignment="1">
      <alignment horizontal="center" vertical="center" wrapText="1"/>
    </xf>
    <xf numFmtId="1" fontId="5" fillId="0" borderId="65" xfId="0" applyNumberFormat="1" applyFont="1" applyBorder="1" applyAlignment="1" applyProtection="1">
      <alignment horizontal="center" vertical="center" wrapText="1"/>
      <protection locked="0"/>
    </xf>
    <xf numFmtId="1" fontId="0" fillId="0" borderId="65" xfId="0" applyNumberFormat="1" applyBorder="1" applyAlignment="1" applyProtection="1">
      <alignment horizontal="center" vertical="center" wrapText="1"/>
      <protection locked="0"/>
    </xf>
    <xf numFmtId="1" fontId="2" fillId="37" borderId="65" xfId="0" applyNumberFormat="1" applyFont="1" applyFill="1" applyBorder="1" applyAlignment="1">
      <alignment horizontal="center" vertical="center" wrapText="1"/>
    </xf>
    <xf numFmtId="9" fontId="2" fillId="37" borderId="65" xfId="66" applyFont="1" applyFill="1" applyBorder="1" applyAlignment="1">
      <alignment horizontal="center" vertical="center" wrapText="1"/>
    </xf>
    <xf numFmtId="0" fontId="0" fillId="0" borderId="74" xfId="0" applyBorder="1" applyAlignment="1" applyProtection="1">
      <alignment horizontal="center" vertical="center" wrapText="1"/>
      <protection locked="0"/>
    </xf>
    <xf numFmtId="9" fontId="5" fillId="37" borderId="74" xfId="66" applyFont="1" applyFill="1" applyBorder="1" applyAlignment="1" applyProtection="1">
      <alignment horizontal="center" vertical="center" wrapText="1"/>
    </xf>
    <xf numFmtId="1" fontId="2" fillId="0" borderId="74" xfId="0" applyNumberFormat="1" applyFont="1" applyBorder="1" applyAlignment="1">
      <alignment horizontal="center" vertical="center" wrapText="1"/>
    </xf>
    <xf numFmtId="0" fontId="0" fillId="37" borderId="74" xfId="0" applyFill="1" applyBorder="1" applyAlignment="1">
      <alignment horizontal="center" vertical="center" textRotation="90" wrapText="1"/>
    </xf>
    <xf numFmtId="0" fontId="0" fillId="37" borderId="74" xfId="0" applyFill="1" applyBorder="1" applyAlignment="1" applyProtection="1">
      <alignment horizontal="center" vertical="center" textRotation="90" wrapText="1"/>
      <protection locked="0"/>
    </xf>
    <xf numFmtId="9" fontId="7" fillId="37" borderId="74" xfId="0" applyNumberFormat="1" applyFont="1" applyFill="1" applyBorder="1" applyAlignment="1">
      <alignment horizontal="center" vertical="center" wrapText="1"/>
    </xf>
    <xf numFmtId="9" fontId="2" fillId="37" borderId="74" xfId="0" applyNumberFormat="1" applyFont="1" applyFill="1" applyBorder="1" applyAlignment="1">
      <alignment horizontal="center" vertical="center"/>
    </xf>
    <xf numFmtId="0" fontId="5" fillId="37" borderId="76" xfId="0" applyFont="1" applyFill="1" applyBorder="1" applyAlignment="1" applyProtection="1">
      <alignment horizontal="center" vertical="center" textRotation="90" wrapText="1"/>
      <protection locked="0"/>
    </xf>
    <xf numFmtId="0" fontId="0" fillId="0" borderId="74" xfId="0" applyBorder="1" applyAlignment="1" applyProtection="1">
      <alignment vertical="center" wrapText="1"/>
      <protection locked="0"/>
    </xf>
    <xf numFmtId="0" fontId="2" fillId="37" borderId="74" xfId="0" applyFont="1" applyFill="1" applyBorder="1" applyAlignment="1">
      <alignment horizontal="center" vertical="center" wrapText="1"/>
    </xf>
    <xf numFmtId="1" fontId="0" fillId="0" borderId="74" xfId="0" applyNumberFormat="1" applyBorder="1" applyAlignment="1" applyProtection="1">
      <alignment horizontal="center" vertical="center" wrapText="1"/>
      <protection locked="0"/>
    </xf>
    <xf numFmtId="1" fontId="2" fillId="37" borderId="74" xfId="0" applyNumberFormat="1" applyFont="1" applyFill="1" applyBorder="1" applyAlignment="1">
      <alignment horizontal="center" vertical="center" wrapText="1"/>
    </xf>
    <xf numFmtId="9" fontId="2" fillId="37" borderId="74" xfId="66" applyFont="1" applyFill="1" applyBorder="1" applyAlignment="1">
      <alignment horizontal="center" vertical="center" wrapText="1"/>
    </xf>
    <xf numFmtId="0" fontId="5" fillId="0" borderId="65" xfId="0" applyFont="1" applyBorder="1" applyAlignment="1" applyProtection="1">
      <alignment vertical="center" wrapText="1"/>
      <protection locked="0"/>
    </xf>
    <xf numFmtId="0" fontId="2" fillId="37" borderId="65" xfId="0" applyFont="1" applyFill="1" applyBorder="1" applyAlignment="1">
      <alignment horizontal="center" vertical="center" wrapText="1"/>
    </xf>
    <xf numFmtId="0" fontId="0" fillId="0" borderId="62" xfId="0" applyBorder="1" applyAlignment="1" applyProtection="1">
      <alignment horizontal="center" vertical="center" wrapText="1"/>
      <protection locked="0"/>
    </xf>
    <xf numFmtId="9" fontId="5" fillId="37" borderId="62" xfId="66" applyFont="1" applyFill="1" applyBorder="1" applyAlignment="1" applyProtection="1">
      <alignment horizontal="center" vertical="center" wrapText="1"/>
    </xf>
    <xf numFmtId="1" fontId="2" fillId="0" borderId="62" xfId="0" applyNumberFormat="1" applyFont="1" applyBorder="1" applyAlignment="1">
      <alignment horizontal="center" vertical="center" wrapText="1"/>
    </xf>
    <xf numFmtId="0" fontId="13" fillId="0" borderId="62" xfId="0" applyFont="1" applyBorder="1" applyAlignment="1" applyProtection="1">
      <alignment horizontal="center" vertical="center" wrapText="1"/>
      <protection locked="0"/>
    </xf>
    <xf numFmtId="0" fontId="0" fillId="37" borderId="62" xfId="0" applyFill="1" applyBorder="1" applyAlignment="1">
      <alignment horizontal="center" vertical="center" textRotation="90" wrapText="1"/>
    </xf>
    <xf numFmtId="0" fontId="0" fillId="37" borderId="62" xfId="0" applyFill="1" applyBorder="1" applyAlignment="1" applyProtection="1">
      <alignment horizontal="center" vertical="center" textRotation="90" wrapText="1"/>
      <protection locked="0"/>
    </xf>
    <xf numFmtId="9" fontId="7" fillId="37" borderId="62" xfId="0" applyNumberFormat="1" applyFont="1" applyFill="1" applyBorder="1" applyAlignment="1">
      <alignment horizontal="center" vertical="center" wrapText="1"/>
    </xf>
    <xf numFmtId="9" fontId="2" fillId="37" borderId="62" xfId="0" applyNumberFormat="1" applyFont="1" applyFill="1" applyBorder="1" applyAlignment="1">
      <alignment horizontal="center" vertical="center"/>
    </xf>
    <xf numFmtId="0" fontId="5" fillId="37" borderId="62" xfId="0" applyFont="1" applyFill="1" applyBorder="1" applyAlignment="1" applyProtection="1">
      <alignment horizontal="center" vertical="center" textRotation="90" wrapText="1"/>
      <protection locked="0"/>
    </xf>
    <xf numFmtId="0" fontId="5" fillId="0" borderId="62" xfId="0" applyFont="1" applyBorder="1" applyAlignment="1" applyProtection="1">
      <alignment vertical="center" wrapText="1"/>
      <protection locked="0"/>
    </xf>
    <xf numFmtId="0" fontId="2" fillId="37" borderId="62" xfId="0" applyFont="1" applyFill="1" applyBorder="1" applyAlignment="1">
      <alignment horizontal="center" vertical="center" wrapText="1"/>
    </xf>
    <xf numFmtId="1" fontId="0" fillId="0" borderId="62" xfId="0" applyNumberFormat="1" applyBorder="1" applyAlignment="1" applyProtection="1">
      <alignment horizontal="center" vertical="center" wrapText="1"/>
      <protection locked="0"/>
    </xf>
    <xf numFmtId="1" fontId="2" fillId="37" borderId="62" xfId="0" applyNumberFormat="1" applyFont="1" applyFill="1" applyBorder="1" applyAlignment="1">
      <alignment horizontal="center" vertical="center" wrapText="1"/>
    </xf>
    <xf numFmtId="9" fontId="2" fillId="37" borderId="62" xfId="66" applyFont="1" applyFill="1" applyBorder="1" applyAlignment="1">
      <alignment horizontal="center" vertical="center" wrapText="1"/>
    </xf>
    <xf numFmtId="0" fontId="40" fillId="0" borderId="62" xfId="0" applyFont="1" applyBorder="1" applyAlignment="1" applyProtection="1">
      <alignment vertical="center" wrapText="1"/>
      <protection locked="0"/>
    </xf>
    <xf numFmtId="0" fontId="30" fillId="0" borderId="62" xfId="0" applyFont="1" applyBorder="1" applyAlignment="1" applyProtection="1">
      <alignment horizontal="center" vertical="center" wrapText="1"/>
      <protection locked="0"/>
    </xf>
    <xf numFmtId="0" fontId="0" fillId="0" borderId="26" xfId="0" applyBorder="1" applyAlignment="1" applyProtection="1">
      <alignment horizontal="justify" vertical="top" wrapText="1"/>
      <protection locked="0"/>
    </xf>
    <xf numFmtId="0" fontId="5" fillId="4" borderId="45" xfId="0" applyFont="1" applyFill="1" applyBorder="1" applyAlignment="1" applyProtection="1">
      <alignment horizontal="center" vertical="center" wrapText="1"/>
      <protection locked="0"/>
    </xf>
    <xf numFmtId="0" fontId="61" fillId="4" borderId="0" xfId="0" applyFont="1" applyFill="1" applyAlignment="1" applyProtection="1">
      <alignment horizontal="center" vertical="center" wrapText="1"/>
      <protection locked="0"/>
    </xf>
    <xf numFmtId="0" fontId="5" fillId="4" borderId="28" xfId="0" applyFont="1" applyFill="1" applyBorder="1" applyAlignment="1" applyProtection="1">
      <alignment horizontal="center" vertical="center" wrapText="1"/>
      <protection locked="0"/>
    </xf>
    <xf numFmtId="0" fontId="5" fillId="0" borderId="31" xfId="0" applyFont="1" applyBorder="1" applyAlignment="1" applyProtection="1">
      <alignment vertical="center" wrapText="1"/>
      <protection locked="0"/>
    </xf>
    <xf numFmtId="0" fontId="5" fillId="0" borderId="1" xfId="0" applyFont="1" applyBorder="1" applyAlignment="1" applyProtection="1">
      <alignment vertical="center" wrapText="1"/>
      <protection locked="0"/>
    </xf>
    <xf numFmtId="0" fontId="0" fillId="0" borderId="31" xfId="0" applyBorder="1" applyAlignment="1" applyProtection="1">
      <alignment horizontal="center" vertical="center" wrapText="1"/>
      <protection locked="0"/>
    </xf>
    <xf numFmtId="9" fontId="5" fillId="37" borderId="31" xfId="66" applyFont="1" applyFill="1" applyBorder="1" applyAlignment="1" applyProtection="1">
      <alignment horizontal="center" vertical="center" wrapText="1"/>
    </xf>
    <xf numFmtId="1" fontId="2" fillId="0" borderId="31" xfId="0" applyNumberFormat="1" applyFont="1" applyBorder="1" applyAlignment="1">
      <alignment horizontal="center" vertical="center" wrapText="1"/>
    </xf>
    <xf numFmtId="9" fontId="7" fillId="37" borderId="31" xfId="0" applyNumberFormat="1" applyFont="1" applyFill="1" applyBorder="1" applyAlignment="1">
      <alignment horizontal="center" vertical="center" wrapText="1"/>
    </xf>
    <xf numFmtId="9" fontId="2" fillId="37" borderId="31" xfId="0" applyNumberFormat="1" applyFont="1" applyFill="1" applyBorder="1" applyAlignment="1">
      <alignment horizontal="center" vertical="center"/>
    </xf>
    <xf numFmtId="0" fontId="7" fillId="37" borderId="31" xfId="0" applyFont="1" applyFill="1" applyBorder="1" applyAlignment="1">
      <alignment horizontal="center" vertical="center" wrapText="1"/>
    </xf>
    <xf numFmtId="1" fontId="0" fillId="0" borderId="31" xfId="0" applyNumberFormat="1" applyBorder="1" applyAlignment="1" applyProtection="1">
      <alignment horizontal="center" vertical="center" wrapText="1"/>
      <protection locked="0"/>
    </xf>
    <xf numFmtId="1" fontId="2" fillId="37" borderId="31" xfId="0" applyNumberFormat="1" applyFont="1" applyFill="1" applyBorder="1" applyAlignment="1">
      <alignment horizontal="center" vertical="center" wrapText="1"/>
    </xf>
    <xf numFmtId="9" fontId="2" fillId="37" borderId="31" xfId="66" applyFont="1" applyFill="1" applyBorder="1" applyAlignment="1">
      <alignment horizontal="center" vertical="center" wrapText="1"/>
    </xf>
    <xf numFmtId="1" fontId="5" fillId="0" borderId="31" xfId="0" applyNumberFormat="1" applyFont="1" applyBorder="1" applyAlignment="1" applyProtection="1">
      <alignment horizontal="center" vertical="center" wrapText="1"/>
      <protection locked="0"/>
    </xf>
    <xf numFmtId="0" fontId="0" fillId="0" borderId="45" xfId="0" applyBorder="1" applyAlignment="1" applyProtection="1">
      <alignment horizontal="center" vertical="top" wrapText="1"/>
      <protection locked="0"/>
    </xf>
    <xf numFmtId="0" fontId="5" fillId="0" borderId="26" xfId="0" applyFont="1" applyBorder="1" applyAlignment="1" applyProtection="1">
      <alignment horizontal="center" vertical="center" wrapText="1"/>
      <protection locked="0"/>
    </xf>
    <xf numFmtId="0" fontId="5" fillId="0" borderId="53" xfId="0" applyFont="1" applyBorder="1" applyAlignment="1" applyProtection="1">
      <alignment horizontal="center" vertical="center" wrapText="1"/>
      <protection locked="0"/>
    </xf>
    <xf numFmtId="0" fontId="0" fillId="37" borderId="45" xfId="0" applyFill="1" applyBorder="1" applyAlignment="1">
      <alignment horizontal="center" vertical="center" wrapText="1"/>
    </xf>
    <xf numFmtId="0" fontId="5" fillId="0" borderId="65" xfId="0" applyFont="1" applyBorder="1" applyAlignment="1" applyProtection="1">
      <alignment horizontal="center" vertical="center" wrapText="1"/>
      <protection locked="0"/>
    </xf>
    <xf numFmtId="0" fontId="5" fillId="0" borderId="28" xfId="0" applyFont="1" applyBorder="1" applyAlignment="1" applyProtection="1">
      <alignment horizontal="center" vertical="center" wrapText="1"/>
      <protection locked="0"/>
    </xf>
    <xf numFmtId="0" fontId="7" fillId="37" borderId="26" xfId="0" applyFont="1" applyFill="1" applyBorder="1" applyAlignment="1">
      <alignment horizontal="center" vertical="center" wrapText="1"/>
    </xf>
    <xf numFmtId="0" fontId="0" fillId="0" borderId="28" xfId="0" applyBorder="1" applyAlignment="1" applyProtection="1">
      <alignment vertical="center" wrapText="1"/>
      <protection locked="0"/>
    </xf>
    <xf numFmtId="0" fontId="40" fillId="0" borderId="26" xfId="0" applyFont="1" applyBorder="1" applyAlignment="1" applyProtection="1">
      <alignment vertical="center" wrapText="1"/>
      <protection locked="0"/>
    </xf>
    <xf numFmtId="0" fontId="40" fillId="0" borderId="53" xfId="0" applyFont="1" applyBorder="1" applyAlignment="1" applyProtection="1">
      <alignment vertical="center" wrapText="1"/>
      <protection locked="0"/>
    </xf>
    <xf numFmtId="0" fontId="44" fillId="37" borderId="26" xfId="0" applyFont="1" applyFill="1" applyBorder="1" applyAlignment="1" applyProtection="1">
      <alignment horizontal="center" vertical="center" textRotation="90" wrapText="1"/>
      <protection locked="0"/>
    </xf>
    <xf numFmtId="9" fontId="50" fillId="37" borderId="26" xfId="0" applyNumberFormat="1" applyFont="1" applyFill="1" applyBorder="1" applyAlignment="1">
      <alignment horizontal="center" vertical="center"/>
    </xf>
    <xf numFmtId="0" fontId="44" fillId="37" borderId="28" xfId="0" applyFont="1" applyFill="1" applyBorder="1" applyAlignment="1" applyProtection="1">
      <alignment horizontal="center" vertical="center" textRotation="90" wrapText="1"/>
      <protection locked="0"/>
    </xf>
    <xf numFmtId="0" fontId="44" fillId="4" borderId="45" xfId="0" applyFont="1" applyFill="1" applyBorder="1" applyAlignment="1" applyProtection="1">
      <alignment horizontal="center" vertical="center" wrapText="1"/>
      <protection locked="0"/>
    </xf>
    <xf numFmtId="0" fontId="44" fillId="37" borderId="2" xfId="0" applyFont="1" applyFill="1" applyBorder="1" applyAlignment="1" applyProtection="1">
      <alignment horizontal="center" vertical="center" textRotation="90" wrapText="1"/>
      <protection locked="0"/>
    </xf>
    <xf numFmtId="0" fontId="44" fillId="37" borderId="1" xfId="0" applyFont="1" applyFill="1" applyBorder="1" applyAlignment="1" applyProtection="1">
      <alignment horizontal="center" vertical="center" textRotation="90" wrapText="1"/>
      <protection locked="0"/>
    </xf>
    <xf numFmtId="0" fontId="44" fillId="0" borderId="28" xfId="0" applyFont="1" applyBorder="1" applyAlignment="1" applyProtection="1">
      <alignment horizontal="center" vertical="center" wrapText="1"/>
      <protection locked="0"/>
    </xf>
    <xf numFmtId="0" fontId="44" fillId="37" borderId="26" xfId="0" applyFont="1" applyFill="1" applyBorder="1" applyAlignment="1">
      <alignment horizontal="center" vertical="center" textRotation="90" wrapText="1"/>
    </xf>
    <xf numFmtId="9" fontId="50" fillId="37" borderId="26" xfId="0" applyNumberFormat="1" applyFont="1" applyFill="1" applyBorder="1" applyAlignment="1">
      <alignment horizontal="center" vertical="center" wrapText="1"/>
    </xf>
    <xf numFmtId="0" fontId="32" fillId="0" borderId="26" xfId="0" applyFont="1" applyBorder="1" applyAlignment="1" applyProtection="1">
      <alignment vertical="center" wrapText="1"/>
      <protection locked="0"/>
    </xf>
    <xf numFmtId="0" fontId="10" fillId="37" borderId="26" xfId="0" applyFont="1" applyFill="1" applyBorder="1" applyAlignment="1">
      <alignment horizontal="center" vertical="center" wrapText="1"/>
    </xf>
    <xf numFmtId="0" fontId="32" fillId="0" borderId="26" xfId="0" applyFont="1" applyBorder="1" applyAlignment="1" applyProtection="1">
      <alignment horizontal="center" vertical="center" wrapText="1"/>
      <protection locked="0"/>
    </xf>
    <xf numFmtId="0" fontId="63" fillId="0" borderId="1" xfId="0" applyFont="1" applyBorder="1" applyAlignment="1" applyProtection="1">
      <alignment horizontal="center" vertical="center" wrapText="1"/>
      <protection locked="0"/>
    </xf>
    <xf numFmtId="0" fontId="44" fillId="4" borderId="1" xfId="0" applyFont="1" applyFill="1" applyBorder="1" applyAlignment="1" applyProtection="1">
      <alignment horizontal="center" vertical="center" wrapText="1"/>
      <protection locked="0"/>
    </xf>
    <xf numFmtId="0" fontId="44" fillId="0" borderId="31" xfId="0" applyFont="1" applyBorder="1" applyAlignment="1" applyProtection="1">
      <alignment horizontal="center" vertical="center" wrapText="1"/>
      <protection locked="0"/>
    </xf>
    <xf numFmtId="0" fontId="40" fillId="0" borderId="31" xfId="0" applyFont="1" applyBorder="1" applyAlignment="1" applyProtection="1">
      <alignment vertical="center" wrapText="1"/>
      <protection locked="0"/>
    </xf>
    <xf numFmtId="0" fontId="2" fillId="37" borderId="31" xfId="0" applyFont="1" applyFill="1" applyBorder="1" applyAlignment="1">
      <alignment horizontal="center" vertical="center" wrapText="1"/>
    </xf>
    <xf numFmtId="0" fontId="44" fillId="0" borderId="65" xfId="0" applyFont="1" applyBorder="1" applyAlignment="1" applyProtection="1">
      <alignment horizontal="center" vertical="center" wrapText="1"/>
      <protection locked="0"/>
    </xf>
    <xf numFmtId="0" fontId="44" fillId="4" borderId="65" xfId="0" applyFont="1" applyFill="1" applyBorder="1" applyAlignment="1" applyProtection="1">
      <alignment horizontal="center" vertical="center" wrapText="1"/>
      <protection locked="0"/>
    </xf>
    <xf numFmtId="0" fontId="44" fillId="0" borderId="74" xfId="0" applyFont="1" applyBorder="1" applyAlignment="1" applyProtection="1">
      <alignment horizontal="center" vertical="center" wrapText="1"/>
      <protection locked="0"/>
    </xf>
    <xf numFmtId="0" fontId="5" fillId="37" borderId="53" xfId="0" applyFont="1" applyFill="1" applyBorder="1" applyAlignment="1">
      <alignment horizontal="center" vertical="center" textRotation="90" wrapText="1"/>
    </xf>
    <xf numFmtId="0" fontId="5" fillId="37" borderId="53" xfId="0" applyFont="1" applyFill="1" applyBorder="1" applyAlignment="1" applyProtection="1">
      <alignment horizontal="center" vertical="center" textRotation="90" wrapText="1"/>
      <protection locked="0"/>
    </xf>
    <xf numFmtId="9" fontId="7" fillId="37" borderId="53" xfId="0" applyNumberFormat="1" applyFont="1" applyFill="1" applyBorder="1" applyAlignment="1">
      <alignment horizontal="center" vertical="center"/>
    </xf>
    <xf numFmtId="0" fontId="5" fillId="37" borderId="26" xfId="0" applyFont="1" applyFill="1" applyBorder="1" applyAlignment="1">
      <alignment horizontal="center" vertical="center" textRotation="90" wrapText="1"/>
    </xf>
    <xf numFmtId="0" fontId="5" fillId="37" borderId="26" xfId="0" applyFont="1" applyFill="1" applyBorder="1" applyAlignment="1" applyProtection="1">
      <alignment horizontal="center" vertical="center" textRotation="90" wrapText="1"/>
      <protection locked="0"/>
    </xf>
    <xf numFmtId="9" fontId="7" fillId="37" borderId="26" xfId="0" applyNumberFormat="1" applyFont="1" applyFill="1" applyBorder="1" applyAlignment="1">
      <alignment horizontal="center" vertical="center"/>
    </xf>
    <xf numFmtId="0" fontId="6" fillId="0" borderId="28" xfId="0" applyFont="1" applyBorder="1" applyAlignment="1" applyProtection="1">
      <alignment vertical="center" wrapText="1"/>
      <protection locked="0"/>
    </xf>
    <xf numFmtId="0" fontId="6" fillId="0" borderId="26" xfId="0" applyFont="1" applyBorder="1" applyAlignment="1" applyProtection="1">
      <alignment horizontal="left" vertical="center" wrapText="1"/>
      <protection locked="0"/>
    </xf>
    <xf numFmtId="0" fontId="6" fillId="0" borderId="30"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29" xfId="0" applyFont="1" applyBorder="1" applyAlignment="1" applyProtection="1">
      <alignment horizontal="left" vertical="center" wrapText="1"/>
      <protection locked="0"/>
    </xf>
    <xf numFmtId="0" fontId="6" fillId="0" borderId="82" xfId="0" applyFont="1" applyBorder="1" applyAlignment="1" applyProtection="1">
      <alignment horizontal="left" vertical="center" wrapText="1"/>
      <protection locked="0"/>
    </xf>
    <xf numFmtId="0" fontId="61" fillId="0" borderId="1" xfId="0" applyFont="1" applyBorder="1" applyAlignment="1" applyProtection="1">
      <alignment horizontal="left" vertical="center" wrapText="1"/>
      <protection locked="0"/>
    </xf>
    <xf numFmtId="0" fontId="0" fillId="0" borderId="53" xfId="0" applyBorder="1" applyAlignment="1" applyProtection="1">
      <alignment horizontal="left" vertical="center" wrapText="1"/>
      <protection locked="0"/>
    </xf>
    <xf numFmtId="0" fontId="6" fillId="0" borderId="26" xfId="0" applyFont="1" applyBorder="1" applyAlignment="1" applyProtection="1">
      <alignment vertical="center" wrapText="1"/>
      <protection locked="0"/>
    </xf>
    <xf numFmtId="0" fontId="6" fillId="0" borderId="30" xfId="0" applyFont="1" applyBorder="1" applyAlignment="1" applyProtection="1">
      <alignment vertical="center" wrapText="1"/>
      <protection locked="0"/>
    </xf>
    <xf numFmtId="0" fontId="6" fillId="0" borderId="45" xfId="0" applyFont="1" applyBorder="1" applyAlignment="1" applyProtection="1">
      <alignment vertical="center" wrapText="1"/>
      <protection locked="0"/>
    </xf>
    <xf numFmtId="0" fontId="6" fillId="0" borderId="44" xfId="0" applyFont="1" applyBorder="1" applyAlignment="1" applyProtection="1">
      <alignment vertical="center" wrapText="1"/>
      <protection locked="0"/>
    </xf>
    <xf numFmtId="1" fontId="2" fillId="0" borderId="30" xfId="0" applyNumberFormat="1" applyFont="1" applyBorder="1" applyAlignment="1">
      <alignment horizontal="center" vertical="center" wrapText="1"/>
    </xf>
    <xf numFmtId="20" fontId="64" fillId="0" borderId="0" xfId="0" applyNumberFormat="1" applyFont="1" applyAlignment="1" applyProtection="1">
      <alignment vertical="center"/>
      <protection locked="0"/>
    </xf>
    <xf numFmtId="0" fontId="0" fillId="0" borderId="26" xfId="0" applyBorder="1" applyAlignment="1" applyProtection="1">
      <alignment horizontal="left" vertical="center" wrapText="1"/>
      <protection locked="0"/>
    </xf>
    <xf numFmtId="0" fontId="5" fillId="0" borderId="45" xfId="0" applyFont="1" applyBorder="1" applyAlignment="1" applyProtection="1">
      <alignment horizontal="left" vertical="center" wrapText="1"/>
      <protection locked="0"/>
    </xf>
    <xf numFmtId="1" fontId="7" fillId="0" borderId="26" xfId="0" applyNumberFormat="1" applyFont="1" applyBorder="1" applyAlignment="1">
      <alignment horizontal="center" vertical="center" wrapText="1"/>
    </xf>
    <xf numFmtId="0" fontId="5" fillId="0" borderId="28" xfId="0" applyFont="1" applyBorder="1" applyAlignment="1" applyProtection="1">
      <alignment horizontal="left" vertical="top" wrapText="1"/>
      <protection locked="0"/>
    </xf>
    <xf numFmtId="0" fontId="5" fillId="0" borderId="26" xfId="0" applyFont="1" applyBorder="1" applyAlignment="1" applyProtection="1">
      <alignment horizontal="left" vertical="center" wrapText="1"/>
      <protection locked="0"/>
    </xf>
    <xf numFmtId="0" fontId="5" fillId="37" borderId="31" xfId="0" applyFont="1" applyFill="1" applyBorder="1" applyAlignment="1" applyProtection="1">
      <alignment horizontal="center" vertical="center" textRotation="90" wrapText="1"/>
      <protection locked="0"/>
    </xf>
    <xf numFmtId="0" fontId="65" fillId="0" borderId="0" xfId="0" applyFont="1" applyAlignment="1" applyProtection="1">
      <alignment vertical="center" wrapText="1"/>
      <protection locked="0"/>
    </xf>
    <xf numFmtId="0" fontId="62" fillId="0" borderId="0" xfId="0" applyFont="1" applyProtection="1">
      <protection locked="0"/>
    </xf>
    <xf numFmtId="0" fontId="65" fillId="0" borderId="0" xfId="0" applyFont="1" applyAlignment="1">
      <alignment vertical="center" wrapText="1"/>
    </xf>
    <xf numFmtId="0" fontId="0" fillId="0" borderId="85" xfId="0" applyBorder="1" applyAlignment="1" applyProtection="1">
      <alignment horizontal="center" vertical="center" wrapText="1"/>
      <protection locked="0"/>
    </xf>
    <xf numFmtId="0" fontId="0" fillId="0" borderId="86" xfId="0" applyBorder="1" applyAlignment="1" applyProtection="1">
      <alignment horizontal="center" vertical="center" wrapText="1"/>
      <protection locked="0"/>
    </xf>
    <xf numFmtId="0" fontId="5" fillId="0" borderId="85" xfId="0" applyFont="1" applyBorder="1" applyAlignment="1" applyProtection="1">
      <alignment horizontal="center" vertical="center" wrapText="1"/>
      <protection locked="0"/>
    </xf>
    <xf numFmtId="0" fontId="0" fillId="0" borderId="43" xfId="0" applyBorder="1" applyAlignment="1" applyProtection="1">
      <alignment horizontal="center" vertical="center" wrapText="1"/>
      <protection locked="0"/>
    </xf>
    <xf numFmtId="0" fontId="0" fillId="0" borderId="44" xfId="0" applyBorder="1" applyAlignment="1" applyProtection="1">
      <alignment horizontal="center" vertical="center" wrapText="1"/>
      <protection locked="0"/>
    </xf>
    <xf numFmtId="0" fontId="6" fillId="0" borderId="65" xfId="0" applyFont="1" applyBorder="1" applyAlignment="1" applyProtection="1">
      <alignment vertical="center" wrapText="1"/>
      <protection locked="0"/>
    </xf>
    <xf numFmtId="0" fontId="6" fillId="0" borderId="66" xfId="0" applyFont="1" applyBorder="1" applyAlignment="1" applyProtection="1">
      <alignment horizontal="center" vertical="center" wrapText="1"/>
      <protection locked="0"/>
    </xf>
    <xf numFmtId="0" fontId="6" fillId="4" borderId="65" xfId="0" applyFont="1" applyFill="1" applyBorder="1" applyAlignment="1" applyProtection="1">
      <alignment vertical="center" wrapText="1"/>
      <protection locked="0"/>
    </xf>
    <xf numFmtId="0" fontId="6" fillId="4" borderId="66" xfId="0" applyFont="1" applyFill="1" applyBorder="1" applyAlignment="1" applyProtection="1">
      <alignment vertical="center" wrapText="1"/>
      <protection locked="0"/>
    </xf>
    <xf numFmtId="1" fontId="50" fillId="37" borderId="65" xfId="0" applyNumberFormat="1" applyFont="1" applyFill="1" applyBorder="1" applyAlignment="1">
      <alignment horizontal="center" vertical="center" wrapText="1"/>
    </xf>
    <xf numFmtId="0" fontId="6" fillId="40" borderId="65" xfId="0" applyFont="1" applyFill="1" applyBorder="1" applyAlignment="1" applyProtection="1">
      <alignment horizontal="center" vertical="center" wrapText="1"/>
      <protection locked="0"/>
    </xf>
    <xf numFmtId="0" fontId="6" fillId="40" borderId="66" xfId="0" applyFont="1" applyFill="1" applyBorder="1" applyAlignment="1" applyProtection="1">
      <alignment horizontal="center" vertical="center" wrapText="1"/>
      <protection locked="0"/>
    </xf>
    <xf numFmtId="0" fontId="6" fillId="40" borderId="66" xfId="0" applyFont="1" applyFill="1" applyBorder="1" applyAlignment="1" applyProtection="1">
      <alignment vertical="center" wrapText="1"/>
      <protection locked="0"/>
    </xf>
    <xf numFmtId="0" fontId="6" fillId="0" borderId="44" xfId="0" applyFont="1" applyBorder="1" applyAlignment="1" applyProtection="1">
      <alignment horizontal="center" vertical="center" wrapText="1"/>
      <protection locked="0"/>
    </xf>
    <xf numFmtId="0" fontId="6" fillId="40" borderId="45" xfId="0" applyFont="1" applyFill="1" applyBorder="1" applyAlignment="1" applyProtection="1">
      <alignment horizontal="center" vertical="center" wrapText="1"/>
      <protection locked="0"/>
    </xf>
    <xf numFmtId="0" fontId="6" fillId="40" borderId="44" xfId="0" applyFont="1" applyFill="1" applyBorder="1" applyAlignment="1" applyProtection="1">
      <alignment horizontal="center" vertical="center" wrapText="1"/>
      <protection locked="0"/>
    </xf>
    <xf numFmtId="0" fontId="6" fillId="40" borderId="44" xfId="0" applyFont="1" applyFill="1" applyBorder="1" applyAlignment="1" applyProtection="1">
      <alignment vertical="center" wrapText="1"/>
      <protection locked="0"/>
    </xf>
    <xf numFmtId="0" fontId="6" fillId="40" borderId="1" xfId="0" applyFont="1" applyFill="1" applyBorder="1" applyAlignment="1" applyProtection="1">
      <alignment vertical="center" wrapText="1"/>
      <protection locked="0"/>
    </xf>
    <xf numFmtId="0" fontId="6" fillId="0" borderId="5" xfId="0" applyFont="1" applyBorder="1" applyAlignment="1" applyProtection="1">
      <alignment horizontal="center" vertical="center" wrapText="1"/>
      <protection locked="0"/>
    </xf>
    <xf numFmtId="0" fontId="66" fillId="0" borderId="5" xfId="0" applyFont="1" applyBorder="1" applyAlignment="1" applyProtection="1">
      <alignment horizontal="center" vertical="center" wrapText="1"/>
      <protection locked="0"/>
    </xf>
    <xf numFmtId="0" fontId="0" fillId="0" borderId="31" xfId="0" applyBorder="1" applyAlignment="1" applyProtection="1">
      <alignment horizontal="left" vertical="center" wrapText="1"/>
      <protection locked="0"/>
    </xf>
    <xf numFmtId="0" fontId="6" fillId="0" borderId="67" xfId="0" applyFont="1" applyBorder="1" applyAlignment="1" applyProtection="1">
      <alignment vertical="center" wrapText="1"/>
      <protection locked="0"/>
    </xf>
    <xf numFmtId="0" fontId="62" fillId="0" borderId="65" xfId="0" applyFont="1" applyBorder="1" applyAlignment="1" applyProtection="1">
      <alignment vertical="center" wrapText="1"/>
      <protection locked="0"/>
    </xf>
    <xf numFmtId="0" fontId="62" fillId="0" borderId="66" xfId="0" applyFont="1" applyBorder="1" applyAlignment="1" applyProtection="1">
      <alignment vertical="center" wrapText="1"/>
      <protection locked="0"/>
    </xf>
    <xf numFmtId="0" fontId="6" fillId="0" borderId="65" xfId="0" applyFont="1" applyBorder="1" applyAlignment="1" applyProtection="1">
      <alignment horizontal="center" vertical="center" wrapText="1"/>
      <protection locked="0"/>
    </xf>
    <xf numFmtId="0" fontId="6" fillId="40" borderId="65" xfId="0" applyFont="1" applyFill="1" applyBorder="1" applyAlignment="1" applyProtection="1">
      <alignment vertical="center" wrapText="1"/>
      <protection locked="0"/>
    </xf>
    <xf numFmtId="0" fontId="44" fillId="0" borderId="45" xfId="0" applyFont="1" applyBorder="1" applyAlignment="1" applyProtection="1">
      <alignment vertical="top" wrapText="1"/>
      <protection locked="0"/>
    </xf>
    <xf numFmtId="0" fontId="44" fillId="0" borderId="65" xfId="0" applyFont="1" applyBorder="1" applyAlignment="1" applyProtection="1">
      <alignment vertical="center" wrapText="1"/>
      <protection locked="0"/>
    </xf>
    <xf numFmtId="0" fontId="5" fillId="37" borderId="65" xfId="0" applyFont="1" applyFill="1" applyBorder="1" applyAlignment="1" applyProtection="1">
      <alignment horizontal="center" vertical="center" textRotation="90" wrapText="1"/>
      <protection locked="0"/>
    </xf>
    <xf numFmtId="0" fontId="44" fillId="0" borderId="45" xfId="0" applyFont="1" applyBorder="1" applyAlignment="1" applyProtection="1">
      <alignment vertical="center" wrapText="1"/>
      <protection locked="0"/>
    </xf>
    <xf numFmtId="0" fontId="0" fillId="0" borderId="65" xfId="0" applyBorder="1" applyAlignment="1" applyProtection="1">
      <alignment horizontal="left" vertical="center" wrapText="1"/>
      <protection locked="0"/>
    </xf>
    <xf numFmtId="0" fontId="6" fillId="0" borderId="66" xfId="0" applyFont="1" applyBorder="1" applyAlignment="1" applyProtection="1">
      <alignment vertical="center" wrapText="1"/>
      <protection locked="0"/>
    </xf>
    <xf numFmtId="0" fontId="61" fillId="0" borderId="66" xfId="0" applyFont="1" applyBorder="1" applyAlignment="1" applyProtection="1">
      <alignment horizontal="center" vertical="center" wrapText="1"/>
      <protection locked="0"/>
    </xf>
    <xf numFmtId="0" fontId="62" fillId="0" borderId="65" xfId="0" applyFont="1" applyBorder="1" applyAlignment="1" applyProtection="1">
      <alignment horizontal="left" vertical="center" wrapText="1"/>
      <protection locked="0"/>
    </xf>
    <xf numFmtId="0" fontId="62" fillId="0" borderId="66" xfId="0" applyFont="1" applyBorder="1" applyAlignment="1" applyProtection="1">
      <alignment horizontal="left" vertical="center" wrapText="1"/>
      <protection locked="0"/>
    </xf>
    <xf numFmtId="0" fontId="6" fillId="0" borderId="93" xfId="0" applyFont="1" applyBorder="1" applyAlignment="1" applyProtection="1">
      <alignment vertical="center" wrapText="1"/>
      <protection locked="0"/>
    </xf>
    <xf numFmtId="0" fontId="6" fillId="40" borderId="62" xfId="0" applyFont="1" applyFill="1" applyBorder="1" applyAlignment="1" applyProtection="1">
      <alignment wrapText="1"/>
      <protection locked="0"/>
    </xf>
    <xf numFmtId="0" fontId="2" fillId="37" borderId="44" xfId="0" applyFont="1" applyFill="1" applyBorder="1" applyAlignment="1">
      <alignment horizontal="center" vertical="center" wrapText="1"/>
    </xf>
    <xf numFmtId="0" fontId="44" fillId="0" borderId="1" xfId="0" applyFont="1" applyBorder="1" applyAlignment="1" applyProtection="1">
      <alignment vertical="center" wrapText="1"/>
      <protection locked="0"/>
    </xf>
    <xf numFmtId="0" fontId="44" fillId="0" borderId="1" xfId="0" applyFont="1" applyBorder="1" applyAlignment="1" applyProtection="1">
      <alignment horizontal="center" vertical="center" wrapText="1"/>
      <protection locked="0"/>
    </xf>
    <xf numFmtId="0" fontId="50" fillId="37" borderId="1" xfId="0" applyFont="1" applyFill="1" applyBorder="1" applyAlignment="1">
      <alignment horizontal="center" vertical="center" wrapText="1"/>
    </xf>
    <xf numFmtId="0" fontId="50" fillId="37" borderId="45" xfId="0" applyFont="1" applyFill="1" applyBorder="1" applyAlignment="1">
      <alignment horizontal="center" vertical="center" wrapText="1"/>
    </xf>
    <xf numFmtId="1" fontId="2" fillId="0" borderId="43" xfId="0" applyNumberFormat="1" applyFont="1" applyBorder="1" applyAlignment="1">
      <alignment horizontal="center" vertical="center" wrapText="1"/>
    </xf>
    <xf numFmtId="0" fontId="6" fillId="0" borderId="62" xfId="0" applyFont="1" applyBorder="1" applyAlignment="1" applyProtection="1">
      <alignment vertical="center" wrapText="1"/>
      <protection locked="0"/>
    </xf>
    <xf numFmtId="0" fontId="44" fillId="4" borderId="62" xfId="0" applyFont="1" applyFill="1" applyBorder="1" applyAlignment="1" applyProtection="1">
      <alignment horizontal="center" vertical="center" wrapText="1"/>
      <protection locked="0"/>
    </xf>
    <xf numFmtId="0" fontId="6" fillId="0" borderId="62" xfId="0" applyFont="1" applyBorder="1" applyAlignment="1" applyProtection="1">
      <alignment horizontal="left" vertical="center" wrapText="1"/>
      <protection locked="0"/>
    </xf>
    <xf numFmtId="0" fontId="0" fillId="37" borderId="44" xfId="0" applyFill="1" applyBorder="1" applyAlignment="1">
      <alignment horizontal="center" vertical="center" textRotation="90" wrapText="1"/>
    </xf>
    <xf numFmtId="0" fontId="5" fillId="37" borderId="43" xfId="0" applyFont="1" applyFill="1" applyBorder="1" applyAlignment="1" applyProtection="1">
      <alignment horizontal="center" vertical="center" textRotation="90" wrapText="1"/>
      <protection locked="0"/>
    </xf>
    <xf numFmtId="0" fontId="0" fillId="0" borderId="1" xfId="0" applyBorder="1" applyAlignment="1" applyProtection="1">
      <alignment horizontal="left" vertical="center" wrapText="1"/>
      <protection locked="0"/>
    </xf>
    <xf numFmtId="0" fontId="67" fillId="0" borderId="1" xfId="0" applyFont="1" applyBorder="1" applyAlignment="1" applyProtection="1">
      <alignment vertical="center" wrapText="1"/>
      <protection locked="0"/>
    </xf>
    <xf numFmtId="0" fontId="67" fillId="0" borderId="5" xfId="0" applyFont="1" applyBorder="1" applyAlignment="1" applyProtection="1">
      <alignment vertical="center" wrapText="1"/>
      <protection locked="0"/>
    </xf>
    <xf numFmtId="0" fontId="6" fillId="40" borderId="1" xfId="0" applyFont="1" applyFill="1" applyBorder="1" applyAlignment="1" applyProtection="1">
      <alignment horizontal="center" vertical="center"/>
      <protection locked="0"/>
    </xf>
    <xf numFmtId="0" fontId="6" fillId="40" borderId="5" xfId="0" applyFont="1" applyFill="1" applyBorder="1" applyAlignment="1" applyProtection="1">
      <alignment horizontal="center" vertical="center"/>
      <protection locked="0"/>
    </xf>
    <xf numFmtId="0" fontId="6" fillId="40" borderId="65" xfId="0" applyFont="1" applyFill="1" applyBorder="1" applyAlignment="1" applyProtection="1">
      <alignment horizontal="center" vertical="center"/>
      <protection locked="0"/>
    </xf>
    <xf numFmtId="0" fontId="6" fillId="40" borderId="66" xfId="0" applyFont="1" applyFill="1" applyBorder="1" applyAlignment="1" applyProtection="1">
      <alignment horizontal="center" vertical="center"/>
      <protection locked="0"/>
    </xf>
    <xf numFmtId="0" fontId="40" fillId="0" borderId="45" xfId="0" applyFont="1" applyBorder="1" applyAlignment="1" applyProtection="1">
      <alignment horizontal="left" vertical="center" wrapText="1"/>
      <protection locked="0"/>
    </xf>
    <xf numFmtId="0" fontId="44" fillId="4" borderId="28" xfId="0" applyFont="1" applyFill="1" applyBorder="1" applyAlignment="1" applyProtection="1">
      <alignment horizontal="center" vertical="center" wrapText="1"/>
      <protection locked="0"/>
    </xf>
    <xf numFmtId="0" fontId="6" fillId="0" borderId="90" xfId="0" applyFont="1" applyBorder="1" applyAlignment="1" applyProtection="1">
      <alignment horizontal="left" vertical="center" wrapText="1"/>
      <protection locked="0"/>
    </xf>
    <xf numFmtId="0" fontId="0" fillId="0" borderId="99" xfId="0" applyBorder="1" applyAlignment="1" applyProtection="1">
      <alignment horizontal="center" vertical="center" wrapText="1"/>
      <protection locked="0"/>
    </xf>
    <xf numFmtId="9" fontId="5" fillId="37" borderId="99" xfId="66" applyFont="1" applyFill="1" applyBorder="1" applyAlignment="1" applyProtection="1">
      <alignment horizontal="center" vertical="center" wrapText="1"/>
    </xf>
    <xf numFmtId="1" fontId="2" fillId="0" borderId="99" xfId="0" applyNumberFormat="1" applyFont="1" applyBorder="1" applyAlignment="1">
      <alignment horizontal="center" vertical="center" wrapText="1"/>
    </xf>
    <xf numFmtId="0" fontId="13" fillId="0" borderId="99" xfId="0" applyFont="1" applyBorder="1" applyAlignment="1" applyProtection="1">
      <alignment horizontal="center" vertical="center" wrapText="1"/>
      <protection locked="0"/>
    </xf>
    <xf numFmtId="0" fontId="0" fillId="37" borderId="99" xfId="0" applyFill="1" applyBorder="1" applyAlignment="1">
      <alignment horizontal="center" vertical="center" textRotation="90" wrapText="1"/>
    </xf>
    <xf numFmtId="0" fontId="0" fillId="37" borderId="99" xfId="0" applyFill="1" applyBorder="1" applyAlignment="1" applyProtection="1">
      <alignment horizontal="center" vertical="center" textRotation="90" wrapText="1"/>
      <protection locked="0"/>
    </xf>
    <xf numFmtId="9" fontId="7" fillId="37" borderId="99" xfId="0" applyNumberFormat="1" applyFont="1" applyFill="1" applyBorder="1" applyAlignment="1">
      <alignment horizontal="center" vertical="center" wrapText="1"/>
    </xf>
    <xf numFmtId="9" fontId="2" fillId="37" borderId="99" xfId="0" applyNumberFormat="1" applyFont="1" applyFill="1" applyBorder="1" applyAlignment="1">
      <alignment horizontal="center" vertical="center"/>
    </xf>
    <xf numFmtId="0" fontId="5" fillId="37" borderId="99" xfId="0" applyFont="1" applyFill="1" applyBorder="1" applyAlignment="1" applyProtection="1">
      <alignment horizontal="center" vertical="center" textRotation="90" wrapText="1"/>
      <protection locked="0"/>
    </xf>
    <xf numFmtId="0" fontId="5" fillId="0" borderId="99" xfId="0" applyFont="1" applyBorder="1" applyAlignment="1" applyProtection="1">
      <alignment vertical="center" wrapText="1"/>
      <protection locked="0"/>
    </xf>
    <xf numFmtId="0" fontId="0" fillId="0" borderId="99" xfId="0" applyBorder="1" applyAlignment="1" applyProtection="1">
      <alignment vertical="center" wrapText="1"/>
      <protection locked="0"/>
    </xf>
    <xf numFmtId="0" fontId="2" fillId="37" borderId="99" xfId="0" applyFont="1" applyFill="1" applyBorder="1" applyAlignment="1">
      <alignment horizontal="center" vertical="center" wrapText="1"/>
    </xf>
    <xf numFmtId="1" fontId="2" fillId="37" borderId="99" xfId="0" applyNumberFormat="1" applyFont="1" applyFill="1" applyBorder="1" applyAlignment="1">
      <alignment horizontal="center" vertical="center" wrapText="1"/>
    </xf>
    <xf numFmtId="9" fontId="2" fillId="37" borderId="99" xfId="66" applyFont="1" applyFill="1" applyBorder="1" applyAlignment="1">
      <alignment horizontal="center" vertical="center" wrapText="1"/>
    </xf>
    <xf numFmtId="0" fontId="0" fillId="0" borderId="102" xfId="0" applyBorder="1" applyAlignment="1" applyProtection="1">
      <alignment horizontal="center" vertical="center" wrapText="1"/>
      <protection locked="0"/>
    </xf>
    <xf numFmtId="9" fontId="5" fillId="37" borderId="102" xfId="66" applyFont="1" applyFill="1" applyBorder="1" applyAlignment="1" applyProtection="1">
      <alignment horizontal="center" vertical="center" wrapText="1"/>
    </xf>
    <xf numFmtId="1" fontId="2" fillId="0" borderId="102" xfId="0" applyNumberFormat="1" applyFont="1" applyBorder="1" applyAlignment="1">
      <alignment horizontal="center" vertical="center" wrapText="1"/>
    </xf>
    <xf numFmtId="0" fontId="0" fillId="37" borderId="102" xfId="0" applyFill="1" applyBorder="1" applyAlignment="1">
      <alignment horizontal="center" vertical="center" textRotation="90" wrapText="1"/>
    </xf>
    <xf numFmtId="0" fontId="0" fillId="37" borderId="102" xfId="0" applyFill="1" applyBorder="1" applyAlignment="1" applyProtection="1">
      <alignment horizontal="center" vertical="center" textRotation="90" wrapText="1"/>
      <protection locked="0"/>
    </xf>
    <xf numFmtId="9" fontId="7" fillId="37" borderId="102" xfId="0" applyNumberFormat="1" applyFont="1" applyFill="1" applyBorder="1" applyAlignment="1">
      <alignment horizontal="center" vertical="center" wrapText="1"/>
    </xf>
    <xf numFmtId="9" fontId="2" fillId="37" borderId="102" xfId="0" applyNumberFormat="1" applyFont="1" applyFill="1" applyBorder="1" applyAlignment="1">
      <alignment horizontal="center" vertical="center"/>
    </xf>
    <xf numFmtId="0" fontId="5" fillId="37" borderId="102" xfId="0" applyFont="1" applyFill="1" applyBorder="1" applyAlignment="1" applyProtection="1">
      <alignment horizontal="center" vertical="center" textRotation="90" wrapText="1"/>
      <protection locked="0"/>
    </xf>
    <xf numFmtId="0" fontId="40" fillId="0" borderId="102" xfId="0" applyFont="1" applyBorder="1" applyAlignment="1" applyProtection="1">
      <alignment vertical="center" wrapText="1"/>
      <protection locked="0"/>
    </xf>
    <xf numFmtId="0" fontId="0" fillId="0" borderId="102" xfId="0" applyBorder="1" applyAlignment="1" applyProtection="1">
      <alignment vertical="center" wrapText="1"/>
      <protection locked="0"/>
    </xf>
    <xf numFmtId="0" fontId="2" fillId="37" borderId="102" xfId="0" applyFont="1" applyFill="1" applyBorder="1" applyAlignment="1">
      <alignment horizontal="center" vertical="center" wrapText="1"/>
    </xf>
    <xf numFmtId="1" fontId="0" fillId="0" borderId="102" xfId="0" applyNumberFormat="1" applyBorder="1" applyAlignment="1" applyProtection="1">
      <alignment horizontal="center" vertical="center" wrapText="1"/>
      <protection locked="0"/>
    </xf>
    <xf numFmtId="1" fontId="2" fillId="37" borderId="102" xfId="0" applyNumberFormat="1" applyFont="1" applyFill="1" applyBorder="1" applyAlignment="1">
      <alignment horizontal="center" vertical="center" wrapText="1"/>
    </xf>
    <xf numFmtId="9" fontId="2" fillId="37" borderId="102" xfId="66" applyFont="1" applyFill="1" applyBorder="1" applyAlignment="1">
      <alignment horizontal="center" vertical="center" wrapText="1"/>
    </xf>
    <xf numFmtId="0" fontId="0" fillId="0" borderId="103" xfId="0" applyBorder="1" applyAlignment="1" applyProtection="1">
      <alignment horizontal="center" vertical="center" wrapText="1"/>
      <protection locked="0"/>
    </xf>
    <xf numFmtId="0" fontId="0" fillId="0" borderId="26" xfId="0" applyBorder="1" applyAlignment="1" applyProtection="1">
      <alignment horizontal="justify" vertical="center" wrapText="1"/>
      <protection locked="0"/>
    </xf>
    <xf numFmtId="0" fontId="13" fillId="0" borderId="26" xfId="0" applyFont="1" applyBorder="1" applyAlignment="1" applyProtection="1">
      <alignment horizontal="center" vertical="center" wrapText="1"/>
      <protection locked="0"/>
    </xf>
    <xf numFmtId="0" fontId="5" fillId="0" borderId="28" xfId="0" applyFont="1" applyBorder="1" applyAlignment="1" applyProtection="1">
      <alignment vertical="center" wrapText="1"/>
      <protection locked="0"/>
    </xf>
    <xf numFmtId="0" fontId="13" fillId="0" borderId="29" xfId="0" applyFont="1" applyBorder="1" applyAlignment="1" applyProtection="1">
      <alignment horizontal="center" vertical="center" wrapText="1"/>
      <protection locked="0"/>
    </xf>
    <xf numFmtId="0" fontId="0" fillId="0" borderId="26" xfId="0" applyBorder="1" applyAlignment="1" applyProtection="1">
      <alignment horizontal="left" vertical="top" wrapText="1"/>
      <protection locked="0"/>
    </xf>
    <xf numFmtId="0" fontId="5" fillId="0" borderId="45" xfId="0" applyFont="1" applyBorder="1" applyAlignment="1" applyProtection="1">
      <alignment horizontal="left" vertical="top" wrapText="1"/>
      <protection locked="0"/>
    </xf>
    <xf numFmtId="0" fontId="5" fillId="37" borderId="103" xfId="0" applyFont="1" applyFill="1" applyBorder="1" applyAlignment="1" applyProtection="1">
      <alignment horizontal="center" vertical="center" textRotation="90" wrapText="1"/>
      <protection locked="0"/>
    </xf>
    <xf numFmtId="0" fontId="5" fillId="0" borderId="104" xfId="0" applyFont="1" applyBorder="1" applyAlignment="1" applyProtection="1">
      <alignment horizontal="center" vertical="center" wrapText="1"/>
      <protection locked="0"/>
    </xf>
    <xf numFmtId="0" fontId="0" fillId="0" borderId="104" xfId="0" applyBorder="1" applyAlignment="1" applyProtection="1">
      <alignment horizontal="center" vertical="center" wrapText="1"/>
      <protection locked="0"/>
    </xf>
    <xf numFmtId="9" fontId="5" fillId="37" borderId="104" xfId="66" applyFont="1" applyFill="1" applyBorder="1" applyAlignment="1" applyProtection="1">
      <alignment horizontal="center" vertical="center" wrapText="1"/>
    </xf>
    <xf numFmtId="1" fontId="2" fillId="0" borderId="104" xfId="0" applyNumberFormat="1" applyFont="1" applyBorder="1" applyAlignment="1">
      <alignment horizontal="center" vertical="center" wrapText="1"/>
    </xf>
    <xf numFmtId="0" fontId="0" fillId="37" borderId="104" xfId="0" applyFill="1" applyBorder="1" applyAlignment="1">
      <alignment horizontal="center" vertical="center" textRotation="90" wrapText="1"/>
    </xf>
    <xf numFmtId="0" fontId="0" fillId="37" borderId="104" xfId="0" applyFill="1" applyBorder="1" applyAlignment="1" applyProtection="1">
      <alignment horizontal="center" vertical="center" textRotation="90" wrapText="1"/>
      <protection locked="0"/>
    </xf>
    <xf numFmtId="9" fontId="7" fillId="37" borderId="104" xfId="0" applyNumberFormat="1" applyFont="1" applyFill="1" applyBorder="1" applyAlignment="1">
      <alignment horizontal="center" vertical="center" wrapText="1"/>
    </xf>
    <xf numFmtId="9" fontId="2" fillId="37" borderId="104" xfId="0" applyNumberFormat="1" applyFont="1" applyFill="1" applyBorder="1" applyAlignment="1">
      <alignment horizontal="center" vertical="center"/>
    </xf>
    <xf numFmtId="0" fontId="5" fillId="37" borderId="108" xfId="0" applyFont="1" applyFill="1" applyBorder="1" applyAlignment="1" applyProtection="1">
      <alignment horizontal="center" vertical="center" textRotation="90" wrapText="1"/>
      <protection locked="0"/>
    </xf>
    <xf numFmtId="0" fontId="5" fillId="0" borderId="104" xfId="0" applyFont="1" applyBorder="1" applyAlignment="1" applyProtection="1">
      <alignment vertical="center" wrapText="1"/>
      <protection locked="0"/>
    </xf>
    <xf numFmtId="1" fontId="7" fillId="37" borderId="104" xfId="0" applyNumberFormat="1" applyFont="1" applyFill="1" applyBorder="1" applyAlignment="1">
      <alignment horizontal="center" vertical="center" wrapText="1"/>
    </xf>
    <xf numFmtId="1" fontId="5" fillId="0" borderId="104" xfId="0" applyNumberFormat="1" applyFont="1" applyBorder="1" applyAlignment="1" applyProtection="1">
      <alignment horizontal="center" vertical="center" wrapText="1"/>
      <protection locked="0"/>
    </xf>
    <xf numFmtId="0" fontId="0" fillId="0" borderId="104" xfId="0" applyBorder="1" applyAlignment="1" applyProtection="1">
      <alignment vertical="center" wrapText="1"/>
      <protection locked="0"/>
    </xf>
    <xf numFmtId="1" fontId="0" fillId="0" borderId="104" xfId="0" applyNumberFormat="1" applyBorder="1" applyAlignment="1" applyProtection="1">
      <alignment horizontal="center" vertical="center" wrapText="1"/>
      <protection locked="0"/>
    </xf>
    <xf numFmtId="1" fontId="2" fillId="37" borderId="104" xfId="0" applyNumberFormat="1" applyFont="1" applyFill="1" applyBorder="1" applyAlignment="1">
      <alignment horizontal="center" vertical="center" wrapText="1"/>
    </xf>
    <xf numFmtId="9" fontId="2" fillId="37" borderId="104" xfId="66" applyFont="1" applyFill="1" applyBorder="1" applyAlignment="1">
      <alignment horizontal="center" vertical="center" wrapText="1"/>
    </xf>
    <xf numFmtId="0" fontId="5" fillId="0" borderId="110" xfId="0" applyFont="1" applyBorder="1" applyAlignment="1" applyProtection="1">
      <alignment horizontal="center" vertical="center" wrapText="1"/>
      <protection locked="0"/>
    </xf>
    <xf numFmtId="0" fontId="7" fillId="37" borderId="110" xfId="0" applyFont="1" applyFill="1" applyBorder="1" applyAlignment="1">
      <alignment horizontal="center" vertical="center" wrapText="1"/>
    </xf>
    <xf numFmtId="0" fontId="0" fillId="0" borderId="110" xfId="0" applyBorder="1" applyAlignment="1" applyProtection="1">
      <alignment horizontal="center" vertical="center" wrapText="1"/>
      <protection locked="0"/>
    </xf>
    <xf numFmtId="9" fontId="5" fillId="37" borderId="110" xfId="66" applyFont="1" applyFill="1" applyBorder="1" applyAlignment="1" applyProtection="1">
      <alignment horizontal="center" vertical="center" wrapText="1"/>
    </xf>
    <xf numFmtId="1" fontId="2" fillId="0" borderId="110" xfId="0" applyNumberFormat="1" applyFont="1" applyBorder="1" applyAlignment="1">
      <alignment horizontal="center" vertical="center" wrapText="1"/>
    </xf>
    <xf numFmtId="0" fontId="0" fillId="37" borderId="110" xfId="0" applyFill="1" applyBorder="1" applyAlignment="1">
      <alignment horizontal="center" vertical="center" textRotation="90" wrapText="1"/>
    </xf>
    <xf numFmtId="0" fontId="0" fillId="37" borderId="114" xfId="0" applyFill="1" applyBorder="1" applyAlignment="1" applyProtection="1">
      <alignment horizontal="center" vertical="center" textRotation="90" wrapText="1"/>
      <protection locked="0"/>
    </xf>
    <xf numFmtId="9" fontId="5" fillId="37" borderId="114" xfId="66" applyFont="1" applyFill="1" applyBorder="1" applyAlignment="1" applyProtection="1">
      <alignment horizontal="center" vertical="center" wrapText="1"/>
    </xf>
    <xf numFmtId="9" fontId="7" fillId="37" borderId="114" xfId="0" applyNumberFormat="1" applyFont="1" applyFill="1" applyBorder="1" applyAlignment="1">
      <alignment horizontal="center" vertical="center" wrapText="1"/>
    </xf>
    <xf numFmtId="9" fontId="2" fillId="37" borderId="114" xfId="0" applyNumberFormat="1" applyFont="1" applyFill="1" applyBorder="1" applyAlignment="1">
      <alignment horizontal="center" vertical="center"/>
    </xf>
    <xf numFmtId="0" fontId="5" fillId="37" borderId="115" xfId="0" applyFont="1" applyFill="1" applyBorder="1" applyAlignment="1" applyProtection="1">
      <alignment horizontal="center" vertical="center" textRotation="90" wrapText="1"/>
      <protection locked="0"/>
    </xf>
    <xf numFmtId="0" fontId="5" fillId="0" borderId="110" xfId="0" applyFont="1" applyBorder="1" applyAlignment="1" applyProtection="1">
      <alignment vertical="center" wrapText="1"/>
      <protection locked="0"/>
    </xf>
    <xf numFmtId="1" fontId="5" fillId="0" borderId="110" xfId="0" applyNumberFormat="1" applyFont="1" applyBorder="1" applyAlignment="1" applyProtection="1">
      <alignment horizontal="center" vertical="center" wrapText="1"/>
      <protection locked="0"/>
    </xf>
    <xf numFmtId="0" fontId="0" fillId="0" borderId="110" xfId="0" applyBorder="1" applyAlignment="1" applyProtection="1">
      <alignment vertical="center" wrapText="1"/>
      <protection locked="0"/>
    </xf>
    <xf numFmtId="1" fontId="0" fillId="0" borderId="110" xfId="0" applyNumberFormat="1" applyBorder="1" applyAlignment="1" applyProtection="1">
      <alignment horizontal="center" vertical="center" wrapText="1"/>
      <protection locked="0"/>
    </xf>
    <xf numFmtId="1" fontId="2" fillId="37" borderId="110" xfId="0" applyNumberFormat="1" applyFont="1" applyFill="1" applyBorder="1" applyAlignment="1">
      <alignment horizontal="center" vertical="center" wrapText="1"/>
    </xf>
    <xf numFmtId="9" fontId="2" fillId="37" borderId="110" xfId="66" applyFont="1" applyFill="1" applyBorder="1" applyAlignment="1">
      <alignment horizontal="center" vertical="center" wrapText="1"/>
    </xf>
    <xf numFmtId="0" fontId="0" fillId="37" borderId="116" xfId="0" applyFill="1" applyBorder="1" applyAlignment="1" applyProtection="1">
      <alignment horizontal="center" vertical="center" textRotation="90" wrapText="1"/>
      <protection locked="0"/>
    </xf>
    <xf numFmtId="9" fontId="5" fillId="37" borderId="116" xfId="66" applyFont="1" applyFill="1" applyBorder="1" applyAlignment="1" applyProtection="1">
      <alignment horizontal="center" vertical="center" wrapText="1"/>
    </xf>
    <xf numFmtId="9" fontId="7" fillId="37" borderId="116" xfId="0" applyNumberFormat="1" applyFont="1" applyFill="1" applyBorder="1" applyAlignment="1">
      <alignment horizontal="center" vertical="center" wrapText="1"/>
    </xf>
    <xf numFmtId="9" fontId="2" fillId="37" borderId="116" xfId="0" applyNumberFormat="1" applyFont="1" applyFill="1" applyBorder="1" applyAlignment="1">
      <alignment horizontal="center" vertical="center"/>
    </xf>
    <xf numFmtId="0" fontId="5" fillId="37" borderId="113" xfId="0" applyFont="1" applyFill="1" applyBorder="1" applyAlignment="1" applyProtection="1">
      <alignment horizontal="center" vertical="center" textRotation="90" wrapText="1"/>
      <protection locked="0"/>
    </xf>
    <xf numFmtId="0" fontId="5" fillId="37" borderId="116" xfId="0" applyFont="1" applyFill="1" applyBorder="1" applyAlignment="1" applyProtection="1">
      <alignment horizontal="center" vertical="center" textRotation="90" wrapText="1"/>
      <protection locked="0"/>
    </xf>
    <xf numFmtId="0" fontId="0" fillId="37" borderId="110" xfId="0" applyFill="1" applyBorder="1" applyAlignment="1" applyProtection="1">
      <alignment horizontal="center" vertical="center" textRotation="90" wrapText="1"/>
      <protection locked="0"/>
    </xf>
    <xf numFmtId="9" fontId="7" fillId="37" borderId="110" xfId="0" applyNumberFormat="1" applyFont="1" applyFill="1" applyBorder="1" applyAlignment="1">
      <alignment horizontal="center" vertical="center" wrapText="1"/>
    </xf>
    <xf numFmtId="9" fontId="2" fillId="37" borderId="110" xfId="0" applyNumberFormat="1" applyFont="1" applyFill="1" applyBorder="1" applyAlignment="1">
      <alignment horizontal="center" vertical="center"/>
    </xf>
    <xf numFmtId="0" fontId="5" fillId="37" borderId="110" xfId="0" applyFont="1" applyFill="1" applyBorder="1" applyAlignment="1" applyProtection="1">
      <alignment horizontal="center" vertical="center" textRotation="90" wrapText="1"/>
      <protection locked="0"/>
    </xf>
    <xf numFmtId="0" fontId="32" fillId="0" borderId="110" xfId="0" applyFont="1" applyBorder="1" applyAlignment="1" applyProtection="1">
      <alignment horizontal="center" vertical="center" wrapText="1"/>
      <protection locked="0"/>
    </xf>
    <xf numFmtId="0" fontId="7" fillId="37" borderId="119" xfId="0" applyFont="1" applyFill="1" applyBorder="1" applyAlignment="1">
      <alignment horizontal="center" vertical="center" wrapText="1"/>
    </xf>
    <xf numFmtId="0" fontId="0" fillId="0" borderId="119" xfId="0" applyBorder="1" applyAlignment="1" applyProtection="1">
      <alignment horizontal="center" vertical="center" wrapText="1"/>
      <protection locked="0"/>
    </xf>
    <xf numFmtId="9" fontId="5" fillId="37" borderId="119" xfId="66" applyFont="1" applyFill="1" applyBorder="1" applyAlignment="1" applyProtection="1">
      <alignment horizontal="center" vertical="center" wrapText="1"/>
    </xf>
    <xf numFmtId="1" fontId="2" fillId="0" borderId="119" xfId="0" applyNumberFormat="1" applyFont="1" applyBorder="1" applyAlignment="1">
      <alignment horizontal="center" vertical="center" wrapText="1"/>
    </xf>
    <xf numFmtId="0" fontId="0" fillId="37" borderId="120" xfId="0" applyFill="1" applyBorder="1" applyAlignment="1">
      <alignment horizontal="center" vertical="center" textRotation="90" wrapText="1"/>
    </xf>
    <xf numFmtId="0" fontId="0" fillId="37" borderId="119" xfId="0" applyFill="1" applyBorder="1" applyAlignment="1" applyProtection="1">
      <alignment horizontal="center" vertical="center" textRotation="90" wrapText="1"/>
      <protection locked="0"/>
    </xf>
    <xf numFmtId="9" fontId="7" fillId="37" borderId="119" xfId="0" applyNumberFormat="1" applyFont="1" applyFill="1" applyBorder="1" applyAlignment="1">
      <alignment horizontal="center" vertical="center" wrapText="1"/>
    </xf>
    <xf numFmtId="0" fontId="5" fillId="0" borderId="119" xfId="0" applyFont="1" applyBorder="1" applyAlignment="1" applyProtection="1">
      <alignment vertical="center" wrapText="1"/>
      <protection locked="0"/>
    </xf>
    <xf numFmtId="1" fontId="5" fillId="0" borderId="119" xfId="0" applyNumberFormat="1" applyFont="1" applyBorder="1" applyAlignment="1" applyProtection="1">
      <alignment horizontal="center" vertical="center" wrapText="1"/>
      <protection locked="0"/>
    </xf>
    <xf numFmtId="0" fontId="0" fillId="0" borderId="119" xfId="0" applyBorder="1" applyAlignment="1" applyProtection="1">
      <alignment vertical="center" wrapText="1"/>
      <protection locked="0"/>
    </xf>
    <xf numFmtId="1" fontId="0" fillId="0" borderId="119" xfId="0" applyNumberFormat="1" applyBorder="1" applyAlignment="1" applyProtection="1">
      <alignment horizontal="center" vertical="center" wrapText="1"/>
      <protection locked="0"/>
    </xf>
    <xf numFmtId="1" fontId="2" fillId="37" borderId="119" xfId="0" applyNumberFormat="1" applyFont="1" applyFill="1" applyBorder="1" applyAlignment="1">
      <alignment horizontal="center" vertical="center" wrapText="1"/>
    </xf>
    <xf numFmtId="9" fontId="2" fillId="37" borderId="119" xfId="66" applyFont="1" applyFill="1" applyBorder="1" applyAlignment="1">
      <alignment horizontal="center" vertical="center" wrapText="1"/>
    </xf>
    <xf numFmtId="0" fontId="5" fillId="0" borderId="116" xfId="0" applyFont="1" applyBorder="1" applyAlignment="1" applyProtection="1">
      <alignment horizontal="center" vertical="center" wrapText="1"/>
      <protection locked="0"/>
    </xf>
    <xf numFmtId="0" fontId="5" fillId="37" borderId="107" xfId="0" applyFont="1" applyFill="1" applyBorder="1" applyAlignment="1" applyProtection="1">
      <alignment horizontal="center" vertical="center" textRotation="90" wrapText="1"/>
      <protection locked="0"/>
    </xf>
    <xf numFmtId="0" fontId="2" fillId="37" borderId="104" xfId="0" applyFont="1" applyFill="1" applyBorder="1" applyAlignment="1">
      <alignment horizontal="center" vertical="center" wrapText="1"/>
    </xf>
    <xf numFmtId="0" fontId="5" fillId="37" borderId="110" xfId="0" applyFont="1" applyFill="1" applyBorder="1" applyAlignment="1">
      <alignment horizontal="center" vertical="center" textRotation="90" wrapText="1"/>
    </xf>
    <xf numFmtId="9" fontId="7" fillId="37" borderId="110" xfId="0" applyNumberFormat="1" applyFont="1" applyFill="1" applyBorder="1" applyAlignment="1">
      <alignment horizontal="center" vertical="center"/>
    </xf>
    <xf numFmtId="0" fontId="2" fillId="37" borderId="110" xfId="0" applyFont="1" applyFill="1" applyBorder="1" applyAlignment="1">
      <alignment horizontal="center" vertical="center" wrapText="1"/>
    </xf>
    <xf numFmtId="0" fontId="5" fillId="37" borderId="114" xfId="0" applyFont="1" applyFill="1" applyBorder="1" applyAlignment="1" applyProtection="1">
      <alignment horizontal="center" vertical="center" textRotation="90" wrapText="1"/>
      <protection locked="0"/>
    </xf>
    <xf numFmtId="0" fontId="0" fillId="37" borderId="119" xfId="0" applyFill="1" applyBorder="1" applyAlignment="1">
      <alignment horizontal="center" vertical="center" textRotation="90" wrapText="1"/>
    </xf>
    <xf numFmtId="0" fontId="2" fillId="37" borderId="119" xfId="0" applyFont="1" applyFill="1" applyBorder="1" applyAlignment="1">
      <alignment horizontal="center" vertical="center" wrapText="1"/>
    </xf>
    <xf numFmtId="0" fontId="0" fillId="37" borderId="2" xfId="0" applyFill="1" applyBorder="1" applyAlignment="1" applyProtection="1">
      <alignment horizontal="center" vertical="center" textRotation="90" wrapText="1"/>
      <protection locked="0"/>
    </xf>
    <xf numFmtId="0" fontId="7" fillId="37" borderId="74" xfId="0" applyFont="1" applyFill="1" applyBorder="1" applyAlignment="1">
      <alignment horizontal="center" vertical="center" wrapText="1"/>
    </xf>
    <xf numFmtId="0" fontId="61" fillId="0" borderId="76" xfId="0" applyFont="1" applyBorder="1" applyAlignment="1" applyProtection="1">
      <alignment horizontal="center" vertical="center" wrapText="1"/>
      <protection locked="0"/>
    </xf>
    <xf numFmtId="0" fontId="6" fillId="0" borderId="67"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5" fillId="0" borderId="31" xfId="0" applyFont="1" applyBorder="1" applyAlignment="1" applyProtection="1">
      <alignment horizontal="center" vertical="center" wrapText="1"/>
      <protection locked="0"/>
    </xf>
    <xf numFmtId="0" fontId="5" fillId="4" borderId="26" xfId="0" applyFont="1" applyFill="1" applyBorder="1" applyAlignment="1" applyProtection="1">
      <alignment horizontal="center" vertical="center" wrapText="1"/>
      <protection locked="0"/>
    </xf>
    <xf numFmtId="0" fontId="5" fillId="4" borderId="53" xfId="0" applyFont="1" applyFill="1" applyBorder="1" applyAlignment="1" applyProtection="1">
      <alignment horizontal="center" vertical="center" wrapText="1"/>
      <protection locked="0"/>
    </xf>
    <xf numFmtId="9" fontId="5" fillId="37" borderId="29" xfId="66" applyFont="1" applyFill="1" applyBorder="1" applyAlignment="1" applyProtection="1">
      <alignment horizontal="center" vertical="center" wrapText="1"/>
    </xf>
    <xf numFmtId="9" fontId="7" fillId="37" borderId="29" xfId="0" applyNumberFormat="1" applyFont="1" applyFill="1" applyBorder="1" applyAlignment="1">
      <alignment horizontal="center" vertical="center" wrapText="1"/>
    </xf>
    <xf numFmtId="0" fontId="0" fillId="0" borderId="29" xfId="0" applyBorder="1" applyAlignment="1" applyProtection="1">
      <alignment horizontal="center" vertical="center" wrapText="1"/>
      <protection locked="0"/>
    </xf>
    <xf numFmtId="0" fontId="5" fillId="0" borderId="45" xfId="0" applyFont="1" applyBorder="1" applyAlignment="1" applyProtection="1">
      <alignment horizontal="center" vertical="top" wrapText="1"/>
      <protection locked="0"/>
    </xf>
    <xf numFmtId="0" fontId="0" fillId="0" borderId="1" xfId="0" applyBorder="1" applyAlignment="1" applyProtection="1">
      <alignment horizontal="center" vertical="top" wrapText="1"/>
      <protection locked="0"/>
    </xf>
    <xf numFmtId="0" fontId="0" fillId="0" borderId="28" xfId="0" applyBorder="1" applyAlignment="1" applyProtection="1">
      <alignment horizontal="center" vertical="top" wrapText="1"/>
      <protection locked="0"/>
    </xf>
    <xf numFmtId="0" fontId="0" fillId="0" borderId="29" xfId="0" applyBorder="1" applyAlignment="1" applyProtection="1">
      <alignment horizontal="center" vertical="top" wrapText="1"/>
      <protection locked="0"/>
    </xf>
    <xf numFmtId="9" fontId="7" fillId="37" borderId="28" xfId="0" applyNumberFormat="1" applyFont="1" applyFill="1" applyBorder="1" applyAlignment="1">
      <alignment horizontal="center" vertical="center" wrapText="1"/>
    </xf>
    <xf numFmtId="9" fontId="5" fillId="37" borderId="28" xfId="66" applyFont="1" applyFill="1" applyBorder="1" applyAlignment="1" applyProtection="1">
      <alignment horizontal="center" vertical="center" wrapText="1"/>
    </xf>
    <xf numFmtId="0" fontId="5" fillId="4" borderId="2" xfId="0" applyFont="1" applyFill="1" applyBorder="1" applyAlignment="1" applyProtection="1">
      <alignment horizontal="center" vertical="center" wrapText="1"/>
      <protection locked="0"/>
    </xf>
    <xf numFmtId="0" fontId="5" fillId="0" borderId="99" xfId="0" applyFont="1" applyBorder="1" applyAlignment="1" applyProtection="1">
      <alignment horizontal="center" vertical="center" wrapText="1"/>
      <protection locked="0"/>
    </xf>
    <xf numFmtId="9" fontId="0" fillId="37" borderId="45" xfId="66" applyFont="1" applyFill="1" applyBorder="1" applyAlignment="1" applyProtection="1">
      <alignment horizontal="center" vertical="center" wrapText="1"/>
    </xf>
    <xf numFmtId="9" fontId="2" fillId="37" borderId="45" xfId="0" applyNumberFormat="1" applyFont="1" applyFill="1" applyBorder="1" applyAlignment="1">
      <alignment horizontal="center" vertical="center" wrapText="1"/>
    </xf>
    <xf numFmtId="0" fontId="5" fillId="0" borderId="74" xfId="0" applyFont="1" applyBorder="1" applyAlignment="1" applyProtection="1">
      <alignment vertical="center" wrapText="1"/>
      <protection locked="0"/>
    </xf>
    <xf numFmtId="1" fontId="5" fillId="0" borderId="74" xfId="0" applyNumberFormat="1" applyFont="1" applyBorder="1" applyAlignment="1" applyProtection="1">
      <alignment horizontal="center" vertical="center" wrapText="1"/>
      <protection locked="0"/>
    </xf>
    <xf numFmtId="0" fontId="6" fillId="0" borderId="84" xfId="0" applyFont="1" applyBorder="1" applyAlignment="1" applyProtection="1">
      <alignment horizontal="center" vertical="center" wrapText="1"/>
      <protection locked="0"/>
    </xf>
    <xf numFmtId="0" fontId="61" fillId="0" borderId="84" xfId="0" applyFont="1" applyBorder="1" applyAlignment="1" applyProtection="1">
      <alignment horizontal="center" vertical="center" wrapText="1"/>
      <protection locked="0"/>
    </xf>
    <xf numFmtId="0" fontId="6" fillId="0" borderId="1" xfId="0" applyFont="1" applyBorder="1" applyAlignment="1" applyProtection="1">
      <alignment horizontal="left" vertical="top" wrapText="1"/>
      <protection locked="0"/>
    </xf>
    <xf numFmtId="0" fontId="61" fillId="0" borderId="5" xfId="0" applyFont="1" applyBorder="1" applyAlignment="1" applyProtection="1">
      <alignment horizontal="left" vertical="top" wrapText="1"/>
      <protection locked="0"/>
    </xf>
    <xf numFmtId="0" fontId="2" fillId="37" borderId="1" xfId="0" applyFont="1" applyFill="1" applyBorder="1" applyAlignment="1">
      <alignment horizontal="center" vertical="center" wrapText="1"/>
    </xf>
    <xf numFmtId="0" fontId="61" fillId="0" borderId="1" xfId="0" applyFont="1" applyBorder="1" applyAlignment="1" applyProtection="1">
      <alignment horizontal="left" vertical="top" wrapText="1"/>
      <protection locked="0"/>
    </xf>
    <xf numFmtId="0" fontId="61" fillId="40" borderId="5" xfId="0" applyFont="1" applyFill="1" applyBorder="1" applyAlignment="1" applyProtection="1">
      <alignment horizontal="left" vertical="top" wrapText="1"/>
      <protection locked="0"/>
    </xf>
    <xf numFmtId="0" fontId="6" fillId="0" borderId="45" xfId="0" applyFont="1" applyBorder="1" applyAlignment="1" applyProtection="1">
      <alignment horizontal="center" vertical="center" wrapText="1"/>
      <protection locked="0"/>
    </xf>
    <xf numFmtId="0" fontId="61" fillId="0" borderId="44" xfId="0" applyFont="1" applyBorder="1" applyAlignment="1" applyProtection="1">
      <alignment horizontal="center" vertical="center" wrapText="1"/>
      <protection locked="0"/>
    </xf>
    <xf numFmtId="0" fontId="61" fillId="4" borderId="45" xfId="0" applyFont="1" applyFill="1" applyBorder="1" applyAlignment="1" applyProtection="1">
      <alignment horizontal="left" vertical="top" wrapText="1"/>
      <protection locked="0"/>
    </xf>
    <xf numFmtId="0" fontId="61" fillId="4" borderId="1" xfId="0" applyFont="1" applyFill="1" applyBorder="1" applyAlignment="1" applyProtection="1">
      <alignment horizontal="left" vertical="top" wrapText="1"/>
      <protection locked="0"/>
    </xf>
    <xf numFmtId="0" fontId="6" fillId="0" borderId="45" xfId="0" applyFont="1" applyBorder="1" applyAlignment="1" applyProtection="1">
      <alignment horizontal="left" vertical="top" wrapText="1"/>
      <protection locked="0"/>
    </xf>
    <xf numFmtId="0" fontId="6" fillId="0" borderId="44" xfId="0" applyFont="1" applyBorder="1" applyAlignment="1" applyProtection="1">
      <alignment horizontal="left" vertical="top" wrapText="1"/>
      <protection locked="0"/>
    </xf>
    <xf numFmtId="0" fontId="61" fillId="0" borderId="1" xfId="0" applyFont="1" applyBorder="1" applyAlignment="1" applyProtection="1">
      <alignment horizontal="center" vertical="center" wrapText="1"/>
      <protection locked="0"/>
    </xf>
    <xf numFmtId="0" fontId="61" fillId="0" borderId="5" xfId="0" applyFont="1" applyBorder="1" applyAlignment="1" applyProtection="1">
      <alignment horizontal="center" vertical="center" wrapText="1"/>
      <protection locked="0"/>
    </xf>
    <xf numFmtId="0" fontId="61" fillId="0" borderId="44" xfId="0" applyFont="1" applyBorder="1" applyAlignment="1" applyProtection="1">
      <alignment horizontal="left" vertical="top" wrapText="1"/>
      <protection locked="0"/>
    </xf>
    <xf numFmtId="0" fontId="0" fillId="4" borderId="45" xfId="0" applyFill="1" applyBorder="1" applyAlignment="1" applyProtection="1">
      <alignment horizontal="center" vertical="center" wrapText="1"/>
      <protection locked="0"/>
    </xf>
    <xf numFmtId="0" fontId="6" fillId="0" borderId="5" xfId="0" applyFont="1" applyBorder="1" applyAlignment="1" applyProtection="1">
      <alignment horizontal="left" vertical="top" wrapText="1"/>
      <protection locked="0"/>
    </xf>
    <xf numFmtId="0" fontId="5" fillId="4" borderId="45" xfId="0" applyFont="1" applyFill="1" applyBorder="1" applyAlignment="1" applyProtection="1">
      <alignment vertical="center" wrapText="1"/>
      <protection locked="0"/>
    </xf>
    <xf numFmtId="0" fontId="0" fillId="4" borderId="45" xfId="0" applyFill="1" applyBorder="1" applyAlignment="1" applyProtection="1">
      <alignment vertical="center" wrapText="1"/>
      <protection locked="0"/>
    </xf>
    <xf numFmtId="0" fontId="32" fillId="4" borderId="45" xfId="0" applyFont="1" applyFill="1" applyBorder="1" applyAlignment="1" applyProtection="1">
      <alignment vertical="center" wrapText="1"/>
      <protection locked="0"/>
    </xf>
    <xf numFmtId="0" fontId="68" fillId="0" borderId="5" xfId="0" applyFont="1" applyBorder="1" applyAlignment="1" applyProtection="1">
      <alignment horizontal="center" vertical="center" wrapText="1"/>
      <protection locked="0"/>
    </xf>
    <xf numFmtId="0" fontId="44" fillId="4" borderId="1" xfId="0" applyFont="1" applyFill="1" applyBorder="1" applyAlignment="1" applyProtection="1">
      <alignment vertical="center" wrapText="1"/>
      <protection locked="0"/>
    </xf>
    <xf numFmtId="0" fontId="0" fillId="4" borderId="1" xfId="0" applyFill="1" applyBorder="1" applyAlignment="1" applyProtection="1">
      <alignment horizontal="center" vertical="center" wrapText="1"/>
      <protection locked="0"/>
    </xf>
    <xf numFmtId="0" fontId="6" fillId="4" borderId="1" xfId="0" applyFont="1" applyFill="1" applyBorder="1" applyAlignment="1" applyProtection="1">
      <alignment horizontal="left" vertical="center" wrapText="1"/>
      <protection locked="0"/>
    </xf>
    <xf numFmtId="0" fontId="6" fillId="4" borderId="5" xfId="0" applyFont="1" applyFill="1" applyBorder="1" applyAlignment="1" applyProtection="1">
      <alignment horizontal="left" vertical="center" wrapText="1"/>
      <protection locked="0"/>
    </xf>
    <xf numFmtId="0" fontId="68" fillId="0" borderId="44" xfId="0" applyFont="1" applyBorder="1" applyAlignment="1" applyProtection="1">
      <alignment horizontal="center" vertical="center" wrapText="1"/>
      <protection locked="0"/>
    </xf>
    <xf numFmtId="0" fontId="44" fillId="4" borderId="45" xfId="0" applyFont="1" applyFill="1" applyBorder="1" applyAlignment="1" applyProtection="1">
      <alignment vertical="center" wrapText="1"/>
      <protection locked="0"/>
    </xf>
    <xf numFmtId="0" fontId="6" fillId="4" borderId="45" xfId="0" applyFont="1" applyFill="1" applyBorder="1" applyAlignment="1" applyProtection="1">
      <alignment vertical="center" wrapText="1"/>
      <protection locked="0"/>
    </xf>
    <xf numFmtId="0" fontId="6" fillId="4" borderId="44" xfId="0" applyFont="1" applyFill="1" applyBorder="1" applyAlignment="1" applyProtection="1">
      <alignment vertical="center" wrapText="1"/>
      <protection locked="0"/>
    </xf>
    <xf numFmtId="0" fontId="40" fillId="0" borderId="74" xfId="0" applyFont="1" applyBorder="1" applyAlignment="1" applyProtection="1">
      <alignment vertical="center" wrapText="1"/>
      <protection locked="0"/>
    </xf>
    <xf numFmtId="0" fontId="44" fillId="0" borderId="123" xfId="0" applyFont="1" applyBorder="1" applyAlignment="1" applyProtection="1">
      <alignment vertical="center" wrapText="1"/>
      <protection locked="0"/>
    </xf>
    <xf numFmtId="9" fontId="2" fillId="37" borderId="43" xfId="0" applyNumberFormat="1" applyFont="1" applyFill="1" applyBorder="1" applyAlignment="1">
      <alignment horizontal="center" vertical="center"/>
    </xf>
    <xf numFmtId="0" fontId="5" fillId="37" borderId="44" xfId="0" applyFont="1" applyFill="1" applyBorder="1" applyAlignment="1" applyProtection="1">
      <alignment horizontal="center" vertical="center" textRotation="90" wrapText="1"/>
      <protection locked="0"/>
    </xf>
    <xf numFmtId="0" fontId="61" fillId="40" borderId="45" xfId="0" applyFont="1" applyFill="1" applyBorder="1" applyAlignment="1" applyProtection="1">
      <alignment vertical="center" wrapText="1"/>
      <protection locked="0"/>
    </xf>
    <xf numFmtId="0" fontId="61" fillId="40" borderId="44" xfId="0" applyFont="1" applyFill="1" applyBorder="1" applyAlignment="1" applyProtection="1">
      <alignment vertical="center" wrapText="1"/>
      <protection locked="0"/>
    </xf>
    <xf numFmtId="0" fontId="61" fillId="0" borderId="124" xfId="0" applyFont="1" applyBorder="1" applyAlignment="1" applyProtection="1">
      <alignment horizontal="center" vertical="center" wrapText="1"/>
      <protection locked="0"/>
    </xf>
    <xf numFmtId="1" fontId="2" fillId="0" borderId="1" xfId="0" applyNumberFormat="1" applyFont="1" applyBorder="1" applyAlignment="1">
      <alignment horizontal="center" vertical="top" wrapText="1"/>
    </xf>
    <xf numFmtId="0" fontId="44" fillId="0" borderId="3" xfId="0" applyFont="1" applyBorder="1" applyAlignment="1" applyProtection="1">
      <alignment vertical="center" wrapText="1"/>
      <protection locked="0"/>
    </xf>
    <xf numFmtId="0" fontId="2" fillId="37" borderId="125" xfId="0" applyFont="1" applyFill="1" applyBorder="1" applyAlignment="1">
      <alignment horizontal="center" vertical="center" wrapText="1"/>
    </xf>
    <xf numFmtId="0" fontId="0" fillId="0" borderId="5" xfId="0" applyBorder="1" applyAlignment="1" applyProtection="1">
      <alignment horizontal="center" vertical="center" wrapText="1"/>
      <protection locked="0"/>
    </xf>
    <xf numFmtId="0" fontId="61" fillId="0" borderId="45" xfId="0" applyFont="1" applyBorder="1" applyAlignment="1" applyProtection="1">
      <alignment horizontal="left" vertical="center" wrapText="1"/>
      <protection locked="0"/>
    </xf>
    <xf numFmtId="0" fontId="50" fillId="37" borderId="126" xfId="0" applyFont="1" applyFill="1" applyBorder="1" applyAlignment="1">
      <alignment horizontal="center" vertical="center" wrapText="1"/>
    </xf>
    <xf numFmtId="0" fontId="44" fillId="0" borderId="93" xfId="0" applyFont="1" applyBorder="1" applyAlignment="1" applyProtection="1">
      <alignment horizontal="center" vertical="center" wrapText="1"/>
      <protection locked="0"/>
    </xf>
    <xf numFmtId="0" fontId="44" fillId="0" borderId="67" xfId="0" applyFont="1" applyBorder="1" applyAlignment="1" applyProtection="1">
      <alignment horizontal="center" vertical="center" wrapText="1"/>
      <protection locked="0"/>
    </xf>
    <xf numFmtId="0" fontId="5" fillId="37" borderId="74" xfId="0" applyFont="1" applyFill="1" applyBorder="1" applyAlignment="1" applyProtection="1">
      <alignment horizontal="center" vertical="center" textRotation="90" wrapText="1"/>
      <protection locked="0"/>
    </xf>
    <xf numFmtId="0" fontId="0" fillId="4" borderId="26" xfId="0" applyFill="1" applyBorder="1" applyAlignment="1" applyProtection="1">
      <alignment horizontal="center" vertical="center" wrapText="1"/>
      <protection locked="0"/>
    </xf>
    <xf numFmtId="0" fontId="5" fillId="0" borderId="26" xfId="0" applyFont="1" applyBorder="1" applyAlignment="1" applyProtection="1">
      <alignment vertical="top" wrapText="1"/>
      <protection locked="0"/>
    </xf>
    <xf numFmtId="0" fontId="0" fillId="0" borderId="26" xfId="0" applyBorder="1" applyAlignment="1" applyProtection="1">
      <alignment vertical="top" wrapText="1"/>
      <protection locked="0"/>
    </xf>
    <xf numFmtId="9" fontId="0" fillId="37" borderId="26" xfId="66" applyFont="1" applyFill="1" applyBorder="1" applyAlignment="1" applyProtection="1">
      <alignment horizontal="center" vertical="center" wrapText="1"/>
    </xf>
    <xf numFmtId="9" fontId="2" fillId="37" borderId="26" xfId="0" applyNumberFormat="1" applyFont="1" applyFill="1" applyBorder="1" applyAlignment="1">
      <alignment horizontal="center" vertical="center" wrapText="1"/>
    </xf>
    <xf numFmtId="0" fontId="0" fillId="37" borderId="28" xfId="0" applyFill="1" applyBorder="1" applyAlignment="1" applyProtection="1">
      <alignment horizontal="center" vertical="center" textRotation="90" wrapText="1"/>
      <protection locked="0"/>
    </xf>
    <xf numFmtId="9" fontId="0" fillId="37" borderId="53" xfId="66" applyFont="1" applyFill="1" applyBorder="1" applyAlignment="1" applyProtection="1">
      <alignment horizontal="center" vertical="center" wrapText="1"/>
    </xf>
    <xf numFmtId="9" fontId="2" fillId="37" borderId="53" xfId="0" applyNumberFormat="1" applyFont="1" applyFill="1" applyBorder="1" applyAlignment="1">
      <alignment horizontal="center" vertical="center" wrapText="1"/>
    </xf>
    <xf numFmtId="0" fontId="0" fillId="0" borderId="28" xfId="0" applyBorder="1" applyAlignment="1" applyProtection="1">
      <alignment vertical="top" wrapText="1"/>
      <protection locked="0"/>
    </xf>
    <xf numFmtId="0" fontId="0" fillId="0" borderId="45" xfId="0" applyBorder="1" applyAlignment="1" applyProtection="1">
      <alignment vertical="top" wrapText="1"/>
      <protection locked="0"/>
    </xf>
    <xf numFmtId="0" fontId="0" fillId="4" borderId="53" xfId="0" applyFill="1" applyBorder="1" applyAlignment="1" applyProtection="1">
      <alignment horizontal="center" vertical="center" wrapText="1"/>
      <protection locked="0"/>
    </xf>
    <xf numFmtId="0" fontId="44" fillId="4" borderId="99" xfId="0" applyFont="1" applyFill="1" applyBorder="1" applyAlignment="1" applyProtection="1">
      <alignment horizontal="left" vertical="center" wrapText="1"/>
      <protection locked="0"/>
    </xf>
    <xf numFmtId="0" fontId="2" fillId="37" borderId="28" xfId="0" applyFont="1" applyFill="1" applyBorder="1" applyAlignment="1">
      <alignment horizontal="center" vertical="center" wrapText="1"/>
    </xf>
    <xf numFmtId="0" fontId="5" fillId="0" borderId="26" xfId="0" applyFont="1" applyBorder="1" applyAlignment="1" applyProtection="1">
      <alignment horizontal="left" vertical="top" wrapText="1"/>
      <protection locked="0"/>
    </xf>
    <xf numFmtId="0" fontId="5" fillId="0" borderId="45" xfId="0" applyFont="1" applyBorder="1" applyAlignment="1" applyProtection="1">
      <alignment vertical="top" wrapText="1"/>
      <protection locked="0"/>
    </xf>
    <xf numFmtId="0" fontId="5" fillId="0" borderId="53" xfId="0" applyFont="1" applyBorder="1" applyAlignment="1" applyProtection="1">
      <alignment vertical="top" wrapText="1"/>
      <protection locked="0"/>
    </xf>
    <xf numFmtId="0" fontId="13" fillId="0" borderId="45" xfId="0" applyFont="1" applyBorder="1" applyAlignment="1" applyProtection="1">
      <alignment horizontal="center" vertical="top" wrapText="1"/>
      <protection locked="0"/>
    </xf>
    <xf numFmtId="0" fontId="0" fillId="0" borderId="26" xfId="0" applyBorder="1" applyAlignment="1" applyProtection="1">
      <alignment horizontal="center" vertical="top" wrapText="1"/>
      <protection locked="0"/>
    </xf>
    <xf numFmtId="0" fontId="0" fillId="37" borderId="43" xfId="0" applyFill="1" applyBorder="1" applyAlignment="1">
      <alignment horizontal="center" vertical="center" textRotation="90" wrapText="1"/>
    </xf>
    <xf numFmtId="9" fontId="5" fillId="37" borderId="50" xfId="66" applyFont="1" applyFill="1" applyBorder="1" applyAlignment="1" applyProtection="1">
      <alignment horizontal="center" vertical="center" wrapText="1"/>
    </xf>
    <xf numFmtId="9" fontId="5" fillId="37" borderId="44" xfId="66" applyFont="1" applyFill="1" applyBorder="1" applyAlignment="1" applyProtection="1">
      <alignment horizontal="center" vertical="center" wrapText="1"/>
    </xf>
    <xf numFmtId="0" fontId="0" fillId="0" borderId="53" xfId="0" applyBorder="1" applyAlignment="1" applyProtection="1">
      <alignment horizontal="center" vertical="top" wrapText="1"/>
      <protection locked="0"/>
    </xf>
    <xf numFmtId="9" fontId="0" fillId="37" borderId="43" xfId="66" applyFont="1" applyFill="1" applyBorder="1" applyAlignment="1" applyProtection="1">
      <alignment horizontal="center" vertical="center" wrapText="1"/>
    </xf>
    <xf numFmtId="0" fontId="0" fillId="37" borderId="127" xfId="0" applyFill="1" applyBorder="1" applyAlignment="1" applyProtection="1">
      <alignment horizontal="center" vertical="center" textRotation="90" wrapText="1"/>
      <protection locked="0"/>
    </xf>
    <xf numFmtId="9" fontId="0" fillId="37" borderId="44" xfId="66" applyFont="1" applyFill="1" applyBorder="1" applyAlignment="1" applyProtection="1">
      <alignment horizontal="center" vertical="center" wrapText="1"/>
    </xf>
    <xf numFmtId="0" fontId="0" fillId="37" borderId="28" xfId="0" applyFill="1" applyBorder="1" applyAlignment="1">
      <alignment horizontal="center" vertical="center" textRotation="90" wrapText="1"/>
    </xf>
    <xf numFmtId="9" fontId="2" fillId="37" borderId="28" xfId="0" applyNumberFormat="1" applyFont="1" applyFill="1" applyBorder="1" applyAlignment="1">
      <alignment horizontal="center" vertical="center"/>
    </xf>
    <xf numFmtId="0" fontId="0" fillId="37" borderId="29" xfId="0" applyFill="1" applyBorder="1" applyAlignment="1">
      <alignment horizontal="center" vertical="center" textRotation="90" wrapText="1"/>
    </xf>
    <xf numFmtId="1" fontId="2" fillId="4" borderId="26" xfId="0" applyNumberFormat="1" applyFont="1" applyFill="1" applyBorder="1" applyAlignment="1">
      <alignment horizontal="center" vertical="center" wrapText="1"/>
    </xf>
    <xf numFmtId="0" fontId="0" fillId="4" borderId="26" xfId="0" applyFill="1" applyBorder="1" applyAlignment="1" applyProtection="1">
      <alignment vertical="center" wrapText="1"/>
      <protection locked="0"/>
    </xf>
    <xf numFmtId="1" fontId="0" fillId="4" borderId="26" xfId="0" applyNumberFormat="1" applyFill="1" applyBorder="1" applyAlignment="1" applyProtection="1">
      <alignment horizontal="center" vertical="center" wrapText="1"/>
      <protection locked="0"/>
    </xf>
    <xf numFmtId="1" fontId="2" fillId="4" borderId="45" xfId="0" applyNumberFormat="1" applyFont="1" applyFill="1" applyBorder="1" applyAlignment="1">
      <alignment horizontal="center" vertical="center" wrapText="1"/>
    </xf>
    <xf numFmtId="1" fontId="5" fillId="4" borderId="45" xfId="0" applyNumberFormat="1" applyFont="1" applyFill="1" applyBorder="1" applyAlignment="1" applyProtection="1">
      <alignment horizontal="center" vertical="center" wrapText="1"/>
      <protection locked="0"/>
    </xf>
    <xf numFmtId="1" fontId="0" fillId="4" borderId="45" xfId="0" applyNumberFormat="1" applyFill="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0" fontId="32" fillId="4" borderId="45" xfId="0" applyFont="1" applyFill="1" applyBorder="1" applyAlignment="1" applyProtection="1">
      <alignment horizontal="center" vertical="center" wrapText="1"/>
      <protection locked="0"/>
    </xf>
    <xf numFmtId="0" fontId="32" fillId="37" borderId="1" xfId="0" applyFont="1" applyFill="1" applyBorder="1" applyAlignment="1">
      <alignment horizontal="center" vertical="center" textRotation="90" wrapText="1"/>
    </xf>
    <xf numFmtId="0" fontId="32" fillId="37" borderId="1" xfId="0" applyFont="1" applyFill="1" applyBorder="1" applyAlignment="1" applyProtection="1">
      <alignment horizontal="center" vertical="center" textRotation="90" wrapText="1"/>
      <protection locked="0"/>
    </xf>
    <xf numFmtId="9" fontId="32" fillId="37" borderId="1" xfId="66" applyFont="1" applyFill="1" applyBorder="1" applyAlignment="1" applyProtection="1">
      <alignment horizontal="center" vertical="center" wrapText="1"/>
    </xf>
    <xf numFmtId="9" fontId="10" fillId="37" borderId="1" xfId="0" applyNumberFormat="1" applyFont="1" applyFill="1" applyBorder="1" applyAlignment="1">
      <alignment horizontal="center" vertical="center" wrapText="1"/>
    </xf>
    <xf numFmtId="9" fontId="10" fillId="37" borderId="1" xfId="0" applyNumberFormat="1" applyFont="1" applyFill="1" applyBorder="1" applyAlignment="1">
      <alignment horizontal="center" vertical="center"/>
    </xf>
    <xf numFmtId="0" fontId="32" fillId="37" borderId="45" xfId="0" applyFont="1" applyFill="1" applyBorder="1" applyAlignment="1" applyProtection="1">
      <alignment horizontal="center" vertical="center" textRotation="90" wrapText="1"/>
      <protection locked="0"/>
    </xf>
    <xf numFmtId="0" fontId="32" fillId="37" borderId="29" xfId="0" applyFont="1" applyFill="1" applyBorder="1" applyAlignment="1">
      <alignment horizontal="center" vertical="center" textRotation="90" wrapText="1"/>
    </xf>
    <xf numFmtId="0" fontId="32" fillId="37" borderId="29" xfId="0" applyFont="1" applyFill="1" applyBorder="1" applyAlignment="1" applyProtection="1">
      <alignment horizontal="center" vertical="center" textRotation="90" wrapText="1"/>
      <protection locked="0"/>
    </xf>
    <xf numFmtId="9" fontId="32" fillId="37" borderId="29" xfId="66" applyFont="1" applyFill="1" applyBorder="1" applyAlignment="1" applyProtection="1">
      <alignment horizontal="center" vertical="center" wrapText="1"/>
    </xf>
    <xf numFmtId="9" fontId="10" fillId="37" borderId="29" xfId="0" applyNumberFormat="1" applyFont="1" applyFill="1" applyBorder="1" applyAlignment="1">
      <alignment horizontal="center" vertical="center" wrapText="1"/>
    </xf>
    <xf numFmtId="9" fontId="10" fillId="37" borderId="29" xfId="0" applyNumberFormat="1" applyFont="1" applyFill="1" applyBorder="1" applyAlignment="1">
      <alignment horizontal="center" vertical="center"/>
    </xf>
    <xf numFmtId="0" fontId="0" fillId="37" borderId="29" xfId="0" applyFill="1" applyBorder="1" applyAlignment="1" applyProtection="1">
      <alignment horizontal="center" vertical="center" textRotation="90" wrapText="1"/>
      <protection locked="0"/>
    </xf>
    <xf numFmtId="9" fontId="2" fillId="37" borderId="29" xfId="0" applyNumberFormat="1" applyFont="1" applyFill="1" applyBorder="1" applyAlignment="1">
      <alignment horizontal="center" vertical="center"/>
    </xf>
    <xf numFmtId="0" fontId="5" fillId="4" borderId="1" xfId="0" applyFont="1" applyFill="1" applyBorder="1" applyAlignment="1" applyProtection="1">
      <alignment horizontal="center" vertical="center" wrapText="1"/>
      <protection locked="0"/>
    </xf>
    <xf numFmtId="0" fontId="32" fillId="37" borderId="45" xfId="0" applyFont="1" applyFill="1" applyBorder="1" applyAlignment="1">
      <alignment horizontal="center" vertical="center" textRotation="90" wrapText="1"/>
    </xf>
    <xf numFmtId="9" fontId="32" fillId="37" borderId="45" xfId="66" applyFont="1" applyFill="1" applyBorder="1" applyAlignment="1" applyProtection="1">
      <alignment horizontal="center" vertical="center" wrapText="1"/>
    </xf>
    <xf numFmtId="9" fontId="10" fillId="37" borderId="45" xfId="0" applyNumberFormat="1" applyFont="1" applyFill="1" applyBorder="1" applyAlignment="1">
      <alignment horizontal="center" vertical="center" wrapText="1"/>
    </xf>
    <xf numFmtId="9" fontId="10" fillId="37" borderId="45" xfId="0" applyNumberFormat="1" applyFont="1" applyFill="1" applyBorder="1" applyAlignment="1">
      <alignment horizontal="center" vertical="center"/>
    </xf>
    <xf numFmtId="0" fontId="30" fillId="0" borderId="26" xfId="0" applyFont="1" applyBorder="1" applyAlignment="1" applyProtection="1">
      <alignment horizontal="center" vertical="center" wrapText="1"/>
      <protection locked="0"/>
    </xf>
    <xf numFmtId="0" fontId="0" fillId="0" borderId="45" xfId="0" applyBorder="1" applyAlignment="1" applyProtection="1">
      <alignment horizontal="center" vertical="center"/>
      <protection locked="0"/>
    </xf>
    <xf numFmtId="0" fontId="30" fillId="0" borderId="53" xfId="0" applyFont="1" applyBorder="1" applyAlignment="1" applyProtection="1">
      <alignment horizontal="center" vertical="center" wrapText="1"/>
      <protection locked="0"/>
    </xf>
    <xf numFmtId="0" fontId="5" fillId="4" borderId="26" xfId="0" applyFont="1" applyFill="1" applyBorder="1" applyAlignment="1" applyProtection="1">
      <alignment vertical="center" wrapText="1"/>
      <protection locked="0"/>
    </xf>
    <xf numFmtId="0" fontId="44" fillId="4" borderId="62" xfId="0" applyFont="1" applyFill="1" applyBorder="1" applyAlignment="1" applyProtection="1">
      <alignment horizontal="left" vertical="center" wrapText="1"/>
      <protection locked="0"/>
    </xf>
    <xf numFmtId="0" fontId="5" fillId="0" borderId="103" xfId="0" applyFont="1" applyBorder="1" applyAlignment="1" applyProtection="1">
      <alignment vertical="center" wrapText="1"/>
      <protection locked="0"/>
    </xf>
    <xf numFmtId="0" fontId="0" fillId="4" borderId="53" xfId="0" applyFill="1" applyBorder="1" applyAlignment="1" applyProtection="1">
      <alignment vertical="center" wrapText="1"/>
      <protection locked="0"/>
    </xf>
    <xf numFmtId="1" fontId="0" fillId="4" borderId="53" xfId="0" applyNumberFormat="1" applyFill="1" applyBorder="1" applyAlignment="1" applyProtection="1">
      <alignment horizontal="center" vertical="center" wrapText="1"/>
      <protection locked="0"/>
    </xf>
    <xf numFmtId="0" fontId="40" fillId="4" borderId="26" xfId="0" applyFont="1" applyFill="1" applyBorder="1" applyAlignment="1" applyProtection="1">
      <alignment vertical="center" wrapText="1"/>
      <protection locked="0"/>
    </xf>
    <xf numFmtId="0" fontId="40" fillId="4" borderId="45" xfId="0" applyFont="1" applyFill="1" applyBorder="1" applyAlignment="1" applyProtection="1">
      <alignment vertical="center" wrapText="1"/>
      <protection locked="0"/>
    </xf>
    <xf numFmtId="0" fontId="0" fillId="4" borderId="28" xfId="0"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6" fillId="0" borderId="1" xfId="0" applyFont="1" applyBorder="1" applyAlignment="1" applyProtection="1">
      <alignment horizontal="center" vertical="center" wrapText="1"/>
      <protection locked="0"/>
    </xf>
    <xf numFmtId="0" fontId="44" fillId="0" borderId="2" xfId="0" applyFont="1" applyBorder="1" applyAlignment="1" applyProtection="1">
      <alignment horizontal="center" vertical="center" wrapText="1"/>
      <protection locked="0"/>
    </xf>
    <xf numFmtId="0" fontId="61" fillId="0" borderId="45" xfId="0" applyFont="1" applyBorder="1" applyAlignment="1" applyProtection="1">
      <alignment horizontal="center" vertical="center" wrapText="1"/>
      <protection locked="0"/>
    </xf>
    <xf numFmtId="0" fontId="0" fillId="0" borderId="57" xfId="0" applyBorder="1" applyAlignment="1" applyProtection="1">
      <alignment horizontal="center" vertical="center" wrapText="1"/>
      <protection locked="0"/>
    </xf>
    <xf numFmtId="0" fontId="5" fillId="0" borderId="43" xfId="0" applyFont="1" applyBorder="1" applyAlignment="1" applyProtection="1">
      <alignment horizontal="center" vertical="center" wrapText="1"/>
      <protection locked="0"/>
    </xf>
    <xf numFmtId="0" fontId="44" fillId="0" borderId="44" xfId="0" applyFont="1" applyBorder="1" applyAlignment="1" applyProtection="1">
      <alignment horizontal="center" vertical="center" wrapText="1"/>
      <protection locked="0"/>
    </xf>
    <xf numFmtId="0" fontId="5" fillId="0" borderId="0" xfId="0" applyFont="1"/>
    <xf numFmtId="0" fontId="44" fillId="0" borderId="26" xfId="0" applyFont="1" applyBorder="1" applyAlignment="1">
      <alignment horizontal="center" vertical="center" wrapText="1"/>
    </xf>
    <xf numFmtId="0" fontId="5" fillId="0" borderId="45" xfId="0" applyFont="1" applyBorder="1" applyAlignment="1">
      <alignment horizontal="center" vertical="center" wrapText="1"/>
    </xf>
    <xf numFmtId="0" fontId="44" fillId="0" borderId="45" xfId="0" applyFont="1" applyBorder="1" applyAlignment="1">
      <alignment horizontal="center" vertical="center" wrapText="1"/>
    </xf>
    <xf numFmtId="0" fontId="44" fillId="0" borderId="53" xfId="0" applyFont="1" applyBorder="1" applyAlignment="1">
      <alignment horizontal="center" vertical="center" wrapText="1"/>
    </xf>
    <xf numFmtId="0" fontId="40" fillId="0" borderId="53" xfId="0" applyFont="1" applyBorder="1" applyAlignment="1" applyProtection="1">
      <alignment horizontal="center" vertical="center" wrapText="1"/>
      <protection locked="0"/>
    </xf>
    <xf numFmtId="0" fontId="6" fillId="0" borderId="26" xfId="0" applyFont="1" applyBorder="1" applyAlignment="1" applyProtection="1">
      <alignment vertical="top" wrapText="1"/>
      <protection locked="0"/>
    </xf>
    <xf numFmtId="0" fontId="13" fillId="0" borderId="28" xfId="0" applyFont="1" applyBorder="1" applyAlignment="1" applyProtection="1">
      <alignment horizontal="center" vertical="center" wrapText="1"/>
      <protection locked="0"/>
    </xf>
    <xf numFmtId="0" fontId="5" fillId="0" borderId="28" xfId="0" applyFont="1" applyBorder="1" applyAlignment="1" applyProtection="1">
      <alignment vertical="top" wrapText="1"/>
      <protection locked="0"/>
    </xf>
    <xf numFmtId="0" fontId="44" fillId="0" borderId="45" xfId="0" applyFont="1" applyBorder="1" applyAlignment="1">
      <alignment horizontal="left" vertical="center" wrapText="1"/>
    </xf>
    <xf numFmtId="0" fontId="52" fillId="30" borderId="31" xfId="0" applyFont="1" applyFill="1" applyBorder="1" applyAlignment="1">
      <alignment horizontal="center" vertical="center" wrapText="1"/>
    </xf>
    <xf numFmtId="0" fontId="1" fillId="0" borderId="28" xfId="0" applyFont="1" applyBorder="1" applyAlignment="1" applyProtection="1">
      <alignment horizontal="center" vertical="center" wrapText="1"/>
      <protection locked="0"/>
    </xf>
    <xf numFmtId="0" fontId="1" fillId="0" borderId="45" xfId="0" applyFont="1" applyBorder="1" applyAlignment="1" applyProtection="1">
      <alignment horizontal="center" vertical="center" wrapText="1"/>
      <protection locked="0"/>
    </xf>
    <xf numFmtId="0" fontId="1" fillId="0" borderId="26" xfId="0" applyFont="1" applyBorder="1" applyAlignment="1" applyProtection="1">
      <alignment vertical="center" wrapText="1"/>
      <protection locked="0"/>
    </xf>
    <xf numFmtId="0" fontId="44" fillId="0" borderId="45" xfId="0" applyFont="1" applyBorder="1" applyAlignment="1">
      <alignment horizontal="left" vertical="top" wrapText="1"/>
    </xf>
    <xf numFmtId="0" fontId="44" fillId="0" borderId="31" xfId="0" applyFont="1" applyBorder="1" applyAlignment="1">
      <alignment horizontal="left" vertical="top" wrapText="1"/>
    </xf>
    <xf numFmtId="0" fontId="0" fillId="0" borderId="45" xfId="0" applyBorder="1" applyAlignment="1" applyProtection="1">
      <alignment vertical="center"/>
      <protection locked="0"/>
    </xf>
    <xf numFmtId="0" fontId="5" fillId="0" borderId="45" xfId="0" applyFont="1" applyBorder="1" applyAlignment="1" applyProtection="1">
      <alignment wrapText="1"/>
      <protection locked="0"/>
    </xf>
    <xf numFmtId="9" fontId="5" fillId="0" borderId="28" xfId="0" applyNumberFormat="1" applyFont="1" applyBorder="1" applyAlignment="1" applyProtection="1">
      <alignment horizontal="center" vertical="center" wrapText="1"/>
      <protection locked="0"/>
    </xf>
    <xf numFmtId="9" fontId="5" fillId="0" borderId="2" xfId="0" applyNumberFormat="1" applyFont="1" applyBorder="1" applyAlignment="1" applyProtection="1">
      <alignment horizontal="center" vertical="center" wrapText="1"/>
      <protection locked="0"/>
    </xf>
    <xf numFmtId="9" fontId="5" fillId="0" borderId="29" xfId="0" applyNumberFormat="1"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44" fillId="0" borderId="132" xfId="0" applyFont="1" applyBorder="1" applyAlignment="1">
      <alignment horizontal="center" vertical="center" wrapText="1"/>
    </xf>
    <xf numFmtId="0" fontId="44" fillId="39" borderId="45" xfId="0" applyFont="1" applyFill="1" applyBorder="1" applyAlignment="1">
      <alignment horizontal="center" vertical="center" textRotation="90" wrapText="1"/>
    </xf>
    <xf numFmtId="9" fontId="5" fillId="39" borderId="45" xfId="0" applyNumberFormat="1" applyFont="1" applyFill="1" applyBorder="1" applyAlignment="1">
      <alignment horizontal="center" vertical="center" wrapText="1"/>
    </xf>
    <xf numFmtId="9" fontId="7" fillId="39" borderId="45" xfId="0" applyNumberFormat="1" applyFont="1" applyFill="1" applyBorder="1" applyAlignment="1">
      <alignment horizontal="center" vertical="center" wrapText="1"/>
    </xf>
    <xf numFmtId="9" fontId="50" fillId="39" borderId="45" xfId="0" applyNumberFormat="1" applyFont="1" applyFill="1" applyBorder="1" applyAlignment="1">
      <alignment horizontal="center" vertical="center"/>
    </xf>
    <xf numFmtId="0" fontId="5" fillId="39" borderId="45" xfId="0" applyFont="1" applyFill="1" applyBorder="1" applyAlignment="1">
      <alignment horizontal="center" vertical="center" textRotation="90" wrapText="1"/>
    </xf>
    <xf numFmtId="0" fontId="5" fillId="0" borderId="26" xfId="0" applyFont="1" applyBorder="1" applyAlignment="1">
      <alignment vertical="center" wrapText="1"/>
    </xf>
    <xf numFmtId="0" fontId="44" fillId="40" borderId="45" xfId="0" applyFont="1" applyFill="1" applyBorder="1" applyAlignment="1">
      <alignment vertical="center" wrapText="1"/>
    </xf>
    <xf numFmtId="0" fontId="44" fillId="40" borderId="45" xfId="0" applyFont="1" applyFill="1" applyBorder="1" applyAlignment="1">
      <alignment horizontal="center" vertical="center" wrapText="1"/>
    </xf>
    <xf numFmtId="0" fontId="44" fillId="40" borderId="1" xfId="0" applyFont="1" applyFill="1" applyBorder="1" applyAlignment="1">
      <alignment vertical="center" wrapText="1"/>
    </xf>
    <xf numFmtId="0" fontId="5" fillId="4" borderId="62" xfId="0" applyFont="1" applyFill="1" applyBorder="1" applyAlignment="1" applyProtection="1">
      <alignment horizontal="center" vertical="center" wrapText="1"/>
      <protection locked="0"/>
    </xf>
    <xf numFmtId="0" fontId="5" fillId="4" borderId="44" xfId="0" applyFont="1" applyFill="1" applyBorder="1" applyAlignment="1" applyProtection="1">
      <alignment horizontal="center" vertical="center" wrapText="1"/>
      <protection locked="0"/>
    </xf>
    <xf numFmtId="0" fontId="5" fillId="0" borderId="119" xfId="0" applyFont="1" applyBorder="1" applyAlignment="1" applyProtection="1">
      <alignment horizontal="center" vertical="center" wrapText="1"/>
      <protection locked="0"/>
    </xf>
    <xf numFmtId="0" fontId="7" fillId="37" borderId="28" xfId="0" applyFont="1" applyFill="1" applyBorder="1" applyAlignment="1">
      <alignment horizontal="center" vertical="center" wrapText="1"/>
    </xf>
    <xf numFmtId="0" fontId="5" fillId="4" borderId="45" xfId="0" applyFont="1" applyFill="1" applyBorder="1" applyAlignment="1" applyProtection="1">
      <alignment horizontal="center" vertical="top" wrapText="1"/>
      <protection locked="0"/>
    </xf>
    <xf numFmtId="0" fontId="5" fillId="0" borderId="1" xfId="0" applyFont="1" applyBorder="1" applyAlignment="1" applyProtection="1">
      <alignment horizontal="center" vertical="top" wrapText="1"/>
      <protection locked="0"/>
    </xf>
    <xf numFmtId="0" fontId="5" fillId="0" borderId="31" xfId="0" applyFont="1" applyBorder="1" applyAlignment="1" applyProtection="1">
      <alignment horizontal="center" vertical="top" wrapText="1"/>
      <protection locked="0"/>
    </xf>
    <xf numFmtId="0" fontId="5" fillId="0" borderId="107" xfId="0" applyFont="1" applyBorder="1" applyAlignment="1" applyProtection="1">
      <alignment horizontal="center" vertical="center" wrapText="1"/>
      <protection locked="0"/>
    </xf>
    <xf numFmtId="0" fontId="5" fillId="0" borderId="26" xfId="0" applyFont="1" applyBorder="1" applyAlignment="1">
      <alignment horizontal="center" vertical="center" wrapText="1"/>
    </xf>
    <xf numFmtId="0" fontId="5" fillId="4" borderId="62" xfId="0" applyFont="1" applyFill="1" applyBorder="1" applyAlignment="1" applyProtection="1">
      <alignment horizontal="left" vertical="center" wrapText="1"/>
      <protection locked="0"/>
    </xf>
    <xf numFmtId="0" fontId="13" fillId="4" borderId="26" xfId="0" applyFont="1" applyFill="1" applyBorder="1" applyAlignment="1" applyProtection="1">
      <alignment horizontal="center" vertical="center" wrapText="1"/>
      <protection locked="0"/>
    </xf>
    <xf numFmtId="0" fontId="13" fillId="4" borderId="45" xfId="0" applyFont="1" applyFill="1" applyBorder="1" applyAlignment="1" applyProtection="1">
      <alignment horizontal="center" vertical="center" wrapText="1"/>
      <protection locked="0"/>
    </xf>
    <xf numFmtId="0" fontId="5" fillId="37" borderId="28" xfId="0" applyFont="1" applyFill="1" applyBorder="1" applyAlignment="1">
      <alignment horizontal="center" vertical="center" textRotation="90" wrapText="1"/>
    </xf>
    <xf numFmtId="0" fontId="5" fillId="4" borderId="99" xfId="0" applyFont="1" applyFill="1" applyBorder="1" applyAlignment="1" applyProtection="1">
      <alignment horizontal="left" vertical="center" wrapText="1"/>
      <protection locked="0"/>
    </xf>
    <xf numFmtId="0" fontId="5" fillId="4" borderId="1" xfId="0" applyFont="1" applyFill="1" applyBorder="1" applyAlignment="1" applyProtection="1">
      <alignment vertical="center" wrapText="1"/>
      <protection locked="0"/>
    </xf>
    <xf numFmtId="0" fontId="0" fillId="37" borderId="28" xfId="0" applyFill="1" applyBorder="1" applyAlignment="1">
      <alignment horizontal="center" vertical="center" wrapText="1"/>
    </xf>
    <xf numFmtId="0" fontId="0" fillId="37" borderId="2" xfId="0" applyFill="1" applyBorder="1" applyAlignment="1">
      <alignment horizontal="center" vertical="center" wrapText="1"/>
    </xf>
    <xf numFmtId="0" fontId="0" fillId="37" borderId="29" xfId="0" applyFill="1" applyBorder="1" applyAlignment="1">
      <alignment horizontal="center" vertical="center" wrapText="1"/>
    </xf>
    <xf numFmtId="0" fontId="0" fillId="37" borderId="1" xfId="0" applyFill="1" applyBorder="1" applyAlignment="1">
      <alignment horizontal="center" vertical="center" wrapText="1"/>
    </xf>
    <xf numFmtId="0" fontId="0" fillId="0" borderId="26" xfId="0" applyBorder="1" applyAlignment="1">
      <alignment horizontal="center" vertical="center" wrapText="1"/>
    </xf>
    <xf numFmtId="0" fontId="0" fillId="0" borderId="45" xfId="0" applyBorder="1" applyAlignment="1">
      <alignment horizontal="center" vertical="center" wrapText="1"/>
    </xf>
    <xf numFmtId="9" fontId="0" fillId="0" borderId="26" xfId="0" applyNumberFormat="1" applyBorder="1" applyAlignment="1" applyProtection="1">
      <alignment horizontal="center" vertical="center" wrapText="1"/>
      <protection locked="0"/>
    </xf>
    <xf numFmtId="9" fontId="5" fillId="37" borderId="2" xfId="66" applyFont="1" applyFill="1" applyBorder="1" applyAlignment="1" applyProtection="1">
      <alignment horizontal="center" vertical="center" wrapText="1"/>
    </xf>
    <xf numFmtId="9" fontId="7" fillId="37" borderId="2" xfId="0" applyNumberFormat="1" applyFont="1" applyFill="1" applyBorder="1" applyAlignment="1">
      <alignment horizontal="center" vertical="center" wrapText="1"/>
    </xf>
    <xf numFmtId="0" fontId="6" fillId="0" borderId="26" xfId="0" applyFont="1" applyBorder="1" applyAlignment="1" applyProtection="1">
      <alignment horizontal="center" vertical="center" wrapText="1"/>
      <protection locked="0"/>
    </xf>
    <xf numFmtId="0" fontId="6" fillId="0" borderId="1" xfId="0" applyFont="1" applyBorder="1" applyAlignment="1" applyProtection="1">
      <alignment vertical="center" wrapText="1"/>
      <protection locked="0"/>
    </xf>
    <xf numFmtId="1" fontId="0" fillId="0" borderId="65" xfId="0" applyNumberFormat="1" applyBorder="1" applyAlignment="1">
      <alignment horizontal="center" vertical="center" wrapText="1"/>
    </xf>
    <xf numFmtId="1" fontId="0" fillId="0" borderId="45" xfId="0" applyNumberFormat="1" applyBorder="1" applyAlignment="1">
      <alignment horizontal="center" vertical="center" wrapText="1"/>
    </xf>
    <xf numFmtId="0" fontId="0" fillId="37" borderId="26" xfId="0" applyFill="1" applyBorder="1" applyAlignment="1">
      <alignment horizontal="center" vertical="center" wrapText="1"/>
    </xf>
    <xf numFmtId="0" fontId="2" fillId="0" borderId="145" xfId="0" applyFont="1" applyBorder="1" applyAlignment="1" applyProtection="1">
      <alignment horizontal="center" vertical="center" wrapText="1"/>
      <protection locked="0"/>
    </xf>
    <xf numFmtId="0" fontId="4" fillId="7" borderId="32" xfId="0" applyFont="1" applyFill="1" applyBorder="1" applyAlignment="1">
      <alignment horizontal="center" vertical="center" wrapText="1"/>
    </xf>
    <xf numFmtId="0" fontId="71" fillId="0" borderId="152" xfId="0" applyFont="1" applyBorder="1" applyAlignment="1" applyProtection="1">
      <alignment horizontal="left" vertical="center"/>
      <protection locked="0"/>
    </xf>
    <xf numFmtId="0" fontId="44" fillId="0" borderId="66" xfId="0" applyFont="1" applyBorder="1" applyAlignment="1" applyProtection="1">
      <alignment horizontal="left" vertical="center" wrapText="1"/>
      <protection locked="0"/>
    </xf>
    <xf numFmtId="0" fontId="1" fillId="0" borderId="45" xfId="0" applyFont="1" applyBorder="1" applyAlignment="1" applyProtection="1">
      <alignment horizontal="left" vertical="center" wrapText="1"/>
      <protection locked="0"/>
    </xf>
    <xf numFmtId="0" fontId="71" fillId="0" borderId="0" xfId="0" applyFont="1" applyAlignment="1" applyProtection="1">
      <alignment horizontal="left" vertical="center" wrapText="1"/>
      <protection locked="0"/>
    </xf>
    <xf numFmtId="1" fontId="0" fillId="0" borderId="1" xfId="0" applyNumberFormat="1" applyBorder="1" applyAlignment="1">
      <alignment horizontal="center" vertical="center" wrapText="1"/>
    </xf>
    <xf numFmtId="0" fontId="6" fillId="0" borderId="5" xfId="0" applyFont="1" applyBorder="1" applyAlignment="1" applyProtection="1">
      <alignment vertical="center" wrapText="1"/>
      <protection locked="0"/>
    </xf>
    <xf numFmtId="1" fontId="0" fillId="0" borderId="26" xfId="0" applyNumberFormat="1" applyBorder="1" applyAlignment="1">
      <alignment horizontal="center" vertical="center" wrapText="1"/>
    </xf>
    <xf numFmtId="0" fontId="44" fillId="0" borderId="26" xfId="0" applyFont="1" applyBorder="1" applyAlignment="1">
      <alignment vertical="center" wrapText="1"/>
    </xf>
    <xf numFmtId="0" fontId="44" fillId="39" borderId="1" xfId="0" applyFont="1" applyFill="1" applyBorder="1" applyAlignment="1">
      <alignment horizontal="center" vertical="center" wrapText="1"/>
    </xf>
    <xf numFmtId="0" fontId="0" fillId="4" borderId="31" xfId="0" applyFill="1" applyBorder="1" applyAlignment="1" applyProtection="1">
      <alignment horizontal="center" vertical="center" wrapText="1"/>
      <protection locked="0"/>
    </xf>
    <xf numFmtId="1" fontId="2" fillId="4" borderId="31" xfId="0" applyNumberFormat="1" applyFont="1" applyFill="1" applyBorder="1" applyAlignment="1">
      <alignment horizontal="center" vertical="center" wrapText="1"/>
    </xf>
    <xf numFmtId="0" fontId="40" fillId="4" borderId="31" xfId="0" applyFont="1" applyFill="1" applyBorder="1" applyAlignment="1" applyProtection="1">
      <alignment vertical="center" wrapText="1"/>
      <protection locked="0"/>
    </xf>
    <xf numFmtId="0" fontId="0" fillId="4" borderId="31" xfId="0" applyFill="1" applyBorder="1" applyAlignment="1" applyProtection="1">
      <alignment vertical="center" wrapText="1"/>
      <protection locked="0"/>
    </xf>
    <xf numFmtId="1" fontId="0" fillId="4" borderId="31" xfId="0" applyNumberFormat="1" applyFill="1" applyBorder="1" applyAlignment="1" applyProtection="1">
      <alignment horizontal="center" vertical="center" wrapText="1"/>
      <protection locked="0"/>
    </xf>
    <xf numFmtId="0" fontId="44" fillId="39" borderId="26" xfId="0" applyFont="1" applyFill="1" applyBorder="1" applyAlignment="1">
      <alignment horizontal="center" vertical="center" wrapText="1"/>
    </xf>
    <xf numFmtId="1" fontId="0" fillId="4" borderId="26" xfId="0" applyNumberFormat="1" applyFill="1" applyBorder="1" applyAlignment="1">
      <alignment horizontal="center" vertical="center" wrapText="1"/>
    </xf>
    <xf numFmtId="0" fontId="44" fillId="4" borderId="26" xfId="0" applyFont="1" applyFill="1" applyBorder="1" applyAlignment="1" applyProtection="1">
      <alignment vertical="center" wrapText="1"/>
      <protection locked="0"/>
    </xf>
    <xf numFmtId="0" fontId="44" fillId="4" borderId="26" xfId="0" applyFont="1" applyFill="1" applyBorder="1" applyAlignment="1" applyProtection="1">
      <alignment horizontal="center" vertical="center" wrapText="1"/>
      <protection locked="0"/>
    </xf>
    <xf numFmtId="0" fontId="6" fillId="0" borderId="30" xfId="0" applyFont="1" applyBorder="1" applyAlignment="1" applyProtection="1">
      <alignment vertical="top" wrapText="1"/>
      <protection locked="0"/>
    </xf>
    <xf numFmtId="0" fontId="6" fillId="0" borderId="30" xfId="0" applyFont="1" applyBorder="1" applyAlignment="1">
      <alignment vertical="center" wrapText="1"/>
    </xf>
    <xf numFmtId="0" fontId="61" fillId="0" borderId="45" xfId="0" applyFont="1" applyBorder="1" applyAlignment="1" applyProtection="1">
      <alignment vertical="top" wrapText="1"/>
      <protection locked="0"/>
    </xf>
    <xf numFmtId="0" fontId="61" fillId="0" borderId="44" xfId="0" applyFont="1" applyBorder="1" applyAlignment="1" applyProtection="1">
      <alignment vertical="top" wrapText="1"/>
      <protection locked="0"/>
    </xf>
    <xf numFmtId="0" fontId="6" fillId="0" borderId="44" xfId="0" applyFont="1" applyBorder="1" applyAlignment="1">
      <alignment horizontal="center" vertical="center" wrapText="1"/>
    </xf>
    <xf numFmtId="1" fontId="0" fillId="0" borderId="222" xfId="0" applyNumberFormat="1" applyBorder="1" applyAlignment="1" applyProtection="1">
      <alignment horizontal="center" vertical="center" wrapText="1"/>
      <protection locked="0"/>
    </xf>
    <xf numFmtId="1" fontId="44" fillId="0" borderId="196" xfId="0" applyNumberFormat="1" applyFont="1" applyBorder="1" applyAlignment="1" applyProtection="1">
      <alignment horizontal="center" vertical="center" wrapText="1"/>
      <protection locked="0"/>
    </xf>
    <xf numFmtId="0" fontId="5" fillId="37" borderId="196" xfId="0" applyFont="1" applyFill="1" applyBorder="1" applyAlignment="1" applyProtection="1">
      <alignment horizontal="center" vertical="center" textRotation="90" wrapText="1"/>
      <protection locked="0"/>
    </xf>
    <xf numFmtId="0" fontId="5" fillId="0" borderId="222" xfId="0" applyFont="1" applyBorder="1" applyAlignment="1" applyProtection="1">
      <alignment horizontal="center" vertical="center" wrapText="1"/>
      <protection locked="0"/>
    </xf>
    <xf numFmtId="1" fontId="2" fillId="37" borderId="175" xfId="0" applyNumberFormat="1" applyFont="1" applyFill="1" applyBorder="1" applyAlignment="1">
      <alignment horizontal="center" vertical="center" wrapText="1"/>
    </xf>
    <xf numFmtId="0" fontId="0" fillId="0" borderId="175" xfId="0" applyBorder="1" applyAlignment="1" applyProtection="1">
      <alignment horizontal="center" vertical="center" wrapText="1"/>
      <protection locked="0"/>
    </xf>
    <xf numFmtId="1" fontId="5" fillId="0" borderId="196" xfId="0" applyNumberFormat="1" applyFont="1" applyBorder="1" applyAlignment="1" applyProtection="1">
      <alignment horizontal="center" vertical="center" wrapText="1"/>
      <protection locked="0"/>
    </xf>
    <xf numFmtId="9" fontId="5" fillId="37" borderId="196" xfId="66" applyFont="1" applyFill="1" applyBorder="1" applyAlignment="1" applyProtection="1">
      <alignment horizontal="center" vertical="center" wrapText="1"/>
    </xf>
    <xf numFmtId="0" fontId="0" fillId="0" borderId="222" xfId="0" applyBorder="1" applyAlignment="1" applyProtection="1">
      <alignment horizontal="center" vertical="center" wrapText="1"/>
      <protection locked="0"/>
    </xf>
    <xf numFmtId="0" fontId="0" fillId="4" borderId="223" xfId="0" applyFill="1" applyBorder="1" applyAlignment="1" applyProtection="1">
      <alignment vertical="center" wrapText="1"/>
      <protection locked="0"/>
    </xf>
    <xf numFmtId="0" fontId="0" fillId="37" borderId="196" xfId="0" applyFill="1" applyBorder="1" applyAlignment="1">
      <alignment horizontal="center" vertical="center" wrapText="1"/>
    </xf>
    <xf numFmtId="9" fontId="2" fillId="37" borderId="222" xfId="66" applyFont="1" applyFill="1" applyBorder="1" applyAlignment="1">
      <alignment horizontal="center" vertical="center" wrapText="1"/>
    </xf>
    <xf numFmtId="0" fontId="5" fillId="0" borderId="196" xfId="0" applyFont="1" applyBorder="1" applyAlignment="1" applyProtection="1">
      <alignment horizontal="center" vertical="center" wrapText="1"/>
      <protection locked="0"/>
    </xf>
    <xf numFmtId="0" fontId="2" fillId="37" borderId="222" xfId="0" applyFont="1" applyFill="1" applyBorder="1" applyAlignment="1">
      <alignment horizontal="center" vertical="center" wrapText="1"/>
    </xf>
    <xf numFmtId="9" fontId="2" fillId="37" borderId="2" xfId="0" applyNumberFormat="1" applyFont="1" applyFill="1" applyBorder="1" applyAlignment="1">
      <alignment horizontal="center" vertical="center"/>
    </xf>
    <xf numFmtId="1" fontId="0" fillId="0" borderId="175" xfId="0" applyNumberFormat="1" applyBorder="1" applyAlignment="1" applyProtection="1">
      <alignment horizontal="center" vertical="center" wrapText="1"/>
      <protection locked="0"/>
    </xf>
    <xf numFmtId="0" fontId="0" fillId="0" borderId="196" xfId="0" applyBorder="1" applyAlignment="1" applyProtection="1">
      <alignment horizontal="center" vertical="top" wrapText="1"/>
      <protection locked="0"/>
    </xf>
    <xf numFmtId="1" fontId="2" fillId="37" borderId="222" xfId="0" applyNumberFormat="1" applyFont="1" applyFill="1" applyBorder="1" applyAlignment="1">
      <alignment horizontal="center" vertical="center" wrapText="1"/>
    </xf>
    <xf numFmtId="0" fontId="7" fillId="37" borderId="222" xfId="0" applyFont="1" applyFill="1" applyBorder="1" applyAlignment="1">
      <alignment horizontal="center" vertical="center" wrapText="1"/>
    </xf>
    <xf numFmtId="0" fontId="0" fillId="4" borderId="196" xfId="0" applyFill="1" applyBorder="1" applyAlignment="1" applyProtection="1">
      <alignment vertical="center" wrapText="1"/>
      <protection locked="0"/>
    </xf>
    <xf numFmtId="1" fontId="2" fillId="0" borderId="175" xfId="0" applyNumberFormat="1" applyFont="1" applyBorder="1" applyAlignment="1">
      <alignment horizontal="center" vertical="center" wrapText="1"/>
    </xf>
    <xf numFmtId="0" fontId="0" fillId="0" borderId="222" xfId="0" applyBorder="1" applyAlignment="1" applyProtection="1">
      <alignment vertical="center" wrapText="1"/>
      <protection locked="0"/>
    </xf>
    <xf numFmtId="0" fontId="0" fillId="0" borderId="132" xfId="0" applyBorder="1" applyAlignment="1" applyProtection="1">
      <alignment vertical="center" wrapText="1"/>
      <protection locked="0"/>
    </xf>
    <xf numFmtId="0" fontId="0" fillId="0" borderId="175" xfId="0" applyBorder="1" applyAlignment="1" applyProtection="1">
      <alignment vertical="center" wrapText="1"/>
      <protection locked="0"/>
    </xf>
    <xf numFmtId="1" fontId="2" fillId="0" borderId="222" xfId="0" applyNumberFormat="1" applyFont="1" applyBorder="1" applyAlignment="1">
      <alignment horizontal="center" vertical="center" wrapText="1"/>
    </xf>
    <xf numFmtId="0" fontId="0" fillId="0" borderId="196" xfId="0" applyBorder="1" applyAlignment="1" applyProtection="1">
      <alignment horizontal="center" vertical="center" wrapText="1"/>
      <protection locked="0"/>
    </xf>
    <xf numFmtId="9" fontId="1" fillId="37" borderId="26" xfId="66" applyFont="1" applyFill="1" applyBorder="1" applyAlignment="1">
      <alignment horizontal="center" vertical="center" wrapText="1"/>
    </xf>
    <xf numFmtId="9" fontId="2" fillId="37" borderId="175" xfId="66" applyFont="1" applyFill="1" applyBorder="1" applyAlignment="1">
      <alignment horizontal="center" vertical="center" wrapText="1"/>
    </xf>
    <xf numFmtId="9" fontId="2" fillId="37" borderId="196" xfId="66" applyFont="1" applyFill="1" applyBorder="1" applyAlignment="1">
      <alignment horizontal="center" vertical="center" wrapText="1"/>
    </xf>
    <xf numFmtId="0" fontId="0" fillId="37" borderId="2" xfId="0" applyFill="1" applyBorder="1" applyAlignment="1">
      <alignment horizontal="center" vertical="center" textRotation="90" wrapText="1"/>
    </xf>
    <xf numFmtId="0" fontId="0" fillId="0" borderId="103" xfId="0" applyBorder="1" applyAlignment="1" applyProtection="1">
      <alignment vertical="center" wrapText="1"/>
      <protection locked="0"/>
    </xf>
    <xf numFmtId="0" fontId="0" fillId="37" borderId="196" xfId="0" applyFill="1" applyBorder="1" applyAlignment="1" applyProtection="1">
      <alignment horizontal="center" vertical="center" textRotation="90" wrapText="1"/>
      <protection locked="0"/>
    </xf>
    <xf numFmtId="0" fontId="7" fillId="37" borderId="196" xfId="0" applyFont="1" applyFill="1" applyBorder="1" applyAlignment="1">
      <alignment horizontal="center" vertical="center" wrapText="1"/>
    </xf>
    <xf numFmtId="0" fontId="0" fillId="0" borderId="205" xfId="0" applyBorder="1" applyAlignment="1" applyProtection="1">
      <alignment horizontal="center" vertical="center" wrapText="1"/>
      <protection locked="0"/>
    </xf>
    <xf numFmtId="0" fontId="2" fillId="37" borderId="175" xfId="0" applyFont="1" applyFill="1" applyBorder="1" applyAlignment="1">
      <alignment horizontal="center" vertical="center" wrapText="1"/>
    </xf>
    <xf numFmtId="0" fontId="73" fillId="4" borderId="26" xfId="0" applyFont="1" applyFill="1" applyBorder="1" applyAlignment="1" applyProtection="1">
      <alignment vertical="center" wrapText="1"/>
      <protection locked="0"/>
    </xf>
    <xf numFmtId="0" fontId="40" fillId="0" borderId="175" xfId="0" applyFont="1" applyBorder="1" applyAlignment="1" applyProtection="1">
      <alignment vertical="center" wrapText="1"/>
      <protection locked="0"/>
    </xf>
    <xf numFmtId="0" fontId="43" fillId="0" borderId="0" xfId="0" applyFont="1" applyAlignment="1" applyProtection="1">
      <alignment horizontal="center" vertical="center" wrapText="1"/>
      <protection locked="0"/>
    </xf>
    <xf numFmtId="9" fontId="5" fillId="37" borderId="26" xfId="119" applyFont="1" applyFill="1" applyBorder="1" applyAlignment="1" applyProtection="1">
      <alignment horizontal="center" vertical="center" wrapText="1"/>
    </xf>
    <xf numFmtId="0" fontId="5" fillId="0" borderId="196" xfId="0" applyFont="1" applyBorder="1" applyAlignment="1" applyProtection="1">
      <alignment vertical="center" wrapText="1"/>
      <protection locked="0"/>
    </xf>
    <xf numFmtId="0" fontId="0" fillId="0" borderId="196" xfId="0" applyBorder="1" applyAlignment="1" applyProtection="1">
      <alignment vertical="center" wrapText="1"/>
      <protection locked="0"/>
    </xf>
    <xf numFmtId="9" fontId="5" fillId="37" borderId="196" xfId="119" applyFont="1" applyFill="1" applyBorder="1" applyAlignment="1" applyProtection="1">
      <alignment horizontal="center" vertical="center" wrapText="1"/>
    </xf>
    <xf numFmtId="1" fontId="0" fillId="0" borderId="196" xfId="0" applyNumberFormat="1" applyBorder="1" applyAlignment="1" applyProtection="1">
      <alignment horizontal="center" vertical="center" wrapText="1"/>
      <protection locked="0"/>
    </xf>
    <xf numFmtId="1" fontId="2" fillId="37" borderId="196" xfId="0" applyNumberFormat="1" applyFont="1" applyFill="1" applyBorder="1" applyAlignment="1">
      <alignment horizontal="center" vertical="center" wrapText="1"/>
    </xf>
    <xf numFmtId="0" fontId="4" fillId="7" borderId="175" xfId="0" applyFont="1" applyFill="1" applyBorder="1" applyAlignment="1">
      <alignment horizontal="center" vertical="center" wrapText="1"/>
    </xf>
    <xf numFmtId="0" fontId="4" fillId="8" borderId="175" xfId="0" applyFont="1" applyFill="1" applyBorder="1" applyAlignment="1">
      <alignment horizontal="center" vertical="center" wrapText="1"/>
    </xf>
    <xf numFmtId="0" fontId="4" fillId="38" borderId="175" xfId="0" applyFont="1" applyFill="1" applyBorder="1" applyAlignment="1">
      <alignment horizontal="center" vertical="center" wrapText="1"/>
    </xf>
    <xf numFmtId="9" fontId="2" fillId="37" borderId="196" xfId="119" applyFont="1" applyFill="1" applyBorder="1" applyAlignment="1">
      <alignment horizontal="center" vertical="center" wrapText="1"/>
    </xf>
    <xf numFmtId="9" fontId="2" fillId="37" borderId="26" xfId="119" applyFont="1" applyFill="1" applyBorder="1" applyAlignment="1">
      <alignment horizontal="center" vertical="center" wrapText="1"/>
    </xf>
    <xf numFmtId="0" fontId="4" fillId="38" borderId="189" xfId="0" applyFont="1" applyFill="1" applyBorder="1" applyAlignment="1">
      <alignment horizontal="center" vertical="center" wrapText="1"/>
    </xf>
    <xf numFmtId="0" fontId="4" fillId="5" borderId="171" xfId="0" applyFont="1" applyFill="1" applyBorder="1" applyAlignment="1">
      <alignment horizontal="center" vertical="center" wrapText="1"/>
    </xf>
    <xf numFmtId="0" fontId="12" fillId="30" borderId="189" xfId="0" applyFont="1" applyFill="1" applyBorder="1" applyAlignment="1">
      <alignment wrapText="1"/>
    </xf>
    <xf numFmtId="0" fontId="12" fillId="30" borderId="171" xfId="0" applyFont="1" applyFill="1" applyBorder="1" applyAlignment="1">
      <alignment wrapText="1"/>
    </xf>
    <xf numFmtId="0" fontId="4" fillId="8" borderId="171" xfId="0" applyFont="1" applyFill="1" applyBorder="1" applyAlignment="1">
      <alignment vertical="center" wrapText="1"/>
    </xf>
    <xf numFmtId="0" fontId="4" fillId="8" borderId="172" xfId="0" applyFont="1" applyFill="1" applyBorder="1" applyAlignment="1">
      <alignment vertical="center" wrapText="1"/>
    </xf>
    <xf numFmtId="0" fontId="4" fillId="30" borderId="175" xfId="0" applyFont="1" applyFill="1" applyBorder="1" applyAlignment="1">
      <alignment horizontal="center" vertical="center" wrapText="1"/>
    </xf>
    <xf numFmtId="0" fontId="4" fillId="36" borderId="175" xfId="0" applyFont="1" applyFill="1" applyBorder="1" applyAlignment="1">
      <alignment horizontal="center" vertical="center" wrapText="1"/>
    </xf>
    <xf numFmtId="0" fontId="38" fillId="30" borderId="175" xfId="0" applyFont="1" applyFill="1" applyBorder="1" applyAlignment="1">
      <alignment horizontal="center" vertical="center" textRotation="90" wrapText="1"/>
    </xf>
    <xf numFmtId="0" fontId="4" fillId="6" borderId="175" xfId="0" applyFont="1" applyFill="1" applyBorder="1" applyAlignment="1">
      <alignment horizontal="center" vertical="center" wrapText="1"/>
    </xf>
    <xf numFmtId="0" fontId="4" fillId="5" borderId="175" xfId="0" applyFont="1" applyFill="1" applyBorder="1" applyAlignment="1">
      <alignment horizontal="center" vertical="center" wrapText="1"/>
    </xf>
    <xf numFmtId="0" fontId="4" fillId="5" borderId="175" xfId="0" applyFont="1" applyFill="1" applyBorder="1" applyAlignment="1">
      <alignment horizontal="center" vertical="center" textRotation="90" wrapText="1"/>
    </xf>
    <xf numFmtId="0" fontId="4" fillId="5" borderId="176" xfId="0" applyFont="1" applyFill="1" applyBorder="1" applyAlignment="1">
      <alignment horizontal="center" vertical="center" textRotation="90" wrapText="1"/>
    </xf>
    <xf numFmtId="0" fontId="4" fillId="6" borderId="178" xfId="0" applyFont="1" applyFill="1" applyBorder="1" applyAlignment="1">
      <alignment horizontal="center" vertical="center" wrapText="1"/>
    </xf>
    <xf numFmtId="1" fontId="2" fillId="0" borderId="196" xfId="0" applyNumberFormat="1" applyFont="1" applyBorder="1" applyAlignment="1">
      <alignment horizontal="center" vertical="center" wrapText="1"/>
    </xf>
    <xf numFmtId="0" fontId="0" fillId="37" borderId="196" xfId="0" applyFill="1" applyBorder="1" applyAlignment="1">
      <alignment horizontal="center" vertical="center" textRotation="90" wrapText="1"/>
    </xf>
    <xf numFmtId="9" fontId="7" fillId="37" borderId="196" xfId="0" applyNumberFormat="1" applyFont="1" applyFill="1" applyBorder="1" applyAlignment="1">
      <alignment horizontal="center" vertical="center" wrapText="1"/>
    </xf>
    <xf numFmtId="9" fontId="2" fillId="37" borderId="196" xfId="0" applyNumberFormat="1" applyFont="1" applyFill="1" applyBorder="1" applyAlignment="1">
      <alignment horizontal="center" vertical="center"/>
    </xf>
    <xf numFmtId="0" fontId="5" fillId="37" borderId="196" xfId="0" applyFont="1" applyFill="1" applyBorder="1" applyAlignment="1">
      <alignment horizontal="center" vertical="center" textRotation="90" wrapText="1"/>
    </xf>
    <xf numFmtId="9" fontId="7" fillId="37" borderId="196" xfId="0" applyNumberFormat="1" applyFont="1" applyFill="1" applyBorder="1" applyAlignment="1">
      <alignment horizontal="center" vertical="center"/>
    </xf>
    <xf numFmtId="0" fontId="5" fillId="37" borderId="1" xfId="0" applyFont="1" applyFill="1" applyBorder="1" applyAlignment="1">
      <alignment horizontal="center" vertical="center" textRotation="90" wrapText="1"/>
    </xf>
    <xf numFmtId="0" fontId="0" fillId="37" borderId="175" xfId="0" applyFill="1" applyBorder="1" applyAlignment="1">
      <alignment horizontal="center" vertical="center" textRotation="90" wrapText="1"/>
    </xf>
    <xf numFmtId="0" fontId="4" fillId="36" borderId="176" xfId="0" applyFont="1" applyFill="1" applyBorder="1" applyAlignment="1">
      <alignment horizontal="center" vertical="center" wrapText="1"/>
    </xf>
    <xf numFmtId="0" fontId="4" fillId="36" borderId="178" xfId="0" applyFont="1" applyFill="1" applyBorder="1" applyAlignment="1">
      <alignment horizontal="center" vertical="center" wrapText="1"/>
    </xf>
    <xf numFmtId="0" fontId="2" fillId="37" borderId="196" xfId="0" applyFont="1" applyFill="1" applyBorder="1" applyAlignment="1">
      <alignment horizontal="center" vertical="center" wrapText="1"/>
    </xf>
    <xf numFmtId="1" fontId="0" fillId="0" borderId="196" xfId="0" applyNumberFormat="1" applyBorder="1" applyAlignment="1">
      <alignment horizontal="center" vertical="center" wrapText="1"/>
    </xf>
    <xf numFmtId="0" fontId="52" fillId="30" borderId="175" xfId="0" applyFont="1" applyFill="1" applyBorder="1" applyAlignment="1">
      <alignment horizontal="center" vertical="center" wrapText="1"/>
    </xf>
    <xf numFmtId="0" fontId="4" fillId="36" borderId="196" xfId="0" applyFont="1" applyFill="1" applyBorder="1" applyAlignment="1">
      <alignment horizontal="center" vertical="center" wrapText="1"/>
    </xf>
    <xf numFmtId="1" fontId="5" fillId="0" borderId="222" xfId="0" applyNumberFormat="1" applyFont="1" applyBorder="1" applyAlignment="1" applyProtection="1">
      <alignment horizontal="center" vertical="center" wrapText="1"/>
      <protection locked="0"/>
    </xf>
    <xf numFmtId="0" fontId="44" fillId="0" borderId="103" xfId="0" applyFont="1" applyBorder="1" applyAlignment="1" applyProtection="1">
      <alignment horizontal="center" vertical="center" wrapText="1"/>
      <protection locked="0"/>
    </xf>
    <xf numFmtId="0" fontId="0" fillId="0" borderId="224" xfId="0" applyBorder="1" applyAlignment="1" applyProtection="1">
      <alignment horizontal="center" vertical="center" wrapText="1"/>
      <protection locked="0"/>
    </xf>
    <xf numFmtId="0" fontId="44" fillId="0" borderId="196" xfId="0" applyFont="1" applyBorder="1" applyAlignment="1" applyProtection="1">
      <alignment horizontal="center" vertical="center" wrapText="1"/>
      <protection locked="0"/>
    </xf>
    <xf numFmtId="0" fontId="44" fillId="0" borderId="222" xfId="0" applyFont="1" applyBorder="1" applyAlignment="1" applyProtection="1">
      <alignment horizontal="center" vertical="center" wrapText="1"/>
      <protection locked="0"/>
    </xf>
    <xf numFmtId="0" fontId="0" fillId="0" borderId="225" xfId="0" applyBorder="1" applyAlignment="1" applyProtection="1">
      <alignment horizontal="left" vertical="top" wrapText="1"/>
      <protection locked="0"/>
    </xf>
    <xf numFmtId="0" fontId="44" fillId="40" borderId="62" xfId="0" applyFont="1" applyFill="1" applyBorder="1" applyAlignment="1" applyProtection="1">
      <alignment horizontal="center" vertical="top" wrapText="1"/>
      <protection locked="0"/>
    </xf>
    <xf numFmtId="0" fontId="44" fillId="40" borderId="62" xfId="0" applyFont="1" applyFill="1" applyBorder="1" applyAlignment="1" applyProtection="1">
      <alignment horizontal="center" vertical="center" wrapText="1"/>
      <protection locked="0"/>
    </xf>
    <xf numFmtId="1" fontId="0" fillId="0" borderId="103" xfId="0" applyNumberFormat="1" applyBorder="1" applyAlignment="1">
      <alignment horizontal="center" vertical="center" wrapText="1"/>
    </xf>
    <xf numFmtId="1" fontId="0" fillId="0" borderId="103" xfId="0" applyNumberFormat="1" applyBorder="1" applyAlignment="1" applyProtection="1">
      <alignment horizontal="center" vertical="center" wrapText="1"/>
      <protection locked="0"/>
    </xf>
    <xf numFmtId="0" fontId="44" fillId="0" borderId="62" xfId="0" applyFont="1" applyBorder="1" applyAlignment="1" applyProtection="1">
      <alignment vertical="top" wrapText="1"/>
      <protection locked="0"/>
    </xf>
    <xf numFmtId="0" fontId="44" fillId="0" borderId="84" xfId="0" applyFont="1" applyBorder="1" applyAlignment="1" applyProtection="1">
      <alignment horizontal="center" vertical="center" wrapText="1"/>
      <protection locked="0"/>
    </xf>
    <xf numFmtId="0" fontId="0" fillId="0" borderId="226" xfId="0" applyBorder="1" applyAlignment="1" applyProtection="1">
      <alignment horizontal="left" vertical="top" wrapText="1"/>
      <protection locked="0"/>
    </xf>
    <xf numFmtId="0" fontId="0" fillId="0" borderId="227" xfId="0" applyBorder="1" applyAlignment="1" applyProtection="1">
      <alignment horizontal="left" vertical="center" wrapText="1"/>
      <protection locked="0"/>
    </xf>
    <xf numFmtId="0" fontId="0" fillId="0" borderId="72" xfId="0" applyBorder="1" applyAlignment="1" applyProtection="1">
      <alignment horizontal="left" vertical="center" wrapText="1"/>
      <protection locked="0"/>
    </xf>
    <xf numFmtId="0" fontId="44" fillId="40" borderId="62" xfId="0" applyFont="1" applyFill="1" applyBorder="1" applyAlignment="1">
      <alignment horizontal="center" vertical="center" wrapText="1"/>
    </xf>
    <xf numFmtId="0" fontId="44" fillId="0" borderId="62" xfId="0" applyFont="1" applyBorder="1" applyAlignment="1" applyProtection="1">
      <alignment vertical="center" wrapText="1"/>
      <protection locked="0"/>
    </xf>
    <xf numFmtId="0" fontId="0" fillId="0" borderId="228" xfId="0" applyBorder="1" applyAlignment="1" applyProtection="1">
      <alignment horizontal="center" vertical="top" wrapText="1"/>
      <protection locked="0"/>
    </xf>
    <xf numFmtId="0" fontId="76" fillId="0" borderId="225" xfId="0" applyFont="1" applyBorder="1" applyAlignment="1" applyProtection="1">
      <alignment horizontal="center" vertical="top" wrapText="1"/>
      <protection locked="0"/>
    </xf>
    <xf numFmtId="0" fontId="77" fillId="0" borderId="229" xfId="0" applyFont="1" applyBorder="1" applyAlignment="1" applyProtection="1">
      <alignment horizontal="center" vertical="top"/>
      <protection locked="0"/>
    </xf>
    <xf numFmtId="0" fontId="0" fillId="0" borderId="229" xfId="0" applyBorder="1" applyAlignment="1" applyProtection="1">
      <alignment horizontal="center" vertical="top" wrapText="1"/>
      <protection locked="0"/>
    </xf>
    <xf numFmtId="0" fontId="0" fillId="0" borderId="228" xfId="0" applyBorder="1" applyAlignment="1" applyProtection="1">
      <alignment horizontal="center" vertical="center" wrapText="1"/>
      <protection locked="0"/>
    </xf>
    <xf numFmtId="0" fontId="0" fillId="0" borderId="230" xfId="0" applyBorder="1" applyAlignment="1" applyProtection="1">
      <alignment horizontal="center" vertical="center" wrapText="1"/>
      <protection locked="0"/>
    </xf>
    <xf numFmtId="0" fontId="0" fillId="0" borderId="231" xfId="0" applyBorder="1" applyAlignment="1" applyProtection="1">
      <alignment horizontal="center" vertical="center" wrapText="1"/>
      <protection locked="0"/>
    </xf>
    <xf numFmtId="0" fontId="0" fillId="0" borderId="232" xfId="0" applyBorder="1" applyAlignment="1" applyProtection="1">
      <alignment horizontal="center" vertical="center" wrapText="1"/>
      <protection locked="0"/>
    </xf>
    <xf numFmtId="0" fontId="76" fillId="0" borderId="228" xfId="0" applyFont="1" applyBorder="1" applyAlignment="1" applyProtection="1">
      <alignment horizontal="center" vertical="top" wrapText="1"/>
      <protection locked="0"/>
    </xf>
    <xf numFmtId="0" fontId="76" fillId="0" borderId="229" xfId="0" applyFont="1" applyBorder="1" applyAlignment="1" applyProtection="1">
      <alignment horizontal="center" vertical="top" wrapText="1"/>
      <protection locked="0"/>
    </xf>
    <xf numFmtId="0" fontId="76" fillId="4" borderId="225" xfId="0" applyFont="1" applyFill="1" applyBorder="1" applyAlignment="1" applyProtection="1">
      <alignment horizontal="center" vertical="top" wrapText="1"/>
      <protection locked="0"/>
    </xf>
    <xf numFmtId="0" fontId="0" fillId="0" borderId="196" xfId="0" applyBorder="1" applyAlignment="1" applyProtection="1">
      <alignment vertical="top" wrapText="1"/>
      <protection locked="0"/>
    </xf>
    <xf numFmtId="0" fontId="44" fillId="0" borderId="0" xfId="0" applyFont="1" applyAlignment="1" applyProtection="1">
      <alignment horizontal="left" vertical="center"/>
      <protection locked="0"/>
    </xf>
    <xf numFmtId="0" fontId="6" fillId="0" borderId="228" xfId="0" applyFont="1" applyBorder="1" applyAlignment="1" applyProtection="1">
      <alignment horizontal="center" vertical="top" wrapText="1"/>
      <protection locked="0"/>
    </xf>
    <xf numFmtId="0" fontId="6" fillId="0" borderId="225" xfId="0" applyFont="1" applyBorder="1" applyAlignment="1" applyProtection="1">
      <alignment horizontal="center" vertical="top" wrapText="1"/>
      <protection locked="0"/>
    </xf>
    <xf numFmtId="0" fontId="6" fillId="0" borderId="229" xfId="0" applyFont="1" applyBorder="1" applyAlignment="1" applyProtection="1">
      <alignment horizontal="center" vertical="top" wrapText="1"/>
      <protection locked="0"/>
    </xf>
    <xf numFmtId="0" fontId="44" fillId="40" borderId="99" xfId="0" applyFont="1" applyFill="1" applyBorder="1" applyAlignment="1">
      <alignment horizontal="left" vertical="top" wrapText="1"/>
    </xf>
    <xf numFmtId="0" fontId="44" fillId="40" borderId="26" xfId="0" applyFont="1" applyFill="1" applyBorder="1" applyAlignment="1">
      <alignment vertical="top" wrapText="1"/>
    </xf>
    <xf numFmtId="0" fontId="44" fillId="40" borderId="196" xfId="0" applyFont="1" applyFill="1" applyBorder="1" applyAlignment="1">
      <alignment vertical="top" wrapText="1"/>
    </xf>
    <xf numFmtId="0" fontId="44" fillId="40" borderId="1" xfId="0" applyFont="1" applyFill="1" applyBorder="1" applyAlignment="1">
      <alignment vertical="top" wrapText="1"/>
    </xf>
    <xf numFmtId="0" fontId="44" fillId="40" borderId="28" xfId="0" applyFont="1" applyFill="1" applyBorder="1" applyAlignment="1">
      <alignment horizontal="center" vertical="top" wrapText="1"/>
    </xf>
    <xf numFmtId="0" fontId="44" fillId="40" borderId="28" xfId="0" applyFont="1" applyFill="1" applyBorder="1" applyAlignment="1">
      <alignment horizontal="center" vertical="center" wrapText="1"/>
    </xf>
    <xf numFmtId="0" fontId="44" fillId="40" borderId="28" xfId="0" applyFont="1" applyFill="1" applyBorder="1" applyAlignment="1">
      <alignment vertical="top" wrapText="1"/>
    </xf>
    <xf numFmtId="0" fontId="44" fillId="40" borderId="196" xfId="0" applyFont="1" applyFill="1" applyBorder="1" applyAlignment="1">
      <alignment horizontal="center" vertical="top" wrapText="1"/>
    </xf>
    <xf numFmtId="0" fontId="44" fillId="40" borderId="196" xfId="0" applyFont="1" applyFill="1" applyBorder="1" applyAlignment="1">
      <alignment horizontal="center" vertical="center" wrapText="1"/>
    </xf>
    <xf numFmtId="0" fontId="74" fillId="0" borderId="225" xfId="0" applyFont="1" applyBorder="1" applyAlignment="1">
      <alignment horizontal="center" vertical="top" wrapText="1"/>
    </xf>
    <xf numFmtId="0" fontId="44" fillId="0" borderId="196" xfId="0" applyFont="1" applyBorder="1" applyAlignment="1">
      <alignment vertical="center" wrapText="1"/>
    </xf>
    <xf numFmtId="0" fontId="44" fillId="0" borderId="1" xfId="0" applyFont="1" applyBorder="1" applyAlignment="1">
      <alignment horizontal="center" vertical="center" wrapText="1"/>
    </xf>
    <xf numFmtId="0" fontId="44" fillId="0" borderId="196" xfId="0" applyFont="1" applyBorder="1" applyAlignment="1">
      <alignment horizontal="center" vertical="center" wrapText="1"/>
    </xf>
    <xf numFmtId="0" fontId="0" fillId="0" borderId="221" xfId="0" applyBorder="1" applyAlignment="1" applyProtection="1">
      <alignment vertical="center" wrapText="1"/>
      <protection locked="0"/>
    </xf>
    <xf numFmtId="0" fontId="5" fillId="0" borderId="222" xfId="0" applyFont="1" applyBorder="1" applyAlignment="1" applyProtection="1">
      <alignment vertical="center" wrapText="1"/>
      <protection locked="0"/>
    </xf>
    <xf numFmtId="0" fontId="78" fillId="0" borderId="0" xfId="0" applyFont="1" applyAlignment="1" applyProtection="1">
      <alignment vertical="center" wrapText="1"/>
      <protection locked="0"/>
    </xf>
    <xf numFmtId="0" fontId="44" fillId="0" borderId="65" xfId="0" applyFont="1" applyBorder="1" applyAlignment="1">
      <alignment horizontal="center" vertical="center" wrapText="1"/>
    </xf>
    <xf numFmtId="0" fontId="62" fillId="0" borderId="26" xfId="0" applyFont="1" applyBorder="1" applyAlignment="1" applyProtection="1">
      <alignment vertical="center" wrapText="1"/>
      <protection locked="0"/>
    </xf>
    <xf numFmtId="0" fontId="44" fillId="4" borderId="196" xfId="0" applyFont="1" applyFill="1" applyBorder="1" applyAlignment="1">
      <alignment vertical="center" wrapText="1"/>
    </xf>
    <xf numFmtId="0" fontId="44" fillId="4" borderId="26" xfId="0" applyFont="1" applyFill="1" applyBorder="1" applyAlignment="1">
      <alignment vertical="center" wrapText="1"/>
    </xf>
    <xf numFmtId="0" fontId="44" fillId="4" borderId="26" xfId="0" applyFont="1" applyFill="1" applyBorder="1" applyAlignment="1">
      <alignment horizontal="center" vertical="center" wrapText="1"/>
    </xf>
    <xf numFmtId="0" fontId="62" fillId="0" borderId="45" xfId="0" applyFont="1" applyBorder="1" applyAlignment="1" applyProtection="1">
      <alignment vertical="center" wrapText="1"/>
      <protection locked="0"/>
    </xf>
    <xf numFmtId="0" fontId="4" fillId="0" borderId="0" xfId="0" applyFont="1" applyAlignment="1" applyProtection="1">
      <alignment horizontal="center" vertical="center" wrapText="1"/>
      <protection locked="0"/>
    </xf>
    <xf numFmtId="0" fontId="79" fillId="0" borderId="0" xfId="0" applyFont="1" applyAlignment="1" applyProtection="1">
      <alignment vertical="center" wrapText="1"/>
      <protection locked="0"/>
    </xf>
    <xf numFmtId="9" fontId="2" fillId="37" borderId="28" xfId="119" applyFont="1" applyFill="1" applyBorder="1" applyAlignment="1">
      <alignment horizontal="center" vertical="center" wrapText="1"/>
    </xf>
    <xf numFmtId="9" fontId="2" fillId="37" borderId="2" xfId="119" applyFont="1" applyFill="1" applyBorder="1" applyAlignment="1">
      <alignment horizontal="center" vertical="center" wrapText="1"/>
    </xf>
    <xf numFmtId="0" fontId="32" fillId="0" borderId="196" xfId="0" applyFont="1" applyBorder="1" applyAlignment="1" applyProtection="1">
      <alignment vertical="center" wrapText="1"/>
      <protection locked="0"/>
    </xf>
    <xf numFmtId="0" fontId="32" fillId="0" borderId="196" xfId="0" applyFont="1" applyBorder="1" applyAlignment="1" applyProtection="1">
      <alignment horizontal="center" vertical="center" wrapText="1"/>
      <protection locked="0"/>
    </xf>
    <xf numFmtId="9" fontId="5" fillId="37" borderId="222" xfId="119" applyFont="1" applyFill="1" applyBorder="1" applyAlignment="1" applyProtection="1">
      <alignment horizontal="center" vertical="center" wrapText="1"/>
    </xf>
    <xf numFmtId="0" fontId="0" fillId="37" borderId="222" xfId="0" applyFill="1" applyBorder="1" applyAlignment="1" applyProtection="1">
      <alignment horizontal="center" vertical="center" textRotation="90" wrapText="1"/>
      <protection locked="0"/>
    </xf>
    <xf numFmtId="9" fontId="7" fillId="37" borderId="222" xfId="0" applyNumberFormat="1" applyFont="1" applyFill="1" applyBorder="1" applyAlignment="1">
      <alignment horizontal="center" vertical="center" wrapText="1"/>
    </xf>
    <xf numFmtId="9" fontId="2" fillId="37" borderId="222" xfId="119" applyFont="1" applyFill="1" applyBorder="1" applyAlignment="1">
      <alignment horizontal="center" vertical="center" wrapText="1"/>
    </xf>
    <xf numFmtId="9" fontId="2" fillId="37" borderId="29" xfId="119" applyFont="1" applyFill="1" applyBorder="1" applyAlignment="1">
      <alignment horizontal="center" vertical="center" wrapText="1"/>
    </xf>
    <xf numFmtId="0" fontId="1" fillId="0" borderId="196" xfId="0" applyFont="1" applyBorder="1" applyAlignment="1" applyProtection="1">
      <alignment vertical="center" wrapText="1"/>
      <protection locked="0"/>
    </xf>
    <xf numFmtId="0" fontId="0" fillId="0" borderId="196" xfId="0" applyBorder="1" applyAlignment="1" applyProtection="1">
      <alignment horizontal="left" vertical="center" wrapText="1"/>
      <protection locked="0"/>
    </xf>
    <xf numFmtId="0" fontId="40" fillId="0" borderId="196" xfId="0" applyFont="1" applyBorder="1" applyAlignment="1" applyProtection="1">
      <alignment vertical="center" wrapText="1"/>
      <protection locked="0"/>
    </xf>
    <xf numFmtId="0" fontId="40" fillId="0" borderId="196" xfId="0" applyFont="1" applyBorder="1" applyAlignment="1" applyProtection="1">
      <alignment horizontal="center" vertical="center" wrapText="1"/>
      <protection locked="0"/>
    </xf>
    <xf numFmtId="0" fontId="0" fillId="37" borderId="222" xfId="0" applyFill="1" applyBorder="1" applyAlignment="1">
      <alignment horizontal="center" vertical="center" textRotation="90" wrapText="1"/>
    </xf>
    <xf numFmtId="0" fontId="13" fillId="0" borderId="196" xfId="0" applyFont="1" applyBorder="1" applyAlignment="1" applyProtection="1">
      <alignment vertical="center" wrapText="1"/>
      <protection locked="0"/>
    </xf>
    <xf numFmtId="0" fontId="13" fillId="0" borderId="196" xfId="0" applyFont="1" applyBorder="1" applyAlignment="1" applyProtection="1">
      <alignment horizontal="center" vertical="center" wrapText="1"/>
      <protection locked="0"/>
    </xf>
    <xf numFmtId="0" fontId="30" fillId="0" borderId="196" xfId="0" applyFont="1" applyBorder="1" applyAlignment="1" applyProtection="1">
      <alignment vertical="center" wrapText="1"/>
      <protection locked="0"/>
    </xf>
    <xf numFmtId="0" fontId="30" fillId="0" borderId="196" xfId="0" applyFont="1" applyBorder="1" applyAlignment="1" applyProtection="1">
      <alignment horizontal="center" vertical="center" wrapText="1"/>
      <protection locked="0"/>
    </xf>
    <xf numFmtId="0" fontId="40" fillId="0" borderId="222" xfId="0" applyFont="1" applyBorder="1" applyAlignment="1" applyProtection="1">
      <alignment vertical="center" wrapText="1"/>
      <protection locked="0"/>
    </xf>
    <xf numFmtId="0" fontId="0" fillId="37" borderId="175" xfId="0" applyFill="1" applyBorder="1" applyAlignment="1" applyProtection="1">
      <alignment horizontal="center" vertical="center" textRotation="90" wrapText="1"/>
      <protection locked="0"/>
    </xf>
    <xf numFmtId="0" fontId="44" fillId="37" borderId="196" xfId="0" applyFont="1" applyFill="1" applyBorder="1" applyAlignment="1">
      <alignment horizontal="center" vertical="center" textRotation="90" wrapText="1"/>
    </xf>
    <xf numFmtId="9" fontId="44" fillId="37" borderId="196" xfId="119" applyFont="1" applyFill="1" applyBorder="1" applyAlignment="1" applyProtection="1">
      <alignment horizontal="center" vertical="center" wrapText="1"/>
    </xf>
    <xf numFmtId="9" fontId="50" fillId="37" borderId="196" xfId="0" applyNumberFormat="1" applyFont="1" applyFill="1" applyBorder="1" applyAlignment="1">
      <alignment horizontal="center" vertical="center" wrapText="1"/>
    </xf>
    <xf numFmtId="0" fontId="44" fillId="4" borderId="196" xfId="0" applyFont="1" applyFill="1" applyBorder="1" applyAlignment="1" applyProtection="1">
      <alignment horizontal="center" vertical="center" wrapText="1"/>
      <protection locked="0"/>
    </xf>
    <xf numFmtId="0" fontId="44" fillId="37" borderId="196" xfId="0" applyFont="1" applyFill="1" applyBorder="1" applyAlignment="1" applyProtection="1">
      <alignment horizontal="center" vertical="center" textRotation="90" wrapText="1"/>
      <protection locked="0"/>
    </xf>
    <xf numFmtId="9" fontId="50" fillId="37" borderId="196" xfId="0" applyNumberFormat="1" applyFont="1" applyFill="1" applyBorder="1" applyAlignment="1">
      <alignment horizontal="center" vertical="center"/>
    </xf>
    <xf numFmtId="0" fontId="44" fillId="37" borderId="175" xfId="0" applyFont="1" applyFill="1" applyBorder="1" applyAlignment="1">
      <alignment horizontal="center" vertical="center" textRotation="90" wrapText="1"/>
    </xf>
    <xf numFmtId="0" fontId="44" fillId="37" borderId="222" xfId="0" applyFont="1" applyFill="1" applyBorder="1" applyAlignment="1" applyProtection="1">
      <alignment horizontal="center" vertical="center" textRotation="90" wrapText="1"/>
      <protection locked="0"/>
    </xf>
    <xf numFmtId="9" fontId="44" fillId="37" borderId="222" xfId="119" applyFont="1" applyFill="1" applyBorder="1" applyAlignment="1" applyProtection="1">
      <alignment horizontal="center" vertical="center" wrapText="1"/>
    </xf>
    <xf numFmtId="9" fontId="50" fillId="37" borderId="222" xfId="0" applyNumberFormat="1" applyFont="1" applyFill="1" applyBorder="1" applyAlignment="1">
      <alignment horizontal="center" vertical="center" wrapText="1"/>
    </xf>
    <xf numFmtId="9" fontId="44" fillId="37" borderId="26" xfId="119" applyFont="1" applyFill="1" applyBorder="1" applyAlignment="1" applyProtection="1">
      <alignment horizontal="center" vertical="center" wrapText="1"/>
    </xf>
    <xf numFmtId="0" fontId="44" fillId="37" borderId="222" xfId="0" applyFont="1" applyFill="1" applyBorder="1" applyAlignment="1">
      <alignment horizontal="center" vertical="center" textRotation="90" wrapText="1"/>
    </xf>
    <xf numFmtId="0" fontId="63" fillId="0" borderId="196" xfId="0" applyFont="1" applyBorder="1" applyAlignment="1" applyProtection="1">
      <alignment horizontal="center" vertical="center" wrapText="1"/>
      <protection locked="0"/>
    </xf>
    <xf numFmtId="0" fontId="63" fillId="4" borderId="196" xfId="0" applyFont="1" applyFill="1" applyBorder="1" applyAlignment="1" applyProtection="1">
      <alignment horizontal="center" vertical="center" wrapText="1"/>
      <protection locked="0"/>
    </xf>
    <xf numFmtId="9" fontId="5" fillId="37" borderId="175" xfId="119" applyFont="1" applyFill="1" applyBorder="1" applyAlignment="1" applyProtection="1">
      <alignment horizontal="center" vertical="center" wrapText="1"/>
    </xf>
    <xf numFmtId="9" fontId="7" fillId="37" borderId="175" xfId="0" applyNumberFormat="1" applyFont="1" applyFill="1" applyBorder="1" applyAlignment="1">
      <alignment horizontal="center" vertical="center" wrapText="1"/>
    </xf>
    <xf numFmtId="9" fontId="2" fillId="37" borderId="175" xfId="0" applyNumberFormat="1" applyFont="1" applyFill="1" applyBorder="1" applyAlignment="1">
      <alignment horizontal="center" vertical="center"/>
    </xf>
    <xf numFmtId="9" fontId="2" fillId="37" borderId="175" xfId="119" applyFont="1" applyFill="1" applyBorder="1" applyAlignment="1">
      <alignment horizontal="center" vertical="center" wrapText="1"/>
    </xf>
    <xf numFmtId="9" fontId="5" fillId="37" borderId="65" xfId="119" applyFont="1" applyFill="1" applyBorder="1" applyAlignment="1" applyProtection="1">
      <alignment horizontal="center" vertical="center" wrapText="1"/>
    </xf>
    <xf numFmtId="9" fontId="2" fillId="37" borderId="65" xfId="119" applyFont="1" applyFill="1" applyBorder="1" applyAlignment="1">
      <alignment horizontal="center" vertical="center" wrapText="1"/>
    </xf>
    <xf numFmtId="0" fontId="0" fillId="0" borderId="221" xfId="0" applyBorder="1" applyAlignment="1" applyProtection="1">
      <alignment horizontal="center" vertical="center" wrapText="1"/>
      <protection locked="0"/>
    </xf>
    <xf numFmtId="9" fontId="5" fillId="37" borderId="221" xfId="119" applyFont="1" applyFill="1" applyBorder="1" applyAlignment="1" applyProtection="1">
      <alignment horizontal="center" vertical="center" wrapText="1"/>
    </xf>
    <xf numFmtId="1" fontId="2" fillId="0" borderId="221" xfId="0" applyNumberFormat="1" applyFont="1" applyBorder="1" applyAlignment="1">
      <alignment horizontal="center" vertical="center" wrapText="1"/>
    </xf>
    <xf numFmtId="0" fontId="0" fillId="37" borderId="221" xfId="0" applyFill="1" applyBorder="1" applyAlignment="1">
      <alignment horizontal="center" vertical="center" textRotation="90" wrapText="1"/>
    </xf>
    <xf numFmtId="0" fontId="0" fillId="37" borderId="221" xfId="0" applyFill="1" applyBorder="1" applyAlignment="1" applyProtection="1">
      <alignment horizontal="center" vertical="center" textRotation="90" wrapText="1"/>
      <protection locked="0"/>
    </xf>
    <xf numFmtId="9" fontId="7" fillId="37" borderId="221" xfId="0" applyNumberFormat="1" applyFont="1" applyFill="1" applyBorder="1" applyAlignment="1">
      <alignment horizontal="center" vertical="center" wrapText="1"/>
    </xf>
    <xf numFmtId="9" fontId="2" fillId="37" borderId="221" xfId="0" applyNumberFormat="1" applyFont="1" applyFill="1" applyBorder="1" applyAlignment="1">
      <alignment horizontal="center" vertical="center"/>
    </xf>
    <xf numFmtId="0" fontId="2" fillId="37" borderId="221" xfId="0" applyFont="1" applyFill="1" applyBorder="1" applyAlignment="1">
      <alignment horizontal="center" vertical="center" wrapText="1"/>
    </xf>
    <xf numFmtId="1" fontId="0" fillId="0" borderId="221" xfId="0" applyNumberFormat="1" applyBorder="1" applyAlignment="1" applyProtection="1">
      <alignment horizontal="center" vertical="center" wrapText="1"/>
      <protection locked="0"/>
    </xf>
    <xf numFmtId="1" fontId="2" fillId="37" borderId="221" xfId="0" applyNumberFormat="1" applyFont="1" applyFill="1" applyBorder="1" applyAlignment="1">
      <alignment horizontal="center" vertical="center" wrapText="1"/>
    </xf>
    <xf numFmtId="9" fontId="2" fillId="37" borderId="221" xfId="119" applyFont="1" applyFill="1" applyBorder="1" applyAlignment="1">
      <alignment horizontal="center" vertical="center" wrapText="1"/>
    </xf>
    <xf numFmtId="0" fontId="6" fillId="0" borderId="30" xfId="0" applyFont="1" applyBorder="1" applyAlignment="1" applyProtection="1">
      <alignment horizontal="center" vertical="center" wrapText="1"/>
      <protection locked="0"/>
    </xf>
    <xf numFmtId="9" fontId="2" fillId="37" borderId="222" xfId="0" applyNumberFormat="1" applyFont="1" applyFill="1" applyBorder="1" applyAlignment="1">
      <alignment horizontal="center" vertical="center"/>
    </xf>
    <xf numFmtId="0" fontId="5" fillId="37" borderId="222" xfId="0" applyFont="1" applyFill="1" applyBorder="1" applyAlignment="1">
      <alignment horizontal="center" vertical="center" textRotation="90" wrapText="1"/>
    </xf>
    <xf numFmtId="0" fontId="5" fillId="37" borderId="222" xfId="0" applyFont="1" applyFill="1" applyBorder="1" applyAlignment="1" applyProtection="1">
      <alignment horizontal="center" vertical="center" textRotation="90" wrapText="1"/>
      <protection locked="0"/>
    </xf>
    <xf numFmtId="9" fontId="7" fillId="37" borderId="222" xfId="0" applyNumberFormat="1" applyFont="1" applyFill="1" applyBorder="1" applyAlignment="1">
      <alignment horizontal="center" vertical="center"/>
    </xf>
    <xf numFmtId="0" fontId="76" fillId="0" borderId="28" xfId="0" applyFont="1" applyBorder="1" applyAlignment="1" applyProtection="1">
      <alignment vertical="center" wrapText="1"/>
      <protection locked="0"/>
    </xf>
    <xf numFmtId="9" fontId="5" fillId="37" borderId="26" xfId="119" applyFont="1" applyFill="1" applyBorder="1" applyAlignment="1">
      <alignment horizontal="center" vertical="center" wrapText="1"/>
    </xf>
    <xf numFmtId="9" fontId="5" fillId="37" borderId="196" xfId="119" applyFont="1" applyFill="1" applyBorder="1" applyAlignment="1">
      <alignment horizontal="center" vertical="center" wrapText="1"/>
    </xf>
    <xf numFmtId="9" fontId="5" fillId="37" borderId="222" xfId="119" applyFont="1" applyFill="1" applyBorder="1" applyAlignment="1">
      <alignment horizontal="center" vertical="center" wrapText="1"/>
    </xf>
    <xf numFmtId="9" fontId="2" fillId="0" borderId="2" xfId="119" applyFont="1" applyBorder="1" applyAlignment="1">
      <alignment horizontal="center" vertical="center" wrapText="1"/>
    </xf>
    <xf numFmtId="0" fontId="6" fillId="0" borderId="196" xfId="0" applyFont="1" applyBorder="1" applyAlignment="1" applyProtection="1">
      <alignment horizontal="left" vertical="center" wrapText="1"/>
      <protection locked="0"/>
    </xf>
    <xf numFmtId="0" fontId="6" fillId="0" borderId="172" xfId="0" applyFont="1" applyBorder="1" applyAlignment="1" applyProtection="1">
      <alignment horizontal="left" vertical="center" wrapText="1"/>
      <protection locked="0"/>
    </xf>
    <xf numFmtId="0" fontId="0" fillId="0" borderId="222" xfId="0" applyBorder="1" applyAlignment="1" applyProtection="1">
      <alignment horizontal="left" vertical="center" wrapText="1"/>
      <protection locked="0"/>
    </xf>
    <xf numFmtId="0" fontId="6" fillId="0" borderId="196" xfId="0" applyFont="1" applyBorder="1" applyAlignment="1" applyProtection="1">
      <alignment vertical="center" wrapText="1"/>
      <protection locked="0"/>
    </xf>
    <xf numFmtId="0" fontId="6" fillId="0" borderId="172" xfId="0" applyFont="1" applyBorder="1" applyAlignment="1" applyProtection="1">
      <alignment vertical="center" wrapText="1"/>
      <protection locked="0"/>
    </xf>
    <xf numFmtId="0" fontId="6" fillId="0" borderId="222" xfId="0" applyFont="1" applyBorder="1" applyAlignment="1" applyProtection="1">
      <alignment wrapText="1"/>
      <protection locked="0"/>
    </xf>
    <xf numFmtId="0" fontId="6" fillId="0" borderId="184" xfId="0" applyFont="1" applyBorder="1" applyAlignment="1" applyProtection="1">
      <alignment wrapText="1"/>
      <protection locked="0"/>
    </xf>
    <xf numFmtId="0" fontId="6" fillId="0" borderId="196" xfId="0" applyFont="1" applyBorder="1" applyAlignment="1" applyProtection="1">
      <alignment wrapText="1"/>
      <protection locked="0"/>
    </xf>
    <xf numFmtId="0" fontId="6" fillId="0" borderId="172" xfId="0" applyFont="1" applyBorder="1" applyAlignment="1" applyProtection="1">
      <alignment wrapText="1"/>
      <protection locked="0"/>
    </xf>
    <xf numFmtId="0" fontId="44" fillId="0" borderId="26" xfId="0" applyFont="1" applyBorder="1" applyAlignment="1" applyProtection="1">
      <alignment vertical="center" wrapText="1"/>
      <protection locked="0"/>
    </xf>
    <xf numFmtId="0" fontId="0" fillId="0" borderId="57" xfId="0" applyBorder="1" applyAlignment="1" applyProtection="1">
      <alignment vertical="center" wrapText="1"/>
      <protection locked="0"/>
    </xf>
    <xf numFmtId="0" fontId="44" fillId="0" borderId="196" xfId="0" applyFont="1" applyBorder="1" applyAlignment="1" applyProtection="1">
      <alignment vertical="center" wrapText="1"/>
      <protection locked="0"/>
    </xf>
    <xf numFmtId="1" fontId="2" fillId="0" borderId="172" xfId="0" applyNumberFormat="1" applyFont="1" applyBorder="1" applyAlignment="1">
      <alignment horizontal="center" vertical="center" wrapText="1"/>
    </xf>
    <xf numFmtId="1" fontId="2" fillId="0" borderId="184" xfId="0" applyNumberFormat="1" applyFont="1" applyBorder="1" applyAlignment="1">
      <alignment horizontal="center" vertical="center" wrapText="1"/>
    </xf>
    <xf numFmtId="0" fontId="30" fillId="0" borderId="26" xfId="0" applyFont="1" applyBorder="1" applyAlignment="1" applyProtection="1">
      <alignment vertical="center" wrapText="1"/>
      <protection locked="0"/>
    </xf>
    <xf numFmtId="0" fontId="5" fillId="0" borderId="196" xfId="0" applyFont="1" applyBorder="1" applyAlignment="1" applyProtection="1">
      <alignment horizontal="left" vertical="center" wrapText="1"/>
      <protection locked="0"/>
    </xf>
    <xf numFmtId="0" fontId="32" fillId="0" borderId="196" xfId="0" applyFont="1" applyBorder="1" applyAlignment="1" applyProtection="1">
      <alignment horizontal="left" vertical="center" wrapText="1"/>
      <protection locked="0"/>
    </xf>
    <xf numFmtId="1" fontId="7" fillId="0" borderId="196" xfId="0" applyNumberFormat="1" applyFont="1" applyBorder="1" applyAlignment="1">
      <alignment horizontal="center" vertical="center" wrapText="1"/>
    </xf>
    <xf numFmtId="1" fontId="7" fillId="0" borderId="222" xfId="0" applyNumberFormat="1" applyFont="1" applyBorder="1" applyAlignment="1">
      <alignment horizontal="center" vertical="center" wrapText="1"/>
    </xf>
    <xf numFmtId="0" fontId="5" fillId="0" borderId="222" xfId="0" applyFont="1" applyBorder="1" applyAlignment="1" applyProtection="1">
      <alignment horizontal="left" vertical="center" wrapText="1"/>
      <protection locked="0"/>
    </xf>
    <xf numFmtId="0" fontId="13" fillId="0" borderId="196" xfId="0" applyFont="1" applyBorder="1" applyAlignment="1" applyProtection="1">
      <alignment horizontal="left" vertical="center" wrapText="1"/>
      <protection locked="0"/>
    </xf>
    <xf numFmtId="0" fontId="30" fillId="0" borderId="196" xfId="0" applyFont="1" applyBorder="1" applyAlignment="1" applyProtection="1">
      <alignment horizontal="left" vertical="center" wrapText="1"/>
      <protection locked="0"/>
    </xf>
    <xf numFmtId="0" fontId="0" fillId="0" borderId="196" xfId="0" applyBorder="1" applyAlignment="1" applyProtection="1">
      <alignment horizontal="left" vertical="top" wrapText="1"/>
      <protection locked="0"/>
    </xf>
    <xf numFmtId="9" fontId="7" fillId="37" borderId="26" xfId="119" applyFont="1" applyFill="1" applyBorder="1" applyAlignment="1">
      <alignment horizontal="center" vertical="center" wrapText="1"/>
    </xf>
    <xf numFmtId="9" fontId="7" fillId="37" borderId="28" xfId="119" applyFont="1" applyFill="1" applyBorder="1" applyAlignment="1">
      <alignment horizontal="center" vertical="center" wrapText="1"/>
    </xf>
    <xf numFmtId="1" fontId="7" fillId="37" borderId="196" xfId="0" applyNumberFormat="1" applyFont="1" applyFill="1" applyBorder="1" applyAlignment="1">
      <alignment horizontal="center" vertical="center" wrapText="1"/>
    </xf>
    <xf numFmtId="9" fontId="7" fillId="37" borderId="196" xfId="119" applyFont="1" applyFill="1" applyBorder="1" applyAlignment="1">
      <alignment horizontal="center" vertical="center" wrapText="1"/>
    </xf>
    <xf numFmtId="9" fontId="7" fillId="37" borderId="2" xfId="119" applyFont="1" applyFill="1" applyBorder="1" applyAlignment="1">
      <alignment horizontal="center" vertical="center" wrapText="1"/>
    </xf>
    <xf numFmtId="0" fontId="5" fillId="37" borderId="175" xfId="0" applyFont="1" applyFill="1" applyBorder="1" applyAlignment="1">
      <alignment horizontal="center" vertical="center" textRotation="90" wrapText="1"/>
    </xf>
    <xf numFmtId="1" fontId="7" fillId="37" borderId="222" xfId="0" applyNumberFormat="1" applyFont="1" applyFill="1" applyBorder="1" applyAlignment="1">
      <alignment horizontal="center" vertical="center" wrapText="1"/>
    </xf>
    <xf numFmtId="9" fontId="7" fillId="37" borderId="222" xfId="119" applyFont="1" applyFill="1" applyBorder="1" applyAlignment="1">
      <alignment horizontal="center" vertical="center" wrapText="1"/>
    </xf>
    <xf numFmtId="9" fontId="7" fillId="37" borderId="29" xfId="119" applyFont="1" applyFill="1" applyBorder="1" applyAlignment="1">
      <alignment horizontal="center" vertical="center" wrapText="1"/>
    </xf>
    <xf numFmtId="0" fontId="5" fillId="0" borderId="222" xfId="0" applyFont="1" applyBorder="1" applyAlignment="1" applyProtection="1">
      <alignment horizontal="center" vertical="top" wrapText="1"/>
      <protection locked="0"/>
    </xf>
    <xf numFmtId="0" fontId="5" fillId="4" borderId="222" xfId="0" applyFont="1" applyFill="1" applyBorder="1" applyAlignment="1" applyProtection="1">
      <alignment horizontal="center" vertical="top" wrapText="1"/>
      <protection locked="0"/>
    </xf>
    <xf numFmtId="0" fontId="5" fillId="37" borderId="175" xfId="0" applyFont="1" applyFill="1" applyBorder="1" applyAlignment="1" applyProtection="1">
      <alignment horizontal="center" vertical="center" textRotation="90" wrapText="1"/>
      <protection locked="0"/>
    </xf>
    <xf numFmtId="0" fontId="72" fillId="0" borderId="0" xfId="0" applyFont="1" applyAlignment="1" applyProtection="1">
      <alignment horizontal="center" vertical="center" wrapText="1"/>
      <protection locked="0"/>
    </xf>
    <xf numFmtId="16" fontId="0" fillId="0" borderId="26" xfId="0" applyNumberFormat="1" applyBorder="1" applyAlignment="1" applyProtection="1">
      <alignment vertical="center" wrapText="1"/>
      <protection locked="0"/>
    </xf>
    <xf numFmtId="0" fontId="76" fillId="0" borderId="26" xfId="0" applyFont="1" applyBorder="1" applyAlignment="1" applyProtection="1">
      <alignment vertical="center" wrapText="1"/>
      <protection locked="0"/>
    </xf>
    <xf numFmtId="0" fontId="80" fillId="0" borderId="196" xfId="0" applyFont="1" applyBorder="1" applyAlignment="1" applyProtection="1">
      <alignment vertical="center" wrapText="1"/>
      <protection locked="0"/>
    </xf>
    <xf numFmtId="0" fontId="76" fillId="0" borderId="196" xfId="0" applyFont="1" applyBorder="1" applyAlignment="1" applyProtection="1">
      <alignment vertical="center" wrapText="1"/>
      <protection locked="0"/>
    </xf>
    <xf numFmtId="0" fontId="76" fillId="0" borderId="222" xfId="0" applyFont="1" applyBorder="1" applyAlignment="1" applyProtection="1">
      <alignment vertical="center" wrapText="1"/>
      <protection locked="0"/>
    </xf>
    <xf numFmtId="0" fontId="76" fillId="0" borderId="196" xfId="0" applyFont="1" applyBorder="1" applyAlignment="1" applyProtection="1">
      <alignment horizontal="center" vertical="center" wrapText="1"/>
      <protection locked="0"/>
    </xf>
    <xf numFmtId="0" fontId="80" fillId="0" borderId="196" xfId="0" applyFont="1" applyBorder="1" applyAlignment="1" applyProtection="1">
      <alignment horizontal="center" vertical="center" wrapText="1"/>
      <protection locked="0"/>
    </xf>
    <xf numFmtId="0" fontId="76" fillId="0" borderId="222" xfId="0" applyFont="1" applyBorder="1" applyAlignment="1" applyProtection="1">
      <alignment horizontal="center" vertical="center" wrapText="1"/>
      <protection locked="0"/>
    </xf>
    <xf numFmtId="0" fontId="76" fillId="0" borderId="28" xfId="0" applyFont="1" applyBorder="1" applyAlignment="1" applyProtection="1">
      <alignment horizontal="center" vertical="center" wrapText="1"/>
      <protection locked="0"/>
    </xf>
    <xf numFmtId="0" fontId="76" fillId="0" borderId="26" xfId="0" applyFont="1" applyBorder="1" applyAlignment="1" applyProtection="1">
      <alignment horizontal="center" vertical="center" wrapText="1"/>
      <protection locked="0"/>
    </xf>
    <xf numFmtId="0" fontId="62" fillId="4" borderId="45" xfId="0" applyFont="1" applyFill="1" applyBorder="1" applyAlignment="1" applyProtection="1">
      <alignment vertical="center" wrapText="1"/>
      <protection locked="0"/>
    </xf>
    <xf numFmtId="0" fontId="44" fillId="4" borderId="65" xfId="0" applyFont="1" applyFill="1" applyBorder="1" applyAlignment="1" applyProtection="1">
      <alignment vertical="center" wrapText="1"/>
      <protection locked="0"/>
    </xf>
    <xf numFmtId="1" fontId="0" fillId="4" borderId="65" xfId="0" applyNumberFormat="1" applyFill="1" applyBorder="1" applyAlignment="1">
      <alignment horizontal="center" vertical="center" wrapText="1"/>
    </xf>
    <xf numFmtId="1" fontId="0" fillId="4" borderId="196" xfId="0" applyNumberFormat="1" applyFill="1" applyBorder="1" applyAlignment="1">
      <alignment horizontal="center" vertical="center" wrapText="1"/>
    </xf>
    <xf numFmtId="0" fontId="5" fillId="37" borderId="26" xfId="0" applyFont="1" applyFill="1" applyBorder="1" applyAlignment="1" applyProtection="1">
      <alignment horizontal="center" vertical="center" wrapText="1"/>
      <protection locked="0"/>
    </xf>
    <xf numFmtId="0" fontId="5" fillId="37" borderId="45" xfId="0" applyFont="1" applyFill="1" applyBorder="1" applyAlignment="1" applyProtection="1">
      <alignment horizontal="center" vertical="center" wrapText="1"/>
      <protection locked="0"/>
    </xf>
    <xf numFmtId="0" fontId="5" fillId="37" borderId="53" xfId="0" applyFont="1" applyFill="1" applyBorder="1" applyAlignment="1" applyProtection="1">
      <alignment horizontal="center" vertical="center" wrapText="1"/>
      <protection locked="0"/>
    </xf>
    <xf numFmtId="9" fontId="5" fillId="0" borderId="28" xfId="0" applyNumberFormat="1" applyFont="1" applyBorder="1" applyAlignment="1" applyProtection="1">
      <alignment horizontal="center" vertical="center" wrapText="1"/>
      <protection locked="0"/>
    </xf>
    <xf numFmtId="9" fontId="5" fillId="0" borderId="2" xfId="0" applyNumberFormat="1" applyFont="1" applyBorder="1" applyAlignment="1" applyProtection="1">
      <alignment horizontal="center" vertical="center" wrapText="1"/>
      <protection locked="0"/>
    </xf>
    <xf numFmtId="9" fontId="5" fillId="0" borderId="29" xfId="0" applyNumberFormat="1" applyFont="1"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196" xfId="0" applyBorder="1" applyAlignment="1" applyProtection="1">
      <alignment horizontal="center" vertical="center" wrapText="1"/>
      <protection locked="0"/>
    </xf>
    <xf numFmtId="0" fontId="0" fillId="0" borderId="222"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0" fillId="0" borderId="191" xfId="0" applyBorder="1" applyAlignment="1" applyProtection="1">
      <alignment horizontal="center" vertical="center" wrapText="1"/>
      <protection locked="0"/>
    </xf>
    <xf numFmtId="0" fontId="0" fillId="0" borderId="214" xfId="0" applyBorder="1" applyAlignment="1" applyProtection="1">
      <alignment horizontal="center" vertical="center" wrapText="1"/>
      <protection locked="0"/>
    </xf>
    <xf numFmtId="0" fontId="2" fillId="37" borderId="94" xfId="0" applyFont="1" applyFill="1" applyBorder="1" applyAlignment="1" applyProtection="1">
      <alignment horizontal="center" vertical="top" wrapText="1"/>
      <protection locked="0"/>
    </xf>
    <xf numFmtId="0" fontId="2" fillId="37" borderId="95" xfId="0" applyFont="1" applyFill="1" applyBorder="1" applyAlignment="1" applyProtection="1">
      <alignment horizontal="center" vertical="top" wrapText="1"/>
      <protection locked="0"/>
    </xf>
    <xf numFmtId="0" fontId="2" fillId="37" borderId="97" xfId="0" applyFont="1" applyFill="1" applyBorder="1" applyAlignment="1" applyProtection="1">
      <alignment horizontal="center" vertical="top" wrapText="1"/>
      <protection locked="0"/>
    </xf>
    <xf numFmtId="0" fontId="2" fillId="37" borderId="28" xfId="0" applyFont="1" applyFill="1" applyBorder="1" applyAlignment="1" applyProtection="1">
      <alignment horizontal="center" vertical="top" wrapText="1"/>
      <protection locked="0"/>
    </xf>
    <xf numFmtId="0" fontId="2" fillId="37" borderId="2" xfId="0" applyFont="1" applyFill="1" applyBorder="1" applyAlignment="1" applyProtection="1">
      <alignment horizontal="center" vertical="top" wrapText="1"/>
      <protection locked="0"/>
    </xf>
    <xf numFmtId="0" fontId="2" fillId="37" borderId="29" xfId="0" applyFont="1" applyFill="1" applyBorder="1" applyAlignment="1" applyProtection="1">
      <alignment horizontal="center" vertical="top" wrapText="1"/>
      <protection locked="0"/>
    </xf>
    <xf numFmtId="0" fontId="0" fillId="0" borderId="87" xfId="0" applyBorder="1" applyAlignment="1" applyProtection="1">
      <alignment horizontal="center" vertical="top" wrapText="1"/>
      <protection locked="0"/>
    </xf>
    <xf numFmtId="0" fontId="0" fillId="0" borderId="88" xfId="0" applyBorder="1" applyAlignment="1" applyProtection="1">
      <alignment horizontal="center" vertical="top" wrapText="1"/>
      <protection locked="0"/>
    </xf>
    <xf numFmtId="0" fontId="0" fillId="0" borderId="89" xfId="0" applyBorder="1" applyAlignment="1" applyProtection="1">
      <alignment horizontal="center" vertical="top" wrapText="1"/>
      <protection locked="0"/>
    </xf>
    <xf numFmtId="0" fontId="0" fillId="0" borderId="28"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87" xfId="0" applyBorder="1" applyAlignment="1" applyProtection="1">
      <alignment horizontal="center" vertical="center" wrapText="1"/>
      <protection locked="0"/>
    </xf>
    <xf numFmtId="0" fontId="0" fillId="0" borderId="88" xfId="0" applyBorder="1" applyAlignment="1" applyProtection="1">
      <alignment horizontal="center" vertical="center" wrapText="1"/>
      <protection locked="0"/>
    </xf>
    <xf numFmtId="0" fontId="0" fillId="0" borderId="89" xfId="0" applyBorder="1" applyAlignment="1" applyProtection="1">
      <alignment horizontal="center" vertical="center" wrapText="1"/>
      <protection locked="0"/>
    </xf>
    <xf numFmtId="0" fontId="7" fillId="37" borderId="30" xfId="0" applyFont="1" applyFill="1" applyBorder="1" applyAlignment="1" applyProtection="1">
      <alignment horizontal="center" vertical="center" wrapText="1"/>
      <protection locked="0"/>
    </xf>
    <xf numFmtId="0" fontId="7" fillId="37" borderId="44" xfId="0" applyFont="1" applyFill="1" applyBorder="1" applyAlignment="1" applyProtection="1">
      <alignment horizontal="center" vertical="center" wrapText="1"/>
      <protection locked="0"/>
    </xf>
    <xf numFmtId="0" fontId="7" fillId="37" borderId="52" xfId="0" applyFont="1" applyFill="1" applyBorder="1" applyAlignment="1" applyProtection="1">
      <alignment horizontal="center" vertical="center" wrapText="1"/>
      <protection locked="0"/>
    </xf>
    <xf numFmtId="0" fontId="7" fillId="37" borderId="28" xfId="0" applyFont="1" applyFill="1" applyBorder="1" applyAlignment="1" applyProtection="1">
      <alignment horizontal="center" vertical="center" wrapText="1"/>
      <protection locked="0"/>
    </xf>
    <xf numFmtId="0" fontId="7" fillId="37" borderId="2" xfId="0" applyFont="1" applyFill="1" applyBorder="1" applyAlignment="1" applyProtection="1">
      <alignment horizontal="center" vertical="center" wrapText="1"/>
      <protection locked="0"/>
    </xf>
    <xf numFmtId="0" fontId="7" fillId="37" borderId="29" xfId="0" applyFont="1" applyFill="1" applyBorder="1" applyAlignment="1" applyProtection="1">
      <alignment horizontal="center" vertical="center" wrapText="1"/>
      <protection locked="0"/>
    </xf>
    <xf numFmtId="0" fontId="7" fillId="0" borderId="26" xfId="0" applyFont="1" applyBorder="1" applyAlignment="1" applyProtection="1">
      <alignment horizontal="center" vertical="center" wrapText="1"/>
      <protection locked="0"/>
    </xf>
    <xf numFmtId="0" fontId="7" fillId="0" borderId="45" xfId="0" applyFont="1" applyBorder="1" applyAlignment="1" applyProtection="1">
      <alignment horizontal="center" vertical="center" wrapText="1"/>
      <protection locked="0"/>
    </xf>
    <xf numFmtId="0" fontId="7" fillId="0" borderId="53" xfId="0" applyFont="1" applyBorder="1" applyAlignment="1" applyProtection="1">
      <alignment horizontal="center" vertical="center" wrapText="1"/>
      <protection locked="0"/>
    </xf>
    <xf numFmtId="0" fontId="5" fillId="37" borderId="28" xfId="0" applyFont="1" applyFill="1" applyBorder="1" applyAlignment="1" applyProtection="1">
      <alignment horizontal="center" vertical="center" wrapText="1"/>
      <protection locked="0"/>
    </xf>
    <xf numFmtId="0" fontId="5" fillId="37" borderId="2" xfId="0" applyFont="1" applyFill="1" applyBorder="1" applyAlignment="1" applyProtection="1">
      <alignment horizontal="center" vertical="center" wrapText="1"/>
      <protection locked="0"/>
    </xf>
    <xf numFmtId="0" fontId="5" fillId="37" borderId="29" xfId="0" applyFont="1" applyFill="1" applyBorder="1" applyAlignment="1" applyProtection="1">
      <alignment horizontal="center" vertical="center" wrapText="1"/>
      <protection locked="0"/>
    </xf>
    <xf numFmtId="0" fontId="7" fillId="37" borderId="28" xfId="0" applyFont="1" applyFill="1" applyBorder="1" applyAlignment="1">
      <alignment horizontal="center" vertical="center" wrapText="1"/>
    </xf>
    <xf numFmtId="0" fontId="7" fillId="37" borderId="2" xfId="0" applyFont="1" applyFill="1" applyBorder="1" applyAlignment="1">
      <alignment horizontal="center" vertical="center" wrapText="1"/>
    </xf>
    <xf numFmtId="0" fontId="7" fillId="37" borderId="29" xfId="0" applyFont="1" applyFill="1" applyBorder="1" applyAlignment="1">
      <alignment horizontal="center" vertical="center" wrapText="1"/>
    </xf>
    <xf numFmtId="0" fontId="0" fillId="37" borderId="28" xfId="0" applyFill="1" applyBorder="1" applyAlignment="1" applyProtection="1">
      <alignment horizontal="center" vertical="center" wrapText="1"/>
      <protection locked="0"/>
    </xf>
    <xf numFmtId="0" fontId="0" fillId="37" borderId="2" xfId="0" applyFill="1" applyBorder="1" applyAlignment="1" applyProtection="1">
      <alignment horizontal="center" vertical="center" wrapText="1"/>
      <protection locked="0"/>
    </xf>
    <xf numFmtId="0" fontId="0" fillId="37" borderId="29" xfId="0" applyFill="1" applyBorder="1" applyAlignment="1" applyProtection="1">
      <alignment horizontal="center" vertical="center" wrapText="1"/>
      <protection locked="0"/>
    </xf>
    <xf numFmtId="0" fontId="0" fillId="0" borderId="45" xfId="0" applyBorder="1" applyAlignment="1" applyProtection="1">
      <alignment horizontal="center" vertical="center" wrapText="1"/>
      <protection locked="0"/>
    </xf>
    <xf numFmtId="0" fontId="0" fillId="0" borderId="53" xfId="0" applyBorder="1" applyAlignment="1" applyProtection="1">
      <alignment horizontal="center" vertical="center" wrapText="1"/>
      <protection locked="0"/>
    </xf>
    <xf numFmtId="0" fontId="5" fillId="37" borderId="28" xfId="0" applyFont="1" applyFill="1" applyBorder="1" applyAlignment="1">
      <alignment horizontal="center" vertical="center" wrapText="1"/>
    </xf>
    <xf numFmtId="0" fontId="5" fillId="37" borderId="2" xfId="0" applyFont="1" applyFill="1" applyBorder="1" applyAlignment="1">
      <alignment horizontal="center" vertical="center" wrapText="1"/>
    </xf>
    <xf numFmtId="0" fontId="5" fillId="37" borderId="29" xfId="0" applyFont="1" applyFill="1" applyBorder="1" applyAlignment="1">
      <alignment horizontal="center" vertical="center" wrapText="1"/>
    </xf>
    <xf numFmtId="1" fontId="5" fillId="0" borderId="26" xfId="0" applyNumberFormat="1" applyFont="1" applyBorder="1" applyAlignment="1" applyProtection="1">
      <alignment horizontal="center" vertical="center" wrapText="1"/>
      <protection locked="0"/>
    </xf>
    <xf numFmtId="1" fontId="5" fillId="0" borderId="45" xfId="0" applyNumberFormat="1" applyFont="1" applyBorder="1" applyAlignment="1" applyProtection="1">
      <alignment horizontal="center" vertical="center" wrapText="1"/>
      <protection locked="0"/>
    </xf>
    <xf numFmtId="1" fontId="5" fillId="0" borderId="53" xfId="0" applyNumberFormat="1" applyFont="1" applyBorder="1" applyAlignment="1" applyProtection="1">
      <alignment horizontal="center" vertical="center" wrapText="1"/>
      <protection locked="0"/>
    </xf>
    <xf numFmtId="0" fontId="5" fillId="37" borderId="26" xfId="0" applyFont="1" applyFill="1" applyBorder="1" applyAlignment="1">
      <alignment horizontal="center" vertical="center" wrapText="1"/>
    </xf>
    <xf numFmtId="0" fontId="5" fillId="37" borderId="45" xfId="0" applyFont="1" applyFill="1" applyBorder="1" applyAlignment="1">
      <alignment horizontal="center" vertical="center" wrapText="1"/>
    </xf>
    <xf numFmtId="0" fontId="5" fillId="37" borderId="53" xfId="0" applyFont="1" applyFill="1" applyBorder="1" applyAlignment="1">
      <alignment horizontal="center" vertical="center" wrapText="1"/>
    </xf>
    <xf numFmtId="9" fontId="7" fillId="37" borderId="26" xfId="0" applyNumberFormat="1" applyFont="1" applyFill="1" applyBorder="1" applyAlignment="1">
      <alignment horizontal="center" vertical="center" wrapText="1"/>
    </xf>
    <xf numFmtId="0" fontId="7" fillId="37" borderId="45" xfId="0" applyFont="1" applyFill="1" applyBorder="1" applyAlignment="1">
      <alignment horizontal="center" vertical="center" wrapText="1"/>
    </xf>
    <xf numFmtId="0" fontId="7" fillId="37" borderId="53" xfId="0" applyFont="1" applyFill="1" applyBorder="1" applyAlignment="1">
      <alignment horizontal="center" vertical="center" wrapText="1"/>
    </xf>
    <xf numFmtId="9" fontId="5" fillId="0" borderId="26" xfId="66" applyFont="1" applyFill="1" applyBorder="1" applyAlignment="1" applyProtection="1">
      <alignment horizontal="center" vertical="center" wrapText="1"/>
      <protection locked="0"/>
    </xf>
    <xf numFmtId="9" fontId="5" fillId="0" borderId="45" xfId="66" applyFont="1" applyFill="1" applyBorder="1" applyAlignment="1" applyProtection="1">
      <alignment horizontal="center" vertical="center" wrapText="1"/>
      <protection locked="0"/>
    </xf>
    <xf numFmtId="9" fontId="5" fillId="0" borderId="53" xfId="66" applyFont="1" applyFill="1" applyBorder="1" applyAlignment="1" applyProtection="1">
      <alignment horizontal="center" vertical="center" wrapText="1"/>
      <protection locked="0"/>
    </xf>
    <xf numFmtId="9" fontId="5" fillId="37" borderId="26" xfId="66" applyFont="1" applyFill="1" applyBorder="1" applyAlignment="1" applyProtection="1">
      <alignment horizontal="center" vertical="center" wrapText="1"/>
    </xf>
    <xf numFmtId="9" fontId="5" fillId="37" borderId="45" xfId="66" applyFont="1" applyFill="1" applyBorder="1" applyAlignment="1" applyProtection="1">
      <alignment horizontal="center" vertical="center" wrapText="1"/>
    </xf>
    <xf numFmtId="9" fontId="5" fillId="37" borderId="53" xfId="66" applyFont="1" applyFill="1" applyBorder="1" applyAlignment="1" applyProtection="1">
      <alignment horizontal="center" vertical="center" wrapText="1"/>
    </xf>
    <xf numFmtId="0" fontId="0" fillId="37" borderId="26" xfId="0" applyFill="1" applyBorder="1" applyAlignment="1">
      <alignment horizontal="center" vertical="center" wrapText="1"/>
    </xf>
    <xf numFmtId="0" fontId="0" fillId="37" borderId="45" xfId="0" applyFill="1" applyBorder="1" applyAlignment="1">
      <alignment horizontal="center" vertical="center" wrapText="1"/>
    </xf>
    <xf numFmtId="0" fontId="0" fillId="37" borderId="53" xfId="0" applyFill="1" applyBorder="1" applyAlignment="1">
      <alignment horizontal="center" vertical="center" wrapText="1"/>
    </xf>
    <xf numFmtId="0" fontId="5" fillId="37" borderId="31" xfId="0" applyFont="1" applyFill="1" applyBorder="1" applyAlignment="1" applyProtection="1">
      <alignment horizontal="center" vertical="center" wrapText="1"/>
      <protection locked="0"/>
    </xf>
    <xf numFmtId="0" fontId="5" fillId="0" borderId="26" xfId="0" applyFont="1" applyBorder="1" applyAlignment="1" applyProtection="1">
      <alignment horizontal="center" vertical="center" wrapText="1"/>
      <protection locked="0"/>
    </xf>
    <xf numFmtId="0" fontId="5" fillId="0" borderId="196" xfId="0" applyFont="1" applyBorder="1" applyAlignment="1" applyProtection="1">
      <alignment horizontal="center" vertical="center" wrapText="1"/>
      <protection locked="0"/>
    </xf>
    <xf numFmtId="0" fontId="5" fillId="0" borderId="222" xfId="0" applyFont="1" applyBorder="1" applyAlignment="1" applyProtection="1">
      <alignment horizontal="center" vertical="center" wrapText="1"/>
      <protection locked="0"/>
    </xf>
    <xf numFmtId="0" fontId="5" fillId="0" borderId="27" xfId="0" applyFont="1" applyBorder="1" applyAlignment="1" applyProtection="1">
      <alignment horizontal="center" vertical="center" wrapText="1"/>
      <protection locked="0"/>
    </xf>
    <xf numFmtId="0" fontId="5" fillId="0" borderId="191" xfId="0" applyFont="1" applyBorder="1" applyAlignment="1" applyProtection="1">
      <alignment horizontal="center" vertical="center" wrapText="1"/>
      <protection locked="0"/>
    </xf>
    <xf numFmtId="0" fontId="5" fillId="0" borderId="214" xfId="0" applyFont="1" applyBorder="1" applyAlignment="1" applyProtection="1">
      <alignment horizontal="center" vertical="center" wrapText="1"/>
      <protection locked="0"/>
    </xf>
    <xf numFmtId="0" fontId="0" fillId="37" borderId="28" xfId="0" applyFill="1" applyBorder="1" applyAlignment="1">
      <alignment horizontal="center" vertical="center" wrapText="1"/>
    </xf>
    <xf numFmtId="0" fontId="0" fillId="37" borderId="2" xfId="0" applyFill="1" applyBorder="1" applyAlignment="1">
      <alignment horizontal="center" vertical="center" wrapText="1"/>
    </xf>
    <xf numFmtId="0" fontId="0" fillId="37" borderId="29" xfId="0" applyFill="1" applyBorder="1" applyAlignment="1">
      <alignment horizontal="center" vertical="center" wrapText="1"/>
    </xf>
    <xf numFmtId="0" fontId="5" fillId="0" borderId="45" xfId="0" applyFont="1" applyBorder="1" applyAlignment="1" applyProtection="1">
      <alignment horizontal="center" vertical="center" wrapText="1"/>
      <protection locked="0"/>
    </xf>
    <xf numFmtId="0" fontId="5" fillId="0" borderId="53" xfId="0" applyFont="1" applyBorder="1" applyAlignment="1" applyProtection="1">
      <alignment horizontal="center" vertical="center" wrapText="1"/>
      <protection locked="0"/>
    </xf>
    <xf numFmtId="0" fontId="44" fillId="0" borderId="28"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29" xfId="0" applyFont="1" applyBorder="1" applyAlignment="1">
      <alignment horizontal="center" vertical="center" wrapText="1"/>
    </xf>
    <xf numFmtId="9" fontId="5" fillId="0" borderId="26" xfId="0" applyNumberFormat="1" applyFont="1" applyBorder="1" applyAlignment="1" applyProtection="1">
      <alignment horizontal="center" vertical="center" wrapText="1"/>
      <protection locked="0"/>
    </xf>
    <xf numFmtId="9" fontId="5" fillId="0" borderId="45" xfId="0" applyNumberFormat="1" applyFont="1" applyBorder="1" applyAlignment="1" applyProtection="1">
      <alignment horizontal="center" vertical="center" wrapText="1"/>
      <protection locked="0"/>
    </xf>
    <xf numFmtId="9" fontId="5" fillId="0" borderId="53" xfId="0" applyNumberFormat="1" applyFont="1" applyBorder="1" applyAlignment="1" applyProtection="1">
      <alignment horizontal="center" vertical="center" wrapText="1"/>
      <protection locked="0"/>
    </xf>
    <xf numFmtId="0" fontId="5" fillId="0" borderId="2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9" xfId="0" applyFont="1" applyBorder="1" applyAlignment="1">
      <alignment horizontal="center" vertical="center" wrapText="1"/>
    </xf>
    <xf numFmtId="0" fontId="5" fillId="39" borderId="31" xfId="0" applyFont="1" applyFill="1" applyBorder="1" applyAlignment="1">
      <alignment horizontal="center" vertical="center" wrapText="1"/>
    </xf>
    <xf numFmtId="0" fontId="5" fillId="39" borderId="2" xfId="0" applyFont="1" applyFill="1" applyBorder="1" applyAlignment="1">
      <alignment horizontal="center" vertical="center" wrapText="1"/>
    </xf>
    <xf numFmtId="0" fontId="5" fillId="39" borderId="1" xfId="0" applyFont="1" applyFill="1" applyBorder="1" applyAlignment="1">
      <alignment horizontal="center" vertical="center" wrapText="1"/>
    </xf>
    <xf numFmtId="0" fontId="0" fillId="37" borderId="26" xfId="0" applyFill="1" applyBorder="1" applyAlignment="1" applyProtection="1">
      <alignment horizontal="center" vertical="top" wrapText="1"/>
      <protection locked="0"/>
    </xf>
    <xf numFmtId="0" fontId="0" fillId="37" borderId="45" xfId="0" applyFill="1" applyBorder="1" applyAlignment="1" applyProtection="1">
      <alignment horizontal="center" vertical="top" wrapText="1"/>
      <protection locked="0"/>
    </xf>
    <xf numFmtId="0" fontId="0" fillId="37" borderId="53" xfId="0" applyFill="1" applyBorder="1" applyAlignment="1" applyProtection="1">
      <alignment horizontal="center" vertical="top" wrapText="1"/>
      <protection locked="0"/>
    </xf>
    <xf numFmtId="0" fontId="0" fillId="0" borderId="27" xfId="0" applyBorder="1" applyAlignment="1" applyProtection="1">
      <alignment horizontal="center" vertical="top" wrapText="1"/>
      <protection locked="0"/>
    </xf>
    <xf numFmtId="0" fontId="0" fillId="0" borderId="60" xfId="0" applyBorder="1" applyAlignment="1" applyProtection="1">
      <alignment horizontal="center" vertical="top" wrapText="1"/>
      <protection locked="0"/>
    </xf>
    <xf numFmtId="0" fontId="0" fillId="0" borderId="59" xfId="0" applyBorder="1" applyAlignment="1" applyProtection="1">
      <alignment horizontal="center" vertical="top" wrapText="1"/>
      <protection locked="0"/>
    </xf>
    <xf numFmtId="0" fontId="0" fillId="0" borderId="31" xfId="0" applyBorder="1" applyAlignment="1" applyProtection="1">
      <alignment horizontal="center" vertical="center" wrapText="1"/>
      <protection locked="0"/>
    </xf>
    <xf numFmtId="0" fontId="7" fillId="37" borderId="31" xfId="0" applyFont="1" applyFill="1" applyBorder="1" applyAlignment="1">
      <alignment horizontal="center" vertical="center" wrapText="1"/>
    </xf>
    <xf numFmtId="0" fontId="4" fillId="8" borderId="32" xfId="0" applyFont="1" applyFill="1" applyBorder="1" applyAlignment="1">
      <alignment horizontal="center" vertical="center" wrapText="1"/>
    </xf>
    <xf numFmtId="0" fontId="4" fillId="8" borderId="34" xfId="0" applyFont="1" applyFill="1" applyBorder="1" applyAlignment="1">
      <alignment horizontal="center" vertical="center" wrapText="1"/>
    </xf>
    <xf numFmtId="0" fontId="0" fillId="37" borderId="31" xfId="0" applyFill="1" applyBorder="1" applyAlignment="1">
      <alignment horizontal="center" vertical="center" wrapText="1"/>
    </xf>
    <xf numFmtId="0" fontId="4" fillId="6" borderId="31"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4" fillId="5" borderId="31" xfId="0" applyFont="1" applyFill="1" applyBorder="1" applyAlignment="1">
      <alignment horizontal="center" vertical="center" textRotation="90" wrapText="1"/>
    </xf>
    <xf numFmtId="0" fontId="4" fillId="6" borderId="45" xfId="0" applyFont="1" applyFill="1" applyBorder="1" applyAlignment="1">
      <alignment horizontal="center" vertical="center" wrapText="1"/>
    </xf>
    <xf numFmtId="0" fontId="4" fillId="5" borderId="45" xfId="0" applyFont="1" applyFill="1" applyBorder="1" applyAlignment="1">
      <alignment horizontal="center" vertical="center" wrapText="1"/>
    </xf>
    <xf numFmtId="0" fontId="4" fillId="5" borderId="43" xfId="0" applyFont="1" applyFill="1" applyBorder="1" applyAlignment="1">
      <alignment horizontal="center" vertical="center" wrapText="1"/>
    </xf>
    <xf numFmtId="0" fontId="4" fillId="30" borderId="45" xfId="0" applyFont="1" applyFill="1" applyBorder="1" applyAlignment="1">
      <alignment horizontal="center" vertical="center" wrapText="1"/>
    </xf>
    <xf numFmtId="0" fontId="4" fillId="30" borderId="31" xfId="0" applyFont="1" applyFill="1" applyBorder="1" applyAlignment="1">
      <alignment horizontal="center" vertical="center" wrapText="1"/>
    </xf>
    <xf numFmtId="0" fontId="44" fillId="0" borderId="0" xfId="0" applyFont="1" applyAlignment="1" applyProtection="1">
      <alignment horizontal="center" wrapText="1"/>
      <protection locked="0"/>
    </xf>
    <xf numFmtId="0" fontId="4" fillId="36" borderId="43" xfId="0" applyFont="1" applyFill="1" applyBorder="1" applyAlignment="1" applyProtection="1">
      <alignment horizontal="center" vertical="center" wrapText="1"/>
      <protection locked="0"/>
    </xf>
    <xf numFmtId="0" fontId="4" fillId="36" borderId="50" xfId="0" applyFont="1" applyFill="1" applyBorder="1" applyAlignment="1" applyProtection="1">
      <alignment horizontal="center" vertical="center" wrapText="1"/>
      <protection locked="0"/>
    </xf>
    <xf numFmtId="0" fontId="4" fillId="36" borderId="44" xfId="0" applyFont="1" applyFill="1" applyBorder="1" applyAlignment="1" applyProtection="1">
      <alignment horizontal="center" vertical="center" wrapText="1"/>
      <protection locked="0"/>
    </xf>
    <xf numFmtId="0" fontId="38" fillId="30" borderId="45" xfId="0" applyFont="1" applyFill="1" applyBorder="1" applyAlignment="1" applyProtection="1">
      <alignment horizontal="center" vertical="center" wrapText="1"/>
      <protection locked="0"/>
    </xf>
    <xf numFmtId="0" fontId="4" fillId="7" borderId="31" xfId="0" applyFont="1" applyFill="1" applyBorder="1" applyAlignment="1">
      <alignment horizontal="center" vertical="center" wrapText="1"/>
    </xf>
    <xf numFmtId="0" fontId="4" fillId="5" borderId="50" xfId="0" applyFont="1" applyFill="1" applyBorder="1" applyAlignment="1">
      <alignment horizontal="center" vertical="center" wrapText="1"/>
    </xf>
    <xf numFmtId="9" fontId="5" fillId="37" borderId="31" xfId="66" applyFont="1" applyFill="1" applyBorder="1" applyAlignment="1" applyProtection="1">
      <alignment horizontal="center" vertical="center" wrapText="1"/>
    </xf>
    <xf numFmtId="0" fontId="4" fillId="42" borderId="135" xfId="0" applyFont="1" applyFill="1" applyBorder="1" applyAlignment="1" applyProtection="1">
      <alignment horizontal="center" wrapText="1"/>
      <protection locked="0"/>
    </xf>
    <xf numFmtId="0" fontId="4" fillId="42" borderId="136" xfId="0" applyFont="1" applyFill="1" applyBorder="1" applyAlignment="1" applyProtection="1">
      <alignment horizontal="center" wrapText="1"/>
      <protection locked="0"/>
    </xf>
    <xf numFmtId="0" fontId="4" fillId="42" borderId="137" xfId="0" applyFont="1" applyFill="1" applyBorder="1" applyAlignment="1" applyProtection="1">
      <alignment horizontal="center" wrapText="1"/>
      <protection locked="0"/>
    </xf>
    <xf numFmtId="0" fontId="4" fillId="5" borderId="138" xfId="0" applyFont="1" applyFill="1" applyBorder="1" applyAlignment="1" applyProtection="1">
      <alignment horizontal="center" vertical="center" wrapText="1"/>
      <protection locked="0"/>
    </xf>
    <xf numFmtId="0" fontId="4" fillId="5" borderId="139" xfId="0" applyFont="1" applyFill="1" applyBorder="1" applyAlignment="1" applyProtection="1">
      <alignment horizontal="center" vertical="center" wrapText="1"/>
      <protection locked="0"/>
    </xf>
    <xf numFmtId="0" fontId="4" fillId="5" borderId="140" xfId="0" applyFont="1" applyFill="1" applyBorder="1" applyAlignment="1">
      <alignment horizontal="center" vertical="center" wrapText="1"/>
    </xf>
    <xf numFmtId="0" fontId="4" fillId="5" borderId="141" xfId="0" applyFont="1" applyFill="1" applyBorder="1" applyAlignment="1">
      <alignment horizontal="center" vertical="center" wrapText="1"/>
    </xf>
    <xf numFmtId="0" fontId="4" fillId="5" borderId="94" xfId="0" applyFont="1" applyFill="1" applyBorder="1" applyAlignment="1">
      <alignment horizontal="center" vertical="center" wrapText="1"/>
    </xf>
    <xf numFmtId="0" fontId="4" fillId="5" borderId="97" xfId="0" applyFont="1" applyFill="1" applyBorder="1" applyAlignment="1">
      <alignment horizontal="center" vertical="center" wrapText="1"/>
    </xf>
    <xf numFmtId="0" fontId="5" fillId="37" borderId="31" xfId="0" applyFont="1" applyFill="1" applyBorder="1" applyAlignment="1">
      <alignment horizontal="center" vertical="center" wrapText="1"/>
    </xf>
    <xf numFmtId="0" fontId="4" fillId="8" borderId="43" xfId="0" applyFont="1" applyFill="1" applyBorder="1" applyAlignment="1">
      <alignment horizontal="center" vertical="center" wrapText="1"/>
    </xf>
    <xf numFmtId="0" fontId="4" fillId="8" borderId="50" xfId="0" applyFont="1" applyFill="1" applyBorder="1" applyAlignment="1">
      <alignment horizontal="center" vertical="center"/>
    </xf>
    <xf numFmtId="0" fontId="4" fillId="8" borderId="44" xfId="0" applyFont="1" applyFill="1" applyBorder="1" applyAlignment="1">
      <alignment horizontal="center" vertical="center"/>
    </xf>
    <xf numFmtId="0" fontId="4" fillId="8" borderId="50" xfId="0" applyFont="1" applyFill="1" applyBorder="1" applyAlignment="1">
      <alignment horizontal="center" vertical="center" wrapText="1"/>
    </xf>
    <xf numFmtId="0" fontId="4" fillId="8" borderId="44" xfId="0" applyFont="1" applyFill="1" applyBorder="1" applyAlignment="1">
      <alignment horizontal="center" vertical="center" wrapText="1"/>
    </xf>
    <xf numFmtId="0" fontId="38" fillId="7" borderId="43" xfId="0" applyFont="1" applyFill="1" applyBorder="1" applyAlignment="1">
      <alignment horizontal="center" vertical="center" wrapText="1"/>
    </xf>
    <xf numFmtId="0" fontId="38" fillId="7" borderId="50" xfId="0" applyFont="1" applyFill="1" applyBorder="1" applyAlignment="1">
      <alignment horizontal="center" vertical="center" wrapText="1"/>
    </xf>
    <xf numFmtId="0" fontId="38" fillId="7" borderId="44" xfId="0" applyFont="1" applyFill="1" applyBorder="1" applyAlignment="1">
      <alignment horizontal="center" vertical="center" wrapText="1"/>
    </xf>
    <xf numFmtId="0" fontId="4" fillId="30" borderId="43" xfId="0" applyFont="1" applyFill="1" applyBorder="1" applyAlignment="1">
      <alignment horizontal="center" vertical="center" wrapText="1"/>
    </xf>
    <xf numFmtId="0" fontId="4" fillId="30" borderId="44" xfId="0" applyFont="1" applyFill="1" applyBorder="1" applyAlignment="1">
      <alignment horizontal="center" vertical="center" wrapText="1"/>
    </xf>
    <xf numFmtId="0" fontId="4" fillId="36" borderId="45" xfId="0" applyFont="1" applyFill="1" applyBorder="1" applyAlignment="1">
      <alignment horizontal="center" vertical="center" wrapText="1"/>
    </xf>
    <xf numFmtId="0" fontId="41" fillId="36" borderId="45"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8" borderId="45" xfId="0" applyFont="1" applyFill="1" applyBorder="1" applyAlignment="1">
      <alignment horizontal="center" vertical="center" wrapText="1"/>
    </xf>
    <xf numFmtId="0" fontId="4" fillId="30" borderId="50" xfId="0" applyFont="1" applyFill="1" applyBorder="1" applyAlignment="1">
      <alignment horizontal="center" vertical="center" wrapText="1"/>
    </xf>
    <xf numFmtId="0" fontId="55" fillId="30" borderId="32" xfId="0" applyFont="1" applyFill="1" applyBorder="1" applyAlignment="1">
      <alignment horizontal="center" vertical="center" wrapText="1"/>
    </xf>
    <xf numFmtId="0" fontId="4" fillId="30" borderId="33" xfId="0" applyFont="1" applyFill="1" applyBorder="1" applyAlignment="1">
      <alignment horizontal="center" vertical="center" wrapText="1"/>
    </xf>
    <xf numFmtId="0" fontId="4" fillId="30" borderId="34" xfId="0" applyFont="1" applyFill="1" applyBorder="1" applyAlignment="1">
      <alignment horizontal="center" vertical="center" wrapText="1"/>
    </xf>
    <xf numFmtId="0" fontId="5" fillId="0" borderId="28"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2" fillId="37" borderId="25" xfId="0" applyFont="1" applyFill="1" applyBorder="1" applyAlignment="1" applyProtection="1">
      <alignment horizontal="center" vertical="top" wrapText="1"/>
      <protection locked="0"/>
    </xf>
    <xf numFmtId="0" fontId="2" fillId="37" borderId="54" xfId="0" applyFont="1" applyFill="1" applyBorder="1" applyAlignment="1" applyProtection="1">
      <alignment horizontal="center" vertical="top" wrapText="1"/>
      <protection locked="0"/>
    </xf>
    <xf numFmtId="0" fontId="2" fillId="37" borderId="61" xfId="0" applyFont="1" applyFill="1" applyBorder="1" applyAlignment="1" applyProtection="1">
      <alignment horizontal="center" vertical="top" wrapText="1"/>
      <protection locked="0"/>
    </xf>
    <xf numFmtId="0" fontId="5" fillId="37" borderId="26" xfId="0" applyFont="1" applyFill="1" applyBorder="1" applyAlignment="1" applyProtection="1">
      <alignment horizontal="center" vertical="top" wrapText="1"/>
      <protection locked="0"/>
    </xf>
    <xf numFmtId="0" fontId="5" fillId="37" borderId="45" xfId="0" applyFont="1" applyFill="1" applyBorder="1" applyAlignment="1" applyProtection="1">
      <alignment horizontal="center" vertical="top" wrapText="1"/>
      <protection locked="0"/>
    </xf>
    <xf numFmtId="0" fontId="5" fillId="37" borderId="53" xfId="0" applyFont="1" applyFill="1" applyBorder="1" applyAlignment="1" applyProtection="1">
      <alignment horizontal="center" vertical="top" wrapText="1"/>
      <protection locked="0"/>
    </xf>
    <xf numFmtId="0" fontId="7" fillId="37" borderId="25" xfId="0" applyFont="1" applyFill="1" applyBorder="1" applyAlignment="1" applyProtection="1">
      <alignment horizontal="center" vertical="center" wrapText="1"/>
      <protection locked="0"/>
    </xf>
    <xf numFmtId="0" fontId="7" fillId="37" borderId="54" xfId="0" applyFont="1" applyFill="1" applyBorder="1" applyAlignment="1" applyProtection="1">
      <alignment horizontal="center" vertical="center" wrapText="1"/>
      <protection locked="0"/>
    </xf>
    <xf numFmtId="0" fontId="7" fillId="37" borderId="61" xfId="0" applyFont="1" applyFill="1" applyBorder="1" applyAlignment="1" applyProtection="1">
      <alignment horizontal="center" vertical="center" wrapText="1"/>
      <protection locked="0"/>
    </xf>
    <xf numFmtId="9" fontId="5" fillId="37" borderId="28" xfId="66" applyFont="1" applyFill="1" applyBorder="1" applyAlignment="1" applyProtection="1">
      <alignment horizontal="center" vertical="center" wrapText="1"/>
    </xf>
    <xf numFmtId="9" fontId="5" fillId="37" borderId="2" xfId="66" applyFont="1" applyFill="1" applyBorder="1" applyAlignment="1" applyProtection="1">
      <alignment horizontal="center" vertical="center" wrapText="1"/>
    </xf>
    <xf numFmtId="9" fontId="5" fillId="37" borderId="29" xfId="66" applyFont="1" applyFill="1" applyBorder="1" applyAlignment="1" applyProtection="1">
      <alignment horizontal="center" vertical="center" wrapText="1"/>
    </xf>
    <xf numFmtId="0" fontId="7" fillId="37" borderId="75" xfId="0" applyFont="1" applyFill="1" applyBorder="1" applyAlignment="1" applyProtection="1">
      <alignment horizontal="center" vertical="center" wrapText="1"/>
      <protection locked="0"/>
    </xf>
    <xf numFmtId="0" fontId="7" fillId="37" borderId="76" xfId="0" applyFont="1" applyFill="1" applyBorder="1" applyAlignment="1" applyProtection="1">
      <alignment horizontal="center" vertical="center" wrapText="1"/>
      <protection locked="0"/>
    </xf>
    <xf numFmtId="0" fontId="7" fillId="0" borderId="74" xfId="0" applyFont="1" applyBorder="1" applyAlignment="1" applyProtection="1">
      <alignment horizontal="center" vertical="center" wrapText="1"/>
      <protection locked="0"/>
    </xf>
    <xf numFmtId="0" fontId="0" fillId="0" borderId="74" xfId="0" applyBorder="1" applyAlignment="1" applyProtection="1">
      <alignment horizontal="center" vertical="center" wrapText="1"/>
      <protection locked="0"/>
    </xf>
    <xf numFmtId="0" fontId="5" fillId="37" borderId="76" xfId="0" applyFont="1" applyFill="1" applyBorder="1" applyAlignment="1" applyProtection="1">
      <alignment horizontal="center" vertical="center" wrapText="1"/>
      <protection locked="0"/>
    </xf>
    <xf numFmtId="0" fontId="5" fillId="37" borderId="74" xfId="0" applyFont="1" applyFill="1" applyBorder="1" applyAlignment="1" applyProtection="1">
      <alignment horizontal="center" vertical="center" wrapText="1"/>
      <protection locked="0"/>
    </xf>
    <xf numFmtId="0" fontId="7" fillId="37" borderId="76" xfId="0" applyFont="1" applyFill="1" applyBorder="1" applyAlignment="1">
      <alignment horizontal="center" vertical="center" wrapText="1"/>
    </xf>
    <xf numFmtId="0" fontId="0" fillId="37" borderId="76" xfId="0" applyFill="1" applyBorder="1" applyAlignment="1" applyProtection="1">
      <alignment horizontal="center" vertical="center" wrapText="1"/>
      <protection locked="0"/>
    </xf>
    <xf numFmtId="0" fontId="0" fillId="37" borderId="76" xfId="0" applyFill="1" applyBorder="1" applyAlignment="1">
      <alignment horizontal="center" vertical="center" wrapText="1"/>
    </xf>
    <xf numFmtId="0" fontId="5" fillId="0" borderId="74" xfId="0" applyFont="1" applyBorder="1" applyAlignment="1" applyProtection="1">
      <alignment horizontal="center" vertical="center" wrapText="1"/>
      <protection locked="0"/>
    </xf>
    <xf numFmtId="9" fontId="5" fillId="0" borderId="74" xfId="0" applyNumberFormat="1" applyFont="1" applyBorder="1" applyAlignment="1" applyProtection="1">
      <alignment horizontal="center" vertical="center" wrapText="1"/>
      <protection locked="0"/>
    </xf>
    <xf numFmtId="9" fontId="5" fillId="37" borderId="74" xfId="66" applyFont="1" applyFill="1" applyBorder="1" applyAlignment="1" applyProtection="1">
      <alignment horizontal="center" vertical="center" wrapText="1"/>
    </xf>
    <xf numFmtId="0" fontId="5" fillId="37" borderId="65" xfId="0" applyFont="1" applyFill="1" applyBorder="1" applyAlignment="1">
      <alignment horizontal="center" vertical="center" wrapText="1"/>
    </xf>
    <xf numFmtId="0" fontId="5" fillId="37" borderId="65" xfId="0" applyFont="1" applyFill="1" applyBorder="1" applyAlignment="1" applyProtection="1">
      <alignment horizontal="center" vertical="center" wrapText="1"/>
      <protection locked="0"/>
    </xf>
    <xf numFmtId="0" fontId="0" fillId="37" borderId="74" xfId="0" applyFill="1" applyBorder="1" applyAlignment="1">
      <alignment horizontal="center" vertical="center" wrapText="1"/>
    </xf>
    <xf numFmtId="0" fontId="5" fillId="37" borderId="74" xfId="0" applyFont="1" applyFill="1" applyBorder="1" applyAlignment="1">
      <alignment horizontal="center" vertical="center" wrapText="1"/>
    </xf>
    <xf numFmtId="0" fontId="5" fillId="0" borderId="60" xfId="0" applyFont="1" applyBorder="1" applyAlignment="1" applyProtection="1">
      <alignment horizontal="center" vertical="center" wrapText="1"/>
      <protection locked="0"/>
    </xf>
    <xf numFmtId="0" fontId="5" fillId="0" borderId="59" xfId="0" applyFont="1" applyBorder="1" applyAlignment="1" applyProtection="1">
      <alignment horizontal="center" vertical="center" wrapText="1"/>
      <protection locked="0"/>
    </xf>
    <xf numFmtId="9" fontId="7" fillId="37" borderId="28" xfId="0" applyNumberFormat="1" applyFont="1" applyFill="1" applyBorder="1" applyAlignment="1">
      <alignment horizontal="center" vertical="center" wrapText="1"/>
    </xf>
    <xf numFmtId="9" fontId="7" fillId="37" borderId="2" xfId="0" applyNumberFormat="1" applyFont="1" applyFill="1" applyBorder="1" applyAlignment="1">
      <alignment horizontal="center" vertical="center" wrapText="1"/>
    </xf>
    <xf numFmtId="9" fontId="7" fillId="37" borderId="29" xfId="0" applyNumberFormat="1" applyFont="1" applyFill="1" applyBorder="1" applyAlignment="1">
      <alignment horizontal="center" vertical="center" wrapText="1"/>
    </xf>
    <xf numFmtId="0" fontId="5" fillId="37" borderId="67" xfId="0" applyFont="1" applyFill="1" applyBorder="1" applyAlignment="1" applyProtection="1">
      <alignment horizontal="center" vertical="center" wrapText="1"/>
      <protection locked="0"/>
    </xf>
    <xf numFmtId="0" fontId="0" fillId="0" borderId="65" xfId="0" applyBorder="1" applyAlignment="1" applyProtection="1">
      <alignment horizontal="center" vertical="center" wrapText="1"/>
      <protection locked="0"/>
    </xf>
    <xf numFmtId="0" fontId="0" fillId="37" borderId="67" xfId="0" applyFill="1" applyBorder="1" applyAlignment="1">
      <alignment horizontal="center" vertical="center" wrapText="1"/>
    </xf>
    <xf numFmtId="0" fontId="5" fillId="0" borderId="65" xfId="0" applyFont="1" applyBorder="1" applyAlignment="1" applyProtection="1">
      <alignment horizontal="center" vertical="center" wrapText="1"/>
      <protection locked="0"/>
    </xf>
    <xf numFmtId="9" fontId="5" fillId="0" borderId="65" xfId="0" applyNumberFormat="1" applyFont="1" applyBorder="1" applyAlignment="1" applyProtection="1">
      <alignment horizontal="center" vertical="center" wrapText="1"/>
      <protection locked="0"/>
    </xf>
    <xf numFmtId="9" fontId="5" fillId="37" borderId="65" xfId="66" applyFont="1" applyFill="1" applyBorder="1" applyAlignment="1" applyProtection="1">
      <alignment horizontal="center" vertical="center" wrapText="1"/>
    </xf>
    <xf numFmtId="0" fontId="7" fillId="37" borderId="74" xfId="0" applyFont="1" applyFill="1" applyBorder="1" applyAlignment="1">
      <alignment horizontal="center" vertical="center" wrapText="1"/>
    </xf>
    <xf numFmtId="0" fontId="5" fillId="37" borderId="67" xfId="0" applyFont="1" applyFill="1" applyBorder="1" applyAlignment="1">
      <alignment horizontal="center" vertical="center" wrapText="1"/>
    </xf>
    <xf numFmtId="9" fontId="7" fillId="37" borderId="65" xfId="0" applyNumberFormat="1" applyFont="1" applyFill="1" applyBorder="1" applyAlignment="1">
      <alignment horizontal="center" vertical="center" wrapText="1"/>
    </xf>
    <xf numFmtId="0" fontId="0" fillId="37" borderId="65" xfId="0" applyFill="1" applyBorder="1" applyAlignment="1">
      <alignment horizontal="center" vertical="center" wrapText="1"/>
    </xf>
    <xf numFmtId="0" fontId="7" fillId="37" borderId="66" xfId="0" applyFont="1" applyFill="1" applyBorder="1" applyAlignment="1" applyProtection="1">
      <alignment horizontal="center" vertical="center" wrapText="1"/>
      <protection locked="0"/>
    </xf>
    <xf numFmtId="0" fontId="7" fillId="37" borderId="67" xfId="0" applyFont="1" applyFill="1" applyBorder="1" applyAlignment="1" applyProtection="1">
      <alignment horizontal="center" vertical="center" wrapText="1"/>
      <protection locked="0"/>
    </xf>
    <xf numFmtId="0" fontId="7" fillId="0" borderId="65" xfId="0" applyFont="1" applyBorder="1" applyAlignment="1" applyProtection="1">
      <alignment horizontal="center" vertical="center" wrapText="1"/>
      <protection locked="0"/>
    </xf>
    <xf numFmtId="0" fontId="7" fillId="37" borderId="67" xfId="0" applyFont="1" applyFill="1" applyBorder="1" applyAlignment="1">
      <alignment horizontal="center" vertical="center" wrapText="1"/>
    </xf>
    <xf numFmtId="0" fontId="5" fillId="4" borderId="26" xfId="0" applyFont="1" applyFill="1" applyBorder="1" applyAlignment="1" applyProtection="1">
      <alignment horizontal="center" vertical="center" wrapText="1"/>
      <protection locked="0"/>
    </xf>
    <xf numFmtId="0" fontId="5" fillId="4" borderId="45" xfId="0" applyFont="1" applyFill="1" applyBorder="1" applyAlignment="1" applyProtection="1">
      <alignment horizontal="center" vertical="center" wrapText="1"/>
      <protection locked="0"/>
    </xf>
    <xf numFmtId="0" fontId="5" fillId="4" borderId="53" xfId="0" applyFont="1" applyFill="1" applyBorder="1" applyAlignment="1" applyProtection="1">
      <alignment horizontal="center" vertical="center" wrapText="1"/>
      <protection locked="0"/>
    </xf>
    <xf numFmtId="9" fontId="5" fillId="0" borderId="26" xfId="0" applyNumberFormat="1" applyFont="1" applyBorder="1" applyAlignment="1" applyProtection="1">
      <alignment horizontal="justify" vertical="top" wrapText="1"/>
      <protection locked="0"/>
    </xf>
    <xf numFmtId="9" fontId="5" fillId="0" borderId="45" xfId="0" applyNumberFormat="1" applyFont="1" applyBorder="1" applyAlignment="1" applyProtection="1">
      <alignment horizontal="justify" vertical="top" wrapText="1"/>
      <protection locked="0"/>
    </xf>
    <xf numFmtId="9" fontId="5" fillId="0" borderId="53" xfId="0" applyNumberFormat="1" applyFont="1" applyBorder="1" applyAlignment="1" applyProtection="1">
      <alignment horizontal="justify" vertical="top" wrapText="1"/>
      <protection locked="0"/>
    </xf>
    <xf numFmtId="9" fontId="44" fillId="0" borderId="28" xfId="0" applyNumberFormat="1" applyFont="1" applyBorder="1" applyAlignment="1" applyProtection="1">
      <alignment horizontal="center" vertical="center" wrapText="1"/>
      <protection locked="0"/>
    </xf>
    <xf numFmtId="0" fontId="61" fillId="0" borderId="28" xfId="0" applyFont="1" applyBorder="1" applyAlignment="1" applyProtection="1">
      <alignment horizontal="center" vertical="center" wrapText="1"/>
      <protection locked="0"/>
    </xf>
    <xf numFmtId="0" fontId="61" fillId="0" borderId="2" xfId="0" applyFont="1" applyBorder="1" applyAlignment="1" applyProtection="1">
      <alignment horizontal="center" vertical="center" wrapText="1"/>
      <protection locked="0"/>
    </xf>
    <xf numFmtId="0" fontId="61" fillId="0" borderId="76" xfId="0" applyFont="1" applyBorder="1" applyAlignment="1" applyProtection="1">
      <alignment horizontal="center" vertical="center" wrapText="1"/>
      <protection locked="0"/>
    </xf>
    <xf numFmtId="0" fontId="2" fillId="37" borderId="55" xfId="0" applyFont="1" applyFill="1" applyBorder="1" applyAlignment="1" applyProtection="1">
      <alignment horizontal="center" vertical="top" wrapText="1"/>
      <protection locked="0"/>
    </xf>
    <xf numFmtId="0" fontId="5" fillId="37" borderId="31" xfId="0" applyFont="1" applyFill="1" applyBorder="1" applyAlignment="1" applyProtection="1">
      <alignment horizontal="center" vertical="top" wrapText="1"/>
      <protection locked="0"/>
    </xf>
    <xf numFmtId="0" fontId="0" fillId="0" borderId="56" xfId="0" applyBorder="1" applyAlignment="1" applyProtection="1">
      <alignment horizontal="center" vertical="top" wrapText="1"/>
      <protection locked="0"/>
    </xf>
    <xf numFmtId="9" fontId="0" fillId="0" borderId="26" xfId="0" applyNumberFormat="1" applyBorder="1" applyAlignment="1" applyProtection="1">
      <alignment horizontal="center" vertical="center" wrapText="1"/>
      <protection locked="0"/>
    </xf>
    <xf numFmtId="9" fontId="0" fillId="0" borderId="45" xfId="0" applyNumberFormat="1" applyBorder="1" applyAlignment="1" applyProtection="1">
      <alignment horizontal="center" vertical="center" wrapText="1"/>
      <protection locked="0"/>
    </xf>
    <xf numFmtId="9" fontId="0" fillId="0" borderId="53" xfId="0" applyNumberFormat="1" applyBorder="1" applyAlignment="1" applyProtection="1">
      <alignment horizontal="center" vertical="center" wrapText="1"/>
      <protection locked="0"/>
    </xf>
    <xf numFmtId="9" fontId="1" fillId="0" borderId="26" xfId="66" applyFont="1" applyFill="1" applyBorder="1" applyAlignment="1" applyProtection="1">
      <alignment horizontal="center" vertical="center" wrapText="1"/>
      <protection locked="0"/>
    </xf>
    <xf numFmtId="9" fontId="1" fillId="0" borderId="45" xfId="66" applyFont="1" applyFill="1" applyBorder="1" applyAlignment="1" applyProtection="1">
      <alignment horizontal="center" vertical="center" wrapText="1"/>
      <protection locked="0"/>
    </xf>
    <xf numFmtId="9" fontId="1" fillId="0" borderId="53" xfId="66" applyFont="1" applyFill="1" applyBorder="1" applyAlignment="1" applyProtection="1">
      <alignment horizontal="center" vertical="center" wrapText="1"/>
      <protection locked="0"/>
    </xf>
    <xf numFmtId="1" fontId="5" fillId="0" borderId="196" xfId="0" applyNumberFormat="1" applyFont="1" applyBorder="1" applyAlignment="1" applyProtection="1">
      <alignment horizontal="center" vertical="center" wrapText="1"/>
      <protection locked="0"/>
    </xf>
    <xf numFmtId="1" fontId="5" fillId="0" borderId="222" xfId="0" applyNumberFormat="1" applyFont="1" applyBorder="1" applyAlignment="1" applyProtection="1">
      <alignment horizontal="center" vertical="center" wrapText="1"/>
      <protection locked="0"/>
    </xf>
    <xf numFmtId="0" fontId="44" fillId="0" borderId="26" xfId="0" applyFont="1" applyBorder="1" applyAlignment="1" applyProtection="1">
      <alignment horizontal="center" vertical="center" wrapText="1"/>
      <protection locked="0"/>
    </xf>
    <xf numFmtId="0" fontId="44" fillId="0" borderId="196" xfId="0" applyFont="1" applyBorder="1" applyAlignment="1" applyProtection="1">
      <alignment horizontal="center" vertical="center" wrapText="1"/>
      <protection locked="0"/>
    </xf>
    <xf numFmtId="0" fontId="44" fillId="0" borderId="222" xfId="0" applyFont="1" applyBorder="1" applyAlignment="1" applyProtection="1">
      <alignment horizontal="center" vertical="center" wrapText="1"/>
      <protection locked="0"/>
    </xf>
    <xf numFmtId="9" fontId="5" fillId="0" borderId="67" xfId="0" applyNumberFormat="1" applyFont="1" applyBorder="1" applyAlignment="1" applyProtection="1">
      <alignment horizontal="center" vertical="center" wrapText="1"/>
      <protection locked="0"/>
    </xf>
    <xf numFmtId="0" fontId="61" fillId="39" borderId="67" xfId="0" applyFont="1" applyFill="1" applyBorder="1" applyAlignment="1" applyProtection="1">
      <alignment horizontal="center" vertical="center" wrapText="1"/>
      <protection locked="0"/>
    </xf>
    <xf numFmtId="0" fontId="61" fillId="39" borderId="2" xfId="0" applyFont="1" applyFill="1" applyBorder="1" applyAlignment="1" applyProtection="1">
      <alignment horizontal="center" vertical="center" wrapText="1"/>
      <protection locked="0"/>
    </xf>
    <xf numFmtId="0" fontId="7" fillId="37" borderId="64" xfId="0" applyFont="1" applyFill="1" applyBorder="1" applyAlignment="1" applyProtection="1">
      <alignment horizontal="center" vertical="center" wrapText="1"/>
      <protection locked="0"/>
    </xf>
    <xf numFmtId="0" fontId="7" fillId="37" borderId="69" xfId="0" applyFont="1" applyFill="1" applyBorder="1" applyAlignment="1" applyProtection="1">
      <alignment horizontal="center" vertical="center" wrapText="1"/>
      <protection locked="0"/>
    </xf>
    <xf numFmtId="0" fontId="7" fillId="37" borderId="78" xfId="0" applyFont="1" applyFill="1" applyBorder="1" applyAlignment="1" applyProtection="1">
      <alignment horizontal="center" vertical="center" wrapText="1"/>
      <protection locked="0"/>
    </xf>
    <xf numFmtId="0" fontId="7" fillId="0" borderId="31" xfId="0" applyFont="1" applyBorder="1" applyAlignment="1" applyProtection="1">
      <alignment horizontal="center" vertical="center" wrapText="1"/>
      <protection locked="0"/>
    </xf>
    <xf numFmtId="0" fontId="6" fillId="0" borderId="67"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50" fillId="37" borderId="67" xfId="0" applyFont="1" applyFill="1" applyBorder="1" applyAlignment="1">
      <alignment horizontal="center" vertical="center" wrapText="1"/>
    </xf>
    <xf numFmtId="0" fontId="50" fillId="37" borderId="2" xfId="0" applyFont="1" applyFill="1" applyBorder="1" applyAlignment="1">
      <alignment horizontal="center" vertical="center" wrapText="1"/>
    </xf>
    <xf numFmtId="0" fontId="50" fillId="37" borderId="76" xfId="0" applyFont="1" applyFill="1" applyBorder="1" applyAlignment="1">
      <alignment horizontal="center" vertical="center" wrapText="1"/>
    </xf>
    <xf numFmtId="0" fontId="0" fillId="37" borderId="67" xfId="0" applyFill="1" applyBorder="1" applyAlignment="1" applyProtection="1">
      <alignment horizontal="center" vertical="center" wrapText="1"/>
      <protection locked="0"/>
    </xf>
    <xf numFmtId="0" fontId="61" fillId="0" borderId="67" xfId="0" applyFont="1" applyBorder="1" applyAlignment="1" applyProtection="1">
      <alignment horizontal="center" vertical="center" wrapText="1"/>
      <protection locked="0"/>
    </xf>
    <xf numFmtId="9" fontId="5" fillId="0" borderId="31" xfId="0" applyNumberFormat="1" applyFont="1" applyBorder="1" applyAlignment="1" applyProtection="1">
      <alignment horizontal="center" vertical="center" wrapText="1"/>
      <protection locked="0"/>
    </xf>
    <xf numFmtId="0" fontId="5" fillId="0" borderId="31" xfId="0" applyFont="1" applyBorder="1" applyAlignment="1" applyProtection="1">
      <alignment horizontal="center" vertical="center" wrapText="1"/>
      <protection locked="0"/>
    </xf>
    <xf numFmtId="0" fontId="5" fillId="0" borderId="68" xfId="0" applyFont="1" applyBorder="1" applyAlignment="1" applyProtection="1">
      <alignment horizontal="center" vertical="center" wrapText="1"/>
      <protection locked="0"/>
    </xf>
    <xf numFmtId="0" fontId="5" fillId="0" borderId="70" xfId="0" applyFont="1" applyBorder="1" applyAlignment="1" applyProtection="1">
      <alignment horizontal="center" vertical="center" wrapText="1"/>
      <protection locked="0"/>
    </xf>
    <xf numFmtId="0" fontId="5" fillId="0" borderId="79" xfId="0" applyFont="1" applyBorder="1" applyAlignment="1" applyProtection="1">
      <alignment horizontal="center" vertical="center" wrapText="1"/>
      <protection locked="0"/>
    </xf>
    <xf numFmtId="9" fontId="6" fillId="0" borderId="67" xfId="0" applyNumberFormat="1" applyFont="1" applyBorder="1" applyAlignment="1" applyProtection="1">
      <alignment horizontal="center" vertical="center" wrapText="1"/>
      <protection locked="0"/>
    </xf>
    <xf numFmtId="0" fontId="5" fillId="37" borderId="67" xfId="0" applyFont="1" applyFill="1" applyBorder="1" applyAlignment="1" applyProtection="1">
      <alignment horizontal="center" vertical="top" wrapText="1"/>
      <protection locked="0"/>
    </xf>
    <xf numFmtId="0" fontId="5" fillId="37" borderId="2" xfId="0" applyFont="1" applyFill="1" applyBorder="1" applyAlignment="1" applyProtection="1">
      <alignment horizontal="center" vertical="top" wrapText="1"/>
      <protection locked="0"/>
    </xf>
    <xf numFmtId="0" fontId="5" fillId="37" borderId="65" xfId="0" applyFont="1" applyFill="1" applyBorder="1" applyAlignment="1" applyProtection="1">
      <alignment horizontal="center" vertical="top" wrapText="1"/>
      <protection locked="0"/>
    </xf>
    <xf numFmtId="0" fontId="6" fillId="39" borderId="67" xfId="0" applyFont="1" applyFill="1" applyBorder="1" applyAlignment="1" applyProtection="1">
      <alignment horizontal="center" vertical="center" wrapText="1"/>
      <protection locked="0"/>
    </xf>
    <xf numFmtId="0" fontId="6" fillId="39" borderId="2" xfId="0" applyFont="1" applyFill="1" applyBorder="1" applyAlignment="1" applyProtection="1">
      <alignment horizontal="center" vertical="center" wrapText="1"/>
      <protection locked="0"/>
    </xf>
    <xf numFmtId="0" fontId="0" fillId="0" borderId="68" xfId="0" applyBorder="1" applyAlignment="1" applyProtection="1">
      <alignment horizontal="center" vertical="center" wrapText="1"/>
      <protection locked="0"/>
    </xf>
    <xf numFmtId="0" fontId="0" fillId="0" borderId="70" xfId="0" applyBorder="1" applyAlignment="1" applyProtection="1">
      <alignment horizontal="center" vertical="center" wrapText="1"/>
      <protection locked="0"/>
    </xf>
    <xf numFmtId="0" fontId="0" fillId="0" borderId="79" xfId="0" applyBorder="1" applyAlignment="1" applyProtection="1">
      <alignment horizontal="center" vertical="center" wrapText="1"/>
      <protection locked="0"/>
    </xf>
    <xf numFmtId="0" fontId="44" fillId="37" borderId="67" xfId="0" applyFont="1" applyFill="1" applyBorder="1" applyAlignment="1">
      <alignment horizontal="center" vertical="center" wrapText="1"/>
    </xf>
    <xf numFmtId="0" fontId="44" fillId="37" borderId="2" xfId="0" applyFont="1" applyFill="1" applyBorder="1" applyAlignment="1">
      <alignment horizontal="center" vertical="center" wrapText="1"/>
    </xf>
    <xf numFmtId="0" fontId="44" fillId="37" borderId="76" xfId="0" applyFont="1" applyFill="1" applyBorder="1" applyAlignment="1">
      <alignment horizontal="center" vertical="center" wrapText="1"/>
    </xf>
    <xf numFmtId="9" fontId="5" fillId="0" borderId="65" xfId="66" applyFont="1" applyFill="1" applyBorder="1" applyAlignment="1" applyProtection="1">
      <alignment horizontal="center" vertical="center" wrapText="1"/>
      <protection locked="0"/>
    </xf>
    <xf numFmtId="9" fontId="5" fillId="0" borderId="31" xfId="66" applyFont="1" applyFill="1" applyBorder="1" applyAlignment="1" applyProtection="1">
      <alignment horizontal="center" vertical="center" wrapText="1"/>
      <protection locked="0"/>
    </xf>
    <xf numFmtId="0" fontId="5" fillId="37" borderId="76" xfId="0" applyFont="1" applyFill="1" applyBorder="1" applyAlignment="1">
      <alignment horizontal="center" vertical="center" wrapText="1"/>
    </xf>
    <xf numFmtId="1" fontId="5" fillId="0" borderId="65" xfId="0" applyNumberFormat="1" applyFont="1" applyBorder="1" applyAlignment="1" applyProtection="1">
      <alignment horizontal="center" vertical="center" wrapText="1"/>
      <protection locked="0"/>
    </xf>
    <xf numFmtId="1" fontId="5" fillId="0" borderId="31" xfId="0" applyNumberFormat="1" applyFont="1" applyBorder="1" applyAlignment="1" applyProtection="1">
      <alignment horizontal="center" vertical="center" wrapText="1"/>
      <protection locked="0"/>
    </xf>
    <xf numFmtId="9" fontId="5" fillId="0" borderId="76" xfId="0" applyNumberFormat="1" applyFont="1" applyBorder="1" applyAlignment="1" applyProtection="1">
      <alignment horizontal="center" vertical="center" wrapText="1"/>
      <protection locked="0"/>
    </xf>
    <xf numFmtId="0" fontId="0" fillId="0" borderId="67" xfId="0" applyBorder="1" applyAlignment="1" applyProtection="1">
      <alignment horizontal="center" vertical="center" wrapText="1"/>
      <protection locked="0"/>
    </xf>
    <xf numFmtId="0" fontId="0" fillId="0" borderId="76" xfId="0" applyBorder="1" applyAlignment="1" applyProtection="1">
      <alignment horizontal="center" vertical="center" wrapText="1"/>
      <protection locked="0"/>
    </xf>
    <xf numFmtId="0" fontId="0" fillId="0" borderId="91" xfId="0" applyBorder="1" applyAlignment="1" applyProtection="1">
      <alignment horizontal="center" vertical="center" wrapText="1"/>
      <protection locked="0"/>
    </xf>
    <xf numFmtId="0" fontId="0" fillId="0" borderId="92" xfId="0" applyBorder="1" applyAlignment="1" applyProtection="1">
      <alignment horizontal="center" vertical="center" wrapText="1"/>
      <protection locked="0"/>
    </xf>
    <xf numFmtId="0" fontId="0" fillId="0" borderId="148" xfId="0" applyBorder="1" applyAlignment="1" applyProtection="1">
      <alignment horizontal="center" vertical="center" wrapText="1"/>
      <protection locked="0"/>
    </xf>
    <xf numFmtId="0" fontId="44" fillId="37" borderId="67" xfId="0" applyFont="1" applyFill="1" applyBorder="1" applyAlignment="1" applyProtection="1">
      <alignment horizontal="center" vertical="center" wrapText="1"/>
      <protection locked="0"/>
    </xf>
    <xf numFmtId="0" fontId="44" fillId="37" borderId="2" xfId="0" applyFont="1" applyFill="1" applyBorder="1" applyAlignment="1" applyProtection="1">
      <alignment horizontal="center" vertical="center" wrapText="1"/>
      <protection locked="0"/>
    </xf>
    <xf numFmtId="9" fontId="44" fillId="0" borderId="67" xfId="0" applyNumberFormat="1" applyFont="1" applyBorder="1" applyAlignment="1" applyProtection="1">
      <alignment horizontal="center" vertical="center" wrapText="1"/>
      <protection locked="0"/>
    </xf>
    <xf numFmtId="9" fontId="44" fillId="0" borderId="2" xfId="0" applyNumberFormat="1" applyFont="1" applyBorder="1" applyAlignment="1" applyProtection="1">
      <alignment horizontal="center" vertical="center" wrapText="1"/>
      <protection locked="0"/>
    </xf>
    <xf numFmtId="0" fontId="7" fillId="37" borderId="73" xfId="0" applyFont="1" applyFill="1" applyBorder="1" applyAlignment="1" applyProtection="1">
      <alignment horizontal="center" vertical="center" wrapText="1"/>
      <protection locked="0"/>
    </xf>
    <xf numFmtId="0" fontId="6" fillId="0" borderId="76" xfId="0" applyFont="1" applyBorder="1" applyAlignment="1" applyProtection="1">
      <alignment horizontal="center" vertical="center" wrapText="1"/>
      <protection locked="0"/>
    </xf>
    <xf numFmtId="9" fontId="61" fillId="0" borderId="67" xfId="0" applyNumberFormat="1" applyFont="1" applyBorder="1" applyAlignment="1" applyProtection="1">
      <alignment horizontal="center" vertical="center" wrapText="1"/>
      <protection locked="0"/>
    </xf>
    <xf numFmtId="0" fontId="44" fillId="0" borderId="67" xfId="0" applyFont="1" applyBorder="1" applyAlignment="1" applyProtection="1">
      <alignment horizontal="center" vertical="center" wrapText="1"/>
      <protection locked="0"/>
    </xf>
    <xf numFmtId="0" fontId="44" fillId="0" borderId="2" xfId="0" applyFont="1" applyBorder="1" applyAlignment="1" applyProtection="1">
      <alignment horizontal="center" vertical="center" wrapText="1"/>
      <protection locked="0"/>
    </xf>
    <xf numFmtId="0" fontId="44" fillId="0" borderId="76" xfId="0" applyFont="1" applyBorder="1" applyAlignment="1" applyProtection="1">
      <alignment horizontal="center" vertical="center" wrapText="1"/>
      <protection locked="0"/>
    </xf>
    <xf numFmtId="0" fontId="44" fillId="0" borderId="91" xfId="0" applyFont="1" applyBorder="1" applyAlignment="1" applyProtection="1">
      <alignment horizontal="center" vertical="center" wrapText="1"/>
      <protection locked="0"/>
    </xf>
    <xf numFmtId="0" fontId="44" fillId="0" borderId="92" xfId="0" applyFont="1" applyBorder="1" applyAlignment="1" applyProtection="1">
      <alignment horizontal="center" vertical="center" wrapText="1"/>
      <protection locked="0"/>
    </xf>
    <xf numFmtId="0" fontId="44" fillId="0" borderId="148" xfId="0" applyFont="1" applyBorder="1" applyAlignment="1" applyProtection="1">
      <alignment horizontal="center" vertical="center" wrapText="1"/>
      <protection locked="0"/>
    </xf>
    <xf numFmtId="0" fontId="6" fillId="39" borderId="76"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9" fontId="61" fillId="0" borderId="2" xfId="0" applyNumberFormat="1" applyFont="1" applyBorder="1" applyAlignment="1" applyProtection="1">
      <alignment horizontal="center" vertical="center" wrapText="1"/>
      <protection locked="0"/>
    </xf>
    <xf numFmtId="0" fontId="5" fillId="37" borderId="1" xfId="0" applyFont="1" applyFill="1" applyBorder="1" applyAlignment="1" applyProtection="1">
      <alignment horizontal="center" vertical="center" wrapText="1"/>
      <protection locked="0"/>
    </xf>
    <xf numFmtId="0" fontId="7" fillId="0" borderId="28"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29" xfId="0" applyFont="1" applyBorder="1" applyAlignment="1" applyProtection="1">
      <alignment horizontal="center" vertical="center" wrapText="1"/>
      <protection locked="0"/>
    </xf>
    <xf numFmtId="0" fontId="7" fillId="37" borderId="94" xfId="0" applyFont="1" applyFill="1" applyBorder="1" applyAlignment="1" applyProtection="1">
      <alignment horizontal="center" vertical="center" wrapText="1"/>
      <protection locked="0"/>
    </xf>
    <xf numFmtId="0" fontId="7" fillId="37" borderId="95" xfId="0" applyFont="1" applyFill="1" applyBorder="1" applyAlignment="1" applyProtection="1">
      <alignment horizontal="center" vertical="center" wrapText="1"/>
      <protection locked="0"/>
    </xf>
    <xf numFmtId="0" fontId="7" fillId="37" borderId="97" xfId="0" applyFont="1" applyFill="1" applyBorder="1" applyAlignment="1" applyProtection="1">
      <alignment horizontal="center" vertical="center" wrapText="1"/>
      <protection locked="0"/>
    </xf>
    <xf numFmtId="0" fontId="2" fillId="37" borderId="45" xfId="0" applyFont="1" applyFill="1" applyBorder="1" applyAlignment="1" applyProtection="1">
      <alignment horizontal="center" vertical="top" wrapText="1"/>
      <protection locked="0"/>
    </xf>
    <xf numFmtId="0" fontId="2" fillId="37" borderId="31" xfId="0" applyFont="1" applyFill="1" applyBorder="1" applyAlignment="1" applyProtection="1">
      <alignment horizontal="center" vertical="top" wrapText="1"/>
      <protection locked="0"/>
    </xf>
    <xf numFmtId="0" fontId="0" fillId="0" borderId="43" xfId="0" applyBorder="1" applyAlignment="1" applyProtection="1">
      <alignment horizontal="center" vertical="top" wrapText="1"/>
      <protection locked="0"/>
    </xf>
    <xf numFmtId="0" fontId="0" fillId="0" borderId="32" xfId="0" applyBorder="1" applyAlignment="1" applyProtection="1">
      <alignment horizontal="center" vertical="top" wrapText="1"/>
      <protection locked="0"/>
    </xf>
    <xf numFmtId="0" fontId="7" fillId="37" borderId="80"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0" fillId="0" borderId="81" xfId="0" applyBorder="1" applyAlignment="1" applyProtection="1">
      <alignment horizontal="center" vertical="center" wrapText="1"/>
      <protection locked="0"/>
    </xf>
    <xf numFmtId="0" fontId="0" fillId="0" borderId="77" xfId="0" applyBorder="1" applyAlignment="1" applyProtection="1">
      <alignment horizontal="center" vertical="center" wrapText="1"/>
      <protection locked="0"/>
    </xf>
    <xf numFmtId="0" fontId="44" fillId="37" borderId="76" xfId="0" applyFont="1" applyFill="1" applyBorder="1" applyAlignment="1" applyProtection="1">
      <alignment horizontal="center" vertical="center" wrapText="1"/>
      <protection locked="0"/>
    </xf>
    <xf numFmtId="9" fontId="7" fillId="37" borderId="1" xfId="0" applyNumberFormat="1" applyFont="1" applyFill="1" applyBorder="1" applyAlignment="1">
      <alignment horizontal="center" vertical="center" wrapText="1"/>
    </xf>
    <xf numFmtId="0" fontId="5" fillId="37" borderId="1" xfId="0" applyFont="1" applyFill="1" applyBorder="1" applyAlignment="1">
      <alignment horizontal="center" vertical="center" wrapText="1"/>
    </xf>
    <xf numFmtId="9" fontId="5" fillId="37" borderId="1" xfId="66" applyFont="1" applyFill="1" applyBorder="1" applyAlignment="1" applyProtection="1">
      <alignment horizontal="center" vertical="center" wrapText="1"/>
    </xf>
    <xf numFmtId="0" fontId="0" fillId="37" borderId="1" xfId="0" applyFill="1" applyBorder="1" applyAlignment="1">
      <alignment horizontal="center" vertical="center" wrapText="1"/>
    </xf>
    <xf numFmtId="0" fontId="0" fillId="4" borderId="26" xfId="0" applyFill="1" applyBorder="1" applyAlignment="1" applyProtection="1">
      <alignment horizontal="center" vertical="center" wrapText="1"/>
      <protection locked="0"/>
    </xf>
    <xf numFmtId="0" fontId="0" fillId="4" borderId="196" xfId="0" applyFill="1" applyBorder="1" applyAlignment="1" applyProtection="1">
      <alignment horizontal="center" vertical="center" wrapText="1"/>
      <protection locked="0"/>
    </xf>
    <xf numFmtId="0" fontId="0" fillId="4" borderId="222" xfId="0" applyFill="1" applyBorder="1" applyAlignment="1" applyProtection="1">
      <alignment horizontal="center" vertical="center" wrapText="1"/>
      <protection locked="0"/>
    </xf>
    <xf numFmtId="0" fontId="7" fillId="37" borderId="34" xfId="0" applyFont="1" applyFill="1" applyBorder="1" applyAlignment="1" applyProtection="1">
      <alignment horizontal="center" vertical="center" wrapText="1"/>
      <protection locked="0"/>
    </xf>
    <xf numFmtId="9" fontId="5" fillId="4" borderId="45" xfId="0" applyNumberFormat="1" applyFont="1" applyFill="1" applyBorder="1" applyAlignment="1" applyProtection="1">
      <alignment horizontal="center" vertical="center" wrapText="1"/>
      <protection locked="0"/>
    </xf>
    <xf numFmtId="9" fontId="5" fillId="4" borderId="31" xfId="0" applyNumberFormat="1" applyFont="1" applyFill="1" applyBorder="1" applyAlignment="1" applyProtection="1">
      <alignment horizontal="center" vertical="center" wrapText="1"/>
      <protection locked="0"/>
    </xf>
    <xf numFmtId="9" fontId="5" fillId="4" borderId="2" xfId="0" applyNumberFormat="1" applyFont="1" applyFill="1" applyBorder="1" applyAlignment="1" applyProtection="1">
      <alignment horizontal="center" vertical="center" wrapText="1"/>
      <protection locked="0"/>
    </xf>
    <xf numFmtId="0" fontId="7" fillId="37" borderId="26" xfId="0" applyFont="1" applyFill="1" applyBorder="1" applyAlignment="1" applyProtection="1">
      <alignment horizontal="center" vertical="center" wrapText="1"/>
      <protection locked="0"/>
    </xf>
    <xf numFmtId="0" fontId="7" fillId="37" borderId="45" xfId="0" applyFont="1" applyFill="1" applyBorder="1" applyAlignment="1" applyProtection="1">
      <alignment horizontal="center" vertical="center" wrapText="1"/>
      <protection locked="0"/>
    </xf>
    <xf numFmtId="0" fontId="7" fillId="37" borderId="53" xfId="0" applyFont="1" applyFill="1" applyBorder="1" applyAlignment="1" applyProtection="1">
      <alignment horizontal="center" vertical="center" wrapText="1"/>
      <protection locked="0"/>
    </xf>
    <xf numFmtId="0" fontId="50" fillId="37" borderId="28" xfId="0" applyFont="1" applyFill="1" applyBorder="1" applyAlignment="1">
      <alignment horizontal="center" vertical="center" wrapText="1"/>
    </xf>
    <xf numFmtId="0" fontId="50" fillId="37" borderId="29" xfId="0" applyFont="1" applyFill="1" applyBorder="1" applyAlignment="1">
      <alignment horizontal="center" vertical="center" wrapText="1"/>
    </xf>
    <xf numFmtId="0" fontId="2" fillId="37" borderId="129" xfId="0" applyFont="1" applyFill="1" applyBorder="1" applyAlignment="1" applyProtection="1">
      <alignment horizontal="center" vertical="top" wrapText="1"/>
      <protection locked="0"/>
    </xf>
    <xf numFmtId="0" fontId="2" fillId="37" borderId="109" xfId="0" applyFont="1" applyFill="1" applyBorder="1" applyAlignment="1" applyProtection="1">
      <alignment horizontal="center" vertical="top" wrapText="1"/>
      <protection locked="0"/>
    </xf>
    <xf numFmtId="0" fontId="5" fillId="37" borderId="116" xfId="0" applyFont="1" applyFill="1" applyBorder="1" applyAlignment="1" applyProtection="1">
      <alignment horizontal="center" vertical="top" wrapText="1"/>
      <protection locked="0"/>
    </xf>
    <xf numFmtId="0" fontId="5" fillId="37" borderId="110" xfId="0" applyFont="1" applyFill="1" applyBorder="1" applyAlignment="1" applyProtection="1">
      <alignment horizontal="center" vertical="top" wrapText="1"/>
      <protection locked="0"/>
    </xf>
    <xf numFmtId="0" fontId="0" fillId="0" borderId="130" xfId="0" applyBorder="1" applyAlignment="1" applyProtection="1">
      <alignment horizontal="center" vertical="top" wrapText="1"/>
      <protection locked="0"/>
    </xf>
    <xf numFmtId="0" fontId="0" fillId="0" borderId="111" xfId="0" applyBorder="1" applyAlignment="1" applyProtection="1">
      <alignment horizontal="center" vertical="top" wrapText="1"/>
      <protection locked="0"/>
    </xf>
    <xf numFmtId="0" fontId="7" fillId="37" borderId="106" xfId="0" applyFont="1" applyFill="1" applyBorder="1" applyAlignment="1" applyProtection="1">
      <alignment horizontal="center" vertical="center" wrapText="1"/>
      <protection locked="0"/>
    </xf>
    <xf numFmtId="0" fontId="7" fillId="37" borderId="112" xfId="0" applyFont="1" applyFill="1" applyBorder="1" applyAlignment="1" applyProtection="1">
      <alignment horizontal="center" vertical="center" wrapText="1"/>
      <protection locked="0"/>
    </xf>
    <xf numFmtId="0" fontId="7" fillId="37" borderId="117" xfId="0" applyFont="1" applyFill="1" applyBorder="1" applyAlignment="1" applyProtection="1">
      <alignment horizontal="center" vertical="center" wrapText="1"/>
      <protection locked="0"/>
    </xf>
    <xf numFmtId="0" fontId="7" fillId="37" borderId="107" xfId="0" applyFont="1" applyFill="1" applyBorder="1" applyAlignment="1" applyProtection="1">
      <alignment horizontal="center" vertical="center" wrapText="1"/>
      <protection locked="0"/>
    </xf>
    <xf numFmtId="0" fontId="7" fillId="37" borderId="113" xfId="0" applyFont="1" applyFill="1" applyBorder="1" applyAlignment="1" applyProtection="1">
      <alignment horizontal="center" vertical="center" wrapText="1"/>
      <protection locked="0"/>
    </xf>
    <xf numFmtId="0" fontId="7" fillId="37" borderId="118" xfId="0" applyFont="1" applyFill="1" applyBorder="1" applyAlignment="1" applyProtection="1">
      <alignment horizontal="center" vertical="center" wrapText="1"/>
      <protection locked="0"/>
    </xf>
    <xf numFmtId="0" fontId="7" fillId="0" borderId="104" xfId="0" applyFont="1" applyBorder="1" applyAlignment="1" applyProtection="1">
      <alignment horizontal="center" vertical="center" wrapText="1"/>
      <protection locked="0"/>
    </xf>
    <xf numFmtId="0" fontId="7" fillId="0" borderId="110" xfId="0" applyFont="1" applyBorder="1" applyAlignment="1" applyProtection="1">
      <alignment horizontal="center" vertical="center" wrapText="1"/>
      <protection locked="0"/>
    </xf>
    <xf numFmtId="0" fontId="7" fillId="0" borderId="119" xfId="0" applyFont="1" applyBorder="1" applyAlignment="1" applyProtection="1">
      <alignment horizontal="center" vertical="center" wrapText="1"/>
      <protection locked="0"/>
    </xf>
    <xf numFmtId="0" fontId="5" fillId="0" borderId="104" xfId="0" applyFont="1" applyBorder="1" applyAlignment="1" applyProtection="1">
      <alignment horizontal="center" vertical="center" wrapText="1"/>
      <protection locked="0"/>
    </xf>
    <xf numFmtId="0" fontId="5" fillId="0" borderId="110" xfId="0" applyFont="1" applyBorder="1" applyAlignment="1" applyProtection="1">
      <alignment horizontal="center" vertical="center" wrapText="1"/>
      <protection locked="0"/>
    </xf>
    <xf numFmtId="0" fontId="5" fillId="0" borderId="119" xfId="0" applyFont="1" applyBorder="1" applyAlignment="1" applyProtection="1">
      <alignment horizontal="center" vertical="center" wrapText="1"/>
      <protection locked="0"/>
    </xf>
    <xf numFmtId="0" fontId="5" fillId="37" borderId="107" xfId="0" applyFont="1" applyFill="1" applyBorder="1" applyAlignment="1" applyProtection="1">
      <alignment horizontal="center" vertical="center" wrapText="1"/>
      <protection locked="0"/>
    </xf>
    <xf numFmtId="0" fontId="5" fillId="37" borderId="113" xfId="0" applyFont="1" applyFill="1" applyBorder="1" applyAlignment="1" applyProtection="1">
      <alignment horizontal="center" vertical="center" wrapText="1"/>
      <protection locked="0"/>
    </xf>
    <xf numFmtId="0" fontId="5" fillId="37" borderId="118" xfId="0" applyFont="1" applyFill="1" applyBorder="1" applyAlignment="1" applyProtection="1">
      <alignment horizontal="center" vertical="center" wrapText="1"/>
      <protection locked="0"/>
    </xf>
    <xf numFmtId="9" fontId="5" fillId="4" borderId="67" xfId="0" applyNumberFormat="1" applyFont="1" applyFill="1" applyBorder="1" applyAlignment="1" applyProtection="1">
      <alignment horizontal="center" vertical="center" wrapText="1"/>
      <protection locked="0"/>
    </xf>
    <xf numFmtId="9" fontId="5" fillId="4" borderId="76" xfId="0" applyNumberFormat="1" applyFont="1" applyFill="1" applyBorder="1" applyAlignment="1" applyProtection="1">
      <alignment horizontal="center" vertical="center" wrapText="1"/>
      <protection locked="0"/>
    </xf>
    <xf numFmtId="0" fontId="5" fillId="37" borderId="104" xfId="0" applyFont="1" applyFill="1" applyBorder="1" applyAlignment="1">
      <alignment horizontal="center" vertical="center" wrapText="1"/>
    </xf>
    <xf numFmtId="0" fontId="5" fillId="37" borderId="110" xfId="0" applyFont="1" applyFill="1" applyBorder="1" applyAlignment="1">
      <alignment horizontal="center" vertical="center" wrapText="1"/>
    </xf>
    <xf numFmtId="0" fontId="5" fillId="37" borderId="119" xfId="0" applyFont="1" applyFill="1" applyBorder="1" applyAlignment="1">
      <alignment horizontal="center" vertical="center" wrapText="1"/>
    </xf>
    <xf numFmtId="0" fontId="5" fillId="37" borderId="104" xfId="0" applyFont="1" applyFill="1" applyBorder="1" applyAlignment="1" applyProtection="1">
      <alignment horizontal="center" vertical="center" wrapText="1"/>
      <protection locked="0"/>
    </xf>
    <xf numFmtId="0" fontId="5" fillId="37" borderId="110" xfId="0" applyFont="1" applyFill="1" applyBorder="1" applyAlignment="1" applyProtection="1">
      <alignment horizontal="center" vertical="center" wrapText="1"/>
      <protection locked="0"/>
    </xf>
    <xf numFmtId="0" fontId="5" fillId="37" borderId="119" xfId="0" applyFont="1" applyFill="1" applyBorder="1" applyAlignment="1" applyProtection="1">
      <alignment horizontal="center" vertical="center" wrapText="1"/>
      <protection locked="0"/>
    </xf>
    <xf numFmtId="9" fontId="5" fillId="37" borderId="104" xfId="66" applyFont="1" applyFill="1" applyBorder="1" applyAlignment="1" applyProtection="1">
      <alignment horizontal="center" vertical="center" wrapText="1"/>
    </xf>
    <xf numFmtId="9" fontId="5" fillId="37" borderId="110" xfId="66" applyFont="1" applyFill="1" applyBorder="1" applyAlignment="1" applyProtection="1">
      <alignment horizontal="center" vertical="center" wrapText="1"/>
    </xf>
    <xf numFmtId="9" fontId="5" fillId="37" borderId="119" xfId="66" applyFont="1" applyFill="1" applyBorder="1" applyAlignment="1" applyProtection="1">
      <alignment horizontal="center" vertical="center" wrapText="1"/>
    </xf>
    <xf numFmtId="0" fontId="0" fillId="37" borderId="104" xfId="0" applyFill="1" applyBorder="1" applyAlignment="1">
      <alignment horizontal="center" vertical="center" wrapText="1"/>
    </xf>
    <xf numFmtId="0" fontId="0" fillId="37" borderId="110" xfId="0" applyFill="1" applyBorder="1" applyAlignment="1">
      <alignment horizontal="center" vertical="center" wrapText="1"/>
    </xf>
    <xf numFmtId="0" fontId="0" fillId="37" borderId="119" xfId="0" applyFill="1" applyBorder="1" applyAlignment="1">
      <alignment horizontal="center" vertical="center" wrapText="1"/>
    </xf>
    <xf numFmtId="0" fontId="7" fillId="37" borderId="122" xfId="0" applyFont="1" applyFill="1" applyBorder="1" applyAlignment="1">
      <alignment horizontal="center" vertical="center" wrapText="1"/>
    </xf>
    <xf numFmtId="0" fontId="7" fillId="37" borderId="113" xfId="0" applyFont="1" applyFill="1" applyBorder="1" applyAlignment="1">
      <alignment horizontal="center" vertical="center" wrapText="1"/>
    </xf>
    <xf numFmtId="0" fontId="7" fillId="37" borderId="118" xfId="0" applyFont="1" applyFill="1" applyBorder="1" applyAlignment="1">
      <alignment horizontal="center" vertical="center" wrapText="1"/>
    </xf>
    <xf numFmtId="0" fontId="0" fillId="37" borderId="107" xfId="0" applyFill="1" applyBorder="1" applyAlignment="1" applyProtection="1">
      <alignment horizontal="center" vertical="center" wrapText="1"/>
      <protection locked="0"/>
    </xf>
    <xf numFmtId="0" fontId="0" fillId="37" borderId="113" xfId="0" applyFill="1" applyBorder="1" applyAlignment="1" applyProtection="1">
      <alignment horizontal="center" vertical="center" wrapText="1"/>
      <protection locked="0"/>
    </xf>
    <xf numFmtId="0" fontId="0" fillId="37" borderId="118" xfId="0" applyFill="1" applyBorder="1" applyAlignment="1" applyProtection="1">
      <alignment horizontal="center" vertical="center" wrapText="1"/>
      <protection locked="0"/>
    </xf>
    <xf numFmtId="0" fontId="0" fillId="0" borderId="104" xfId="0" applyBorder="1" applyAlignment="1" applyProtection="1">
      <alignment horizontal="center" vertical="center" wrapText="1"/>
      <protection locked="0"/>
    </xf>
    <xf numFmtId="0" fontId="0" fillId="0" borderId="110" xfId="0" applyBorder="1" applyAlignment="1" applyProtection="1">
      <alignment horizontal="center" vertical="center" wrapText="1"/>
      <protection locked="0"/>
    </xf>
    <xf numFmtId="0" fontId="0" fillId="0" borderId="119" xfId="0" applyBorder="1" applyAlignment="1" applyProtection="1">
      <alignment horizontal="center" vertical="center" wrapText="1"/>
      <protection locked="0"/>
    </xf>
    <xf numFmtId="0" fontId="0" fillId="37" borderId="122" xfId="0" applyFill="1" applyBorder="1" applyAlignment="1">
      <alignment horizontal="center" vertical="center" wrapText="1"/>
    </xf>
    <xf numFmtId="0" fontId="0" fillId="37" borderId="113" xfId="0" applyFill="1" applyBorder="1" applyAlignment="1">
      <alignment horizontal="center" vertical="center" wrapText="1"/>
    </xf>
    <xf numFmtId="0" fontId="0" fillId="37" borderId="118" xfId="0" applyFill="1" applyBorder="1" applyAlignment="1">
      <alignment horizontal="center" vertical="center" wrapText="1"/>
    </xf>
    <xf numFmtId="9" fontId="5" fillId="0" borderId="104" xfId="0" applyNumberFormat="1" applyFont="1" applyBorder="1" applyAlignment="1" applyProtection="1">
      <alignment horizontal="center" vertical="center" wrapText="1"/>
      <protection locked="0"/>
    </xf>
    <xf numFmtId="9" fontId="5" fillId="0" borderId="110" xfId="0" applyNumberFormat="1" applyFont="1" applyBorder="1" applyAlignment="1" applyProtection="1">
      <alignment horizontal="center" vertical="center" wrapText="1"/>
      <protection locked="0"/>
    </xf>
    <xf numFmtId="9" fontId="5" fillId="0" borderId="119" xfId="0" applyNumberFormat="1" applyFont="1" applyBorder="1" applyAlignment="1" applyProtection="1">
      <alignment horizontal="center" vertical="center" wrapText="1"/>
      <protection locked="0"/>
    </xf>
    <xf numFmtId="0" fontId="5" fillId="4" borderId="104" xfId="0" applyFont="1" applyFill="1" applyBorder="1" applyAlignment="1" applyProtection="1">
      <alignment horizontal="center" vertical="center" wrapText="1"/>
      <protection locked="0"/>
    </xf>
    <xf numFmtId="0" fontId="5" fillId="4" borderId="110" xfId="0" applyFont="1" applyFill="1" applyBorder="1" applyAlignment="1" applyProtection="1">
      <alignment horizontal="center" vertical="center" wrapText="1"/>
      <protection locked="0"/>
    </xf>
    <xf numFmtId="0" fontId="5" fillId="4" borderId="120" xfId="0" applyFont="1" applyFill="1" applyBorder="1" applyAlignment="1" applyProtection="1">
      <alignment horizontal="center" vertical="center" wrapText="1"/>
      <protection locked="0"/>
    </xf>
    <xf numFmtId="0" fontId="5" fillId="4" borderId="105" xfId="0" applyFont="1" applyFill="1" applyBorder="1" applyAlignment="1" applyProtection="1">
      <alignment horizontal="center" vertical="center" wrapText="1"/>
      <protection locked="0"/>
    </xf>
    <xf numFmtId="0" fontId="5" fillId="4" borderId="111" xfId="0" applyFont="1" applyFill="1" applyBorder="1" applyAlignment="1" applyProtection="1">
      <alignment horizontal="center" vertical="center" wrapText="1"/>
      <protection locked="0"/>
    </xf>
    <xf numFmtId="0" fontId="5" fillId="4" borderId="153" xfId="0" applyFont="1" applyFill="1" applyBorder="1" applyAlignment="1" applyProtection="1">
      <alignment horizontal="center" vertical="center" wrapText="1"/>
      <protection locked="0"/>
    </xf>
    <xf numFmtId="0" fontId="44" fillId="0" borderId="104" xfId="0" applyFont="1" applyBorder="1" applyAlignment="1" applyProtection="1">
      <alignment horizontal="center" vertical="center" wrapText="1"/>
      <protection locked="0"/>
    </xf>
    <xf numFmtId="0" fontId="44" fillId="0" borderId="110" xfId="0" applyFont="1" applyBorder="1" applyAlignment="1" applyProtection="1">
      <alignment horizontal="center" vertical="center" wrapText="1"/>
      <protection locked="0"/>
    </xf>
    <xf numFmtId="0" fontId="44" fillId="0" borderId="119" xfId="0" applyFont="1" applyBorder="1" applyAlignment="1" applyProtection="1">
      <alignment horizontal="center" vertical="center" wrapText="1"/>
      <protection locked="0"/>
    </xf>
    <xf numFmtId="0" fontId="7" fillId="37" borderId="107" xfId="0" applyFont="1" applyFill="1" applyBorder="1" applyAlignment="1">
      <alignment horizontal="center" vertical="center" wrapText="1"/>
    </xf>
    <xf numFmtId="0" fontId="0" fillId="37" borderId="107" xfId="0" applyFill="1" applyBorder="1" applyAlignment="1">
      <alignment horizontal="center" vertical="center" wrapText="1"/>
    </xf>
    <xf numFmtId="9" fontId="44" fillId="0" borderId="104" xfId="0" applyNumberFormat="1" applyFont="1" applyBorder="1" applyAlignment="1" applyProtection="1">
      <alignment horizontal="center" vertical="center" wrapText="1"/>
      <protection locked="0"/>
    </xf>
    <xf numFmtId="9" fontId="44" fillId="0" borderId="110" xfId="0" applyNumberFormat="1" applyFont="1" applyBorder="1" applyAlignment="1" applyProtection="1">
      <alignment horizontal="center" vertical="center" wrapText="1"/>
      <protection locked="0"/>
    </xf>
    <xf numFmtId="9" fontId="44" fillId="0" borderId="119" xfId="0" applyNumberFormat="1" applyFont="1" applyBorder="1" applyAlignment="1" applyProtection="1">
      <alignment horizontal="center" vertical="center" wrapText="1"/>
      <protection locked="0"/>
    </xf>
    <xf numFmtId="0" fontId="5" fillId="37" borderId="107" xfId="0" applyFont="1" applyFill="1" applyBorder="1" applyAlignment="1">
      <alignment horizontal="center" vertical="center" wrapText="1"/>
    </xf>
    <xf numFmtId="0" fontId="5" fillId="37" borderId="113" xfId="0" applyFont="1" applyFill="1" applyBorder="1" applyAlignment="1">
      <alignment horizontal="center" vertical="center" wrapText="1"/>
    </xf>
    <xf numFmtId="0" fontId="5" fillId="37" borderId="118" xfId="0" applyFont="1" applyFill="1" applyBorder="1" applyAlignment="1">
      <alignment horizontal="center" vertical="center" wrapText="1"/>
    </xf>
    <xf numFmtId="9" fontId="7" fillId="37" borderId="104" xfId="0" applyNumberFormat="1" applyFont="1" applyFill="1" applyBorder="1" applyAlignment="1">
      <alignment horizontal="center" vertical="center" wrapText="1"/>
    </xf>
    <xf numFmtId="0" fontId="7" fillId="37" borderId="110" xfId="0" applyFont="1" applyFill="1" applyBorder="1" applyAlignment="1">
      <alignment horizontal="center" vertical="center" wrapText="1"/>
    </xf>
    <xf numFmtId="0" fontId="7" fillId="37" borderId="119" xfId="0" applyFont="1" applyFill="1" applyBorder="1" applyAlignment="1">
      <alignment horizontal="center" vertical="center" wrapText="1"/>
    </xf>
    <xf numFmtId="0" fontId="0" fillId="0" borderId="154" xfId="0" applyBorder="1" applyAlignment="1" applyProtection="1">
      <alignment horizontal="center" vertical="center" wrapText="1"/>
      <protection locked="0"/>
    </xf>
    <xf numFmtId="0" fontId="0" fillId="0" borderId="156" xfId="0" applyBorder="1" applyAlignment="1" applyProtection="1">
      <alignment horizontal="center" vertical="center" wrapText="1"/>
      <protection locked="0"/>
    </xf>
    <xf numFmtId="0" fontId="0" fillId="0" borderId="155" xfId="0" applyBorder="1" applyAlignment="1" applyProtection="1">
      <alignment horizontal="center" vertical="center" wrapText="1"/>
      <protection locked="0"/>
    </xf>
    <xf numFmtId="0" fontId="0" fillId="0" borderId="111" xfId="0" applyBorder="1" applyAlignment="1" applyProtection="1">
      <alignment horizontal="center" vertical="center" wrapText="1"/>
      <protection locked="0"/>
    </xf>
    <xf numFmtId="0" fontId="0" fillId="0" borderId="157" xfId="0" applyBorder="1" applyAlignment="1" applyProtection="1">
      <alignment horizontal="center" vertical="center" wrapText="1"/>
      <protection locked="0"/>
    </xf>
    <xf numFmtId="0" fontId="44" fillId="0" borderId="154" xfId="0" applyFont="1" applyBorder="1" applyAlignment="1" applyProtection="1">
      <alignment horizontal="center" vertical="center" wrapText="1"/>
      <protection locked="0"/>
    </xf>
    <xf numFmtId="0" fontId="44" fillId="0" borderId="156" xfId="0" applyFont="1" applyBorder="1" applyAlignment="1" applyProtection="1">
      <alignment horizontal="center" vertical="center" wrapText="1"/>
      <protection locked="0"/>
    </xf>
    <xf numFmtId="0" fontId="5" fillId="37" borderId="120" xfId="0" applyFont="1" applyFill="1" applyBorder="1" applyAlignment="1" applyProtection="1">
      <alignment horizontal="center" vertical="center" wrapText="1"/>
      <protection locked="0"/>
    </xf>
    <xf numFmtId="9" fontId="44" fillId="0" borderId="76" xfId="0" applyNumberFormat="1" applyFont="1" applyBorder="1" applyAlignment="1" applyProtection="1">
      <alignment horizontal="center" vertical="center" wrapText="1"/>
      <protection locked="0"/>
    </xf>
    <xf numFmtId="0" fontId="5" fillId="37" borderId="43" xfId="0" applyFont="1" applyFill="1" applyBorder="1" applyAlignment="1" applyProtection="1">
      <alignment horizontal="center" vertical="center" wrapText="1"/>
      <protection locked="0"/>
    </xf>
    <xf numFmtId="9" fontId="5" fillId="0" borderId="67" xfId="0" applyNumberFormat="1" applyFont="1" applyBorder="1" applyAlignment="1" applyProtection="1">
      <alignment vertical="center" wrapText="1"/>
      <protection locked="0"/>
    </xf>
    <xf numFmtId="9" fontId="5" fillId="0" borderId="2" xfId="0" applyNumberFormat="1" applyFont="1" applyBorder="1" applyAlignment="1" applyProtection="1">
      <alignment vertical="center" wrapText="1"/>
      <protection locked="0"/>
    </xf>
    <xf numFmtId="9" fontId="5" fillId="0" borderId="76" xfId="0" applyNumberFormat="1" applyFont="1" applyBorder="1" applyAlignment="1" applyProtection="1">
      <alignment vertical="center" wrapText="1"/>
      <protection locked="0"/>
    </xf>
    <xf numFmtId="0" fontId="5" fillId="0" borderId="65" xfId="0" applyFont="1" applyBorder="1" applyAlignment="1" applyProtection="1">
      <alignment vertical="center" wrapText="1"/>
      <protection locked="0"/>
    </xf>
    <xf numFmtId="0" fontId="5" fillId="0" borderId="196" xfId="0" applyFont="1" applyBorder="1" applyAlignment="1" applyProtection="1">
      <alignment vertical="center" wrapText="1"/>
      <protection locked="0"/>
    </xf>
    <xf numFmtId="0" fontId="5" fillId="0" borderId="221" xfId="0" applyFont="1" applyBorder="1" applyAlignment="1" applyProtection="1">
      <alignment vertical="center" wrapText="1"/>
      <protection locked="0"/>
    </xf>
    <xf numFmtId="0" fontId="5" fillId="0" borderId="68" xfId="0" applyFont="1" applyBorder="1" applyAlignment="1" applyProtection="1">
      <alignment vertical="center" wrapText="1"/>
      <protection locked="0"/>
    </xf>
    <xf numFmtId="0" fontId="5" fillId="0" borderId="233" xfId="0" applyFont="1" applyBorder="1" applyAlignment="1" applyProtection="1">
      <alignment vertical="center" wrapText="1"/>
      <protection locked="0"/>
    </xf>
    <xf numFmtId="0" fontId="5" fillId="0" borderId="77" xfId="0" applyFont="1" applyBorder="1" applyAlignment="1" applyProtection="1">
      <alignment vertical="center" wrapText="1"/>
      <protection locked="0"/>
    </xf>
    <xf numFmtId="0" fontId="7" fillId="37" borderId="5" xfId="0" applyFont="1" applyFill="1" applyBorder="1" applyAlignment="1" applyProtection="1">
      <alignment horizontal="center" vertical="top" wrapText="1"/>
      <protection locked="0"/>
    </xf>
    <xf numFmtId="0" fontId="7" fillId="37" borderId="44" xfId="0" applyFont="1" applyFill="1" applyBorder="1" applyAlignment="1" applyProtection="1">
      <alignment horizontal="center" vertical="top" wrapText="1"/>
      <protection locked="0"/>
    </xf>
    <xf numFmtId="0" fontId="7" fillId="37" borderId="75" xfId="0" applyFont="1" applyFill="1" applyBorder="1" applyAlignment="1" applyProtection="1">
      <alignment horizontal="center" vertical="top" wrapText="1"/>
      <protection locked="0"/>
    </xf>
    <xf numFmtId="0" fontId="7" fillId="37" borderId="2" xfId="0" applyFont="1" applyFill="1" applyBorder="1" applyAlignment="1" applyProtection="1">
      <alignment horizontal="center" vertical="top" wrapText="1"/>
      <protection locked="0"/>
    </xf>
    <xf numFmtId="0" fontId="7" fillId="37" borderId="76" xfId="0" applyFont="1" applyFill="1" applyBorder="1" applyAlignment="1" applyProtection="1">
      <alignment horizontal="center" vertical="top" wrapText="1"/>
      <protection locked="0"/>
    </xf>
    <xf numFmtId="0" fontId="7" fillId="0" borderId="1" xfId="0" applyFont="1" applyBorder="1" applyAlignment="1" applyProtection="1">
      <alignment horizontal="center" vertical="top" wrapText="1"/>
      <protection locked="0"/>
    </xf>
    <xf numFmtId="0" fontId="7" fillId="0" borderId="45" xfId="0" applyFont="1" applyBorder="1" applyAlignment="1" applyProtection="1">
      <alignment horizontal="center" vertical="top" wrapText="1"/>
      <protection locked="0"/>
    </xf>
    <xf numFmtId="0" fontId="7" fillId="0" borderId="74" xfId="0" applyFont="1" applyBorder="1" applyAlignment="1" applyProtection="1">
      <alignment horizontal="center" vertical="top" wrapText="1"/>
      <protection locked="0"/>
    </xf>
    <xf numFmtId="0" fontId="0" fillId="0" borderId="1" xfId="0" applyBorder="1" applyAlignment="1" applyProtection="1">
      <alignment horizontal="center" vertical="top" wrapText="1"/>
      <protection locked="0"/>
    </xf>
    <xf numFmtId="0" fontId="0" fillId="0" borderId="45" xfId="0" applyBorder="1" applyAlignment="1" applyProtection="1">
      <alignment horizontal="center" vertical="top" wrapText="1"/>
      <protection locked="0"/>
    </xf>
    <xf numFmtId="0" fontId="0" fillId="0" borderId="74" xfId="0" applyBorder="1" applyAlignment="1" applyProtection="1">
      <alignment horizontal="center" vertical="top" wrapText="1"/>
      <protection locked="0"/>
    </xf>
    <xf numFmtId="0" fontId="5" fillId="37" borderId="76" xfId="0" applyFont="1" applyFill="1" applyBorder="1" applyAlignment="1" applyProtection="1">
      <alignment horizontal="center" vertical="top" wrapText="1"/>
      <protection locked="0"/>
    </xf>
    <xf numFmtId="0" fontId="5" fillId="37" borderId="1" xfId="0" applyFont="1" applyFill="1" applyBorder="1" applyAlignment="1" applyProtection="1">
      <alignment horizontal="center" vertical="top" wrapText="1"/>
      <protection locked="0"/>
    </xf>
    <xf numFmtId="0" fontId="5" fillId="37" borderId="74" xfId="0" applyFont="1" applyFill="1" applyBorder="1" applyAlignment="1" applyProtection="1">
      <alignment horizontal="center" vertical="top" wrapText="1"/>
      <protection locked="0"/>
    </xf>
    <xf numFmtId="0" fontId="7" fillId="37" borderId="67" xfId="0" applyFont="1" applyFill="1" applyBorder="1" applyAlignment="1">
      <alignment horizontal="center" vertical="top" wrapText="1"/>
    </xf>
    <xf numFmtId="0" fontId="7" fillId="37" borderId="2" xfId="0" applyFont="1" applyFill="1" applyBorder="1" applyAlignment="1">
      <alignment horizontal="center" vertical="top" wrapText="1"/>
    </xf>
    <xf numFmtId="0" fontId="7" fillId="37" borderId="76" xfId="0" applyFont="1" applyFill="1" applyBorder="1" applyAlignment="1">
      <alignment horizontal="center" vertical="top" wrapText="1"/>
    </xf>
    <xf numFmtId="0" fontId="0" fillId="37" borderId="2" xfId="0" applyFill="1" applyBorder="1" applyAlignment="1" applyProtection="1">
      <alignment horizontal="center" vertical="top" wrapText="1"/>
      <protection locked="0"/>
    </xf>
    <xf numFmtId="0" fontId="0" fillId="37" borderId="76" xfId="0" applyFill="1" applyBorder="1" applyAlignment="1" applyProtection="1">
      <alignment horizontal="center" vertical="top" wrapText="1"/>
      <protection locked="0"/>
    </xf>
    <xf numFmtId="0" fontId="0" fillId="37" borderId="67" xfId="0" applyFill="1" applyBorder="1" applyAlignment="1">
      <alignment horizontal="center" vertical="top" wrapText="1"/>
    </xf>
    <xf numFmtId="0" fontId="0" fillId="37" borderId="2" xfId="0" applyFill="1" applyBorder="1" applyAlignment="1">
      <alignment horizontal="center" vertical="top" wrapText="1"/>
    </xf>
    <xf numFmtId="0" fontId="0" fillId="37" borderId="76" xfId="0" applyFill="1" applyBorder="1" applyAlignment="1">
      <alignment horizontal="center" vertical="top" wrapText="1"/>
    </xf>
    <xf numFmtId="0" fontId="44" fillId="0" borderId="1" xfId="0" applyFont="1" applyBorder="1" applyAlignment="1" applyProtection="1">
      <alignment horizontal="center" vertical="top" wrapText="1"/>
      <protection locked="0"/>
    </xf>
    <xf numFmtId="0" fontId="44" fillId="0" borderId="45" xfId="0" applyFont="1" applyBorder="1" applyAlignment="1" applyProtection="1">
      <alignment horizontal="center" vertical="top" wrapText="1"/>
      <protection locked="0"/>
    </xf>
    <xf numFmtId="0" fontId="44" fillId="0" borderId="74" xfId="0" applyFont="1" applyBorder="1" applyAlignment="1" applyProtection="1">
      <alignment horizontal="center" vertical="top" wrapText="1"/>
      <protection locked="0"/>
    </xf>
    <xf numFmtId="9" fontId="44" fillId="0" borderId="1" xfId="0" applyNumberFormat="1" applyFont="1" applyBorder="1" applyAlignment="1" applyProtection="1">
      <alignment horizontal="center" vertical="top" wrapText="1"/>
      <protection locked="0"/>
    </xf>
    <xf numFmtId="9" fontId="44" fillId="0" borderId="45" xfId="0" applyNumberFormat="1" applyFont="1" applyBorder="1" applyAlignment="1" applyProtection="1">
      <alignment horizontal="center" vertical="top" wrapText="1"/>
      <protection locked="0"/>
    </xf>
    <xf numFmtId="9" fontId="44" fillId="0" borderId="74" xfId="0" applyNumberFormat="1" applyFont="1" applyBorder="1" applyAlignment="1" applyProtection="1">
      <alignment horizontal="center" vertical="top" wrapText="1"/>
      <protection locked="0"/>
    </xf>
    <xf numFmtId="9" fontId="44" fillId="0" borderId="2" xfId="0" applyNumberFormat="1" applyFont="1" applyBorder="1" applyAlignment="1" applyProtection="1">
      <alignment vertical="center" wrapText="1"/>
      <protection locked="0"/>
    </xf>
    <xf numFmtId="9" fontId="44" fillId="0" borderId="76" xfId="0" applyNumberFormat="1" applyFont="1" applyBorder="1" applyAlignment="1" applyProtection="1">
      <alignment vertical="center" wrapText="1"/>
      <protection locked="0"/>
    </xf>
    <xf numFmtId="0" fontId="0" fillId="0" borderId="1" xfId="0" applyBorder="1" applyAlignment="1" applyProtection="1">
      <alignment vertical="center" wrapText="1"/>
      <protection locked="0"/>
    </xf>
    <xf numFmtId="0" fontId="0" fillId="0" borderId="196" xfId="0" applyBorder="1" applyAlignment="1" applyProtection="1">
      <alignment vertical="center" wrapText="1"/>
      <protection locked="0"/>
    </xf>
    <xf numFmtId="0" fontId="0" fillId="0" borderId="221" xfId="0" applyBorder="1" applyAlignment="1" applyProtection="1">
      <alignment vertical="center" wrapText="1"/>
      <protection locked="0"/>
    </xf>
    <xf numFmtId="0" fontId="0" fillId="0" borderId="81" xfId="0" applyBorder="1" applyAlignment="1" applyProtection="1">
      <alignment vertical="center" wrapText="1"/>
      <protection locked="0"/>
    </xf>
    <xf numFmtId="0" fontId="0" fillId="0" borderId="233" xfId="0" applyBorder="1" applyAlignment="1" applyProtection="1">
      <alignment vertical="center" wrapText="1"/>
      <protection locked="0"/>
    </xf>
    <xf numFmtId="0" fontId="0" fillId="0" borderId="77" xfId="0" applyBorder="1" applyAlignment="1" applyProtection="1">
      <alignment vertical="center" wrapText="1"/>
      <protection locked="0"/>
    </xf>
    <xf numFmtId="0" fontId="50" fillId="37" borderId="67" xfId="0" applyFont="1" applyFill="1" applyBorder="1" applyAlignment="1">
      <alignment horizontal="center" vertical="top" wrapText="1"/>
    </xf>
    <xf numFmtId="0" fontId="50" fillId="37" borderId="2" xfId="0" applyFont="1" applyFill="1" applyBorder="1" applyAlignment="1">
      <alignment horizontal="center" vertical="top" wrapText="1"/>
    </xf>
    <xf numFmtId="0" fontId="50" fillId="37" borderId="76" xfId="0" applyFont="1" applyFill="1" applyBorder="1" applyAlignment="1">
      <alignment horizontal="center" vertical="top" wrapText="1"/>
    </xf>
    <xf numFmtId="0" fontId="5" fillId="4" borderId="1" xfId="0" applyFont="1" applyFill="1" applyBorder="1" applyAlignment="1" applyProtection="1">
      <alignment horizontal="center" vertical="top" wrapText="1"/>
      <protection locked="0"/>
    </xf>
    <xf numFmtId="0" fontId="5" fillId="4" borderId="45" xfId="0" applyFont="1" applyFill="1" applyBorder="1" applyAlignment="1" applyProtection="1">
      <alignment horizontal="center" vertical="top" wrapText="1"/>
      <protection locked="0"/>
    </xf>
    <xf numFmtId="0" fontId="5" fillId="4" borderId="74" xfId="0" applyFont="1" applyFill="1" applyBorder="1" applyAlignment="1" applyProtection="1">
      <alignment horizontal="center" vertical="top" wrapText="1"/>
      <protection locked="0"/>
    </xf>
    <xf numFmtId="9" fontId="5" fillId="4" borderId="1" xfId="0" applyNumberFormat="1" applyFont="1" applyFill="1" applyBorder="1" applyAlignment="1" applyProtection="1">
      <alignment horizontal="center" vertical="top" wrapText="1"/>
      <protection locked="0"/>
    </xf>
    <xf numFmtId="9" fontId="5" fillId="4" borderId="45" xfId="0" applyNumberFormat="1" applyFont="1" applyFill="1" applyBorder="1" applyAlignment="1" applyProtection="1">
      <alignment horizontal="center" vertical="top" wrapText="1"/>
      <protection locked="0"/>
    </xf>
    <xf numFmtId="9" fontId="5" fillId="4" borderId="74" xfId="0" applyNumberFormat="1" applyFont="1" applyFill="1" applyBorder="1" applyAlignment="1" applyProtection="1">
      <alignment horizontal="center" vertical="top" wrapText="1"/>
      <protection locked="0"/>
    </xf>
    <xf numFmtId="0" fontId="44" fillId="37" borderId="2" xfId="0" applyFont="1" applyFill="1" applyBorder="1" applyAlignment="1" applyProtection="1">
      <alignment horizontal="center" vertical="top" wrapText="1"/>
      <protection locked="0"/>
    </xf>
    <xf numFmtId="0" fontId="44" fillId="37" borderId="76" xfId="0" applyFont="1" applyFill="1" applyBorder="1" applyAlignment="1" applyProtection="1">
      <alignment horizontal="center" vertical="top" wrapText="1"/>
      <protection locked="0"/>
    </xf>
    <xf numFmtId="0" fontId="61" fillId="0" borderId="28" xfId="0" applyFont="1" applyBorder="1" applyAlignment="1" applyProtection="1">
      <alignment vertical="center" wrapText="1"/>
      <protection locked="0"/>
    </xf>
    <xf numFmtId="0" fontId="61" fillId="0" borderId="2" xfId="0" applyFont="1" applyBorder="1" applyAlignment="1" applyProtection="1">
      <alignment vertical="center" wrapText="1"/>
      <protection locked="0"/>
    </xf>
    <xf numFmtId="0" fontId="61" fillId="0" borderId="76" xfId="0" applyFont="1" applyBorder="1" applyAlignment="1" applyProtection="1">
      <alignment vertical="center" wrapText="1"/>
      <protection locked="0"/>
    </xf>
    <xf numFmtId="0" fontId="61" fillId="0" borderId="87" xfId="0" applyFont="1" applyBorder="1" applyAlignment="1" applyProtection="1">
      <alignment vertical="center" wrapText="1"/>
      <protection locked="0"/>
    </xf>
    <xf numFmtId="0" fontId="61" fillId="0" borderId="88" xfId="0" applyFont="1" applyBorder="1" applyAlignment="1" applyProtection="1">
      <alignment vertical="center" wrapText="1"/>
      <protection locked="0"/>
    </xf>
    <xf numFmtId="0" fontId="61" fillId="0" borderId="234" xfId="0" applyFont="1" applyBorder="1" applyAlignment="1" applyProtection="1">
      <alignment vertical="center" wrapText="1"/>
      <protection locked="0"/>
    </xf>
    <xf numFmtId="0" fontId="61" fillId="0" borderId="2" xfId="0" applyFont="1" applyBorder="1" applyAlignment="1" applyProtection="1">
      <alignment horizontal="center" vertical="top" wrapText="1"/>
      <protection locked="0"/>
    </xf>
    <xf numFmtId="0" fontId="61" fillId="0" borderId="76" xfId="0" applyFont="1" applyBorder="1" applyAlignment="1" applyProtection="1">
      <alignment horizontal="center" vertical="top" wrapText="1"/>
      <protection locked="0"/>
    </xf>
    <xf numFmtId="9" fontId="61" fillId="0" borderId="2" xfId="0" applyNumberFormat="1" applyFont="1" applyBorder="1" applyAlignment="1" applyProtection="1">
      <alignment horizontal="center" vertical="top" wrapText="1"/>
      <protection locked="0"/>
    </xf>
    <xf numFmtId="0" fontId="61" fillId="39" borderId="76" xfId="0" applyFont="1" applyFill="1" applyBorder="1" applyAlignment="1" applyProtection="1">
      <alignment horizontal="center" vertical="center" wrapText="1"/>
      <protection locked="0"/>
    </xf>
    <xf numFmtId="0" fontId="6" fillId="0" borderId="28" xfId="0" applyFont="1" applyBorder="1" applyAlignment="1" applyProtection="1">
      <alignment vertical="center" wrapText="1"/>
      <protection locked="0"/>
    </xf>
    <xf numFmtId="0" fontId="6" fillId="0" borderId="2" xfId="0" applyFont="1" applyBorder="1" applyAlignment="1" applyProtection="1">
      <alignment vertical="center" wrapText="1"/>
      <protection locked="0"/>
    </xf>
    <xf numFmtId="0" fontId="6" fillId="0" borderId="76" xfId="0" applyFont="1" applyBorder="1" applyAlignment="1" applyProtection="1">
      <alignment vertical="center" wrapText="1"/>
      <protection locked="0"/>
    </xf>
    <xf numFmtId="0" fontId="6" fillId="0" borderId="235" xfId="0" applyFont="1" applyBorder="1" applyAlignment="1" applyProtection="1">
      <alignment vertical="center" wrapText="1"/>
      <protection locked="0"/>
    </xf>
    <xf numFmtId="0" fontId="6" fillId="0" borderId="92" xfId="0" applyFont="1" applyBorder="1" applyAlignment="1" applyProtection="1">
      <alignment vertical="center" wrapText="1"/>
      <protection locked="0"/>
    </xf>
    <xf numFmtId="0" fontId="6" fillId="0" borderId="148" xfId="0" applyFont="1" applyBorder="1" applyAlignment="1" applyProtection="1">
      <alignment vertical="center" wrapText="1"/>
      <protection locked="0"/>
    </xf>
    <xf numFmtId="0" fontId="5" fillId="37" borderId="67" xfId="0" applyFont="1" applyFill="1" applyBorder="1" applyAlignment="1">
      <alignment horizontal="center" vertical="top" wrapText="1"/>
    </xf>
    <xf numFmtId="0" fontId="5" fillId="37" borderId="2" xfId="0" applyFont="1" applyFill="1" applyBorder="1" applyAlignment="1">
      <alignment horizontal="center" vertical="top" wrapText="1"/>
    </xf>
    <xf numFmtId="0" fontId="5" fillId="37" borderId="76" xfId="0" applyFont="1" applyFill="1" applyBorder="1" applyAlignment="1">
      <alignment horizontal="center" vertical="top" wrapText="1"/>
    </xf>
    <xf numFmtId="0" fontId="6" fillId="0" borderId="2" xfId="0" applyFont="1" applyBorder="1" applyAlignment="1" applyProtection="1">
      <alignment horizontal="center" vertical="top" wrapText="1"/>
      <protection locked="0"/>
    </xf>
    <xf numFmtId="0" fontId="6" fillId="0" borderId="76" xfId="0" applyFont="1" applyBorder="1" applyAlignment="1" applyProtection="1">
      <alignment horizontal="center" vertical="top" wrapText="1"/>
      <protection locked="0"/>
    </xf>
    <xf numFmtId="0" fontId="0" fillId="0" borderId="175" xfId="0" applyBorder="1" applyAlignment="1" applyProtection="1">
      <alignment vertical="center" wrapText="1"/>
      <protection locked="0"/>
    </xf>
    <xf numFmtId="0" fontId="7" fillId="37" borderId="5" xfId="0" applyFont="1" applyFill="1" applyBorder="1" applyAlignment="1" applyProtection="1">
      <alignment horizontal="center" vertical="center" wrapText="1"/>
      <protection locked="0"/>
    </xf>
    <xf numFmtId="0" fontId="7" fillId="39" borderId="67" xfId="0" applyFont="1" applyFill="1" applyBorder="1" applyAlignment="1">
      <alignment horizontal="center" vertical="center" wrapText="1"/>
    </xf>
    <xf numFmtId="0" fontId="7" fillId="39" borderId="2" xfId="0" applyFont="1" applyFill="1" applyBorder="1" applyAlignment="1">
      <alignment horizontal="center" vertical="center" wrapText="1"/>
    </xf>
    <xf numFmtId="0" fontId="7" fillId="39" borderId="29" xfId="0" applyFont="1" applyFill="1" applyBorder="1" applyAlignment="1">
      <alignment horizontal="center" vertical="center" wrapText="1"/>
    </xf>
    <xf numFmtId="0" fontId="5" fillId="39" borderId="67" xfId="0" applyFont="1" applyFill="1" applyBorder="1" applyAlignment="1">
      <alignment horizontal="center" vertical="center" wrapText="1"/>
    </xf>
    <xf numFmtId="0" fontId="5" fillId="39" borderId="29" xfId="0" applyFont="1" applyFill="1" applyBorder="1" applyAlignment="1">
      <alignment horizontal="center" vertical="center" wrapText="1"/>
    </xf>
    <xf numFmtId="0" fontId="5" fillId="0" borderId="67" xfId="0" applyFont="1" applyBorder="1" applyAlignment="1">
      <alignment horizontal="center" vertical="center" wrapText="1"/>
    </xf>
    <xf numFmtId="9" fontId="5" fillId="0" borderId="67" xfId="0" applyNumberFormat="1"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29" xfId="0" applyNumberFormat="1" applyFont="1" applyBorder="1" applyAlignment="1">
      <alignment horizontal="center" vertical="center" wrapText="1"/>
    </xf>
    <xf numFmtId="9" fontId="5" fillId="0" borderId="28" xfId="0" applyNumberFormat="1" applyFont="1" applyBorder="1" applyAlignment="1" applyProtection="1">
      <alignment vertical="center" wrapText="1"/>
      <protection locked="0"/>
    </xf>
    <xf numFmtId="9" fontId="5" fillId="0" borderId="29" xfId="0" applyNumberFormat="1" applyFont="1" applyBorder="1" applyAlignment="1" applyProtection="1">
      <alignment vertical="center" wrapText="1"/>
      <protection locked="0"/>
    </xf>
    <xf numFmtId="0" fontId="5" fillId="0" borderId="132" xfId="0" applyFont="1" applyBorder="1" applyAlignment="1">
      <alignment vertical="center" wrapText="1"/>
    </xf>
    <xf numFmtId="0" fontId="5" fillId="0" borderId="110" xfId="0" applyFont="1" applyBorder="1" applyAlignment="1" applyProtection="1">
      <alignment vertical="center" wrapText="1"/>
      <protection locked="0"/>
    </xf>
    <xf numFmtId="0" fontId="5" fillId="0" borderId="222" xfId="0" applyFont="1" applyBorder="1" applyAlignment="1" applyProtection="1">
      <alignment vertical="center" wrapText="1"/>
      <protection locked="0"/>
    </xf>
    <xf numFmtId="14" fontId="5" fillId="0" borderId="154" xfId="0" applyNumberFormat="1" applyFont="1" applyBorder="1" applyAlignment="1" applyProtection="1">
      <alignment vertical="center" wrapText="1"/>
      <protection locked="0"/>
    </xf>
    <xf numFmtId="0" fontId="5" fillId="0" borderId="236" xfId="0" applyFont="1" applyBorder="1" applyAlignment="1" applyProtection="1">
      <alignment vertical="center" wrapText="1"/>
      <protection locked="0"/>
    </xf>
    <xf numFmtId="0" fontId="5" fillId="0" borderId="237" xfId="0" applyFont="1" applyBorder="1" applyAlignment="1" applyProtection="1">
      <alignment vertical="center" wrapText="1"/>
      <protection locked="0"/>
    </xf>
    <xf numFmtId="0" fontId="5" fillId="0" borderId="214" xfId="0" applyFont="1" applyBorder="1" applyAlignment="1" applyProtection="1">
      <alignment vertical="center" wrapText="1"/>
      <protection locked="0"/>
    </xf>
    <xf numFmtId="0" fontId="7" fillId="37" borderId="66" xfId="0" applyFont="1" applyFill="1" applyBorder="1" applyAlignment="1" applyProtection="1">
      <alignment horizontal="center" vertical="top" wrapText="1"/>
      <protection locked="0"/>
    </xf>
    <xf numFmtId="0" fontId="7" fillId="37" borderId="67" xfId="0" applyFont="1" applyFill="1" applyBorder="1" applyAlignment="1" applyProtection="1">
      <alignment horizontal="center" vertical="top" wrapText="1"/>
      <protection locked="0"/>
    </xf>
    <xf numFmtId="0" fontId="7" fillId="0" borderId="65" xfId="0" applyFont="1" applyBorder="1" applyAlignment="1" applyProtection="1">
      <alignment horizontal="center" vertical="top" wrapText="1"/>
      <protection locked="0"/>
    </xf>
    <xf numFmtId="0" fontId="5" fillId="0" borderId="65" xfId="0" applyFont="1" applyBorder="1" applyAlignment="1" applyProtection="1">
      <alignment horizontal="center" vertical="top" wrapText="1"/>
      <protection locked="0"/>
    </xf>
    <xf numFmtId="0" fontId="5" fillId="0" borderId="45" xfId="0" applyFont="1" applyBorder="1" applyAlignment="1" applyProtection="1">
      <alignment horizontal="center" vertical="top" wrapText="1"/>
      <protection locked="0"/>
    </xf>
    <xf numFmtId="0" fontId="5" fillId="0" borderId="74" xfId="0" applyFont="1" applyBorder="1" applyAlignment="1" applyProtection="1">
      <alignment horizontal="center" vertical="top" wrapText="1"/>
      <protection locked="0"/>
    </xf>
    <xf numFmtId="0" fontId="7" fillId="37" borderId="28" xfId="0" applyFont="1" applyFill="1" applyBorder="1" applyAlignment="1">
      <alignment horizontal="center" vertical="top" wrapText="1"/>
    </xf>
    <xf numFmtId="0" fontId="0" fillId="37" borderId="67" xfId="0" applyFill="1" applyBorder="1" applyAlignment="1" applyProtection="1">
      <alignment horizontal="center" vertical="top" wrapText="1"/>
      <protection locked="0"/>
    </xf>
    <xf numFmtId="0" fontId="0" fillId="0" borderId="65" xfId="0" applyBorder="1" applyAlignment="1" applyProtection="1">
      <alignment horizontal="center" vertical="top" wrapText="1"/>
      <protection locked="0"/>
    </xf>
    <xf numFmtId="0" fontId="0" fillId="37" borderId="28" xfId="0" applyFill="1" applyBorder="1" applyAlignment="1">
      <alignment horizontal="center" vertical="top" wrapText="1"/>
    </xf>
    <xf numFmtId="9" fontId="5" fillId="0" borderId="65" xfId="0" applyNumberFormat="1" applyFont="1" applyBorder="1" applyAlignment="1" applyProtection="1">
      <alignment horizontal="center" vertical="top" wrapText="1"/>
      <protection locked="0"/>
    </xf>
    <xf numFmtId="9" fontId="5" fillId="0" borderId="45" xfId="0" applyNumberFormat="1" applyFont="1" applyBorder="1" applyAlignment="1" applyProtection="1">
      <alignment horizontal="center" vertical="top" wrapText="1"/>
      <protection locked="0"/>
    </xf>
    <xf numFmtId="9" fontId="5" fillId="0" borderId="74" xfId="0" applyNumberFormat="1" applyFont="1" applyBorder="1" applyAlignment="1" applyProtection="1">
      <alignment horizontal="center" vertical="top" wrapText="1"/>
      <protection locked="0"/>
    </xf>
    <xf numFmtId="0" fontId="0" fillId="37" borderId="26" xfId="0" applyFill="1" applyBorder="1" applyAlignment="1" applyProtection="1">
      <alignment horizontal="center" vertical="center" wrapText="1"/>
      <protection locked="0"/>
    </xf>
    <xf numFmtId="0" fontId="0" fillId="37" borderId="45" xfId="0" applyFill="1" applyBorder="1" applyAlignment="1" applyProtection="1">
      <alignment horizontal="center" vertical="center" wrapText="1"/>
      <protection locked="0"/>
    </xf>
    <xf numFmtId="0" fontId="0" fillId="37" borderId="53" xfId="0" applyFill="1" applyBorder="1" applyAlignment="1" applyProtection="1">
      <alignment horizontal="center" vertical="center" wrapText="1"/>
      <protection locked="0"/>
    </xf>
    <xf numFmtId="9" fontId="0" fillId="37" borderId="26" xfId="66" applyFont="1" applyFill="1" applyBorder="1" applyAlignment="1" applyProtection="1">
      <alignment horizontal="center" vertical="center" wrapText="1"/>
    </xf>
    <xf numFmtId="9" fontId="0" fillId="37" borderId="45" xfId="66" applyFont="1" applyFill="1" applyBorder="1" applyAlignment="1" applyProtection="1">
      <alignment horizontal="center" vertical="center" wrapText="1"/>
    </xf>
    <xf numFmtId="9" fontId="0" fillId="37" borderId="53" xfId="66" applyFont="1" applyFill="1" applyBorder="1" applyAlignment="1" applyProtection="1">
      <alignment horizontal="center" vertical="center" wrapText="1"/>
    </xf>
    <xf numFmtId="0" fontId="0" fillId="37" borderId="31" xfId="0" applyFill="1" applyBorder="1" applyAlignment="1" applyProtection="1">
      <alignment horizontal="center" vertical="center" wrapText="1"/>
      <protection locked="0"/>
    </xf>
    <xf numFmtId="9" fontId="2" fillId="37" borderId="26" xfId="0" applyNumberFormat="1" applyFont="1" applyFill="1" applyBorder="1" applyAlignment="1">
      <alignment horizontal="center" vertical="center" wrapText="1"/>
    </xf>
    <xf numFmtId="0" fontId="2" fillId="37" borderId="45" xfId="0" applyFont="1" applyFill="1" applyBorder="1" applyAlignment="1">
      <alignment horizontal="center" vertical="center" wrapText="1"/>
    </xf>
    <xf numFmtId="0" fontId="2" fillId="37" borderId="53" xfId="0" applyFont="1" applyFill="1" applyBorder="1" applyAlignment="1">
      <alignment horizontal="center" vertical="center" wrapText="1"/>
    </xf>
    <xf numFmtId="9" fontId="0" fillId="0" borderId="28" xfId="0" applyNumberFormat="1" applyBorder="1" applyAlignment="1" applyProtection="1">
      <alignment horizontal="center" vertical="center" wrapText="1"/>
      <protection locked="0"/>
    </xf>
    <xf numFmtId="9" fontId="0" fillId="0" borderId="2" xfId="0" applyNumberFormat="1" applyBorder="1" applyAlignment="1" applyProtection="1">
      <alignment horizontal="center" vertical="center" wrapText="1"/>
      <protection locked="0"/>
    </xf>
    <xf numFmtId="9" fontId="0" fillId="0" borderId="29" xfId="0" applyNumberFormat="1" applyBorder="1" applyAlignment="1" applyProtection="1">
      <alignment horizontal="center" vertical="center" wrapText="1"/>
      <protection locked="0"/>
    </xf>
    <xf numFmtId="0" fontId="0" fillId="4" borderId="45" xfId="0" applyFill="1" applyBorder="1" applyAlignment="1" applyProtection="1">
      <alignment horizontal="center" vertical="center" wrapText="1"/>
      <protection locked="0"/>
    </xf>
    <xf numFmtId="0" fontId="0" fillId="4" borderId="53" xfId="0" applyFill="1" applyBorder="1" applyAlignment="1" applyProtection="1">
      <alignment horizontal="center" vertical="center" wrapText="1"/>
      <protection locked="0"/>
    </xf>
    <xf numFmtId="0" fontId="0" fillId="37" borderId="31" xfId="0" applyFill="1" applyBorder="1" applyAlignment="1" applyProtection="1">
      <alignment horizontal="center" vertical="top" wrapText="1"/>
      <protection locked="0"/>
    </xf>
    <xf numFmtId="0" fontId="0" fillId="0" borderId="31" xfId="0" applyBorder="1" applyAlignment="1" applyProtection="1">
      <alignment horizontal="center" vertical="top" wrapText="1"/>
      <protection locked="0"/>
    </xf>
    <xf numFmtId="0" fontId="2" fillId="37" borderId="45" xfId="0" applyFont="1" applyFill="1" applyBorder="1" applyAlignment="1">
      <alignment horizontal="center" vertical="top" wrapText="1"/>
    </xf>
    <xf numFmtId="0" fontId="2" fillId="37" borderId="31" xfId="0" applyFont="1" applyFill="1" applyBorder="1" applyAlignment="1">
      <alignment horizontal="center" vertical="top" wrapText="1"/>
    </xf>
    <xf numFmtId="0" fontId="0" fillId="37" borderId="45" xfId="0" applyFill="1" applyBorder="1" applyAlignment="1">
      <alignment horizontal="center" vertical="top" wrapText="1"/>
    </xf>
    <xf numFmtId="0" fontId="0" fillId="37" borderId="31" xfId="0" applyFill="1" applyBorder="1" applyAlignment="1">
      <alignment horizontal="center" vertical="top" wrapText="1"/>
    </xf>
    <xf numFmtId="0" fontId="0" fillId="0" borderId="45" xfId="0" applyBorder="1" applyAlignment="1">
      <alignment horizontal="center" vertical="top" wrapText="1"/>
    </xf>
    <xf numFmtId="0" fontId="0" fillId="0" borderId="31" xfId="0" applyBorder="1" applyAlignment="1">
      <alignment horizontal="center" vertical="top" wrapText="1"/>
    </xf>
    <xf numFmtId="9" fontId="5" fillId="4" borderId="26" xfId="0" applyNumberFormat="1" applyFont="1" applyFill="1" applyBorder="1" applyAlignment="1" applyProtection="1">
      <alignment horizontal="center" vertical="center" wrapText="1"/>
      <protection locked="0"/>
    </xf>
    <xf numFmtId="9" fontId="5" fillId="4" borderId="53" xfId="0" applyNumberFormat="1" applyFont="1" applyFill="1" applyBorder="1" applyAlignment="1" applyProtection="1">
      <alignment horizontal="center" vertical="center" wrapText="1"/>
      <protection locked="0"/>
    </xf>
    <xf numFmtId="9" fontId="0" fillId="4" borderId="26" xfId="0" applyNumberFormat="1" applyFill="1" applyBorder="1" applyAlignment="1" applyProtection="1">
      <alignment horizontal="center" vertical="center" wrapText="1"/>
      <protection locked="0"/>
    </xf>
    <xf numFmtId="9" fontId="0" fillId="4" borderId="45" xfId="0" applyNumberFormat="1" applyFill="1" applyBorder="1" applyAlignment="1" applyProtection="1">
      <alignment horizontal="center" vertical="center" wrapText="1"/>
      <protection locked="0"/>
    </xf>
    <xf numFmtId="9" fontId="0" fillId="4" borderId="53" xfId="0" applyNumberFormat="1" applyFill="1" applyBorder="1" applyAlignment="1" applyProtection="1">
      <alignment horizontal="center" vertical="center" wrapText="1"/>
      <protection locked="0"/>
    </xf>
    <xf numFmtId="0" fontId="4" fillId="41" borderId="25" xfId="0" applyFont="1" applyFill="1" applyBorder="1" applyAlignment="1" applyProtection="1">
      <alignment horizontal="center" vertical="center" wrapText="1"/>
      <protection locked="0"/>
    </xf>
    <xf numFmtId="0" fontId="4" fillId="41" borderId="26" xfId="0" applyFont="1" applyFill="1" applyBorder="1" applyAlignment="1" applyProtection="1">
      <alignment horizontal="center" vertical="center" wrapText="1"/>
      <protection locked="0"/>
    </xf>
    <xf numFmtId="0" fontId="4" fillId="41" borderId="28" xfId="0" applyFont="1" applyFill="1" applyBorder="1" applyAlignment="1" applyProtection="1">
      <alignment horizontal="center" vertical="center" wrapText="1"/>
      <protection locked="0"/>
    </xf>
    <xf numFmtId="0" fontId="4" fillId="41" borderId="87" xfId="0" applyFont="1" applyFill="1" applyBorder="1" applyAlignment="1" applyProtection="1">
      <alignment horizontal="center" vertical="center" wrapText="1"/>
      <protection locked="0"/>
    </xf>
    <xf numFmtId="0" fontId="0" fillId="0" borderId="60" xfId="0" applyBorder="1" applyAlignment="1" applyProtection="1">
      <alignment horizontal="center" vertical="center" wrapText="1"/>
      <protection locked="0"/>
    </xf>
    <xf numFmtId="0" fontId="0" fillId="0" borderId="59" xfId="0" applyBorder="1" applyAlignment="1" applyProtection="1">
      <alignment horizontal="center" vertical="center" wrapText="1"/>
      <protection locked="0"/>
    </xf>
    <xf numFmtId="0" fontId="7" fillId="4" borderId="26" xfId="0" applyFont="1" applyFill="1" applyBorder="1" applyAlignment="1" applyProtection="1">
      <alignment horizontal="center" vertical="center" wrapText="1"/>
      <protection locked="0"/>
    </xf>
    <xf numFmtId="0" fontId="7" fillId="4" borderId="45" xfId="0" applyFont="1" applyFill="1" applyBorder="1" applyAlignment="1" applyProtection="1">
      <alignment horizontal="center" vertical="center" wrapText="1"/>
      <protection locked="0"/>
    </xf>
    <xf numFmtId="0" fontId="7" fillId="4" borderId="31" xfId="0" applyFont="1" applyFill="1" applyBorder="1" applyAlignment="1" applyProtection="1">
      <alignment horizontal="center" vertical="center" wrapText="1"/>
      <protection locked="0"/>
    </xf>
    <xf numFmtId="0" fontId="0" fillId="4" borderId="31" xfId="0" applyFill="1" applyBorder="1" applyAlignment="1" applyProtection="1">
      <alignment horizontal="center" vertical="center" wrapText="1"/>
      <protection locked="0"/>
    </xf>
    <xf numFmtId="0" fontId="5" fillId="4" borderId="31" xfId="0" applyFont="1" applyFill="1" applyBorder="1" applyAlignment="1" applyProtection="1">
      <alignment horizontal="center" vertical="center" wrapText="1"/>
      <protection locked="0"/>
    </xf>
    <xf numFmtId="0" fontId="5" fillId="0" borderId="56" xfId="0" applyFont="1" applyBorder="1" applyAlignment="1" applyProtection="1">
      <alignment horizontal="center" vertical="center" wrapText="1"/>
      <protection locked="0"/>
    </xf>
    <xf numFmtId="0" fontId="5" fillId="0" borderId="149" xfId="0" applyFont="1" applyBorder="1" applyAlignment="1" applyProtection="1">
      <alignment horizontal="center" vertical="center" wrapText="1"/>
      <protection locked="0"/>
    </xf>
    <xf numFmtId="0" fontId="5" fillId="0" borderId="150" xfId="0" applyFont="1" applyBorder="1" applyAlignment="1" applyProtection="1">
      <alignment horizontal="center" vertical="center" wrapText="1"/>
      <protection locked="0"/>
    </xf>
    <xf numFmtId="0" fontId="5" fillId="0" borderId="151" xfId="0" applyFont="1"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2" fillId="0" borderId="142" xfId="0" applyFont="1" applyBorder="1" applyAlignment="1" applyProtection="1">
      <alignment horizontal="center" vertical="center" wrapText="1"/>
      <protection locked="0"/>
    </xf>
    <xf numFmtId="0" fontId="2" fillId="0" borderId="143" xfId="0" applyFont="1" applyBorder="1" applyAlignment="1" applyProtection="1">
      <alignment horizontal="center" vertical="center" wrapText="1"/>
      <protection locked="0"/>
    </xf>
    <xf numFmtId="0" fontId="2" fillId="0" borderId="144" xfId="0" applyFont="1" applyBorder="1" applyAlignment="1" applyProtection="1">
      <alignment horizontal="center" vertical="center" wrapText="1"/>
      <protection locked="0"/>
    </xf>
    <xf numFmtId="0" fontId="2" fillId="0" borderId="145" xfId="0" applyFont="1" applyBorder="1" applyAlignment="1" applyProtection="1">
      <alignment horizontal="center" vertical="center" wrapText="1"/>
      <protection locked="0"/>
    </xf>
    <xf numFmtId="0" fontId="2" fillId="0" borderId="146" xfId="0" applyFont="1" applyBorder="1" applyAlignment="1" applyProtection="1">
      <alignment horizontal="center" vertical="center" wrapText="1"/>
      <protection locked="0"/>
    </xf>
    <xf numFmtId="0" fontId="2" fillId="0" borderId="147" xfId="0" applyFont="1" applyBorder="1" applyAlignment="1" applyProtection="1">
      <alignment horizontal="center" vertical="center" wrapText="1"/>
      <protection locked="0"/>
    </xf>
    <xf numFmtId="0" fontId="4" fillId="43" borderId="143" xfId="0" applyFont="1" applyFill="1" applyBorder="1" applyAlignment="1" applyProtection="1">
      <alignment horizontal="center" vertical="center" wrapText="1"/>
      <protection locked="0"/>
    </xf>
    <xf numFmtId="0" fontId="4" fillId="43" borderId="145" xfId="0" applyFont="1" applyFill="1" applyBorder="1" applyAlignment="1" applyProtection="1">
      <alignment horizontal="center" vertical="center" wrapText="1"/>
      <protection locked="0"/>
    </xf>
    <xf numFmtId="0" fontId="4" fillId="43" borderId="147" xfId="0" applyFont="1" applyFill="1" applyBorder="1" applyAlignment="1" applyProtection="1">
      <alignment horizontal="center" vertical="center" wrapText="1"/>
      <protection locked="0"/>
    </xf>
    <xf numFmtId="0" fontId="4" fillId="36" borderId="143" xfId="0" applyFont="1" applyFill="1" applyBorder="1" applyAlignment="1" applyProtection="1">
      <alignment horizontal="center" vertical="center" wrapText="1"/>
      <protection locked="0"/>
    </xf>
    <xf numFmtId="0" fontId="4" fillId="36" borderId="145" xfId="0" applyFont="1" applyFill="1" applyBorder="1" applyAlignment="1" applyProtection="1">
      <alignment horizontal="center" vertical="center" wrapText="1"/>
      <protection locked="0"/>
    </xf>
    <xf numFmtId="0" fontId="4" fillId="36" borderId="147" xfId="0" applyFont="1" applyFill="1" applyBorder="1" applyAlignment="1" applyProtection="1">
      <alignment horizontal="center" vertical="center" wrapText="1"/>
      <protection locked="0"/>
    </xf>
    <xf numFmtId="0" fontId="5" fillId="4" borderId="27" xfId="0" applyFont="1" applyFill="1" applyBorder="1" applyAlignment="1" applyProtection="1">
      <alignment horizontal="center" vertical="center" wrapText="1"/>
      <protection locked="0"/>
    </xf>
    <xf numFmtId="0" fontId="5" fillId="4" borderId="244" xfId="0" applyFont="1" applyFill="1" applyBorder="1" applyAlignment="1" applyProtection="1">
      <alignment horizontal="center" vertical="center" wrapText="1"/>
      <protection locked="0"/>
    </xf>
    <xf numFmtId="0" fontId="5" fillId="4" borderId="214" xfId="0" applyFont="1" applyFill="1" applyBorder="1" applyAlignment="1" applyProtection="1">
      <alignment horizontal="center" vertical="center" wrapText="1"/>
      <protection locked="0"/>
    </xf>
    <xf numFmtId="0" fontId="0" fillId="0" borderId="244" xfId="0" applyBorder="1" applyAlignment="1" applyProtection="1">
      <alignment horizontal="center" vertical="center" wrapText="1"/>
      <protection locked="0"/>
    </xf>
    <xf numFmtId="0" fontId="0" fillId="0" borderId="174" xfId="0" applyBorder="1" applyAlignment="1" applyProtection="1">
      <alignment horizontal="center" vertical="center" wrapText="1"/>
      <protection locked="0"/>
    </xf>
    <xf numFmtId="0" fontId="0" fillId="0" borderId="56" xfId="0" applyBorder="1" applyAlignment="1" applyProtection="1">
      <alignment horizontal="center" vertical="center" wrapText="1"/>
      <protection locked="0"/>
    </xf>
    <xf numFmtId="0" fontId="0" fillId="0" borderId="105" xfId="0" applyBorder="1" applyAlignment="1" applyProtection="1">
      <alignment horizontal="center" vertical="center" wrapText="1"/>
      <protection locked="0"/>
    </xf>
    <xf numFmtId="0" fontId="0" fillId="0" borderId="121" xfId="0" applyBorder="1" applyAlignment="1" applyProtection="1">
      <alignment horizontal="center" vertical="center" wrapText="1"/>
      <protection locked="0"/>
    </xf>
    <xf numFmtId="0" fontId="0" fillId="0" borderId="72" xfId="0" applyBorder="1" applyAlignment="1" applyProtection="1">
      <alignment horizontal="center" vertical="center" wrapText="1"/>
      <protection locked="0"/>
    </xf>
    <xf numFmtId="0" fontId="5" fillId="0" borderId="71" xfId="0" applyFont="1" applyBorder="1" applyAlignment="1" applyProtection="1">
      <alignment horizontal="center" vertical="center" wrapText="1"/>
      <protection locked="0"/>
    </xf>
    <xf numFmtId="0" fontId="5" fillId="0" borderId="162" xfId="0" applyFont="1" applyBorder="1" applyAlignment="1" applyProtection="1">
      <alignment horizontal="center" vertical="center" wrapText="1"/>
      <protection locked="0"/>
    </xf>
    <xf numFmtId="0" fontId="5" fillId="0" borderId="179" xfId="0" applyFont="1" applyBorder="1" applyAlignment="1" applyProtection="1">
      <alignment horizontal="center" vertical="center" wrapText="1"/>
      <protection locked="0"/>
    </xf>
    <xf numFmtId="0" fontId="0" fillId="0" borderId="216" xfId="0" applyBorder="1" applyAlignment="1" applyProtection="1">
      <alignment horizontal="center" vertical="center" wrapText="1"/>
      <protection locked="0"/>
    </xf>
    <xf numFmtId="0" fontId="0" fillId="0" borderId="43" xfId="0" applyBorder="1" applyAlignment="1" applyProtection="1">
      <alignment horizontal="left" vertical="center" wrapText="1"/>
      <protection locked="0"/>
    </xf>
    <xf numFmtId="0" fontId="0" fillId="0" borderId="44" xfId="0" applyBorder="1" applyAlignment="1" applyProtection="1">
      <alignment horizontal="left" vertical="center" wrapText="1"/>
      <protection locked="0"/>
    </xf>
    <xf numFmtId="0" fontId="6" fillId="0" borderId="43" xfId="0" applyFont="1" applyBorder="1" applyAlignment="1">
      <alignment vertical="center" wrapText="1"/>
    </xf>
    <xf numFmtId="0" fontId="6" fillId="0" borderId="131" xfId="0" applyFont="1" applyBorder="1" applyAlignment="1">
      <alignment vertical="center" wrapText="1"/>
    </xf>
    <xf numFmtId="0" fontId="4" fillId="2" borderId="43" xfId="0" applyFont="1" applyFill="1" applyBorder="1" applyAlignment="1">
      <alignment horizontal="center" wrapText="1"/>
    </xf>
    <xf numFmtId="0" fontId="0" fillId="0" borderId="44" xfId="0" applyBorder="1" applyAlignment="1">
      <alignment horizontal="center" wrapText="1"/>
    </xf>
    <xf numFmtId="0" fontId="7" fillId="37" borderId="43" xfId="0" applyFont="1" applyFill="1" applyBorder="1" applyAlignment="1">
      <alignment horizontal="center" vertical="center" wrapText="1"/>
    </xf>
    <xf numFmtId="0" fontId="7" fillId="37" borderId="44" xfId="0" applyFont="1" applyFill="1" applyBorder="1" applyAlignment="1">
      <alignment horizontal="center" vertical="center" wrapText="1"/>
    </xf>
    <xf numFmtId="0" fontId="0" fillId="0" borderId="0" xfId="0" applyAlignment="1" applyProtection="1">
      <alignment horizontal="center"/>
      <protection locked="0"/>
    </xf>
    <xf numFmtId="0" fontId="0" fillId="0" borderId="4" xfId="0" applyBorder="1" applyAlignment="1" applyProtection="1">
      <alignment horizontal="center"/>
      <protection locked="0"/>
    </xf>
    <xf numFmtId="0" fontId="4" fillId="2" borderId="43" xfId="0" applyFont="1" applyFill="1" applyBorder="1" applyAlignment="1">
      <alignment horizontal="center"/>
    </xf>
    <xf numFmtId="0" fontId="4" fillId="2" borderId="50" xfId="0" applyFont="1" applyFill="1" applyBorder="1" applyAlignment="1">
      <alignment horizontal="center"/>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48" fillId="0" borderId="4" xfId="0" applyFont="1" applyBorder="1" applyAlignment="1" applyProtection="1">
      <alignment horizontal="center"/>
      <protection locked="0"/>
    </xf>
    <xf numFmtId="0" fontId="48" fillId="0" borderId="0" xfId="0" applyFont="1" applyAlignment="1" applyProtection="1">
      <alignment horizontal="center" vertical="center" wrapText="1"/>
      <protection locked="0"/>
    </xf>
    <xf numFmtId="0" fontId="4" fillId="2" borderId="3" xfId="0" applyFont="1" applyFill="1" applyBorder="1" applyAlignment="1">
      <alignment horizontal="center" wrapText="1"/>
    </xf>
    <xf numFmtId="0" fontId="4" fillId="2" borderId="5" xfId="0" applyFont="1" applyFill="1" applyBorder="1" applyAlignment="1">
      <alignment horizontal="center" wrapText="1"/>
    </xf>
    <xf numFmtId="0" fontId="4" fillId="2" borderId="43"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7" fillId="37" borderId="43" xfId="0" applyFont="1" applyFill="1" applyBorder="1" applyAlignment="1">
      <alignment horizontal="center" vertical="center" wrapText="1"/>
    </xf>
    <xf numFmtId="0" fontId="47" fillId="37" borderId="44" xfId="0" applyFont="1" applyFill="1" applyBorder="1" applyAlignment="1">
      <alignment horizontal="center" vertical="center" wrapText="1"/>
    </xf>
    <xf numFmtId="0" fontId="36" fillId="4" borderId="31" xfId="0" applyFont="1" applyFill="1" applyBorder="1" applyAlignment="1">
      <alignment horizontal="center" vertical="center" wrapText="1" readingOrder="1"/>
    </xf>
    <xf numFmtId="0" fontId="36" fillId="4" borderId="2" xfId="0" applyFont="1" applyFill="1" applyBorder="1" applyAlignment="1">
      <alignment horizontal="center" vertical="center" wrapText="1" readingOrder="1"/>
    </xf>
    <xf numFmtId="0" fontId="36" fillId="4" borderId="29" xfId="0" applyFont="1" applyFill="1" applyBorder="1" applyAlignment="1">
      <alignment horizontal="center" vertical="center" wrapText="1" readingOrder="1"/>
    </xf>
    <xf numFmtId="0" fontId="37" fillId="4" borderId="31" xfId="0" applyFont="1" applyFill="1" applyBorder="1" applyAlignment="1">
      <alignment horizontal="center" vertical="center" wrapText="1" readingOrder="1"/>
    </xf>
    <xf numFmtId="0" fontId="37" fillId="4" borderId="2" xfId="0" applyFont="1" applyFill="1" applyBorder="1" applyAlignment="1">
      <alignment horizontal="center" vertical="center" wrapText="1" readingOrder="1"/>
    </xf>
    <xf numFmtId="0" fontId="37" fillId="4" borderId="1" xfId="0" applyFont="1" applyFill="1" applyBorder="1" applyAlignment="1">
      <alignment horizontal="center" vertical="center" wrapText="1" readingOrder="1"/>
    </xf>
    <xf numFmtId="0" fontId="36" fillId="4" borderId="1" xfId="0" applyFont="1" applyFill="1" applyBorder="1" applyAlignment="1">
      <alignment horizontal="center" vertical="center" wrapText="1" readingOrder="1"/>
    </xf>
    <xf numFmtId="0" fontId="37" fillId="0" borderId="0" xfId="0" applyFont="1" applyAlignment="1">
      <alignment horizontal="center" vertical="center"/>
    </xf>
    <xf numFmtId="0" fontId="37" fillId="33" borderId="15" xfId="0" applyFont="1" applyFill="1" applyBorder="1" applyAlignment="1">
      <alignment horizontal="center" vertical="center" wrapText="1" readingOrder="1"/>
    </xf>
    <xf numFmtId="0" fontId="37" fillId="33" borderId="16" xfId="0" applyFont="1" applyFill="1" applyBorder="1" applyAlignment="1">
      <alignment horizontal="center" vertical="center" wrapText="1" readingOrder="1"/>
    </xf>
    <xf numFmtId="0" fontId="37" fillId="33" borderId="17" xfId="0" applyFont="1" applyFill="1" applyBorder="1" applyAlignment="1">
      <alignment horizontal="center" vertical="center" wrapText="1" readingOrder="1"/>
    </xf>
    <xf numFmtId="0" fontId="37" fillId="33" borderId="20" xfId="0" applyFont="1" applyFill="1" applyBorder="1" applyAlignment="1">
      <alignment horizontal="center" vertical="center" wrapText="1" readingOrder="1"/>
    </xf>
    <xf numFmtId="0" fontId="37" fillId="33" borderId="21" xfId="0" applyFont="1" applyFill="1" applyBorder="1" applyAlignment="1">
      <alignment horizontal="center" vertical="center" wrapText="1" readingOrder="1"/>
    </xf>
    <xf numFmtId="0" fontId="37" fillId="4" borderId="23" xfId="0" applyFont="1" applyFill="1" applyBorder="1" applyAlignment="1">
      <alignment horizontal="center" vertical="center" wrapText="1" readingOrder="1"/>
    </xf>
    <xf numFmtId="0" fontId="37" fillId="4" borderId="54" xfId="0" applyFont="1" applyFill="1" applyBorder="1" applyAlignment="1">
      <alignment horizontal="center" vertical="center" wrapText="1" readingOrder="1"/>
    </xf>
    <xf numFmtId="0" fontId="37" fillId="4" borderId="45" xfId="0" applyFont="1" applyFill="1" applyBorder="1" applyAlignment="1">
      <alignment horizontal="center" vertical="center" wrapText="1" readingOrder="1"/>
    </xf>
    <xf numFmtId="0" fontId="37" fillId="4" borderId="25" xfId="0" applyFont="1" applyFill="1" applyBorder="1" applyAlignment="1">
      <alignment horizontal="center" vertical="center" wrapText="1" readingOrder="1"/>
    </xf>
    <xf numFmtId="0" fontId="37" fillId="4" borderId="61" xfId="0" applyFont="1" applyFill="1" applyBorder="1" applyAlignment="1">
      <alignment horizontal="center" vertical="center" wrapText="1" readingOrder="1"/>
    </xf>
    <xf numFmtId="0" fontId="37" fillId="4" borderId="26" xfId="0" applyFont="1" applyFill="1" applyBorder="1" applyAlignment="1">
      <alignment horizontal="center" vertical="center" wrapText="1" readingOrder="1"/>
    </xf>
    <xf numFmtId="0" fontId="37" fillId="4" borderId="53" xfId="0" applyFont="1" applyFill="1" applyBorder="1" applyAlignment="1">
      <alignment horizontal="center" vertical="center" wrapText="1" readingOrder="1"/>
    </xf>
    <xf numFmtId="0" fontId="37" fillId="4" borderId="55" xfId="0" applyFont="1" applyFill="1" applyBorder="1" applyAlignment="1">
      <alignment horizontal="center" vertical="center" wrapText="1" readingOrder="1"/>
    </xf>
    <xf numFmtId="0" fontId="7" fillId="37" borderId="31" xfId="0" applyFont="1" applyFill="1" applyBorder="1" applyAlignment="1">
      <alignment horizontal="center" vertical="top" wrapText="1"/>
    </xf>
    <xf numFmtId="0" fontId="7" fillId="37" borderId="1" xfId="0" applyFont="1" applyFill="1" applyBorder="1" applyAlignment="1">
      <alignment horizontal="center" vertical="top" wrapText="1"/>
    </xf>
    <xf numFmtId="0" fontId="5" fillId="0" borderId="32" xfId="0" applyFont="1" applyBorder="1" applyAlignment="1">
      <alignment horizontal="center" vertical="top" wrapText="1"/>
    </xf>
    <xf numFmtId="0" fontId="5" fillId="0" borderId="83" xfId="0" applyFont="1" applyBorder="1" applyAlignment="1">
      <alignment horizontal="center" vertical="top" wrapText="1"/>
    </xf>
    <xf numFmtId="0" fontId="5" fillId="0" borderId="3" xfId="0" applyFont="1" applyBorder="1" applyAlignment="1">
      <alignment horizontal="center" vertical="top" wrapText="1"/>
    </xf>
    <xf numFmtId="0" fontId="65" fillId="30" borderId="83" xfId="0" applyFont="1" applyFill="1" applyBorder="1" applyAlignment="1" applyProtection="1">
      <alignment horizontal="center" vertical="center" wrapText="1"/>
      <protection locked="0"/>
    </xf>
    <xf numFmtId="0" fontId="65" fillId="30" borderId="0" xfId="0" applyFont="1" applyFill="1" applyAlignment="1" applyProtection="1">
      <alignment horizontal="center" vertical="center" wrapText="1"/>
      <protection locked="0"/>
    </xf>
    <xf numFmtId="0" fontId="38" fillId="36" borderId="45" xfId="0" applyFont="1" applyFill="1" applyBorder="1" applyAlignment="1" applyProtection="1">
      <alignment horizontal="center" vertical="center" wrapText="1"/>
      <protection locked="0"/>
    </xf>
    <xf numFmtId="0" fontId="38" fillId="36" borderId="43" xfId="0" applyFont="1" applyFill="1" applyBorder="1" applyAlignment="1" applyProtection="1">
      <alignment horizontal="center" vertical="center" wrapText="1"/>
      <protection locked="0"/>
    </xf>
    <xf numFmtId="0" fontId="4" fillId="7" borderId="32" xfId="0" applyFont="1" applyFill="1" applyBorder="1" applyAlignment="1">
      <alignment horizontal="center" vertical="center" wrapText="1"/>
    </xf>
    <xf numFmtId="9" fontId="5" fillId="0" borderId="84" xfId="0" applyNumberFormat="1" applyFont="1" applyBorder="1" applyAlignment="1" applyProtection="1">
      <alignment horizontal="center" vertical="center" wrapText="1"/>
      <protection locked="0"/>
    </xf>
    <xf numFmtId="9" fontId="5" fillId="0" borderId="82" xfId="0" applyNumberFormat="1" applyFont="1" applyBorder="1" applyAlignment="1" applyProtection="1">
      <alignment horizontal="center" vertical="center" wrapText="1"/>
      <protection locked="0"/>
    </xf>
    <xf numFmtId="0" fontId="7" fillId="0" borderId="196" xfId="0" applyFont="1" applyBorder="1" applyAlignment="1" applyProtection="1">
      <alignment horizontal="center" vertical="center" wrapText="1"/>
      <protection locked="0"/>
    </xf>
    <xf numFmtId="0" fontId="7" fillId="0" borderId="222" xfId="0" applyFont="1" applyBorder="1" applyAlignment="1" applyProtection="1">
      <alignment horizontal="center" vertical="center" wrapText="1"/>
      <protection locked="0"/>
    </xf>
    <xf numFmtId="0" fontId="5" fillId="0" borderId="175" xfId="0" applyFont="1" applyBorder="1" applyAlignment="1" applyProtection="1">
      <alignment horizontal="center" vertical="center" wrapText="1"/>
      <protection locked="0"/>
    </xf>
    <xf numFmtId="0" fontId="7" fillId="37" borderId="175" xfId="0" applyFont="1" applyFill="1" applyBorder="1" applyAlignment="1">
      <alignment horizontal="center" vertical="center" wrapText="1"/>
    </xf>
    <xf numFmtId="0" fontId="5" fillId="37" borderId="175" xfId="0" applyFont="1" applyFill="1" applyBorder="1" applyAlignment="1">
      <alignment horizontal="center" vertical="center" wrapText="1"/>
    </xf>
    <xf numFmtId="0" fontId="5" fillId="37" borderId="175" xfId="0" applyFont="1" applyFill="1" applyBorder="1" applyAlignment="1" applyProtection="1">
      <alignment horizontal="center" vertical="center" wrapText="1"/>
      <protection locked="0"/>
    </xf>
    <xf numFmtId="9" fontId="5" fillId="37" borderId="175" xfId="66" applyFont="1" applyFill="1" applyBorder="1" applyAlignment="1" applyProtection="1">
      <alignment horizontal="center" vertical="center" wrapText="1"/>
    </xf>
    <xf numFmtId="9" fontId="40" fillId="0" borderId="26" xfId="0" applyNumberFormat="1" applyFont="1" applyBorder="1" applyAlignment="1" applyProtection="1">
      <alignment horizontal="center" vertical="center" wrapText="1"/>
      <protection locked="0"/>
    </xf>
    <xf numFmtId="9" fontId="40" fillId="0" borderId="45" xfId="0" applyNumberFormat="1" applyFont="1" applyBorder="1" applyAlignment="1" applyProtection="1">
      <alignment horizontal="center" vertical="center" wrapText="1"/>
      <protection locked="0"/>
    </xf>
    <xf numFmtId="9" fontId="40" fillId="0" borderId="175" xfId="0" applyNumberFormat="1" applyFont="1" applyBorder="1" applyAlignment="1" applyProtection="1">
      <alignment horizontal="center" vertical="center" wrapText="1"/>
      <protection locked="0"/>
    </xf>
    <xf numFmtId="0" fontId="5" fillId="4" borderId="196" xfId="0" applyFont="1" applyFill="1" applyBorder="1" applyAlignment="1" applyProtection="1">
      <alignment horizontal="center" vertical="center" wrapText="1"/>
      <protection locked="0"/>
    </xf>
    <xf numFmtId="0" fontId="5" fillId="4" borderId="222" xfId="0" applyFont="1" applyFill="1" applyBorder="1" applyAlignment="1" applyProtection="1">
      <alignment horizontal="center" vertical="center" wrapText="1"/>
      <protection locked="0"/>
    </xf>
    <xf numFmtId="0" fontId="7" fillId="37" borderId="196" xfId="0" applyFont="1" applyFill="1" applyBorder="1" applyAlignment="1">
      <alignment horizontal="center" vertical="center" wrapText="1"/>
    </xf>
    <xf numFmtId="0" fontId="7" fillId="37" borderId="222" xfId="0" applyFont="1" applyFill="1" applyBorder="1" applyAlignment="1">
      <alignment horizontal="center" vertical="center" wrapText="1"/>
    </xf>
    <xf numFmtId="0" fontId="5" fillId="37" borderId="196" xfId="0" applyFont="1" applyFill="1" applyBorder="1" applyAlignment="1">
      <alignment horizontal="center" vertical="center" wrapText="1"/>
    </xf>
    <xf numFmtId="0" fontId="5" fillId="37" borderId="222" xfId="0" applyFont="1" applyFill="1" applyBorder="1" applyAlignment="1">
      <alignment horizontal="center" vertical="center" wrapText="1"/>
    </xf>
    <xf numFmtId="9" fontId="5" fillId="37" borderId="196" xfId="66" applyFont="1" applyFill="1" applyBorder="1" applyAlignment="1" applyProtection="1">
      <alignment horizontal="center" vertical="center" wrapText="1"/>
    </xf>
    <xf numFmtId="9" fontId="5" fillId="37" borderId="222" xfId="66" applyFont="1" applyFill="1" applyBorder="1" applyAlignment="1" applyProtection="1">
      <alignment horizontal="center" vertical="center" wrapText="1"/>
    </xf>
    <xf numFmtId="0" fontId="5" fillId="4" borderId="28" xfId="0"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protection locked="0"/>
    </xf>
    <xf numFmtId="0" fontId="5" fillId="4" borderId="29" xfId="0" applyFont="1" applyFill="1" applyBorder="1" applyAlignment="1" applyProtection="1">
      <alignment horizontal="center" vertical="center" wrapText="1"/>
      <protection locked="0"/>
    </xf>
    <xf numFmtId="0" fontId="5" fillId="4" borderId="175" xfId="0" applyFont="1" applyFill="1" applyBorder="1" applyAlignment="1" applyProtection="1">
      <alignment horizontal="center" vertical="center" wrapText="1"/>
      <protection locked="0"/>
    </xf>
    <xf numFmtId="0" fontId="5" fillId="37" borderId="196" xfId="0" applyFont="1" applyFill="1" applyBorder="1" applyAlignment="1" applyProtection="1">
      <alignment horizontal="center" vertical="center" wrapText="1"/>
      <protection locked="0"/>
    </xf>
    <xf numFmtId="0" fontId="5" fillId="37" borderId="222" xfId="0" applyFont="1" applyFill="1" applyBorder="1" applyAlignment="1" applyProtection="1">
      <alignment horizontal="center" vertical="center" wrapText="1"/>
      <protection locked="0"/>
    </xf>
    <xf numFmtId="9" fontId="32" fillId="0" borderId="26" xfId="66" applyFont="1" applyFill="1" applyBorder="1" applyAlignment="1" applyProtection="1">
      <alignment horizontal="center" vertical="center" wrapText="1"/>
      <protection locked="0"/>
    </xf>
    <xf numFmtId="9" fontId="32" fillId="0" borderId="196" xfId="66" applyFont="1" applyFill="1" applyBorder="1" applyAlignment="1" applyProtection="1">
      <alignment horizontal="center" vertical="center" wrapText="1"/>
      <protection locked="0"/>
    </xf>
    <xf numFmtId="9" fontId="32" fillId="0" borderId="222" xfId="66" applyFont="1" applyFill="1" applyBorder="1" applyAlignment="1" applyProtection="1">
      <alignment horizontal="center" vertical="center" wrapText="1"/>
      <protection locked="0"/>
    </xf>
    <xf numFmtId="0" fontId="2" fillId="37" borderId="23" xfId="0" applyFont="1" applyFill="1" applyBorder="1" applyAlignment="1">
      <alignment horizontal="center" vertical="top" wrapText="1"/>
    </xf>
    <xf numFmtId="0" fontId="2" fillId="37" borderId="54" xfId="0" applyFont="1" applyFill="1" applyBorder="1" applyAlignment="1">
      <alignment horizontal="center" vertical="top" wrapText="1"/>
    </xf>
    <xf numFmtId="0" fontId="2" fillId="37" borderId="61" xfId="0" applyFont="1" applyFill="1" applyBorder="1" applyAlignment="1">
      <alignment horizontal="center" vertical="top" wrapText="1"/>
    </xf>
    <xf numFmtId="0" fontId="0" fillId="37" borderId="1" xfId="0" applyFill="1" applyBorder="1" applyAlignment="1">
      <alignment horizontal="center" vertical="top" wrapText="1"/>
    </xf>
    <xf numFmtId="0" fontId="0" fillId="37" borderId="53" xfId="0" applyFill="1" applyBorder="1" applyAlignment="1">
      <alignment horizontal="center" vertical="top" wrapText="1"/>
    </xf>
    <xf numFmtId="0" fontId="0" fillId="0" borderId="24" xfId="0" applyBorder="1" applyAlignment="1">
      <alignment horizontal="center" vertical="top" wrapText="1"/>
    </xf>
    <xf numFmtId="0" fontId="0" fillId="0" borderId="60" xfId="0" applyBorder="1" applyAlignment="1">
      <alignment horizontal="center" vertical="top" wrapText="1"/>
    </xf>
    <xf numFmtId="0" fontId="0" fillId="0" borderId="59" xfId="0" applyBorder="1" applyAlignment="1">
      <alignment horizontal="center" vertical="top" wrapText="1"/>
    </xf>
    <xf numFmtId="0" fontId="2" fillId="37" borderId="25" xfId="0" applyFont="1" applyFill="1" applyBorder="1" applyAlignment="1">
      <alignment horizontal="center" vertical="top" wrapText="1"/>
    </xf>
    <xf numFmtId="0" fontId="2" fillId="37" borderId="55" xfId="0" applyFont="1" applyFill="1" applyBorder="1" applyAlignment="1">
      <alignment horizontal="center" vertical="top" wrapText="1"/>
    </xf>
    <xf numFmtId="0" fontId="0" fillId="37" borderId="26" xfId="0" applyFill="1" applyBorder="1" applyAlignment="1">
      <alignment horizontal="center" vertical="top" wrapText="1"/>
    </xf>
    <xf numFmtId="0" fontId="0" fillId="0" borderId="27" xfId="0" applyBorder="1" applyAlignment="1">
      <alignment horizontal="center" vertical="top" wrapText="1"/>
    </xf>
    <xf numFmtId="0" fontId="0" fillId="0" borderId="56" xfId="0" applyBorder="1" applyAlignment="1">
      <alignment horizontal="center" vertical="top" wrapText="1"/>
    </xf>
    <xf numFmtId="9" fontId="5" fillId="4" borderId="28" xfId="0" applyNumberFormat="1" applyFont="1" applyFill="1" applyBorder="1" applyAlignment="1" applyProtection="1">
      <alignment horizontal="center" vertical="center" wrapText="1"/>
      <protection locked="0"/>
    </xf>
    <xf numFmtId="9" fontId="5" fillId="4" borderId="29" xfId="0" applyNumberFormat="1" applyFont="1" applyFill="1" applyBorder="1" applyAlignment="1" applyProtection="1">
      <alignment horizontal="center" vertical="center" wrapText="1"/>
      <protection locked="0"/>
    </xf>
    <xf numFmtId="9" fontId="32" fillId="0" borderId="26" xfId="0" applyNumberFormat="1" applyFont="1" applyBorder="1" applyAlignment="1" applyProtection="1">
      <alignment horizontal="center" vertical="center" wrapText="1"/>
      <protection locked="0"/>
    </xf>
    <xf numFmtId="9" fontId="32" fillId="0" borderId="45" xfId="0" applyNumberFormat="1" applyFont="1" applyBorder="1" applyAlignment="1" applyProtection="1">
      <alignment horizontal="center" vertical="center" wrapText="1"/>
      <protection locked="0"/>
    </xf>
    <xf numFmtId="9" fontId="32" fillId="0" borderId="53" xfId="0" applyNumberFormat="1" applyFont="1" applyBorder="1" applyAlignment="1" applyProtection="1">
      <alignment horizontal="center" vertical="center" wrapText="1"/>
      <protection locked="0"/>
    </xf>
    <xf numFmtId="0" fontId="5" fillId="37" borderId="128" xfId="0" applyFont="1" applyFill="1" applyBorder="1" applyAlignment="1" applyProtection="1">
      <alignment horizontal="center" vertical="center" wrapText="1"/>
      <protection locked="0"/>
    </xf>
    <xf numFmtId="0" fontId="0" fillId="37" borderId="196" xfId="0" applyFill="1" applyBorder="1" applyAlignment="1">
      <alignment horizontal="center" vertical="center" wrapText="1"/>
    </xf>
    <xf numFmtId="0" fontId="0" fillId="37" borderId="222" xfId="0" applyFill="1" applyBorder="1" applyAlignment="1">
      <alignment horizontal="center" vertical="center" wrapText="1"/>
    </xf>
    <xf numFmtId="0" fontId="0" fillId="37" borderId="175" xfId="0" applyFill="1" applyBorder="1" applyAlignment="1">
      <alignment horizontal="center" vertical="center" wrapText="1"/>
    </xf>
    <xf numFmtId="0" fontId="7" fillId="37" borderId="190" xfId="0" applyFont="1" applyFill="1" applyBorder="1" applyAlignment="1" applyProtection="1">
      <alignment horizontal="center" vertical="center" wrapText="1"/>
      <protection locked="0"/>
    </xf>
    <xf numFmtId="0" fontId="7" fillId="37" borderId="215" xfId="0" applyFont="1" applyFill="1" applyBorder="1" applyAlignment="1" applyProtection="1">
      <alignment horizontal="center" vertical="center" wrapText="1"/>
      <protection locked="0"/>
    </xf>
    <xf numFmtId="0" fontId="7" fillId="37" borderId="173" xfId="0" applyFont="1" applyFill="1" applyBorder="1" applyAlignment="1" applyProtection="1">
      <alignment horizontal="center" vertical="center" wrapText="1"/>
      <protection locked="0"/>
    </xf>
    <xf numFmtId="0" fontId="7" fillId="0" borderId="175" xfId="0" applyFont="1" applyBorder="1" applyAlignment="1" applyProtection="1">
      <alignment horizontal="center" vertical="center" wrapText="1"/>
      <protection locked="0"/>
    </xf>
    <xf numFmtId="0" fontId="0" fillId="0" borderId="175" xfId="0" applyBorder="1" applyAlignment="1" applyProtection="1">
      <alignment horizontal="center" vertical="center" wrapText="1"/>
      <protection locked="0"/>
    </xf>
    <xf numFmtId="0" fontId="4" fillId="30" borderId="189" xfId="0" applyFont="1" applyFill="1" applyBorder="1" applyAlignment="1">
      <alignment horizontal="center" vertical="center" wrapText="1"/>
    </xf>
    <xf numFmtId="0" fontId="4" fillId="30" borderId="172" xfId="0" applyFont="1" applyFill="1" applyBorder="1" applyAlignment="1">
      <alignment horizontal="center" vertical="center" wrapText="1"/>
    </xf>
    <xf numFmtId="0" fontId="4" fillId="6" borderId="196" xfId="0" applyFont="1" applyFill="1" applyBorder="1" applyAlignment="1">
      <alignment horizontal="center" vertical="center" wrapText="1"/>
    </xf>
    <xf numFmtId="0" fontId="4" fillId="5" borderId="189" xfId="0" applyFont="1" applyFill="1" applyBorder="1" applyAlignment="1">
      <alignment horizontal="center" vertical="center" wrapText="1"/>
    </xf>
    <xf numFmtId="0" fontId="4" fillId="5" borderId="171" xfId="0" applyFont="1" applyFill="1" applyBorder="1" applyAlignment="1">
      <alignment horizontal="center" vertical="center" wrapText="1"/>
    </xf>
    <xf numFmtId="0" fontId="4" fillId="5" borderId="196" xfId="0" applyFont="1" applyFill="1" applyBorder="1" applyAlignment="1">
      <alignment horizontal="center" vertical="center" wrapText="1"/>
    </xf>
    <xf numFmtId="0" fontId="4" fillId="8" borderId="171" xfId="0" applyFont="1" applyFill="1" applyBorder="1" applyAlignment="1">
      <alignment horizontal="center" vertical="center" wrapText="1"/>
    </xf>
    <xf numFmtId="0" fontId="4" fillId="8" borderId="196" xfId="0" applyFont="1" applyFill="1" applyBorder="1" applyAlignment="1">
      <alignment horizontal="center" vertical="center" wrapText="1"/>
    </xf>
    <xf numFmtId="0" fontId="41" fillId="36" borderId="196" xfId="0" applyFont="1" applyFill="1" applyBorder="1" applyAlignment="1">
      <alignment horizontal="center" vertical="center" wrapText="1"/>
    </xf>
    <xf numFmtId="0" fontId="4" fillId="7" borderId="175"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36" borderId="196" xfId="0" applyFont="1" applyFill="1" applyBorder="1" applyAlignment="1">
      <alignment horizontal="center" vertical="center" wrapText="1"/>
    </xf>
    <xf numFmtId="0" fontId="4" fillId="8" borderId="189" xfId="0" applyFont="1" applyFill="1" applyBorder="1" applyAlignment="1">
      <alignment horizontal="center" vertical="center" wrapText="1"/>
    </xf>
    <xf numFmtId="0" fontId="4" fillId="8" borderId="172" xfId="0" applyFont="1" applyFill="1" applyBorder="1" applyAlignment="1">
      <alignment horizontal="center" vertical="center" wrapText="1"/>
    </xf>
    <xf numFmtId="0" fontId="38" fillId="7" borderId="189" xfId="0" applyFont="1" applyFill="1" applyBorder="1" applyAlignment="1">
      <alignment horizontal="center" vertical="center" wrapText="1"/>
    </xf>
    <xf numFmtId="0" fontId="38" fillId="7" borderId="171" xfId="0" applyFont="1" applyFill="1" applyBorder="1" applyAlignment="1">
      <alignment horizontal="center" vertical="center" wrapText="1"/>
    </xf>
    <xf numFmtId="0" fontId="38" fillId="7" borderId="172" xfId="0" applyFont="1" applyFill="1" applyBorder="1" applyAlignment="1">
      <alignment horizontal="center" vertical="center" wrapText="1"/>
    </xf>
    <xf numFmtId="0" fontId="4" fillId="8" borderId="171" xfId="0" applyFont="1" applyFill="1" applyBorder="1" applyAlignment="1">
      <alignment horizontal="center" vertical="center"/>
    </xf>
    <xf numFmtId="0" fontId="4" fillId="8" borderId="172" xfId="0" applyFont="1" applyFill="1" applyBorder="1" applyAlignment="1">
      <alignment horizontal="center" vertical="center"/>
    </xf>
    <xf numFmtId="0" fontId="4" fillId="30" borderId="171" xfId="0" applyFont="1" applyFill="1" applyBorder="1" applyAlignment="1">
      <alignment horizontal="center" vertical="center" wrapText="1"/>
    </xf>
    <xf numFmtId="0" fontId="55" fillId="30" borderId="176" xfId="0" applyFont="1" applyFill="1" applyBorder="1" applyAlignment="1">
      <alignment horizontal="center" vertical="center" wrapText="1"/>
    </xf>
    <xf numFmtId="0" fontId="4" fillId="30" borderId="177" xfId="0" applyFont="1" applyFill="1" applyBorder="1" applyAlignment="1">
      <alignment horizontal="center" vertical="center" wrapText="1"/>
    </xf>
    <xf numFmtId="0" fontId="4" fillId="30" borderId="178" xfId="0" applyFont="1" applyFill="1" applyBorder="1" applyAlignment="1">
      <alignment horizontal="center" vertical="center" wrapText="1"/>
    </xf>
    <xf numFmtId="0" fontId="4" fillId="6" borderId="175" xfId="0" applyFont="1" applyFill="1" applyBorder="1" applyAlignment="1">
      <alignment horizontal="center" vertical="center" wrapText="1"/>
    </xf>
    <xf numFmtId="0" fontId="7" fillId="37" borderId="26" xfId="0" applyFont="1" applyFill="1" applyBorder="1" applyAlignment="1">
      <alignment horizontal="center" vertical="center" wrapText="1"/>
    </xf>
    <xf numFmtId="0" fontId="4" fillId="5" borderId="175" xfId="0" applyFont="1" applyFill="1" applyBorder="1" applyAlignment="1">
      <alignment horizontal="center" vertical="center" wrapText="1"/>
    </xf>
    <xf numFmtId="0" fontId="4" fillId="5" borderId="175" xfId="0" applyFont="1" applyFill="1" applyBorder="1" applyAlignment="1">
      <alignment horizontal="center" vertical="center" textRotation="90" wrapText="1"/>
    </xf>
    <xf numFmtId="0" fontId="4" fillId="8" borderId="240" xfId="0" applyFont="1" applyFill="1" applyBorder="1" applyAlignment="1">
      <alignment horizontal="center" vertical="center" wrapText="1"/>
    </xf>
    <xf numFmtId="0" fontId="4" fillId="8" borderId="184" xfId="0" applyFont="1" applyFill="1" applyBorder="1" applyAlignment="1">
      <alignment horizontal="center" vertical="center" wrapText="1"/>
    </xf>
    <xf numFmtId="0" fontId="2" fillId="37" borderId="196" xfId="0" applyFont="1" applyFill="1" applyBorder="1" applyAlignment="1" applyProtection="1">
      <alignment horizontal="center" vertical="top" wrapText="1"/>
      <protection locked="0"/>
    </xf>
    <xf numFmtId="0" fontId="5" fillId="37" borderId="196" xfId="0" applyFont="1" applyFill="1" applyBorder="1" applyAlignment="1" applyProtection="1">
      <alignment horizontal="center" vertical="top" wrapText="1"/>
      <protection locked="0"/>
    </xf>
    <xf numFmtId="0" fontId="0" fillId="0" borderId="196" xfId="0" applyBorder="1" applyAlignment="1" applyProtection="1">
      <alignment horizontal="center" vertical="top" wrapText="1"/>
      <protection locked="0"/>
    </xf>
    <xf numFmtId="0" fontId="7" fillId="37" borderId="172" xfId="0" applyFont="1" applyFill="1" applyBorder="1" applyAlignment="1" applyProtection="1">
      <alignment horizontal="center" vertical="center" wrapText="1"/>
      <protection locked="0"/>
    </xf>
    <xf numFmtId="0" fontId="7" fillId="37" borderId="184" xfId="0" applyFont="1" applyFill="1" applyBorder="1" applyAlignment="1" applyProtection="1">
      <alignment horizontal="center" vertical="center" wrapText="1"/>
      <protection locked="0"/>
    </xf>
    <xf numFmtId="0" fontId="4" fillId="30" borderId="196" xfId="0" applyFont="1" applyFill="1" applyBorder="1" applyAlignment="1">
      <alignment horizontal="center" vertical="center" wrapText="1"/>
    </xf>
    <xf numFmtId="0" fontId="4" fillId="30" borderId="175" xfId="0" applyFont="1" applyFill="1" applyBorder="1" applyAlignment="1">
      <alignment horizontal="center" vertical="center" wrapText="1"/>
    </xf>
    <xf numFmtId="9" fontId="5" fillId="37" borderId="26" xfId="119" applyFont="1" applyFill="1" applyBorder="1" applyAlignment="1" applyProtection="1">
      <alignment horizontal="center" vertical="center" wrapText="1"/>
    </xf>
    <xf numFmtId="9" fontId="5" fillId="37" borderId="196" xfId="119" applyFont="1" applyFill="1" applyBorder="1" applyAlignment="1" applyProtection="1">
      <alignment horizontal="center" vertical="center" wrapText="1"/>
    </xf>
    <xf numFmtId="9" fontId="5" fillId="37" borderId="222" xfId="119" applyFont="1" applyFill="1" applyBorder="1" applyAlignment="1" applyProtection="1">
      <alignment horizontal="center" vertical="center" wrapText="1"/>
    </xf>
    <xf numFmtId="9" fontId="0" fillId="0" borderId="196" xfId="0" applyNumberFormat="1" applyBorder="1" applyAlignment="1" applyProtection="1">
      <alignment horizontal="center" vertical="center" wrapText="1"/>
      <protection locked="0"/>
    </xf>
    <xf numFmtId="9" fontId="0" fillId="0" borderId="222" xfId="0" applyNumberFormat="1" applyBorder="1" applyAlignment="1" applyProtection="1">
      <alignment horizontal="center" vertical="center" wrapText="1"/>
      <protection locked="0"/>
    </xf>
    <xf numFmtId="9" fontId="5" fillId="0" borderId="196" xfId="0" applyNumberFormat="1" applyFont="1" applyBorder="1" applyAlignment="1" applyProtection="1">
      <alignment horizontal="center" vertical="center" wrapText="1"/>
      <protection locked="0"/>
    </xf>
    <xf numFmtId="9" fontId="5" fillId="0" borderId="222" xfId="0" applyNumberFormat="1" applyFont="1" applyBorder="1" applyAlignment="1" applyProtection="1">
      <alignment horizontal="center" vertical="center" wrapText="1"/>
      <protection locked="0"/>
    </xf>
    <xf numFmtId="9" fontId="5" fillId="0" borderId="26" xfId="119" applyFont="1" applyFill="1" applyBorder="1" applyAlignment="1" applyProtection="1">
      <alignment horizontal="center" vertical="center" wrapText="1"/>
      <protection locked="0"/>
    </xf>
    <xf numFmtId="9" fontId="5" fillId="0" borderId="196" xfId="119" applyFont="1" applyFill="1" applyBorder="1" applyAlignment="1" applyProtection="1">
      <alignment horizontal="center" vertical="center" wrapText="1"/>
      <protection locked="0"/>
    </xf>
    <xf numFmtId="9" fontId="5" fillId="0" borderId="222" xfId="119" applyFont="1" applyFill="1" applyBorder="1" applyAlignment="1" applyProtection="1">
      <alignment horizontal="center" vertical="center" wrapText="1"/>
      <protection locked="0"/>
    </xf>
    <xf numFmtId="0" fontId="44" fillId="0" borderId="196" xfId="0" applyFont="1" applyBorder="1" applyAlignment="1" applyProtection="1">
      <alignment horizontal="center" vertical="top" wrapText="1"/>
      <protection locked="0"/>
    </xf>
    <xf numFmtId="0" fontId="44" fillId="0" borderId="189" xfId="0" applyFont="1" applyBorder="1" applyAlignment="1" applyProtection="1">
      <alignment horizontal="center" vertical="top" wrapText="1"/>
      <protection locked="0"/>
    </xf>
    <xf numFmtId="0" fontId="5" fillId="0" borderId="128" xfId="0" applyFont="1" applyBorder="1" applyAlignment="1" applyProtection="1">
      <alignment horizontal="center" vertical="center" wrapText="1"/>
      <protection locked="0"/>
    </xf>
    <xf numFmtId="0" fontId="5" fillId="0" borderId="189" xfId="0" applyFont="1" applyBorder="1" applyAlignment="1" applyProtection="1">
      <alignment horizontal="center" vertical="center" wrapText="1"/>
      <protection locked="0"/>
    </xf>
    <xf numFmtId="0" fontId="5" fillId="0" borderId="240" xfId="0" applyFont="1" applyBorder="1" applyAlignment="1" applyProtection="1">
      <alignment horizontal="center" vertical="center" wrapText="1"/>
      <protection locked="0"/>
    </xf>
    <xf numFmtId="0" fontId="5" fillId="0" borderId="241" xfId="0" applyFont="1" applyBorder="1" applyAlignment="1" applyProtection="1">
      <alignment horizontal="center" vertical="center" wrapText="1"/>
      <protection locked="0"/>
    </xf>
    <xf numFmtId="0" fontId="5" fillId="0" borderId="242" xfId="0" applyFont="1" applyBorder="1" applyAlignment="1" applyProtection="1">
      <alignment horizontal="center" vertical="center" wrapText="1"/>
      <protection locked="0"/>
    </xf>
    <xf numFmtId="0" fontId="5" fillId="0" borderId="243" xfId="0" applyFont="1" applyBorder="1" applyAlignment="1" applyProtection="1">
      <alignment horizontal="center" vertical="center" wrapText="1"/>
      <protection locked="0"/>
    </xf>
    <xf numFmtId="0" fontId="44" fillId="37" borderId="175" xfId="0" applyFont="1" applyFill="1" applyBorder="1" applyAlignment="1" applyProtection="1">
      <alignment horizontal="center" vertical="center" wrapText="1"/>
      <protection locked="0"/>
    </xf>
    <xf numFmtId="0" fontId="44" fillId="37" borderId="29" xfId="0" applyFont="1" applyFill="1" applyBorder="1" applyAlignment="1" applyProtection="1">
      <alignment horizontal="center" vertical="center" wrapText="1"/>
      <protection locked="0"/>
    </xf>
    <xf numFmtId="0" fontId="44" fillId="37" borderId="26" xfId="0" applyFont="1" applyFill="1" applyBorder="1" applyAlignment="1" applyProtection="1">
      <alignment horizontal="center" vertical="center" wrapText="1"/>
      <protection locked="0"/>
    </xf>
    <xf numFmtId="0" fontId="44" fillId="37" borderId="196" xfId="0" applyFont="1" applyFill="1" applyBorder="1" applyAlignment="1" applyProtection="1">
      <alignment horizontal="center" vertical="center" wrapText="1"/>
      <protection locked="0"/>
    </xf>
    <xf numFmtId="0" fontId="44" fillId="37" borderId="222" xfId="0" applyFont="1" applyFill="1" applyBorder="1" applyAlignment="1" applyProtection="1">
      <alignment horizontal="center" vertical="center" wrapText="1"/>
      <protection locked="0"/>
    </xf>
    <xf numFmtId="0" fontId="32" fillId="37" borderId="26" xfId="0" applyFont="1" applyFill="1" applyBorder="1" applyAlignment="1" applyProtection="1">
      <alignment horizontal="center" vertical="center" wrapText="1"/>
      <protection locked="0"/>
    </xf>
    <xf numFmtId="0" fontId="32" fillId="37" borderId="196" xfId="0" applyFont="1" applyFill="1" applyBorder="1" applyAlignment="1" applyProtection="1">
      <alignment horizontal="center" vertical="center" wrapText="1"/>
      <protection locked="0"/>
    </xf>
    <xf numFmtId="0" fontId="32" fillId="37" borderId="222" xfId="0" applyFont="1" applyFill="1" applyBorder="1" applyAlignment="1" applyProtection="1">
      <alignment horizontal="center" vertical="center" wrapText="1"/>
      <protection locked="0"/>
    </xf>
    <xf numFmtId="9" fontId="5" fillId="37" borderId="175" xfId="119" applyFont="1" applyFill="1" applyBorder="1" applyAlignment="1" applyProtection="1">
      <alignment horizontal="center" vertical="center" wrapText="1"/>
    </xf>
    <xf numFmtId="0" fontId="32" fillId="37" borderId="175" xfId="0" applyFont="1" applyFill="1" applyBorder="1" applyAlignment="1" applyProtection="1">
      <alignment horizontal="center" vertical="center" wrapText="1"/>
      <protection locked="0"/>
    </xf>
    <xf numFmtId="0" fontId="44" fillId="0" borderId="175" xfId="0" applyFont="1" applyBorder="1" applyAlignment="1" applyProtection="1">
      <alignment horizontal="center" vertical="center" wrapText="1"/>
      <protection locked="0"/>
    </xf>
    <xf numFmtId="0" fontId="0" fillId="0" borderId="241" xfId="0" applyBorder="1" applyAlignment="1" applyProtection="1">
      <alignment horizontal="center" vertical="center" wrapText="1"/>
      <protection locked="0"/>
    </xf>
    <xf numFmtId="0" fontId="0" fillId="0" borderId="242" xfId="0" applyBorder="1" applyAlignment="1" applyProtection="1">
      <alignment horizontal="center" vertical="center" wrapText="1"/>
      <protection locked="0"/>
    </xf>
    <xf numFmtId="0" fontId="0" fillId="0" borderId="243" xfId="0" applyBorder="1" applyAlignment="1" applyProtection="1">
      <alignment horizontal="center" vertical="center" wrapText="1"/>
      <protection locked="0"/>
    </xf>
    <xf numFmtId="0" fontId="7" fillId="0" borderId="221" xfId="0" applyFont="1" applyBorder="1" applyAlignment="1" applyProtection="1">
      <alignment horizontal="center" vertical="center" wrapText="1"/>
      <protection locked="0"/>
    </xf>
    <xf numFmtId="0" fontId="0" fillId="0" borderId="221" xfId="0" applyBorder="1" applyAlignment="1" applyProtection="1">
      <alignment horizontal="center" vertical="center" wrapText="1"/>
      <protection locked="0"/>
    </xf>
    <xf numFmtId="9" fontId="5" fillId="0" borderId="175" xfId="0" applyNumberFormat="1" applyFont="1" applyBorder="1" applyAlignment="1" applyProtection="1">
      <alignment horizontal="center" vertical="center" wrapText="1"/>
      <protection locked="0"/>
    </xf>
    <xf numFmtId="0" fontId="7" fillId="37" borderId="221" xfId="0" applyFont="1" applyFill="1" applyBorder="1" applyAlignment="1">
      <alignment horizontal="center" vertical="center" wrapText="1"/>
    </xf>
    <xf numFmtId="0" fontId="5" fillId="37" borderId="221" xfId="0" applyFont="1" applyFill="1" applyBorder="1" applyAlignment="1">
      <alignment horizontal="center" vertical="center" wrapText="1"/>
    </xf>
    <xf numFmtId="0" fontId="5" fillId="37" borderId="221" xfId="0" applyFont="1" applyFill="1" applyBorder="1" applyAlignment="1" applyProtection="1">
      <alignment horizontal="center" vertical="center" wrapText="1"/>
      <protection locked="0"/>
    </xf>
    <xf numFmtId="9" fontId="5" fillId="37" borderId="65" xfId="119" applyFont="1" applyFill="1" applyBorder="1" applyAlignment="1" applyProtection="1">
      <alignment horizontal="center" vertical="center" wrapText="1"/>
    </xf>
    <xf numFmtId="9" fontId="5" fillId="37" borderId="221" xfId="119" applyFont="1" applyFill="1" applyBorder="1" applyAlignment="1" applyProtection="1">
      <alignment horizontal="center" vertical="center" wrapText="1"/>
    </xf>
    <xf numFmtId="0" fontId="0" fillId="37" borderId="221" xfId="0" applyFill="1" applyBorder="1" applyAlignment="1">
      <alignment horizontal="center" vertical="center" wrapText="1"/>
    </xf>
    <xf numFmtId="0" fontId="44" fillId="0" borderId="65" xfId="0" applyFont="1" applyBorder="1" applyAlignment="1" applyProtection="1">
      <alignment horizontal="center" vertical="center" wrapText="1"/>
      <protection locked="0"/>
    </xf>
    <xf numFmtId="0" fontId="44" fillId="0" borderId="221" xfId="0" applyFont="1" applyBorder="1" applyAlignment="1" applyProtection="1">
      <alignment horizontal="center" vertical="center" wrapText="1"/>
      <protection locked="0"/>
    </xf>
    <xf numFmtId="0" fontId="5" fillId="0" borderId="221" xfId="0" applyFont="1" applyBorder="1" applyAlignment="1" applyProtection="1">
      <alignment horizontal="center" vertical="center" wrapText="1"/>
      <protection locked="0"/>
    </xf>
    <xf numFmtId="9" fontId="5" fillId="0" borderId="65" xfId="119" applyFont="1" applyFill="1" applyBorder="1" applyAlignment="1" applyProtection="1">
      <alignment horizontal="center" vertical="center" wrapText="1"/>
      <protection locked="0"/>
    </xf>
    <xf numFmtId="9" fontId="5" fillId="0" borderId="221" xfId="119" applyFont="1" applyFill="1" applyBorder="1" applyAlignment="1" applyProtection="1">
      <alignment horizontal="center" vertical="center" wrapText="1"/>
      <protection locked="0"/>
    </xf>
    <xf numFmtId="0" fontId="32" fillId="37" borderId="65" xfId="0" applyFont="1" applyFill="1" applyBorder="1" applyAlignment="1" applyProtection="1">
      <alignment horizontal="center" vertical="center" wrapText="1"/>
      <protection locked="0"/>
    </xf>
    <xf numFmtId="0" fontId="32" fillId="37" borderId="221" xfId="0" applyFont="1" applyFill="1" applyBorder="1" applyAlignment="1" applyProtection="1">
      <alignment horizontal="center" vertical="center" wrapText="1"/>
      <protection locked="0"/>
    </xf>
    <xf numFmtId="0" fontId="50" fillId="37" borderId="196" xfId="0" applyFont="1" applyFill="1" applyBorder="1" applyAlignment="1" applyProtection="1">
      <alignment horizontal="center" vertical="top" wrapText="1"/>
      <protection locked="0"/>
    </xf>
    <xf numFmtId="0" fontId="80" fillId="0" borderId="28" xfId="0" applyFont="1" applyBorder="1" applyAlignment="1" applyProtection="1">
      <alignment vertical="center" wrapText="1"/>
      <protection locked="0"/>
    </xf>
    <xf numFmtId="0" fontId="80" fillId="0" borderId="2" xfId="0" applyFont="1" applyBorder="1" applyAlignment="1" applyProtection="1">
      <alignment vertical="center" wrapText="1"/>
      <protection locked="0"/>
    </xf>
    <xf numFmtId="0" fontId="80" fillId="0" borderId="76" xfId="0" applyFont="1" applyBorder="1" applyAlignment="1" applyProtection="1">
      <alignment vertical="center" wrapText="1"/>
      <protection locked="0"/>
    </xf>
    <xf numFmtId="0" fontId="0" fillId="0" borderId="128" xfId="0" applyBorder="1" applyAlignment="1" applyProtection="1">
      <alignment horizontal="center" vertical="center" wrapText="1"/>
      <protection locked="0"/>
    </xf>
    <xf numFmtId="0" fontId="0" fillId="0" borderId="189" xfId="0" applyBorder="1" applyAlignment="1" applyProtection="1">
      <alignment horizontal="center" vertical="center" wrapText="1"/>
      <protection locked="0"/>
    </xf>
    <xf numFmtId="0" fontId="0" fillId="0" borderId="240" xfId="0" applyBorder="1" applyAlignment="1" applyProtection="1">
      <alignment horizontal="center" vertical="center" wrapText="1"/>
      <protection locked="0"/>
    </xf>
    <xf numFmtId="9" fontId="5" fillId="37" borderId="26" xfId="119" applyFont="1" applyFill="1" applyBorder="1" applyAlignment="1">
      <alignment horizontal="center" vertical="center" wrapText="1"/>
    </xf>
    <xf numFmtId="9" fontId="5" fillId="37" borderId="196" xfId="119" applyFont="1" applyFill="1" applyBorder="1" applyAlignment="1">
      <alignment horizontal="center" vertical="center" wrapText="1"/>
    </xf>
    <xf numFmtId="9" fontId="5" fillId="37" borderId="222" xfId="119" applyFont="1" applyFill="1" applyBorder="1" applyAlignment="1">
      <alignment horizontal="center" vertical="center" wrapText="1"/>
    </xf>
    <xf numFmtId="0" fontId="76" fillId="0" borderId="28" xfId="0" applyFont="1" applyBorder="1" applyAlignment="1" applyProtection="1">
      <alignment vertical="center" wrapText="1"/>
      <protection locked="0"/>
    </xf>
    <xf numFmtId="0" fontId="76" fillId="0" borderId="2" xfId="0" applyFont="1" applyBorder="1" applyAlignment="1" applyProtection="1">
      <alignment vertical="center" wrapText="1"/>
      <protection locked="0"/>
    </xf>
    <xf numFmtId="0" fontId="76" fillId="0" borderId="1" xfId="0" applyFont="1" applyBorder="1" applyAlignment="1" applyProtection="1">
      <alignment vertical="center" wrapText="1"/>
      <protection locked="0"/>
    </xf>
    <xf numFmtId="0" fontId="76" fillId="4" borderId="28" xfId="0" applyFont="1" applyFill="1" applyBorder="1" applyAlignment="1" applyProtection="1">
      <alignment vertical="center" wrapText="1"/>
      <protection locked="0"/>
    </xf>
    <xf numFmtId="0" fontId="76" fillId="4" borderId="2" xfId="0" applyFont="1" applyFill="1" applyBorder="1" applyAlignment="1" applyProtection="1">
      <alignment vertical="center" wrapText="1"/>
      <protection locked="0"/>
    </xf>
    <xf numFmtId="0" fontId="76" fillId="4" borderId="76" xfId="0" applyFont="1" applyFill="1" applyBorder="1" applyAlignment="1" applyProtection="1">
      <alignment vertical="center" wrapText="1"/>
      <protection locked="0"/>
    </xf>
    <xf numFmtId="0" fontId="76" fillId="0" borderId="76" xfId="0" applyFont="1" applyBorder="1" applyAlignment="1" applyProtection="1">
      <alignment vertical="center" wrapText="1"/>
      <protection locked="0"/>
    </xf>
    <xf numFmtId="9" fontId="5" fillId="0" borderId="26" xfId="119" applyFont="1" applyBorder="1" applyAlignment="1" applyProtection="1">
      <alignment horizontal="center" vertical="center" wrapText="1"/>
      <protection locked="0"/>
    </xf>
    <xf numFmtId="9" fontId="5" fillId="0" borderId="196" xfId="119" applyFont="1" applyBorder="1" applyAlignment="1" applyProtection="1">
      <alignment horizontal="center" vertical="center" wrapText="1"/>
      <protection locked="0"/>
    </xf>
    <xf numFmtId="9" fontId="5" fillId="0" borderId="222" xfId="119" applyFont="1" applyBorder="1" applyAlignment="1" applyProtection="1">
      <alignment horizontal="center" vertical="center" wrapText="1"/>
      <protection locked="0"/>
    </xf>
    <xf numFmtId="0" fontId="61" fillId="39" borderId="175" xfId="0" applyFont="1" applyFill="1" applyBorder="1" applyAlignment="1" applyProtection="1">
      <alignment vertical="center" wrapText="1"/>
      <protection locked="0"/>
    </xf>
    <xf numFmtId="0" fontId="61" fillId="39" borderId="2" xfId="0" applyFont="1" applyFill="1" applyBorder="1" applyAlignment="1" applyProtection="1">
      <alignment vertical="center" wrapText="1"/>
      <protection locked="0"/>
    </xf>
    <xf numFmtId="0" fontId="61" fillId="39" borderId="76" xfId="0" applyFont="1" applyFill="1" applyBorder="1" applyAlignment="1" applyProtection="1">
      <alignment vertical="center" wrapText="1"/>
      <protection locked="0"/>
    </xf>
    <xf numFmtId="0" fontId="2" fillId="37" borderId="175" xfId="0" applyFont="1" applyFill="1" applyBorder="1" applyAlignment="1" applyProtection="1">
      <alignment horizontal="center" vertical="top" wrapText="1"/>
      <protection locked="0"/>
    </xf>
    <xf numFmtId="0" fontId="5" fillId="37" borderId="175" xfId="0" applyFont="1" applyFill="1" applyBorder="1" applyAlignment="1" applyProtection="1">
      <alignment horizontal="center" vertical="top" wrapText="1"/>
      <protection locked="0"/>
    </xf>
    <xf numFmtId="0" fontId="0" fillId="0" borderId="175" xfId="0" applyBorder="1" applyAlignment="1" applyProtection="1">
      <alignment horizontal="center" vertical="top" wrapText="1"/>
      <protection locked="0"/>
    </xf>
    <xf numFmtId="9" fontId="44" fillId="0" borderId="26" xfId="0" applyNumberFormat="1" applyFont="1" applyBorder="1" applyAlignment="1" applyProtection="1">
      <alignment horizontal="center" vertical="center" wrapText="1"/>
      <protection locked="0"/>
    </xf>
    <xf numFmtId="9" fontId="44" fillId="0" borderId="196" xfId="0" applyNumberFormat="1" applyFont="1" applyBorder="1" applyAlignment="1" applyProtection="1">
      <alignment horizontal="center" vertical="center" wrapText="1"/>
      <protection locked="0"/>
    </xf>
    <xf numFmtId="9" fontId="44" fillId="0" borderId="222" xfId="0" applyNumberFormat="1" applyFont="1" applyBorder="1" applyAlignment="1" applyProtection="1">
      <alignment horizontal="center" vertical="center" wrapText="1"/>
      <protection locked="0"/>
    </xf>
    <xf numFmtId="9" fontId="0" fillId="37" borderId="26" xfId="119" applyFont="1" applyFill="1" applyBorder="1" applyAlignment="1">
      <alignment horizontal="center" vertical="center" wrapText="1"/>
    </xf>
    <xf numFmtId="9" fontId="0" fillId="37" borderId="196" xfId="119" applyFont="1" applyFill="1" applyBorder="1" applyAlignment="1">
      <alignment horizontal="center" vertical="center" wrapText="1"/>
    </xf>
    <xf numFmtId="9" fontId="0" fillId="37" borderId="222" xfId="119" applyFont="1" applyFill="1" applyBorder="1" applyAlignment="1">
      <alignment horizontal="center" vertical="center" wrapText="1"/>
    </xf>
    <xf numFmtId="0" fontId="0" fillId="37" borderId="196" xfId="0" applyFill="1" applyBorder="1" applyAlignment="1" applyProtection="1">
      <alignment horizontal="center" vertical="center" wrapText="1"/>
      <protection locked="0"/>
    </xf>
    <xf numFmtId="0" fontId="0" fillId="37" borderId="222" xfId="0" applyFill="1" applyBorder="1" applyAlignment="1" applyProtection="1">
      <alignment horizontal="center" vertical="center" wrapText="1"/>
      <protection locked="0"/>
    </xf>
    <xf numFmtId="9" fontId="0" fillId="0" borderId="26" xfId="119" applyFont="1" applyBorder="1" applyAlignment="1" applyProtection="1">
      <alignment horizontal="center" vertical="center" wrapText="1"/>
      <protection locked="0"/>
    </xf>
    <xf numFmtId="9" fontId="0" fillId="0" borderId="196" xfId="119" applyFont="1" applyBorder="1" applyAlignment="1" applyProtection="1">
      <alignment horizontal="center" vertical="center" wrapText="1"/>
      <protection locked="0"/>
    </xf>
    <xf numFmtId="9" fontId="0" fillId="0" borderId="222" xfId="119" applyFont="1" applyBorder="1" applyAlignment="1" applyProtection="1">
      <alignment horizontal="center" vertical="center" wrapText="1"/>
      <protection locked="0"/>
    </xf>
    <xf numFmtId="0" fontId="7" fillId="37" borderId="178" xfId="0" applyFont="1" applyFill="1" applyBorder="1" applyAlignment="1" applyProtection="1">
      <alignment horizontal="center" vertical="center" wrapText="1"/>
      <protection locked="0"/>
    </xf>
    <xf numFmtId="0" fontId="7" fillId="37" borderId="196" xfId="0" applyFont="1" applyFill="1" applyBorder="1" applyAlignment="1" applyProtection="1">
      <alignment horizontal="center" vertical="center" wrapText="1"/>
      <protection locked="0"/>
    </xf>
    <xf numFmtId="9" fontId="5" fillId="37" borderId="175" xfId="119" applyFont="1" applyFill="1" applyBorder="1" applyAlignment="1">
      <alignment horizontal="center" vertical="center" wrapText="1"/>
    </xf>
    <xf numFmtId="0" fontId="5" fillId="0" borderId="196" xfId="0" applyFont="1" applyBorder="1" applyAlignment="1" applyProtection="1">
      <alignment horizontal="center" vertical="top" wrapText="1"/>
      <protection locked="0"/>
    </xf>
    <xf numFmtId="9" fontId="5" fillId="37" borderId="1" xfId="119" applyFont="1" applyFill="1" applyBorder="1" applyAlignment="1">
      <alignment horizontal="center" vertical="center" wrapText="1"/>
    </xf>
    <xf numFmtId="0" fontId="2" fillId="37" borderId="1" xfId="0" applyFont="1" applyFill="1" applyBorder="1" applyAlignment="1" applyProtection="1">
      <alignment horizontal="center" vertical="top" wrapText="1"/>
      <protection locked="0"/>
    </xf>
    <xf numFmtId="0" fontId="5" fillId="0" borderId="1" xfId="0" applyFont="1" applyBorder="1" applyAlignment="1" applyProtection="1">
      <alignment horizontal="center" vertical="center" wrapText="1"/>
      <protection locked="0"/>
    </xf>
    <xf numFmtId="9" fontId="5" fillId="0" borderId="1" xfId="0" applyNumberFormat="1" applyFont="1" applyBorder="1" applyAlignment="1" applyProtection="1">
      <alignment horizontal="center" vertical="center" wrapText="1"/>
      <protection locked="0"/>
    </xf>
    <xf numFmtId="0" fontId="7" fillId="37" borderId="196" xfId="0" applyFont="1" applyFill="1" applyBorder="1" applyAlignment="1" applyProtection="1">
      <alignment horizontal="center" vertical="top" wrapText="1"/>
      <protection locked="0"/>
    </xf>
    <xf numFmtId="0" fontId="2" fillId="37" borderId="26" xfId="0" applyFont="1" applyFill="1" applyBorder="1" applyAlignment="1">
      <alignment horizontal="center" vertical="top" wrapText="1"/>
    </xf>
    <xf numFmtId="0" fontId="2" fillId="37" borderId="53" xfId="0" applyFont="1" applyFill="1" applyBorder="1" applyAlignment="1">
      <alignment horizontal="center" vertical="top" wrapText="1"/>
    </xf>
    <xf numFmtId="0" fontId="5" fillId="39" borderId="31" xfId="0" applyFont="1" applyFill="1" applyBorder="1" applyAlignment="1" applyProtection="1">
      <alignment horizontal="center" vertical="center" wrapText="1"/>
      <protection locked="0"/>
    </xf>
    <xf numFmtId="0" fontId="5" fillId="39" borderId="2" xfId="0" applyFont="1" applyFill="1" applyBorder="1" applyAlignment="1" applyProtection="1">
      <alignment horizontal="center" vertical="center" wrapText="1"/>
      <protection locked="0"/>
    </xf>
    <xf numFmtId="0" fontId="5" fillId="39" borderId="1" xfId="0" applyFont="1" applyFill="1" applyBorder="1" applyAlignment="1" applyProtection="1">
      <alignment horizontal="center" vertical="center" wrapText="1"/>
      <protection locked="0"/>
    </xf>
    <xf numFmtId="9" fontId="40" fillId="0" borderId="53" xfId="0" applyNumberFormat="1" applyFont="1" applyBorder="1" applyAlignment="1" applyProtection="1">
      <alignment horizontal="center" vertical="center" wrapText="1"/>
      <protection locked="0"/>
    </xf>
    <xf numFmtId="0" fontId="4" fillId="8" borderId="51" xfId="0" applyFont="1" applyFill="1" applyBorder="1" applyAlignment="1">
      <alignment horizontal="center" vertical="center" wrapText="1"/>
    </xf>
    <xf numFmtId="0" fontId="4" fillId="8" borderId="52" xfId="0" applyFont="1" applyFill="1" applyBorder="1" applyAlignment="1">
      <alignment horizontal="center" vertical="center" wrapText="1"/>
    </xf>
    <xf numFmtId="0" fontId="0" fillId="37" borderId="99" xfId="0" applyFill="1" applyBorder="1" applyAlignment="1" applyProtection="1">
      <alignment horizontal="center" vertical="center" wrapText="1"/>
      <protection locked="0"/>
    </xf>
    <xf numFmtId="0" fontId="0" fillId="37" borderId="62" xfId="0" applyFill="1" applyBorder="1" applyAlignment="1" applyProtection="1">
      <alignment horizontal="center" vertical="center" wrapText="1"/>
      <protection locked="0"/>
    </xf>
    <xf numFmtId="0" fontId="0" fillId="37" borderId="102" xfId="0" applyFill="1" applyBorder="1" applyAlignment="1" applyProtection="1">
      <alignment horizontal="center" vertical="center" wrapText="1"/>
      <protection locked="0"/>
    </xf>
    <xf numFmtId="0" fontId="0" fillId="0" borderId="99" xfId="0" applyBorder="1" applyAlignment="1" applyProtection="1">
      <alignment horizontal="center" vertical="center" wrapText="1"/>
      <protection locked="0"/>
    </xf>
    <xf numFmtId="0" fontId="0" fillId="0" borderId="62" xfId="0" applyBorder="1" applyAlignment="1" applyProtection="1">
      <alignment horizontal="center" vertical="center" wrapText="1"/>
      <protection locked="0"/>
    </xf>
    <xf numFmtId="0" fontId="0" fillId="0" borderId="102" xfId="0" applyBorder="1" applyAlignment="1" applyProtection="1">
      <alignment horizontal="center" vertical="center" wrapText="1"/>
      <protection locked="0"/>
    </xf>
    <xf numFmtId="0" fontId="0" fillId="37" borderId="99" xfId="0" applyFill="1" applyBorder="1" applyAlignment="1">
      <alignment horizontal="center" vertical="center" wrapText="1"/>
    </xf>
    <xf numFmtId="0" fontId="0" fillId="37" borderId="62" xfId="0" applyFill="1" applyBorder="1" applyAlignment="1">
      <alignment horizontal="center" vertical="center" wrapText="1"/>
    </xf>
    <xf numFmtId="0" fontId="0" fillId="37" borderId="102" xfId="0" applyFill="1" applyBorder="1" applyAlignment="1">
      <alignment horizontal="center" vertical="center" wrapText="1"/>
    </xf>
    <xf numFmtId="0" fontId="5" fillId="37" borderId="99" xfId="0" applyFont="1" applyFill="1" applyBorder="1" applyAlignment="1">
      <alignment horizontal="center" vertical="center" wrapText="1"/>
    </xf>
    <xf numFmtId="0" fontId="5" fillId="37" borderId="62" xfId="0" applyFont="1" applyFill="1" applyBorder="1" applyAlignment="1">
      <alignment horizontal="center" vertical="center" wrapText="1"/>
    </xf>
    <xf numFmtId="0" fontId="5" fillId="37" borderId="102" xfId="0" applyFont="1" applyFill="1" applyBorder="1" applyAlignment="1">
      <alignment horizontal="center" vertical="center" wrapText="1"/>
    </xf>
    <xf numFmtId="9" fontId="5" fillId="37" borderId="99" xfId="66" applyFont="1" applyFill="1" applyBorder="1" applyAlignment="1" applyProtection="1">
      <alignment horizontal="center" vertical="center" wrapText="1"/>
    </xf>
    <xf numFmtId="9" fontId="5" fillId="37" borderId="62" xfId="66" applyFont="1" applyFill="1" applyBorder="1" applyAlignment="1" applyProtection="1">
      <alignment horizontal="center" vertical="center" wrapText="1"/>
    </xf>
    <xf numFmtId="9" fontId="5" fillId="37" borderId="102" xfId="66" applyFont="1" applyFill="1" applyBorder="1" applyAlignment="1" applyProtection="1">
      <alignment horizontal="center" vertical="center" wrapText="1"/>
    </xf>
    <xf numFmtId="0" fontId="5" fillId="0" borderId="99" xfId="0" applyFont="1" applyBorder="1" applyAlignment="1" applyProtection="1">
      <alignment horizontal="center" vertical="center" wrapText="1"/>
      <protection locked="0"/>
    </xf>
    <xf numFmtId="0" fontId="5" fillId="0" borderId="62" xfId="0" applyFont="1" applyBorder="1" applyAlignment="1" applyProtection="1">
      <alignment horizontal="center" vertical="center" wrapText="1"/>
      <protection locked="0"/>
    </xf>
    <xf numFmtId="0" fontId="5" fillId="0" borderId="102" xfId="0" applyFont="1" applyBorder="1" applyAlignment="1" applyProtection="1">
      <alignment horizontal="center" vertical="center" wrapText="1"/>
      <protection locked="0"/>
    </xf>
    <xf numFmtId="9" fontId="5" fillId="0" borderId="99" xfId="0" applyNumberFormat="1" applyFont="1" applyBorder="1" applyAlignment="1" applyProtection="1">
      <alignment horizontal="center" vertical="center" wrapText="1"/>
      <protection locked="0"/>
    </xf>
    <xf numFmtId="9" fontId="5" fillId="0" borderId="62" xfId="0" applyNumberFormat="1" applyFont="1" applyBorder="1" applyAlignment="1" applyProtection="1">
      <alignment horizontal="center" vertical="center" wrapText="1"/>
      <protection locked="0"/>
    </xf>
    <xf numFmtId="9" fontId="5" fillId="0" borderId="102" xfId="0" applyNumberFormat="1" applyFont="1" applyBorder="1" applyAlignment="1" applyProtection="1">
      <alignment horizontal="center" vertical="center" wrapText="1"/>
      <protection locked="0"/>
    </xf>
    <xf numFmtId="0" fontId="5" fillId="37" borderId="99" xfId="0" applyFont="1" applyFill="1" applyBorder="1" applyAlignment="1" applyProtection="1">
      <alignment horizontal="center" vertical="center" wrapText="1"/>
      <protection locked="0"/>
    </xf>
    <xf numFmtId="0" fontId="5" fillId="37" borderId="62" xfId="0" applyFont="1" applyFill="1" applyBorder="1" applyAlignment="1" applyProtection="1">
      <alignment horizontal="center" vertical="center" wrapText="1"/>
      <protection locked="0"/>
    </xf>
    <xf numFmtId="0" fontId="5" fillId="37" borderId="102" xfId="0" applyFont="1" applyFill="1" applyBorder="1" applyAlignment="1" applyProtection="1">
      <alignment horizontal="center" vertical="center" wrapText="1"/>
      <protection locked="0"/>
    </xf>
    <xf numFmtId="9" fontId="5" fillId="37" borderId="1" xfId="66" applyFont="1" applyFill="1" applyBorder="1" applyAlignment="1" applyProtection="1">
      <alignment horizontal="center" vertical="top" wrapText="1"/>
    </xf>
    <xf numFmtId="9" fontId="5" fillId="37" borderId="45" xfId="66" applyFont="1" applyFill="1" applyBorder="1" applyAlignment="1" applyProtection="1">
      <alignment horizontal="center" vertical="top" wrapText="1"/>
    </xf>
    <xf numFmtId="9" fontId="5" fillId="37" borderId="31" xfId="66" applyFont="1" applyFill="1" applyBorder="1" applyAlignment="1" applyProtection="1">
      <alignment horizontal="center" vertical="top" wrapText="1"/>
    </xf>
    <xf numFmtId="0" fontId="7" fillId="37" borderId="99" xfId="0" applyFont="1" applyFill="1" applyBorder="1" applyAlignment="1" applyProtection="1">
      <alignment horizontal="center" vertical="center" wrapText="1"/>
      <protection locked="0"/>
    </xf>
    <xf numFmtId="0" fontId="7" fillId="37" borderId="62" xfId="0" applyFont="1" applyFill="1" applyBorder="1" applyAlignment="1" applyProtection="1">
      <alignment horizontal="center" vertical="center" wrapText="1"/>
      <protection locked="0"/>
    </xf>
    <xf numFmtId="0" fontId="7" fillId="37" borderId="102" xfId="0" applyFont="1" applyFill="1" applyBorder="1" applyAlignment="1" applyProtection="1">
      <alignment horizontal="center" vertical="center" wrapText="1"/>
      <protection locked="0"/>
    </xf>
    <xf numFmtId="0" fontId="7" fillId="0" borderId="99" xfId="0" applyFont="1" applyBorder="1" applyAlignment="1" applyProtection="1">
      <alignment horizontal="center" vertical="center" wrapText="1"/>
      <protection locked="0"/>
    </xf>
    <xf numFmtId="0" fontId="7" fillId="0" borderId="62" xfId="0" applyFont="1" applyBorder="1" applyAlignment="1" applyProtection="1">
      <alignment horizontal="center" vertical="center" wrapText="1"/>
      <protection locked="0"/>
    </xf>
    <xf numFmtId="0" fontId="7" fillId="0" borderId="102" xfId="0" applyFont="1" applyBorder="1" applyAlignment="1" applyProtection="1">
      <alignment horizontal="center" vertical="center" wrapText="1"/>
      <protection locked="0"/>
    </xf>
    <xf numFmtId="0" fontId="7" fillId="37" borderId="99" xfId="0" applyFont="1" applyFill="1" applyBorder="1" applyAlignment="1">
      <alignment horizontal="center" vertical="center" wrapText="1"/>
    </xf>
    <xf numFmtId="0" fontId="7" fillId="37" borderId="62" xfId="0" applyFont="1" applyFill="1" applyBorder="1" applyAlignment="1">
      <alignment horizontal="center" vertical="center" wrapText="1"/>
    </xf>
    <xf numFmtId="0" fontId="7" fillId="37" borderId="102" xfId="0" applyFont="1" applyFill="1" applyBorder="1" applyAlignment="1">
      <alignment horizontal="center" vertical="center" wrapText="1"/>
    </xf>
    <xf numFmtId="0" fontId="5" fillId="37" borderId="28" xfId="0" applyFont="1" applyFill="1" applyBorder="1" applyAlignment="1" applyProtection="1">
      <alignment horizontal="center" vertical="top" wrapText="1"/>
      <protection locked="0"/>
    </xf>
    <xf numFmtId="0" fontId="5" fillId="37" borderId="29" xfId="0" applyFont="1" applyFill="1" applyBorder="1" applyAlignment="1" applyProtection="1">
      <alignment horizontal="center" vertical="top" wrapText="1"/>
      <protection locked="0"/>
    </xf>
    <xf numFmtId="0" fontId="0" fillId="0" borderId="28" xfId="0" applyBorder="1" applyAlignment="1" applyProtection="1">
      <alignment horizontal="center" vertical="top" wrapText="1"/>
      <protection locked="0"/>
    </xf>
    <xf numFmtId="0" fontId="0" fillId="0" borderId="2" xfId="0" applyBorder="1" applyAlignment="1" applyProtection="1">
      <alignment horizontal="center" vertical="top" wrapText="1"/>
      <protection locked="0"/>
    </xf>
    <xf numFmtId="0" fontId="0" fillId="0" borderId="29" xfId="0" applyBorder="1" applyAlignment="1" applyProtection="1">
      <alignment horizontal="center" vertical="top" wrapText="1"/>
      <protection locked="0"/>
    </xf>
    <xf numFmtId="0" fontId="2" fillId="37" borderId="98" xfId="0" applyFont="1" applyFill="1" applyBorder="1" applyAlignment="1" applyProtection="1">
      <alignment horizontal="center" vertical="top" wrapText="1"/>
      <protection locked="0"/>
    </xf>
    <xf numFmtId="0" fontId="2" fillId="37" borderId="100" xfId="0" applyFont="1" applyFill="1" applyBorder="1" applyAlignment="1" applyProtection="1">
      <alignment horizontal="center" vertical="top" wrapText="1"/>
      <protection locked="0"/>
    </xf>
    <xf numFmtId="0" fontId="2" fillId="37" borderId="101" xfId="0" applyFont="1" applyFill="1" applyBorder="1" applyAlignment="1" applyProtection="1">
      <alignment horizontal="center" vertical="top" wrapText="1"/>
      <protection locked="0"/>
    </xf>
    <xf numFmtId="0" fontId="5" fillId="37" borderId="99" xfId="0" applyFont="1" applyFill="1" applyBorder="1" applyAlignment="1" applyProtection="1">
      <alignment horizontal="center" vertical="top" wrapText="1"/>
      <protection locked="0"/>
    </xf>
    <xf numFmtId="0" fontId="5" fillId="37" borderId="62" xfId="0" applyFont="1" applyFill="1" applyBorder="1" applyAlignment="1" applyProtection="1">
      <alignment horizontal="center" vertical="top" wrapText="1"/>
      <protection locked="0"/>
    </xf>
    <xf numFmtId="0" fontId="5" fillId="37" borderId="102" xfId="0" applyFont="1" applyFill="1" applyBorder="1" applyAlignment="1" applyProtection="1">
      <alignment horizontal="center" vertical="top" wrapText="1"/>
      <protection locked="0"/>
    </xf>
    <xf numFmtId="0" fontId="0" fillId="0" borderId="99" xfId="0" applyBorder="1" applyAlignment="1" applyProtection="1">
      <alignment horizontal="center" vertical="top" wrapText="1"/>
      <protection locked="0"/>
    </xf>
    <xf numFmtId="0" fontId="0" fillId="0" borderId="62" xfId="0" applyBorder="1" applyAlignment="1" applyProtection="1">
      <alignment horizontal="center" vertical="top" wrapText="1"/>
      <protection locked="0"/>
    </xf>
    <xf numFmtId="0" fontId="0" fillId="0" borderId="102" xfId="0" applyBorder="1" applyAlignment="1" applyProtection="1">
      <alignment horizontal="center" vertical="top" wrapText="1"/>
      <protection locked="0"/>
    </xf>
    <xf numFmtId="9" fontId="7" fillId="37" borderId="99" xfId="0" applyNumberFormat="1" applyFont="1" applyFill="1" applyBorder="1" applyAlignment="1">
      <alignment horizontal="center" vertical="center" wrapText="1"/>
    </xf>
    <xf numFmtId="0" fontId="65" fillId="36" borderId="43" xfId="0" applyFont="1" applyFill="1" applyBorder="1" applyAlignment="1">
      <alignment horizontal="center" vertical="center" wrapText="1"/>
    </xf>
    <xf numFmtId="0" fontId="65" fillId="36" borderId="50" xfId="0" applyFont="1" applyFill="1" applyBorder="1" applyAlignment="1">
      <alignment horizontal="center" vertical="center" wrapText="1"/>
    </xf>
    <xf numFmtId="0" fontId="72" fillId="0" borderId="28" xfId="0" applyFont="1" applyBorder="1" applyAlignment="1" applyProtection="1">
      <alignment horizontal="center" vertical="center" wrapText="1"/>
      <protection locked="0"/>
    </xf>
    <xf numFmtId="0" fontId="5" fillId="37" borderId="84" xfId="0" applyFont="1" applyFill="1" applyBorder="1" applyAlignment="1" applyProtection="1">
      <alignment horizontal="center" vertical="center" wrapText="1"/>
      <protection locked="0"/>
    </xf>
    <xf numFmtId="9" fontId="6" fillId="0" borderId="2" xfId="0" applyNumberFormat="1" applyFont="1" applyBorder="1" applyAlignment="1" applyProtection="1">
      <alignment horizontal="center" vertical="center" wrapText="1"/>
      <protection locked="0"/>
    </xf>
    <xf numFmtId="0" fontId="44" fillId="0" borderId="45" xfId="0" applyFont="1" applyBorder="1" applyAlignment="1" applyProtection="1">
      <alignment horizontal="center" vertical="center" wrapText="1"/>
      <protection locked="0"/>
    </xf>
    <xf numFmtId="0" fontId="44" fillId="0" borderId="31" xfId="0" applyFont="1" applyBorder="1" applyAlignment="1" applyProtection="1">
      <alignment horizontal="center" vertical="center" wrapText="1"/>
      <protection locked="0"/>
    </xf>
    <xf numFmtId="0" fontId="0" fillId="0" borderId="71" xfId="0" applyBorder="1" applyAlignment="1" applyProtection="1">
      <alignment horizontal="center" vertical="center" wrapText="1"/>
      <protection locked="0"/>
    </xf>
    <xf numFmtId="0" fontId="5" fillId="37" borderId="1" xfId="0" applyFont="1" applyFill="1" applyBorder="1" applyAlignment="1">
      <alignment horizontal="center" vertical="top" wrapText="1"/>
    </xf>
    <xf numFmtId="0" fontId="5" fillId="37" borderId="45" xfId="0" applyFont="1" applyFill="1" applyBorder="1" applyAlignment="1">
      <alignment horizontal="center" vertical="top" wrapText="1"/>
    </xf>
    <xf numFmtId="0" fontId="5" fillId="37" borderId="31" xfId="0" applyFont="1" applyFill="1" applyBorder="1" applyAlignment="1">
      <alignment horizontal="center" vertical="top" wrapText="1"/>
    </xf>
    <xf numFmtId="9" fontId="5" fillId="0" borderId="1" xfId="0" applyNumberFormat="1" applyFont="1" applyBorder="1" applyAlignment="1" applyProtection="1">
      <alignment horizontal="center" vertical="top" wrapText="1"/>
      <protection locked="0"/>
    </xf>
    <xf numFmtId="9" fontId="5" fillId="0" borderId="31" xfId="0" applyNumberFormat="1" applyFont="1" applyBorder="1" applyAlignment="1" applyProtection="1">
      <alignment horizontal="center" vertical="top" wrapText="1"/>
      <protection locked="0"/>
    </xf>
    <xf numFmtId="0" fontId="0" fillId="37" borderId="28" xfId="0" applyFill="1" applyBorder="1" applyAlignment="1" applyProtection="1">
      <alignment horizontal="center" vertical="top" wrapText="1"/>
      <protection locked="0"/>
    </xf>
    <xf numFmtId="0" fontId="0" fillId="37" borderId="29" xfId="0" applyFill="1" applyBorder="1" applyAlignment="1" applyProtection="1">
      <alignment horizontal="center" vertical="top" wrapText="1"/>
      <protection locked="0"/>
    </xf>
    <xf numFmtId="0" fontId="6" fillId="0" borderId="28" xfId="0" applyFont="1" applyBorder="1" applyAlignment="1" applyProtection="1">
      <alignment horizontal="center" vertical="center" wrapText="1"/>
      <protection locked="0"/>
    </xf>
    <xf numFmtId="0" fontId="7" fillId="37" borderId="34" xfId="0" applyFont="1" applyFill="1" applyBorder="1" applyAlignment="1" applyProtection="1">
      <alignment horizontal="center" vertical="top" wrapText="1"/>
      <protection locked="0"/>
    </xf>
    <xf numFmtId="0" fontId="7" fillId="0" borderId="31" xfId="0" applyFont="1" applyBorder="1" applyAlignment="1" applyProtection="1">
      <alignment horizontal="center" vertical="top" wrapText="1"/>
      <protection locked="0"/>
    </xf>
    <xf numFmtId="0" fontId="44" fillId="0" borderId="31" xfId="0" applyFont="1" applyBorder="1" applyAlignment="1" applyProtection="1">
      <alignment horizontal="center" vertical="top" wrapText="1"/>
      <protection locked="0"/>
    </xf>
    <xf numFmtId="0" fontId="5" fillId="37" borderId="28" xfId="0" applyFont="1" applyFill="1" applyBorder="1" applyAlignment="1">
      <alignment horizontal="center" vertical="top" wrapText="1"/>
    </xf>
    <xf numFmtId="0" fontId="5" fillId="0" borderId="1" xfId="0" applyFont="1" applyBorder="1" applyAlignment="1" applyProtection="1">
      <alignment horizontal="center" vertical="top" wrapText="1"/>
      <protection locked="0"/>
    </xf>
    <xf numFmtId="0" fontId="5" fillId="0" borderId="31" xfId="0" applyFont="1" applyBorder="1" applyAlignment="1" applyProtection="1">
      <alignment horizontal="center" vertical="top" wrapText="1"/>
      <protection locked="0"/>
    </xf>
    <xf numFmtId="9" fontId="5" fillId="0" borderId="238" xfId="0" applyNumberFormat="1" applyFont="1" applyBorder="1" applyAlignment="1" applyProtection="1">
      <alignment vertical="center" wrapText="1"/>
      <protection locked="0"/>
    </xf>
    <xf numFmtId="0" fontId="0" fillId="0" borderId="239" xfId="0" applyBorder="1" applyAlignment="1" applyProtection="1">
      <alignment vertical="center" wrapText="1"/>
      <protection locked="0"/>
    </xf>
    <xf numFmtId="0" fontId="44" fillId="0" borderId="65" xfId="0" applyFont="1" applyBorder="1" applyAlignment="1" applyProtection="1">
      <alignment horizontal="center" vertical="top" wrapText="1"/>
      <protection locked="0"/>
    </xf>
    <xf numFmtId="9" fontId="5" fillId="37" borderId="65" xfId="66" applyFont="1" applyFill="1" applyBorder="1" applyAlignment="1" applyProtection="1">
      <alignment horizontal="center" vertical="top" wrapText="1"/>
    </xf>
    <xf numFmtId="9" fontId="5" fillId="37" borderId="74" xfId="66" applyFont="1" applyFill="1" applyBorder="1" applyAlignment="1" applyProtection="1">
      <alignment horizontal="center" vertical="top" wrapText="1"/>
    </xf>
    <xf numFmtId="0" fontId="0" fillId="0" borderId="65" xfId="0" applyBorder="1" applyAlignment="1" applyProtection="1">
      <alignment vertical="center" wrapText="1"/>
      <protection locked="0"/>
    </xf>
    <xf numFmtId="0" fontId="0" fillId="37" borderId="65" xfId="0" applyFill="1" applyBorder="1" applyAlignment="1">
      <alignment horizontal="center" vertical="top" wrapText="1"/>
    </xf>
    <xf numFmtId="0" fontId="0" fillId="37" borderId="74" xfId="0" applyFill="1" applyBorder="1" applyAlignment="1">
      <alignment horizontal="center" vertical="top" wrapText="1"/>
    </xf>
    <xf numFmtId="0" fontId="5" fillId="37" borderId="65" xfId="0" applyFont="1" applyFill="1" applyBorder="1" applyAlignment="1">
      <alignment horizontal="center" vertical="top" wrapText="1"/>
    </xf>
    <xf numFmtId="0" fontId="5" fillId="37" borderId="74" xfId="0" applyFont="1" applyFill="1" applyBorder="1" applyAlignment="1">
      <alignment horizontal="center" vertical="top" wrapText="1"/>
    </xf>
    <xf numFmtId="0" fontId="0" fillId="0" borderId="68" xfId="0" applyBorder="1" applyAlignment="1" applyProtection="1">
      <alignment vertical="center" wrapText="1"/>
      <protection locked="0"/>
    </xf>
    <xf numFmtId="0" fontId="13" fillId="0" borderId="26" xfId="0" applyFont="1" applyBorder="1" applyAlignment="1" applyProtection="1">
      <alignment horizontal="center" vertical="center" wrapText="1"/>
      <protection locked="0"/>
    </xf>
    <xf numFmtId="0" fontId="13" fillId="0" borderId="45" xfId="0" applyFont="1" applyBorder="1" applyAlignment="1" applyProtection="1">
      <alignment horizontal="center" vertical="center" wrapText="1"/>
      <protection locked="0"/>
    </xf>
    <xf numFmtId="0" fontId="13" fillId="0" borderId="53" xfId="0" applyFont="1" applyBorder="1" applyAlignment="1" applyProtection="1">
      <alignment horizontal="center" vertical="center" wrapText="1"/>
      <protection locked="0"/>
    </xf>
    <xf numFmtId="0" fontId="7" fillId="37" borderId="90" xfId="0" applyFont="1" applyFill="1" applyBorder="1" applyAlignment="1" applyProtection="1">
      <alignment horizontal="center" vertical="center" wrapText="1"/>
      <protection locked="0"/>
    </xf>
    <xf numFmtId="0" fontId="7" fillId="37" borderId="84" xfId="0" applyFont="1" applyFill="1" applyBorder="1" applyAlignment="1" applyProtection="1">
      <alignment horizontal="center" vertical="center" wrapText="1"/>
      <protection locked="0"/>
    </xf>
    <xf numFmtId="0" fontId="7" fillId="37" borderId="82" xfId="0" applyFont="1" applyFill="1" applyBorder="1" applyAlignment="1" applyProtection="1">
      <alignment horizontal="center" vertical="center" wrapText="1"/>
      <protection locked="0"/>
    </xf>
    <xf numFmtId="9" fontId="32" fillId="4" borderId="26" xfId="66" applyFont="1" applyFill="1" applyBorder="1" applyAlignment="1" applyProtection="1">
      <alignment horizontal="center" vertical="center" wrapText="1"/>
      <protection locked="0"/>
    </xf>
    <xf numFmtId="9" fontId="32" fillId="4" borderId="45" xfId="66" applyFont="1" applyFill="1" applyBorder="1" applyAlignment="1" applyProtection="1">
      <alignment horizontal="center" vertical="center" wrapText="1"/>
      <protection locked="0"/>
    </xf>
    <xf numFmtId="9" fontId="32" fillId="4" borderId="53" xfId="66" applyFont="1" applyFill="1" applyBorder="1" applyAlignment="1" applyProtection="1">
      <alignment horizontal="center" vertical="center" wrapText="1"/>
      <protection locked="0"/>
    </xf>
    <xf numFmtId="9" fontId="32" fillId="0" borderId="45" xfId="66" applyFont="1" applyFill="1" applyBorder="1" applyAlignment="1" applyProtection="1">
      <alignment horizontal="center" vertical="center" wrapText="1"/>
      <protection locked="0"/>
    </xf>
    <xf numFmtId="9" fontId="32" fillId="0" borderId="53" xfId="66" applyFont="1" applyFill="1" applyBorder="1" applyAlignment="1" applyProtection="1">
      <alignment horizontal="center" vertical="center" wrapText="1"/>
      <protection locked="0"/>
    </xf>
    <xf numFmtId="9" fontId="40" fillId="0" borderId="26" xfId="66" applyFont="1" applyFill="1" applyBorder="1" applyAlignment="1" applyProtection="1">
      <alignment horizontal="center" vertical="center" wrapText="1"/>
      <protection locked="0"/>
    </xf>
    <xf numFmtId="9" fontId="40" fillId="0" borderId="45" xfId="66" applyFont="1" applyFill="1" applyBorder="1" applyAlignment="1" applyProtection="1">
      <alignment horizontal="center" vertical="center" wrapText="1"/>
      <protection locked="0"/>
    </xf>
    <xf numFmtId="9" fontId="40" fillId="0" borderId="53" xfId="66" applyFont="1" applyFill="1" applyBorder="1" applyAlignment="1" applyProtection="1">
      <alignment horizontal="center" vertical="center" wrapText="1"/>
      <protection locked="0"/>
    </xf>
    <xf numFmtId="12" fontId="5" fillId="0" borderId="28" xfId="0" applyNumberFormat="1" applyFont="1" applyBorder="1" applyAlignment="1" applyProtection="1">
      <alignment horizontal="center" vertical="center" wrapText="1"/>
      <protection locked="0"/>
    </xf>
    <xf numFmtId="167" fontId="5" fillId="0" borderId="2" xfId="0" applyNumberFormat="1" applyFont="1" applyBorder="1" applyAlignment="1" applyProtection="1">
      <alignment horizontal="center" vertical="center" wrapText="1"/>
      <protection locked="0"/>
    </xf>
    <xf numFmtId="167" fontId="5" fillId="0" borderId="29" xfId="0" applyNumberFormat="1" applyFont="1" applyBorder="1" applyAlignment="1" applyProtection="1">
      <alignment horizontal="center" vertical="center" wrapText="1"/>
      <protection locked="0"/>
    </xf>
    <xf numFmtId="0" fontId="32" fillId="37" borderId="45" xfId="0" applyFont="1" applyFill="1" applyBorder="1" applyAlignment="1" applyProtection="1">
      <alignment horizontal="center" vertical="center" wrapText="1"/>
      <protection locked="0"/>
    </xf>
    <xf numFmtId="0" fontId="32" fillId="37" borderId="53" xfId="0" applyFont="1" applyFill="1" applyBorder="1" applyAlignment="1" applyProtection="1">
      <alignment horizontal="center" vertical="center" wrapText="1"/>
      <protection locked="0"/>
    </xf>
    <xf numFmtId="0" fontId="0" fillId="0" borderId="96" xfId="0" applyBorder="1" applyAlignment="1" applyProtection="1">
      <alignment horizontal="center" vertical="center" wrapText="1"/>
      <protection locked="0"/>
    </xf>
    <xf numFmtId="0" fontId="0" fillId="0" borderId="233" xfId="0" applyBorder="1" applyAlignment="1" applyProtection="1">
      <alignment horizontal="center" vertical="center" wrapText="1"/>
      <protection locked="0"/>
    </xf>
    <xf numFmtId="0" fontId="5" fillId="39" borderId="28" xfId="0" applyFont="1" applyFill="1" applyBorder="1" applyAlignment="1" applyProtection="1">
      <alignment horizontal="center" vertical="center" wrapText="1"/>
      <protection locked="0"/>
    </xf>
    <xf numFmtId="0" fontId="5" fillId="39" borderId="29" xfId="0" applyFont="1" applyFill="1" applyBorder="1" applyAlignment="1" applyProtection="1">
      <alignment horizontal="center" vertical="center" wrapText="1"/>
      <protection locked="0"/>
    </xf>
    <xf numFmtId="0" fontId="7" fillId="37" borderId="94" xfId="0" applyFont="1" applyFill="1" applyBorder="1" applyAlignment="1">
      <alignment horizontal="center" vertical="top" wrapText="1"/>
    </xf>
    <xf numFmtId="0" fontId="7" fillId="37" borderId="95" xfId="0" applyFont="1" applyFill="1" applyBorder="1" applyAlignment="1">
      <alignment horizontal="center" vertical="top" wrapText="1"/>
    </xf>
    <xf numFmtId="0" fontId="7" fillId="37" borderId="97" xfId="0" applyFont="1" applyFill="1" applyBorder="1" applyAlignment="1">
      <alignment horizontal="center" vertical="top" wrapText="1"/>
    </xf>
    <xf numFmtId="0" fontId="5" fillId="37" borderId="29" xfId="0" applyFont="1" applyFill="1" applyBorder="1" applyAlignment="1">
      <alignment horizontal="center" vertical="top" wrapText="1"/>
    </xf>
    <xf numFmtId="0" fontId="5" fillId="0" borderId="133" xfId="0" applyFont="1" applyBorder="1" applyAlignment="1">
      <alignment horizontal="center" vertical="top" wrapText="1"/>
    </xf>
    <xf numFmtId="0" fontId="5" fillId="0" borderId="134" xfId="0" applyFont="1" applyBorder="1" applyAlignment="1">
      <alignment horizontal="center" vertical="top" wrapText="1"/>
    </xf>
    <xf numFmtId="0" fontId="2" fillId="34" borderId="45" xfId="0" applyFont="1" applyFill="1" applyBorder="1" applyAlignment="1">
      <alignment horizontal="center" vertical="center"/>
    </xf>
  </cellXfs>
  <cellStyles count="156">
    <cellStyle name="Bueno 2" xfId="3" xr:uid="{00000000-0005-0000-0000-000000000000}"/>
    <cellStyle name="Cálculo 2" xfId="4" xr:uid="{00000000-0005-0000-0000-000001000000}"/>
    <cellStyle name="Cálculo 2 2" xfId="69" xr:uid="{668202AF-6884-446D-B549-F4AD77426F2B}"/>
    <cellStyle name="Cálculo 2 2 2" xfId="122" xr:uid="{9AE03094-375D-4774-9551-60D3080401F7}"/>
    <cellStyle name="Cálculo 2 2 3" xfId="131" xr:uid="{812D2DFF-58E5-48B6-9BD0-A56642CFC22A}"/>
    <cellStyle name="Cálculo 2 2 4" xfId="136" xr:uid="{523C0399-B8ED-4FE0-A6CE-BBD0DF544845}"/>
    <cellStyle name="Cálculo 2 2 5" xfId="96" xr:uid="{97FBC793-7F00-4F1A-830B-A6F4B721145D}"/>
    <cellStyle name="Cálculo 2 2 6" xfId="146" xr:uid="{14458FE2-1FA5-4F60-BFAD-FACD4ADEA909}"/>
    <cellStyle name="Cálculo 2 2 7" xfId="151" xr:uid="{331A4C16-9894-4DA1-A675-84001B2F6DCF}"/>
    <cellStyle name="Cálculo 2 3" xfId="75" xr:uid="{02C95E46-679D-4CA5-B2A0-96B9E178429F}"/>
    <cellStyle name="Cálculo 2 4" xfId="84" xr:uid="{A4477EB5-5D06-4BB3-BDC2-4DBCCF81E180}"/>
    <cellStyle name="Cálculo 2 5" xfId="89" xr:uid="{7FD2249F-BFB2-45E1-B538-978C72E2F887}"/>
    <cellStyle name="Cálculo 2 6" xfId="87" xr:uid="{1A074E14-0D01-4813-B53C-BFF76F005411}"/>
    <cellStyle name="Cálculo 2 7" xfId="102" xr:uid="{5493F431-EFD6-43F3-BFE1-425815D56DD7}"/>
    <cellStyle name="Cálculo 2 8" xfId="118" xr:uid="{BD2AF27C-DFCB-4E9D-9E57-76FF728E4113}"/>
    <cellStyle name="Cálculo 2 9" xfId="145" xr:uid="{43E1796C-3CF2-4754-9BA9-FB1F21778F83}"/>
    <cellStyle name="Celda de comprobación 2" xfId="5" xr:uid="{00000000-0005-0000-0000-000002000000}"/>
    <cellStyle name="Celda vinculada 2" xfId="6" xr:uid="{00000000-0005-0000-0000-000003000000}"/>
    <cellStyle name="Encabezado 1 2" xfId="41" xr:uid="{00000000-0005-0000-0000-000004000000}"/>
    <cellStyle name="Encabezado 4 2" xfId="7" xr:uid="{00000000-0005-0000-0000-000005000000}"/>
    <cellStyle name="Énfasis 1" xfId="8" xr:uid="{00000000-0005-0000-0000-000006000000}"/>
    <cellStyle name="Énfasis 2" xfId="9" xr:uid="{00000000-0005-0000-0000-000007000000}"/>
    <cellStyle name="Énfasis 3" xfId="10" xr:uid="{00000000-0005-0000-0000-000008000000}"/>
    <cellStyle name="Énfasis1 - 20%" xfId="12" xr:uid="{00000000-0005-0000-0000-000009000000}"/>
    <cellStyle name="Énfasis1 - 40%" xfId="13" xr:uid="{00000000-0005-0000-0000-00000A000000}"/>
    <cellStyle name="Énfasis1 - 60%" xfId="14" xr:uid="{00000000-0005-0000-0000-00000B000000}"/>
    <cellStyle name="Énfasis1 2" xfId="11" xr:uid="{00000000-0005-0000-0000-00000C000000}"/>
    <cellStyle name="Énfasis1 3" xfId="60" xr:uid="{00000000-0005-0000-0000-00000D000000}"/>
    <cellStyle name="Énfasis2 - 20%" xfId="16" xr:uid="{00000000-0005-0000-0000-00000E000000}"/>
    <cellStyle name="Énfasis2 - 40%" xfId="17" xr:uid="{00000000-0005-0000-0000-00000F000000}"/>
    <cellStyle name="Énfasis2 - 60%" xfId="18" xr:uid="{00000000-0005-0000-0000-000010000000}"/>
    <cellStyle name="Énfasis2 2" xfId="15" xr:uid="{00000000-0005-0000-0000-000011000000}"/>
    <cellStyle name="Énfasis2 3" xfId="61" xr:uid="{00000000-0005-0000-0000-000012000000}"/>
    <cellStyle name="Énfasis3 - 20%" xfId="20" xr:uid="{00000000-0005-0000-0000-000013000000}"/>
    <cellStyle name="Énfasis3 - 40%" xfId="21" xr:uid="{00000000-0005-0000-0000-000014000000}"/>
    <cellStyle name="Énfasis3 - 60%" xfId="22" xr:uid="{00000000-0005-0000-0000-000015000000}"/>
    <cellStyle name="Énfasis3 2" xfId="19" xr:uid="{00000000-0005-0000-0000-000016000000}"/>
    <cellStyle name="Énfasis3 3" xfId="62" xr:uid="{00000000-0005-0000-0000-000017000000}"/>
    <cellStyle name="Énfasis4 - 20%" xfId="24" xr:uid="{00000000-0005-0000-0000-000018000000}"/>
    <cellStyle name="Énfasis4 - 40%" xfId="25" xr:uid="{00000000-0005-0000-0000-000019000000}"/>
    <cellStyle name="Énfasis4 - 60%" xfId="26" xr:uid="{00000000-0005-0000-0000-00001A000000}"/>
    <cellStyle name="Énfasis4 2" xfId="23" xr:uid="{00000000-0005-0000-0000-00001B000000}"/>
    <cellStyle name="Énfasis4 3" xfId="63" xr:uid="{00000000-0005-0000-0000-00001C000000}"/>
    <cellStyle name="Énfasis5 - 20%" xfId="28" xr:uid="{00000000-0005-0000-0000-00001D000000}"/>
    <cellStyle name="Énfasis5 - 40%" xfId="29" xr:uid="{00000000-0005-0000-0000-00001E000000}"/>
    <cellStyle name="Énfasis5 - 60%" xfId="30" xr:uid="{00000000-0005-0000-0000-00001F000000}"/>
    <cellStyle name="Énfasis5 2" xfId="27" xr:uid="{00000000-0005-0000-0000-000020000000}"/>
    <cellStyle name="Énfasis5 3" xfId="64" xr:uid="{00000000-0005-0000-0000-000021000000}"/>
    <cellStyle name="Énfasis6 - 20%" xfId="32" xr:uid="{00000000-0005-0000-0000-000022000000}"/>
    <cellStyle name="Énfasis6 - 40%" xfId="33" xr:uid="{00000000-0005-0000-0000-000023000000}"/>
    <cellStyle name="Énfasis6 - 60%" xfId="34" xr:uid="{00000000-0005-0000-0000-000024000000}"/>
    <cellStyle name="Énfasis6 2" xfId="31" xr:uid="{00000000-0005-0000-0000-000025000000}"/>
    <cellStyle name="Énfasis6 3" xfId="65" xr:uid="{00000000-0005-0000-0000-000026000000}"/>
    <cellStyle name="Entrada 2" xfId="35" xr:uid="{00000000-0005-0000-0000-000027000000}"/>
    <cellStyle name="Entrada 2 2" xfId="70" xr:uid="{27CEFD64-168B-4F75-8C16-D021CF76E741}"/>
    <cellStyle name="Entrada 2 2 2" xfId="123" xr:uid="{CB61E327-FEAE-4F9C-A440-8FA05B25D28A}"/>
    <cellStyle name="Entrada 2 2 3" xfId="132" xr:uid="{4832642C-CD98-4A85-A7EC-9ECDA5CD8E95}"/>
    <cellStyle name="Entrada 2 2 4" xfId="137" xr:uid="{8F403B67-C5C6-483F-BBA4-1D608E0A0795}"/>
    <cellStyle name="Entrada 2 2 5" xfId="141" xr:uid="{8F8882D4-AC34-4BE8-9839-4C97BBC0BB83}"/>
    <cellStyle name="Entrada 2 2 6" xfId="147" xr:uid="{4A9FC95F-6E33-4A07-9263-D61DAFD034DC}"/>
    <cellStyle name="Entrada 2 2 7" xfId="152" xr:uid="{C7E448A3-9C82-4B65-A7BE-B40589421C74}"/>
    <cellStyle name="Entrada 2 3" xfId="78" xr:uid="{FFA050BD-8664-4B1E-8032-DF8D9415C004}"/>
    <cellStyle name="Entrada 2 4" xfId="83" xr:uid="{DAF6CBCE-B3A3-4DA1-BEFB-F32465F2584E}"/>
    <cellStyle name="Entrada 2 5" xfId="99" xr:uid="{7D4787D6-DC47-4E34-8411-E042663D95CE}"/>
    <cellStyle name="Entrada 2 6" xfId="94" xr:uid="{3CF1C46F-9470-4B08-820D-4C87D83907D3}"/>
    <cellStyle name="Entrada 2 7" xfId="93" xr:uid="{B65D5889-EE60-48F8-80AC-DD06D44D42DA}"/>
    <cellStyle name="Entrada 2 8" xfId="128" xr:uid="{A5485F56-AE53-4969-A2F4-2E248EF47CD1}"/>
    <cellStyle name="Entrada 2 9" xfId="95" xr:uid="{D9AC4F07-257C-4238-A547-E8D4F908F0B5}"/>
    <cellStyle name="Incorrecto 2" xfId="36" xr:uid="{00000000-0005-0000-0000-000028000000}"/>
    <cellStyle name="Millares [0]" xfId="67" builtinId="6"/>
    <cellStyle name="Millares [0] 2" xfId="74" xr:uid="{46C6E07B-9E55-4C10-A748-68B31AB40674}"/>
    <cellStyle name="Millares [0] 2 2" xfId="127" xr:uid="{02E8F413-6DC9-429D-AD7C-A31F54100CC0}"/>
    <cellStyle name="Millares [0] 3" xfId="85" xr:uid="{E5EAAFEA-E2B3-4FF9-9D4F-FBF8D3AAEEEA}"/>
    <cellStyle name="Millares [0] 4" xfId="120" xr:uid="{B00DC8E7-B554-4489-B67A-5CAA61648EF1}"/>
    <cellStyle name="Neutral 2" xfId="37" xr:uid="{00000000-0005-0000-0000-000029000000}"/>
    <cellStyle name="Normal" xfId="0" builtinId="0"/>
    <cellStyle name="Normal 2" xfId="2" xr:uid="{00000000-0005-0000-0000-00002B000000}"/>
    <cellStyle name="Normal 2 2" xfId="49" xr:uid="{00000000-0005-0000-0000-00002C000000}"/>
    <cellStyle name="Normal 2 2 2" xfId="68" xr:uid="{63F6AC83-6CCB-4797-BB6C-319F988B8B00}"/>
    <cellStyle name="Normal 2 3" xfId="46" xr:uid="{00000000-0005-0000-0000-00002D000000}"/>
    <cellStyle name="Normal 3" xfId="1" xr:uid="{00000000-0005-0000-0000-00002E000000}"/>
    <cellStyle name="Normal 3 2" xfId="52" xr:uid="{00000000-0005-0000-0000-00002F000000}"/>
    <cellStyle name="Normal 3 2 2" xfId="58" xr:uid="{00000000-0005-0000-0000-000030000000}"/>
    <cellStyle name="Normal 3 2 2 2" xfId="115" xr:uid="{D97F7A3E-BFEF-44F9-B5F5-3E61FBBF8D07}"/>
    <cellStyle name="Normal 3 2 3" xfId="109" xr:uid="{B9EE8B6D-0505-4ACA-AAAA-F7508FF28F15}"/>
    <cellStyle name="Normal 3 3" xfId="54" xr:uid="{00000000-0005-0000-0000-000031000000}"/>
    <cellStyle name="Normal 3 3 2" xfId="111" xr:uid="{F71309AD-5965-4100-9D7D-8317D899834D}"/>
    <cellStyle name="Normal 3 4" xfId="47" xr:uid="{00000000-0005-0000-0000-000032000000}"/>
    <cellStyle name="Normal 3 4 2" xfId="105" xr:uid="{2FB9D8D1-044B-46AA-AC95-D0BABC53F581}"/>
    <cellStyle name="Normal 4" xfId="48" xr:uid="{00000000-0005-0000-0000-000033000000}"/>
    <cellStyle name="Normal 4 2" xfId="51" xr:uid="{00000000-0005-0000-0000-000034000000}"/>
    <cellStyle name="Normal 4 2 2" xfId="57" xr:uid="{00000000-0005-0000-0000-000035000000}"/>
    <cellStyle name="Normal 4 2 2 2" xfId="114" xr:uid="{2A6E204B-4E51-4C0F-AB59-B77D9FE1D215}"/>
    <cellStyle name="Normal 4 2 3" xfId="108" xr:uid="{53DDF7CF-F5A4-4A74-87BF-F4B6BB9E8B5B}"/>
    <cellStyle name="Normal 4 3" xfId="55" xr:uid="{00000000-0005-0000-0000-000036000000}"/>
    <cellStyle name="Normal 4 3 2" xfId="112" xr:uid="{2C946A41-BF4E-4C2D-B898-043A0685620C}"/>
    <cellStyle name="Normal 4 4" xfId="106" xr:uid="{D24BB43C-59BE-4978-B4A7-CBC9A219507B}"/>
    <cellStyle name="Normal 5" xfId="50" xr:uid="{00000000-0005-0000-0000-000037000000}"/>
    <cellStyle name="Normal 5 2" xfId="56" xr:uid="{00000000-0005-0000-0000-000038000000}"/>
    <cellStyle name="Normal 5 2 2" xfId="113" xr:uid="{360263C1-BA36-4A02-95E1-D1296558BD71}"/>
    <cellStyle name="Normal 5 3" xfId="107" xr:uid="{5E47FADF-258E-423E-8A23-014CF8A62075}"/>
    <cellStyle name="Normal 6" xfId="53" xr:uid="{00000000-0005-0000-0000-000039000000}"/>
    <cellStyle name="Normal 6 2" xfId="59" xr:uid="{00000000-0005-0000-0000-00003A000000}"/>
    <cellStyle name="Normal 6 2 2" xfId="116" xr:uid="{6AED9B9C-7D03-46C5-9399-277E3EDE6390}"/>
    <cellStyle name="Normal 6 3" xfId="110" xr:uid="{773D2AB9-E4FD-45C1-82C0-A6F00AE47AD8}"/>
    <cellStyle name="Notas 2" xfId="38" xr:uid="{00000000-0005-0000-0000-00003B000000}"/>
    <cellStyle name="Notas 2 2" xfId="71" xr:uid="{694F49C1-9E27-48E2-891A-0B3E9CE0EAAB}"/>
    <cellStyle name="Notas 2 2 2" xfId="124" xr:uid="{5955989F-0995-4EF2-9108-1284A22C9A51}"/>
    <cellStyle name="Notas 2 2 3" xfId="133" xr:uid="{FC0DBDE6-682D-4721-BA7D-E4BAB6E4EE0F}"/>
    <cellStyle name="Notas 2 2 4" xfId="138" xr:uid="{3A7E4DB7-C91B-4CEC-B3C4-2B191D181C1D}"/>
    <cellStyle name="Notas 2 2 5" xfId="142" xr:uid="{A169DD40-F937-4F38-A983-7E373B9AFC62}"/>
    <cellStyle name="Notas 2 2 6" xfId="148" xr:uid="{65C5BBC6-D238-4559-9328-8E2B2560EBD0}"/>
    <cellStyle name="Notas 2 2 7" xfId="153" xr:uid="{88EF397B-E8AC-46D9-92C8-CE8EA5D34214}"/>
    <cellStyle name="Notas 2 3" xfId="79" xr:uid="{1DB6E087-CD0B-41DE-B975-E946AD6DC35E}"/>
    <cellStyle name="Notas 2 4" xfId="77" xr:uid="{1652B663-F036-49FA-8A54-E709ACB1841D}"/>
    <cellStyle name="Notas 2 5" xfId="100" xr:uid="{B51C3A72-8F1E-492C-B93B-EF25B1DF29CB}"/>
    <cellStyle name="Notas 2 6" xfId="91" xr:uid="{AC3757A1-EFFA-448B-AA0D-E5DC020E4C49}"/>
    <cellStyle name="Notas 2 7" xfId="97" xr:uid="{2EDA97E1-679E-4FD8-ADB6-6E28709F8329}"/>
    <cellStyle name="Notas 2 8" xfId="86" xr:uid="{6430B8EA-B745-4856-B3A0-FBB0603DCD77}"/>
    <cellStyle name="Notas 2 9" xfId="117" xr:uid="{849C8D22-524A-4F85-9BF4-D18EE3A83DC5}"/>
    <cellStyle name="Porcentaje" xfId="66" builtinId="5"/>
    <cellStyle name="Porcentaje 2" xfId="119" xr:uid="{DA6C35EB-3FFA-412D-B27D-6D58061233D1}"/>
    <cellStyle name="Salida 2" xfId="39" xr:uid="{00000000-0005-0000-0000-00003D000000}"/>
    <cellStyle name="Salida 2 2" xfId="72" xr:uid="{AA0A712D-FC8F-4C76-9FEC-24BD02FB0EA6}"/>
    <cellStyle name="Salida 2 2 2" xfId="125" xr:uid="{C7082C54-61D5-4BDA-9CCE-950BCDF80D5A}"/>
    <cellStyle name="Salida 2 2 3" xfId="134" xr:uid="{8C4F9299-73B2-4A86-B791-21869D2CDDBC}"/>
    <cellStyle name="Salida 2 2 4" xfId="139" xr:uid="{B0114555-6C15-4327-B44F-44B6D47D1849}"/>
    <cellStyle name="Salida 2 2 5" xfId="143" xr:uid="{248D5680-1012-43B7-A3F9-B68262074F33}"/>
    <cellStyle name="Salida 2 2 6" xfId="149" xr:uid="{3A4E38FC-B104-47D4-8BE3-0BD6BD5B0556}"/>
    <cellStyle name="Salida 2 2 7" xfId="154" xr:uid="{A008D40A-D787-4A47-8780-27AE5D2CA66E}"/>
    <cellStyle name="Salida 2 3" xfId="80" xr:uid="{96FCF2D9-B72E-4812-8C58-94B0BC7CFB39}"/>
    <cellStyle name="Salida 2 4" xfId="76" xr:uid="{3E19895B-63A8-4BF2-AE3C-6CDD45EC13AA}"/>
    <cellStyle name="Salida 2 5" xfId="101" xr:uid="{B99EFEBD-251B-47B3-B9D8-91A73C9B23DF}"/>
    <cellStyle name="Salida 2 6" xfId="92" xr:uid="{62A8C798-A838-4A07-B59D-6DC63DCF0059}"/>
    <cellStyle name="Salida 2 7" xfId="121" xr:uid="{9F4279B6-AE45-4D22-AC3D-2802C69FE41C}"/>
    <cellStyle name="Salida 2 8" xfId="129" xr:uid="{678E0BBC-9BCA-46C2-95E5-FEAA335B3E03}"/>
    <cellStyle name="Salida 2 9" xfId="130" xr:uid="{FD17BC85-78A3-4336-8B81-61FFF95B7EA8}"/>
    <cellStyle name="Texto de advertencia 2" xfId="40" xr:uid="{00000000-0005-0000-0000-00003E000000}"/>
    <cellStyle name="Título 2 2" xfId="42" xr:uid="{00000000-0005-0000-0000-00003F000000}"/>
    <cellStyle name="Título 3 2" xfId="43" xr:uid="{00000000-0005-0000-0000-000040000000}"/>
    <cellStyle name="Título de hoja" xfId="44" xr:uid="{00000000-0005-0000-0000-000041000000}"/>
    <cellStyle name="Total 2" xfId="45" xr:uid="{00000000-0005-0000-0000-000042000000}"/>
    <cellStyle name="Total 2 2" xfId="73" xr:uid="{B078758A-C5F1-41D6-9D47-7A8C2EC42CCF}"/>
    <cellStyle name="Total 2 2 2" xfId="126" xr:uid="{07C95E39-18A1-497B-B353-5A9B72DA36B0}"/>
    <cellStyle name="Total 2 2 3" xfId="135" xr:uid="{3580E2ED-DF7C-4F14-8067-DC4FD5BC8036}"/>
    <cellStyle name="Total 2 2 4" xfId="140" xr:uid="{7E698DFF-DA74-4B9B-ABB8-C03A8CDC0072}"/>
    <cellStyle name="Total 2 2 5" xfId="144" xr:uid="{BF9F85D4-54C6-4AF1-AFFE-4CC128968844}"/>
    <cellStyle name="Total 2 2 6" xfId="150" xr:uid="{36435FF3-A9A4-48C8-8D4D-B2C16392F0C8}"/>
    <cellStyle name="Total 2 2 7" xfId="155" xr:uid="{9121032E-E257-4D54-A1DD-A43FC3F97CAD}"/>
    <cellStyle name="Total 2 3" xfId="81" xr:uid="{E0C7E582-662F-4A10-A702-53EC2C3A9579}"/>
    <cellStyle name="Total 2 4" xfId="82" xr:uid="{FFCDDD4F-2EF3-4CE8-BB6D-FC634B4B847F}"/>
    <cellStyle name="Total 2 5" xfId="104" xr:uid="{9ADF3167-ECAA-40E7-85E8-C6C60C9E1CAD}"/>
    <cellStyle name="Total 2 6" xfId="90" xr:uid="{C8A222DB-8745-4CBE-A463-48272F4D5C4F}"/>
    <cellStyle name="Total 2 7" xfId="98" xr:uid="{A2F9D4E5-77C0-4CBD-B0A1-A3A73E5BF818}"/>
    <cellStyle name="Total 2 8" xfId="88" xr:uid="{A83DFDB3-0BE0-4F49-B25D-07B9174019EF}"/>
    <cellStyle name="Total 2 9" xfId="103" xr:uid="{ECBF662B-F431-4A8E-AD2D-9634AAB17245}"/>
  </cellStyles>
  <dxfs count="268">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theme="9" tint="-0.24994659260841701"/>
        </patternFill>
      </fill>
    </dxf>
    <dxf>
      <fill>
        <patternFill>
          <bgColor rgb="FFC00000"/>
        </patternFill>
      </fill>
    </dxf>
    <dxf>
      <fill>
        <patternFill patternType="solid">
          <bgColor rgb="FF92D050"/>
        </patternFill>
      </fill>
    </dxf>
    <dxf>
      <fill>
        <patternFill patternType="solid">
          <bgColor theme="9" tint="-0.24994659260841701"/>
        </patternFill>
      </fill>
    </dxf>
    <dxf>
      <fill>
        <patternFill patternType="solid">
          <bgColor rgb="FFC000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patternType="solid">
          <bgColor rgb="FFFFFF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92D050"/>
        </patternFill>
      </fill>
    </dxf>
    <dxf>
      <fill>
        <patternFill patternType="solid">
          <bgColor rgb="FF92D050"/>
        </patternFill>
      </fill>
    </dxf>
    <dxf>
      <fill>
        <patternFill patternType="solid">
          <bgColor rgb="FFFF0000"/>
        </patternFill>
      </fill>
    </dxf>
    <dxf>
      <fill>
        <patternFill patternType="solid">
          <bgColor rgb="FFFFC000"/>
        </patternFill>
      </fill>
    </dxf>
    <dxf>
      <fill>
        <patternFill patternType="solid">
          <bgColor rgb="FF00B05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patternType="solid">
          <bgColor rgb="FFFF0000"/>
        </patternFill>
      </fill>
    </dxf>
    <dxf>
      <fill>
        <patternFill patternType="solid">
          <bgColor rgb="FFFFC000"/>
        </patternFill>
      </fill>
    </dxf>
    <dxf>
      <fill>
        <patternFill patternType="solid">
          <bgColor rgb="FFFFFF66"/>
        </patternFill>
      </fill>
    </dxf>
    <dxf>
      <fill>
        <patternFill patternType="solid">
          <bgColor rgb="FF92D050"/>
        </patternFill>
      </fill>
    </dxf>
    <dxf>
      <fill>
        <patternFill patternType="solid">
          <bgColor rgb="FF00B050"/>
        </patternFill>
      </fill>
    </dxf>
    <dxf>
      <fill>
        <patternFill>
          <bgColor rgb="FFFF0000"/>
        </patternFill>
      </fill>
    </dxf>
    <dxf>
      <fill>
        <patternFill>
          <bgColor rgb="FFFFC000"/>
        </patternFill>
      </fill>
    </dxf>
    <dxf>
      <fill>
        <patternFill>
          <bgColor rgb="FFFFFF66"/>
        </patternFill>
      </fill>
    </dxf>
    <dxf>
      <fill>
        <patternFill>
          <bgColor rgb="FF00B05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patternType="solid">
          <bgColor rgb="FFC00000"/>
        </patternFill>
      </fill>
    </dxf>
    <dxf>
      <fill>
        <patternFill patternType="solid">
          <bgColor theme="9" tint="-0.24994659260841701"/>
        </patternFill>
      </fill>
    </dxf>
    <dxf>
      <fill>
        <patternFill patternType="solid">
          <bgColor rgb="FFFFFF00"/>
        </patternFill>
      </fill>
    </dxf>
    <dxf>
      <fill>
        <patternFill patternType="solid">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patternType="solid">
          <bgColor rgb="FF00B050"/>
        </patternFill>
      </fill>
    </dxf>
    <dxf>
      <fill>
        <patternFill patternType="solid">
          <bgColor rgb="FF92D050"/>
        </patternFill>
      </fill>
    </dxf>
    <dxf>
      <fill>
        <patternFill patternType="solid">
          <bgColor rgb="FFFFFF00"/>
        </patternFill>
      </fill>
    </dxf>
    <dxf>
      <fill>
        <patternFill patternType="solid">
          <bgColor rgb="FFFFC000"/>
        </patternFill>
      </fill>
    </dxf>
    <dxf>
      <fill>
        <patternFill patternType="solid">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patternType="solid">
          <bgColor rgb="FF92D050"/>
        </patternFill>
      </fill>
    </dxf>
    <dxf>
      <fill>
        <patternFill patternType="solid">
          <bgColor rgb="FF00B050"/>
        </patternFill>
      </fill>
    </dxf>
    <dxf>
      <fill>
        <patternFill patternType="solid">
          <bgColor rgb="FFFFFF00"/>
        </patternFill>
      </fill>
    </dxf>
    <dxf>
      <fill>
        <patternFill patternType="solid">
          <bgColor rgb="FFFFC000"/>
        </patternFill>
      </fill>
    </dxf>
    <dxf>
      <fill>
        <patternFill patternType="solid">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patternType="solid">
          <bgColor rgb="FFFFC000"/>
        </patternFill>
      </fill>
    </dxf>
    <dxf>
      <fill>
        <patternFill patternType="solid">
          <bgColor rgb="FFFFFF00"/>
        </patternFill>
      </fill>
    </dxf>
    <dxf>
      <fill>
        <patternFill patternType="solid">
          <bgColor rgb="FF00B050"/>
        </patternFill>
      </fill>
    </dxf>
    <dxf>
      <fill>
        <patternFill patternType="solid">
          <bgColor rgb="FF92D050"/>
        </patternFill>
      </fill>
    </dxf>
    <dxf>
      <fill>
        <patternFill patternType="solid">
          <bgColor rgb="FFFF0000"/>
        </patternFill>
      </fill>
    </dxf>
    <dxf>
      <fill>
        <patternFill>
          <bgColor rgb="FFFFFF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patternType="solid">
          <bgColor rgb="FFFF0000"/>
        </patternFill>
      </fill>
    </dxf>
    <dxf>
      <fill>
        <patternFill patternType="solid">
          <bgColor rgb="FFFFC000"/>
        </patternFill>
      </fill>
    </dxf>
    <dxf>
      <fill>
        <patternFill patternType="solid">
          <bgColor rgb="FFFFFF00"/>
        </patternFill>
      </fill>
    </dxf>
    <dxf>
      <fill>
        <patternFill patternType="solid">
          <bgColor rgb="FF00B050"/>
        </patternFill>
      </fill>
    </dxf>
    <dxf>
      <fill>
        <patternFill patternType="solid">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1"/>
        <color theme="1"/>
        <name val="Calibri"/>
        <scheme val="minor"/>
      </font>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B050"/>
      <color rgb="FF92D050"/>
      <color rgb="FFFFFF66"/>
      <color rgb="FFFFFFCC"/>
      <color rgb="FFFFFF00"/>
      <color rgb="FFFFCC99"/>
      <color rgb="FFFFFF99"/>
      <color rgb="FFE26B0A"/>
      <color rgb="FFC00000"/>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511968</xdr:colOff>
      <xdr:row>0</xdr:row>
      <xdr:rowOff>0</xdr:rowOff>
    </xdr:from>
    <xdr:to>
      <xdr:col>1</xdr:col>
      <xdr:colOff>1202531</xdr:colOff>
      <xdr:row>2</xdr:row>
      <xdr:rowOff>142875</xdr:rowOff>
    </xdr:to>
    <xdr:pic>
      <xdr:nvPicPr>
        <xdr:cNvPr id="3" name="Imagen 2">
          <a:extLst>
            <a:ext uri="{FF2B5EF4-FFF2-40B4-BE49-F238E27FC236}">
              <a16:creationId xmlns:a16="http://schemas.microsoft.com/office/drawing/2014/main" id="{C982D0E0-7C9E-4AF2-9E4E-96F22F37B5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3906" y="0"/>
          <a:ext cx="690563" cy="523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204640</xdr:colOff>
      <xdr:row>1</xdr:row>
      <xdr:rowOff>17475</xdr:rowOff>
    </xdr:from>
    <xdr:to>
      <xdr:col>9</xdr:col>
      <xdr:colOff>1194605</xdr:colOff>
      <xdr:row>4</xdr:row>
      <xdr:rowOff>194368</xdr:rowOff>
    </xdr:to>
    <xdr:pic>
      <xdr:nvPicPr>
        <xdr:cNvPr id="3" name="Imagen 2">
          <a:extLst>
            <a:ext uri="{FF2B5EF4-FFF2-40B4-BE49-F238E27FC236}">
              <a16:creationId xmlns:a16="http://schemas.microsoft.com/office/drawing/2014/main" id="{C3F09365-69E0-452F-96FD-EBC75B224B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55015" y="207975"/>
          <a:ext cx="989965" cy="9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299357</xdr:colOff>
      <xdr:row>6</xdr:row>
      <xdr:rowOff>176893</xdr:rowOff>
    </xdr:from>
    <xdr:to>
      <xdr:col>14</xdr:col>
      <xdr:colOff>163286</xdr:colOff>
      <xdr:row>17</xdr:row>
      <xdr:rowOff>293638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l="4154" t="8622" r="6254"/>
        <a:stretch/>
      </xdr:blipFill>
      <xdr:spPr>
        <a:xfrm>
          <a:off x="10691132" y="1329418"/>
          <a:ext cx="7179129" cy="4905098"/>
        </a:xfrm>
        <a:prstGeom prst="rect">
          <a:avLst/>
        </a:prstGeom>
      </xdr:spPr>
    </xdr:pic>
    <xdr:clientData/>
  </xdr:twoCellAnchor>
  <xdr:twoCellAnchor editAs="oneCell">
    <xdr:from>
      <xdr:col>1</xdr:col>
      <xdr:colOff>0</xdr:colOff>
      <xdr:row>0</xdr:row>
      <xdr:rowOff>0</xdr:rowOff>
    </xdr:from>
    <xdr:to>
      <xdr:col>2</xdr:col>
      <xdr:colOff>306955</xdr:colOff>
      <xdr:row>3</xdr:row>
      <xdr:rowOff>54346</xdr:rowOff>
    </xdr:to>
    <xdr:pic>
      <xdr:nvPicPr>
        <xdr:cNvPr id="3" name="Imagen 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80975" y="0"/>
          <a:ext cx="1992880" cy="6666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502227</xdr:colOff>
      <xdr:row>0</xdr:row>
      <xdr:rowOff>51952</xdr:rowOff>
    </xdr:from>
    <xdr:to>
      <xdr:col>9</xdr:col>
      <xdr:colOff>632978</xdr:colOff>
      <xdr:row>3</xdr:row>
      <xdr:rowOff>55418</xdr:rowOff>
    </xdr:to>
    <xdr:pic>
      <xdr:nvPicPr>
        <xdr:cNvPr id="2" name="Imagen 1">
          <a:extLst>
            <a:ext uri="{FF2B5EF4-FFF2-40B4-BE49-F238E27FC236}">
              <a16:creationId xmlns:a16="http://schemas.microsoft.com/office/drawing/2014/main" id="{08AF88DA-D766-4289-B62B-DC333AE71C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6652" y="51952"/>
          <a:ext cx="623452" cy="6018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1186350</xdr:colOff>
      <xdr:row>0</xdr:row>
      <xdr:rowOff>110185</xdr:rowOff>
    </xdr:from>
    <xdr:to>
      <xdr:col>9</xdr:col>
      <xdr:colOff>2169965</xdr:colOff>
      <xdr:row>6</xdr:row>
      <xdr:rowOff>14663</xdr:rowOff>
    </xdr:to>
    <xdr:pic>
      <xdr:nvPicPr>
        <xdr:cNvPr id="2" name="Imagen 2">
          <a:extLst>
            <a:ext uri="{FF2B5EF4-FFF2-40B4-BE49-F238E27FC236}">
              <a16:creationId xmlns:a16="http://schemas.microsoft.com/office/drawing/2014/main" id="{1B0B7F21-6271-4FFA-A801-8CFDBC987C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39900" y="110185"/>
          <a:ext cx="983615" cy="11046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502227</xdr:colOff>
      <xdr:row>0</xdr:row>
      <xdr:rowOff>51952</xdr:rowOff>
    </xdr:from>
    <xdr:to>
      <xdr:col>9</xdr:col>
      <xdr:colOff>620855</xdr:colOff>
      <xdr:row>3</xdr:row>
      <xdr:rowOff>63211</xdr:rowOff>
    </xdr:to>
    <xdr:pic>
      <xdr:nvPicPr>
        <xdr:cNvPr id="2" name="Imagen 1">
          <a:extLst>
            <a:ext uri="{FF2B5EF4-FFF2-40B4-BE49-F238E27FC236}">
              <a16:creationId xmlns:a16="http://schemas.microsoft.com/office/drawing/2014/main" id="{F8FA6A4F-497D-4E90-A2AF-83D9E8E06FE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80277" y="51952"/>
          <a:ext cx="623453" cy="5827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502227</xdr:colOff>
      <xdr:row>0</xdr:row>
      <xdr:rowOff>51952</xdr:rowOff>
    </xdr:from>
    <xdr:to>
      <xdr:col>9</xdr:col>
      <xdr:colOff>620856</xdr:colOff>
      <xdr:row>3</xdr:row>
      <xdr:rowOff>55418</xdr:rowOff>
    </xdr:to>
    <xdr:pic>
      <xdr:nvPicPr>
        <xdr:cNvPr id="2" name="Imagen 1">
          <a:extLst>
            <a:ext uri="{FF2B5EF4-FFF2-40B4-BE49-F238E27FC236}">
              <a16:creationId xmlns:a16="http://schemas.microsoft.com/office/drawing/2014/main" id="{EAE34FA5-61FF-42D7-AF84-697C50C1BE5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6652" y="51952"/>
          <a:ext cx="623452" cy="5940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Contenedor/Users/nvanegas/Downloads/Monitoreo%20segInf_2026_II_TRIM.xlsb" TargetMode="External"/><Relationship Id="rId1" Type="http://schemas.openxmlformats.org/officeDocument/2006/relationships/externalLinkPath" Target="file:///D:/Contenedor/Users/nvanegas/Downloads/Monitoreo%20segInf_2026_II_TRIM.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xto"/>
      <sheetName val="Matriz_Riesgos"/>
      <sheetName val="Árbol"/>
      <sheetName val="Ejemplos"/>
      <sheetName val="Catalogo_FIS"/>
      <sheetName val="Causas_Corrup"/>
      <sheetName val="Amenazas_SI"/>
      <sheetName val="Vulnerabilidades_SI"/>
      <sheetName val="Controles_SI"/>
      <sheetName val="Tablas"/>
      <sheetName val="Listas"/>
    </sheetNames>
    <sheetDataSet>
      <sheetData sheetId="0" refreshError="1"/>
      <sheetData sheetId="1" refreshError="1"/>
      <sheetData sheetId="2">
        <row r="20">
          <cell r="A20" t="str">
            <v>REDACCIÓN DEL RIESGO</v>
          </cell>
        </row>
        <row r="26">
          <cell r="A26" t="str">
            <v>Árbol de problemas</v>
          </cell>
        </row>
        <row r="32">
          <cell r="A32" t="str">
            <v>Causa o Circunstancia inmediata 
(Efecto directo - Consecuencias)</v>
          </cell>
        </row>
        <row r="44">
          <cell r="A44" t="str">
            <v>Árbol de problemas</v>
          </cell>
        </row>
        <row r="50">
          <cell r="A50" t="str">
            <v>Causa o Circunstancia inmediata 
(Efecto directo - Consecuencias)</v>
          </cell>
        </row>
        <row r="62">
          <cell r="A62" t="str">
            <v>Árbol de problemas</v>
          </cell>
        </row>
        <row r="68">
          <cell r="A68" t="str">
            <v>Causa o Circunstancia inmediata 
(Efecto directo - Consecuencias)</v>
          </cell>
        </row>
        <row r="80">
          <cell r="A80" t="str">
            <v>Árbol de problemas</v>
          </cell>
        </row>
        <row r="86">
          <cell r="A86" t="str">
            <v>Causa o Circunstancia inmediata 
(Efecto directo - Consecuencias)</v>
          </cell>
        </row>
        <row r="98">
          <cell r="A98" t="str">
            <v>Árbol de problemas</v>
          </cell>
        </row>
        <row r="104">
          <cell r="A104" t="str">
            <v>Causa o Circunstancia inmediata 
(Efecto directo - Consecuencias)</v>
          </cell>
        </row>
        <row r="116">
          <cell r="A116" t="str">
            <v>Árbol de problemas</v>
          </cell>
        </row>
        <row r="122">
          <cell r="A122" t="str">
            <v>Causa o Circunstancia inmediata 
(Efecto directo - Consecuencias)</v>
          </cell>
        </row>
        <row r="134">
          <cell r="A134" t="str">
            <v>Árbol de problemas</v>
          </cell>
        </row>
        <row r="140">
          <cell r="A140" t="str">
            <v>Causa o Circunstancia inmediata 
(Efecto directo - Consecuencias)</v>
          </cell>
        </row>
        <row r="152">
          <cell r="A152" t="str">
            <v>Árbol de problemas</v>
          </cell>
        </row>
        <row r="158">
          <cell r="A158" t="str">
            <v>Causa o Circunstancia inmediata 
(Efecto directo - Consecuencias)</v>
          </cell>
        </row>
        <row r="170">
          <cell r="A170" t="str">
            <v>Árbol de problemas</v>
          </cell>
        </row>
        <row r="176">
          <cell r="A176" t="str">
            <v>Causa o Circunstancia inmediata 
(Efecto directo - Consecuencias)</v>
          </cell>
        </row>
        <row r="188">
          <cell r="A188" t="str">
            <v>Árbol de problemas</v>
          </cell>
        </row>
        <row r="194">
          <cell r="A194" t="str">
            <v>Causa o Circunstancia inmediata 
(Efecto directo - Consecuencias)</v>
          </cell>
        </row>
        <row r="206">
          <cell r="A206" t="str">
            <v>Árbol de problemas</v>
          </cell>
        </row>
        <row r="212">
          <cell r="A212" t="str">
            <v>Causa o Circunstancia inmediata 
(Efecto directo - Consecuencias)</v>
          </cell>
        </row>
        <row r="224">
          <cell r="A224" t="str">
            <v>RIESGO 13</v>
          </cell>
        </row>
        <row r="230">
          <cell r="A230" t="str">
            <v>por</v>
          </cell>
        </row>
        <row r="236">
          <cell r="A236" t="str">
            <v>Para los riesgos de corrupción tenga en cuenta las relacionados en la hoja "Causas_Corrup"</v>
          </cell>
        </row>
        <row r="242">
          <cell r="A242" t="str">
            <v>RIESGO 14</v>
          </cell>
        </row>
        <row r="248">
          <cell r="A248" t="str">
            <v>por</v>
          </cell>
        </row>
        <row r="254">
          <cell r="A254" t="str">
            <v>Para los riesgos de corrupción tenga en cuenta las relacionados en la hoja "Causas_Corrup"</v>
          </cell>
        </row>
        <row r="260">
          <cell r="A260" t="str">
            <v>RIESGO 15</v>
          </cell>
        </row>
        <row r="266">
          <cell r="A266" t="str">
            <v>por</v>
          </cell>
        </row>
        <row r="272">
          <cell r="A272" t="str">
            <v>Para los riesgos de corrupción tenga en cuenta las relacionados en la hoja "Causas_Corrup"</v>
          </cell>
        </row>
        <row r="278">
          <cell r="A278" t="str">
            <v>RIESGO 16</v>
          </cell>
        </row>
        <row r="284">
          <cell r="A284" t="str">
            <v>por</v>
          </cell>
        </row>
        <row r="290">
          <cell r="A290" t="str">
            <v>Para los riesgos de corrupción tenga en cuenta las relacionados en la hoja "Causas_Corrup"</v>
          </cell>
        </row>
        <row r="296">
          <cell r="A296" t="str">
            <v>RIESGO 17</v>
          </cell>
        </row>
        <row r="302">
          <cell r="A302" t="str">
            <v>por</v>
          </cell>
        </row>
        <row r="308">
          <cell r="A308" t="str">
            <v>Para los riesgos de corrupción tenga en cuenta las relacionados en la hoja "Causas_Corrup"</v>
          </cell>
        </row>
        <row r="314">
          <cell r="A314" t="str">
            <v>RIESGO 18</v>
          </cell>
        </row>
        <row r="320">
          <cell r="A320" t="str">
            <v>por</v>
          </cell>
        </row>
        <row r="326">
          <cell r="A326" t="str">
            <v>Para los riesgos de corrupción tenga en cuenta las relacionados en la hoja "Causas_Corrup"</v>
          </cell>
        </row>
        <row r="332">
          <cell r="A332" t="str">
            <v>RIESGO 19</v>
          </cell>
        </row>
        <row r="338">
          <cell r="A338" t="str">
            <v>por</v>
          </cell>
        </row>
        <row r="344">
          <cell r="A344" t="str">
            <v>Para los riesgos de corrupción tenga en cuenta las relacionados en la hoja "Causas_Corrup"</v>
          </cell>
        </row>
        <row r="350">
          <cell r="A350" t="str">
            <v>RIESGO 20</v>
          </cell>
        </row>
        <row r="356">
          <cell r="A356" t="str">
            <v>por</v>
          </cell>
        </row>
        <row r="362">
          <cell r="A362" t="str">
            <v>Para los riesgos de corrupción tenga en cuenta las relacionados en la hoja "Causas_Corrup"</v>
          </cell>
        </row>
        <row r="368">
          <cell r="A368" t="str">
            <v>RIESGO 21</v>
          </cell>
        </row>
        <row r="374">
          <cell r="A374" t="str">
            <v>por</v>
          </cell>
        </row>
        <row r="380">
          <cell r="A380" t="str">
            <v>Para los riesgos de corrupción tenga en cuenta las relacionados en la hoja "Causas_Corrup"</v>
          </cell>
        </row>
        <row r="386">
          <cell r="A386" t="str">
            <v>RIESGO 22</v>
          </cell>
        </row>
        <row r="392">
          <cell r="A392" t="str">
            <v>por</v>
          </cell>
        </row>
        <row r="398">
          <cell r="A398" t="str">
            <v>Para los riesgos de corrupción tenga en cuenta las relacionados en la hoja "Causas_Corrup"</v>
          </cell>
        </row>
        <row r="404">
          <cell r="A404" t="str">
            <v>RIESGO 23</v>
          </cell>
        </row>
        <row r="410">
          <cell r="A410" t="str">
            <v>por</v>
          </cell>
        </row>
        <row r="416">
          <cell r="A416" t="str">
            <v>Para los riesgos de corrupción tenga en cuenta las relacionados en la hoja "Causas_Corrup"</v>
          </cell>
        </row>
        <row r="422">
          <cell r="A422" t="str">
            <v>RIESGO 24</v>
          </cell>
        </row>
        <row r="428">
          <cell r="A428" t="str">
            <v>por</v>
          </cell>
        </row>
        <row r="434">
          <cell r="A434" t="str">
            <v>Para los riesgos de corrupción tenga en cuenta las relacionados en la hoja "Causas_Corrup"</v>
          </cell>
        </row>
        <row r="440">
          <cell r="A440" t="str">
            <v>RIESGO 25</v>
          </cell>
        </row>
        <row r="446">
          <cell r="A446" t="str">
            <v>por</v>
          </cell>
        </row>
        <row r="452">
          <cell r="A452" t="str">
            <v>Para los riesgos de corrupción tenga en cuenta las relacionados en la hoja "Causas_Corrup"</v>
          </cell>
        </row>
        <row r="458">
          <cell r="A458" t="str">
            <v>RIESGO 26</v>
          </cell>
        </row>
        <row r="464">
          <cell r="A464" t="str">
            <v>por</v>
          </cell>
        </row>
        <row r="470">
          <cell r="A470" t="str">
            <v>Para los riesgos de corrupción tenga en cuenta las relacionados en la hoja "Causas_Corrup"</v>
          </cell>
        </row>
        <row r="476">
          <cell r="A476" t="str">
            <v>RIESGO 27</v>
          </cell>
        </row>
        <row r="482">
          <cell r="A482" t="str">
            <v>por</v>
          </cell>
        </row>
        <row r="488">
          <cell r="A488" t="str">
            <v>Para los riesgos de corrupción tenga en cuenta las relacionados en la hoja "Causas_Corrup"</v>
          </cell>
        </row>
        <row r="494">
          <cell r="A494" t="str">
            <v>RIESGO 28</v>
          </cell>
        </row>
        <row r="500">
          <cell r="A500" t="str">
            <v>por</v>
          </cell>
        </row>
        <row r="506">
          <cell r="A506" t="str">
            <v>Para los riesgos de corrupción tenga en cuenta las relacionados en la hoja "Causas_Corrup"</v>
          </cell>
        </row>
        <row r="512">
          <cell r="A512" t="str">
            <v>RIESGO 29</v>
          </cell>
        </row>
        <row r="518">
          <cell r="A518" t="str">
            <v>por</v>
          </cell>
        </row>
        <row r="524">
          <cell r="A524" t="str">
            <v>Para los riesgos de corrupción tenga en cuenta las relacionados en la hoja "Causas_Corrup"</v>
          </cell>
        </row>
        <row r="530">
          <cell r="A530" t="str">
            <v>RIESGO 30</v>
          </cell>
        </row>
        <row r="536">
          <cell r="A536" t="str">
            <v>por</v>
          </cell>
        </row>
        <row r="542">
          <cell r="A542" t="str">
            <v>Para los riesgos de corrupción tenga en cuenta las relacionados en la hoja "Causas_Corrup"</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persons/person.xml><?xml version="1.0" encoding="utf-8"?>
<personList xmlns="http://schemas.microsoft.com/office/spreadsheetml/2018/threadedcomments" xmlns:x="http://schemas.openxmlformats.org/spreadsheetml/2006/main">
  <person displayName="Edgar Francisco Murcia Robayo" id="{2FBCBAFF-3CC1-4B6E-9531-FFAA24B19F35}" userId="S::emurcia@catastrobogota.gov.co::261ad723-1224-4d79-9ee8-944ac99bb48f"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E37A8B-B1A7-46B8-A194-18DDD70A8A4C}" name="Tabla13" displayName="Tabla13" ref="A3:D17" totalsRowShown="0" headerRowDxfId="267" dataDxfId="265" headerRowBorderDxfId="266" tableBorderDxfId="264" totalsRowBorderDxfId="263">
  <tableColumns count="4">
    <tableColumn id="1" xr3:uid="{E178C87F-68C7-4804-9D66-D10358A2F14C}" name="No" dataDxfId="262"/>
    <tableColumn id="2" xr3:uid="{E2505054-735C-4321-8F7E-2F9808437249}" name="TRÁMITE" dataDxfId="261"/>
    <tableColumn id="3" xr3:uid="{A9B40DE5-6741-4273-B994-18A832835701}" name="RIESGO DE CORRUPCIÓN ASOCIADO" dataDxfId="260"/>
    <tableColumn id="4" xr3:uid="{0C679FE2-15CF-42CF-94F0-63A1243D6594}" name="PROCESO" dataDxfId="259"/>
  </tableColumns>
  <tableStyleInfo name="TableStyleLight13"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T9" dT="2026-05-22T16:03:32.02" personId="{2FBCBAFF-3CC1-4B6E-9531-FFAA24B19F35}" id="{19782C4B-A6AE-4668-9CEC-015BE4E06DAC}">
    <text>Para revisión con base en circular externa Superfinanciera SARLAFT</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vmlDrawing" Target="../drawings/vmlDrawing9.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microsoft.com/office/2017/10/relationships/threadedComment" Target="../threadedComments/threadedComment1.xml"/><Relationship Id="rId5" Type="http://schemas.openxmlformats.org/officeDocument/2006/relationships/comments" Target="../comments5.xml"/><Relationship Id="rId4" Type="http://schemas.openxmlformats.org/officeDocument/2006/relationships/vmlDrawing" Target="../drawings/vmlDrawing11.vml"/></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2155E-B09C-4D9A-914B-8AA3F231A2A2}">
  <sheetPr>
    <pageSetUpPr fitToPage="1"/>
  </sheetPr>
  <dimension ref="B1:C81"/>
  <sheetViews>
    <sheetView showGridLines="0" topLeftCell="A21" zoomScale="70" zoomScaleNormal="70" zoomScaleSheetLayoutView="100" workbookViewId="0">
      <selection activeCell="C37" sqref="C37"/>
    </sheetView>
  </sheetViews>
  <sheetFormatPr baseColWidth="10" defaultColWidth="11.5" defaultRowHeight="15" x14ac:dyDescent="0.2"/>
  <cols>
    <col min="1" max="1" width="4" style="13" customWidth="1"/>
    <col min="2" max="2" width="84.5" style="13" customWidth="1"/>
    <col min="3" max="3" width="86" style="13" customWidth="1"/>
    <col min="4" max="4" width="62.1640625" style="13" customWidth="1"/>
    <col min="5" max="16384" width="11.5" style="13"/>
  </cols>
  <sheetData>
    <row r="1" spans="2:3" x14ac:dyDescent="0.2">
      <c r="B1" s="1572"/>
      <c r="C1" s="1572"/>
    </row>
    <row r="2" spans="2:3" x14ac:dyDescent="0.2">
      <c r="B2" s="1572"/>
      <c r="C2" s="1572"/>
    </row>
    <row r="3" spans="2:3" x14ac:dyDescent="0.2">
      <c r="B3" s="1573"/>
      <c r="C3" s="1573"/>
    </row>
    <row r="4" spans="2:3" x14ac:dyDescent="0.2">
      <c r="B4" s="1574" t="s">
        <v>0</v>
      </c>
      <c r="C4" s="1575"/>
    </row>
    <row r="5" spans="2:3" x14ac:dyDescent="0.2">
      <c r="B5"/>
      <c r="C5" s="40"/>
    </row>
    <row r="6" spans="2:3" x14ac:dyDescent="0.2">
      <c r="B6" s="1574" t="s">
        <v>1</v>
      </c>
      <c r="C6" s="1575"/>
    </row>
    <row r="7" spans="2:3" ht="15" customHeight="1" x14ac:dyDescent="0.2">
      <c r="B7" s="1576" t="s">
        <v>2</v>
      </c>
      <c r="C7" s="1577"/>
    </row>
    <row r="8" spans="2:3" x14ac:dyDescent="0.2">
      <c r="B8" s="1568" t="s">
        <v>3</v>
      </c>
      <c r="C8" s="1569"/>
    </row>
    <row r="9" spans="2:3" x14ac:dyDescent="0.2">
      <c r="B9" s="1568" t="s">
        <v>4</v>
      </c>
      <c r="C9" s="1569"/>
    </row>
    <row r="10" spans="2:3" ht="16" x14ac:dyDescent="0.2">
      <c r="B10" s="133" t="s">
        <v>5</v>
      </c>
      <c r="C10" s="133" t="s">
        <v>6</v>
      </c>
    </row>
    <row r="11" spans="2:3" ht="29.25" customHeight="1" x14ac:dyDescent="0.2">
      <c r="B11" s="1570" t="s">
        <v>7</v>
      </c>
      <c r="C11" s="1571"/>
    </row>
    <row r="12" spans="2:3" ht="32" x14ac:dyDescent="0.2">
      <c r="B12" s="189" t="s">
        <v>8</v>
      </c>
      <c r="C12" s="189" t="s">
        <v>9</v>
      </c>
    </row>
    <row r="13" spans="2:3" ht="50.25" customHeight="1" x14ac:dyDescent="0.2">
      <c r="B13" s="189" t="s">
        <v>10</v>
      </c>
      <c r="C13" s="190" t="s">
        <v>11</v>
      </c>
    </row>
    <row r="14" spans="2:3" ht="51.75" customHeight="1" x14ac:dyDescent="0.2">
      <c r="B14" s="189" t="s">
        <v>12</v>
      </c>
      <c r="C14" s="190" t="s">
        <v>13</v>
      </c>
    </row>
    <row r="15" spans="2:3" ht="66.75" customHeight="1" x14ac:dyDescent="0.2">
      <c r="B15" s="189" t="s">
        <v>14</v>
      </c>
      <c r="C15" s="189" t="s">
        <v>15</v>
      </c>
    </row>
    <row r="16" spans="2:3" ht="64" x14ac:dyDescent="0.2">
      <c r="B16" s="189" t="s">
        <v>16</v>
      </c>
      <c r="C16" s="189" t="s">
        <v>17</v>
      </c>
    </row>
    <row r="17" spans="2:3" ht="16" x14ac:dyDescent="0.2">
      <c r="B17" s="189" t="s">
        <v>18</v>
      </c>
      <c r="C17" s="189" t="s">
        <v>19</v>
      </c>
    </row>
    <row r="18" spans="2:3" ht="38.25" customHeight="1" x14ac:dyDescent="0.2">
      <c r="B18" s="189" t="s">
        <v>20</v>
      </c>
      <c r="C18" s="189" t="s">
        <v>21</v>
      </c>
    </row>
    <row r="19" spans="2:3" ht="48" x14ac:dyDescent="0.2">
      <c r="B19" s="189" t="s">
        <v>22</v>
      </c>
      <c r="C19" s="189" t="s">
        <v>23</v>
      </c>
    </row>
    <row r="20" spans="2:3" ht="32" x14ac:dyDescent="0.2">
      <c r="B20" s="189" t="s">
        <v>24</v>
      </c>
      <c r="C20" s="189" t="s">
        <v>25</v>
      </c>
    </row>
    <row r="21" spans="2:3" ht="32" x14ac:dyDescent="0.2">
      <c r="B21" s="191" t="s">
        <v>26</v>
      </c>
      <c r="C21" s="678" t="s">
        <v>27</v>
      </c>
    </row>
    <row r="22" spans="2:3" ht="55.5" customHeight="1" x14ac:dyDescent="0.2">
      <c r="B22" s="189" t="s">
        <v>28</v>
      </c>
      <c r="C22" s="130" t="s">
        <v>29</v>
      </c>
    </row>
    <row r="23" spans="2:3" ht="35.25" customHeight="1" x14ac:dyDescent="0.2">
      <c r="B23" s="189" t="s">
        <v>30</v>
      </c>
      <c r="C23" s="134"/>
    </row>
    <row r="24" spans="2:3" ht="48" x14ac:dyDescent="0.2">
      <c r="B24" s="189" t="s">
        <v>31</v>
      </c>
      <c r="C24" s="189"/>
    </row>
    <row r="25" spans="2:3" ht="32" x14ac:dyDescent="0.2">
      <c r="B25" s="189" t="s">
        <v>32</v>
      </c>
      <c r="C25" s="189"/>
    </row>
    <row r="26" spans="2:3" ht="37.5" customHeight="1" x14ac:dyDescent="0.2">
      <c r="B26" s="671" t="s">
        <v>33</v>
      </c>
      <c r="C26" s="134"/>
    </row>
    <row r="27" spans="2:3" ht="48" x14ac:dyDescent="0.2">
      <c r="B27" s="189" t="s">
        <v>34</v>
      </c>
      <c r="C27" s="134"/>
    </row>
    <row r="28" spans="2:3" ht="32" x14ac:dyDescent="0.2">
      <c r="B28" s="353" t="s">
        <v>35</v>
      </c>
      <c r="C28" s="679"/>
    </row>
    <row r="29" spans="2:3" x14ac:dyDescent="0.2">
      <c r="B29" s="43"/>
      <c r="C29" s="16"/>
    </row>
    <row r="30" spans="2:3" x14ac:dyDescent="0.2">
      <c r="B30" s="1580" t="s">
        <v>36</v>
      </c>
      <c r="C30" s="1581"/>
    </row>
    <row r="31" spans="2:3" x14ac:dyDescent="0.2">
      <c r="B31" s="1582" t="s">
        <v>4</v>
      </c>
      <c r="C31" s="1583"/>
    </row>
    <row r="32" spans="2:3" ht="16" x14ac:dyDescent="0.2">
      <c r="B32" s="133" t="s">
        <v>37</v>
      </c>
      <c r="C32" s="133" t="s">
        <v>38</v>
      </c>
    </row>
    <row r="33" spans="2:3" ht="30" customHeight="1" x14ac:dyDescent="0.2">
      <c r="B33" s="1584" t="s">
        <v>39</v>
      </c>
      <c r="C33" s="1585"/>
    </row>
    <row r="34" spans="2:3" ht="32" x14ac:dyDescent="0.2">
      <c r="B34" s="190" t="s">
        <v>40</v>
      </c>
      <c r="C34" s="190" t="s">
        <v>41</v>
      </c>
    </row>
    <row r="35" spans="2:3" ht="30" customHeight="1" x14ac:dyDescent="0.2">
      <c r="B35" s="190" t="s">
        <v>42</v>
      </c>
      <c r="C35" s="191" t="s">
        <v>43</v>
      </c>
    </row>
    <row r="36" spans="2:3" ht="33" customHeight="1" x14ac:dyDescent="0.2">
      <c r="B36" s="190" t="s">
        <v>44</v>
      </c>
      <c r="C36" s="189" t="s">
        <v>45</v>
      </c>
    </row>
    <row r="37" spans="2:3" ht="91.5" customHeight="1" x14ac:dyDescent="0.2">
      <c r="B37" s="190" t="s">
        <v>46</v>
      </c>
      <c r="C37" s="192" t="s">
        <v>47</v>
      </c>
    </row>
    <row r="38" spans="2:3" ht="32" x14ac:dyDescent="0.2">
      <c r="B38" s="190" t="s">
        <v>48</v>
      </c>
      <c r="C38" s="189" t="s">
        <v>49</v>
      </c>
    </row>
    <row r="39" spans="2:3" ht="23.25" customHeight="1" x14ac:dyDescent="0.2">
      <c r="B39" s="190" t="s">
        <v>50</v>
      </c>
      <c r="C39" s="189" t="s">
        <v>51</v>
      </c>
    </row>
    <row r="40" spans="2:3" ht="32" x14ac:dyDescent="0.2">
      <c r="B40" s="190" t="s">
        <v>52</v>
      </c>
      <c r="C40" s="189" t="s">
        <v>53</v>
      </c>
    </row>
    <row r="41" spans="2:3" ht="32" x14ac:dyDescent="0.2">
      <c r="B41" s="190" t="s">
        <v>54</v>
      </c>
      <c r="C41" s="189" t="s">
        <v>55</v>
      </c>
    </row>
    <row r="42" spans="2:3" ht="48" x14ac:dyDescent="0.2">
      <c r="B42" s="191" t="s">
        <v>56</v>
      </c>
      <c r="C42" s="132" t="s">
        <v>57</v>
      </c>
    </row>
    <row r="43" spans="2:3" ht="16" x14ac:dyDescent="0.2">
      <c r="B43" s="191" t="s">
        <v>58</v>
      </c>
      <c r="C43" s="189" t="s">
        <v>59</v>
      </c>
    </row>
    <row r="44" spans="2:3" ht="32" x14ac:dyDescent="0.2">
      <c r="B44" s="190" t="s">
        <v>60</v>
      </c>
      <c r="C44" s="190" t="s">
        <v>61</v>
      </c>
    </row>
    <row r="45" spans="2:3" ht="48" x14ac:dyDescent="0.2">
      <c r="B45" s="190" t="s">
        <v>62</v>
      </c>
      <c r="C45" s="189" t="s">
        <v>63</v>
      </c>
    </row>
    <row r="46" spans="2:3" ht="48" x14ac:dyDescent="0.2">
      <c r="B46" s="190" t="s">
        <v>64</v>
      </c>
      <c r="C46" s="191" t="s">
        <v>65</v>
      </c>
    </row>
    <row r="47" spans="2:3" ht="32.25" customHeight="1" x14ac:dyDescent="0.2">
      <c r="B47" s="191" t="s">
        <v>66</v>
      </c>
      <c r="C47" s="192" t="s">
        <v>67</v>
      </c>
    </row>
    <row r="48" spans="2:3" ht="32" x14ac:dyDescent="0.2">
      <c r="B48" s="191" t="s">
        <v>68</v>
      </c>
      <c r="C48" s="192" t="s">
        <v>69</v>
      </c>
    </row>
    <row r="49" spans="2:3" ht="32" x14ac:dyDescent="0.2">
      <c r="B49" s="190" t="s">
        <v>70</v>
      </c>
      <c r="C49" s="678" t="s">
        <v>71</v>
      </c>
    </row>
    <row r="50" spans="2:3" ht="30" customHeight="1" x14ac:dyDescent="0.2">
      <c r="B50" s="130" t="s">
        <v>72</v>
      </c>
      <c r="C50" s="130" t="s">
        <v>73</v>
      </c>
    </row>
    <row r="51" spans="2:3" ht="32" x14ac:dyDescent="0.2">
      <c r="B51" s="132" t="s">
        <v>74</v>
      </c>
      <c r="C51" s="134"/>
    </row>
    <row r="52" spans="2:3" x14ac:dyDescent="0.2">
      <c r="B52" s="1"/>
    </row>
    <row r="53" spans="2:3" ht="33" customHeight="1" x14ac:dyDescent="0.2">
      <c r="B53" s="1579" t="s">
        <v>75</v>
      </c>
      <c r="C53" s="1579"/>
    </row>
    <row r="55" spans="2:3" x14ac:dyDescent="0.2">
      <c r="B55" s="1578" t="s">
        <v>76</v>
      </c>
      <c r="C55" s="1578"/>
    </row>
    <row r="56" spans="2:3" x14ac:dyDescent="0.2">
      <c r="B56" s="1568" t="s">
        <v>77</v>
      </c>
      <c r="C56" s="1569"/>
    </row>
    <row r="57" spans="2:3" ht="16" x14ac:dyDescent="0.2">
      <c r="B57" s="133" t="s">
        <v>78</v>
      </c>
      <c r="C57" s="130"/>
    </row>
    <row r="58" spans="2:3" ht="92.25" customHeight="1" x14ac:dyDescent="0.2">
      <c r="B58" s="1564" t="s">
        <v>79</v>
      </c>
      <c r="C58" s="1565"/>
    </row>
    <row r="59" spans="2:3" ht="47.25" customHeight="1" x14ac:dyDescent="0.2">
      <c r="B59" s="1566" t="s">
        <v>80</v>
      </c>
      <c r="C59" s="1567"/>
    </row>
    <row r="60" spans="2:3" x14ac:dyDescent="0.2">
      <c r="B60" s="134"/>
      <c r="C60" s="134"/>
    </row>
    <row r="61" spans="2:3" x14ac:dyDescent="0.2">
      <c r="B61" s="134"/>
      <c r="C61" s="134"/>
    </row>
    <row r="62" spans="2:3" ht="16" x14ac:dyDescent="0.2">
      <c r="B62" s="133" t="s">
        <v>81</v>
      </c>
      <c r="C62" s="134"/>
    </row>
    <row r="63" spans="2:3" ht="65.25" customHeight="1" x14ac:dyDescent="0.2">
      <c r="B63" s="205" t="s">
        <v>82</v>
      </c>
      <c r="C63" s="132" t="s">
        <v>83</v>
      </c>
    </row>
    <row r="64" spans="2:3" ht="80" x14ac:dyDescent="0.2">
      <c r="B64" s="206" t="s">
        <v>84</v>
      </c>
      <c r="C64" s="132" t="s">
        <v>85</v>
      </c>
    </row>
    <row r="65" spans="2:3" ht="72.75" customHeight="1" x14ac:dyDescent="0.2">
      <c r="B65" s="206" t="s">
        <v>86</v>
      </c>
      <c r="C65" s="130" t="s">
        <v>87</v>
      </c>
    </row>
    <row r="66" spans="2:3" ht="52.5" customHeight="1" x14ac:dyDescent="0.2">
      <c r="B66" s="206" t="s">
        <v>88</v>
      </c>
      <c r="C66" s="130" t="s">
        <v>89</v>
      </c>
    </row>
    <row r="67" spans="2:3" ht="32" x14ac:dyDescent="0.2">
      <c r="B67" s="206" t="s">
        <v>90</v>
      </c>
      <c r="C67" s="130" t="s">
        <v>91</v>
      </c>
    </row>
    <row r="68" spans="2:3" ht="158.25" customHeight="1" x14ac:dyDescent="0.2">
      <c r="B68" s="206" t="s">
        <v>92</v>
      </c>
      <c r="C68" s="130" t="s">
        <v>93</v>
      </c>
    </row>
    <row r="69" spans="2:3" ht="81" customHeight="1" x14ac:dyDescent="0.2">
      <c r="B69" s="130" t="s">
        <v>94</v>
      </c>
      <c r="C69" s="130" t="s">
        <v>95</v>
      </c>
    </row>
    <row r="70" spans="2:3" ht="64" x14ac:dyDescent="0.2">
      <c r="B70" s="210" t="s">
        <v>96</v>
      </c>
      <c r="C70" s="130" t="s">
        <v>97</v>
      </c>
    </row>
    <row r="71" spans="2:3" ht="176" x14ac:dyDescent="0.2">
      <c r="B71" s="207" t="s">
        <v>98</v>
      </c>
      <c r="C71" s="209" t="s">
        <v>99</v>
      </c>
    </row>
    <row r="72" spans="2:3" ht="16" x14ac:dyDescent="0.2">
      <c r="B72" s="208" t="s">
        <v>100</v>
      </c>
      <c r="C72" s="209" t="s">
        <v>101</v>
      </c>
    </row>
    <row r="73" spans="2:3" ht="102" customHeight="1" x14ac:dyDescent="0.2">
      <c r="B73" s="211" t="s">
        <v>102</v>
      </c>
      <c r="C73" s="209" t="s">
        <v>103</v>
      </c>
    </row>
    <row r="74" spans="2:3" ht="99.75" customHeight="1" x14ac:dyDescent="0.2">
      <c r="B74" s="212" t="s">
        <v>104</v>
      </c>
      <c r="C74" s="209" t="s">
        <v>105</v>
      </c>
    </row>
    <row r="75" spans="2:3" ht="96" x14ac:dyDescent="0.2">
      <c r="B75" s="212" t="s">
        <v>106</v>
      </c>
      <c r="C75" s="209" t="s">
        <v>107</v>
      </c>
    </row>
    <row r="76" spans="2:3" ht="48" x14ac:dyDescent="0.2">
      <c r="B76" s="213" t="s">
        <v>108</v>
      </c>
      <c r="C76" s="130" t="s">
        <v>109</v>
      </c>
    </row>
    <row r="77" spans="2:3" ht="48" x14ac:dyDescent="0.2">
      <c r="B77" s="206" t="s">
        <v>110</v>
      </c>
      <c r="C77" s="130" t="s">
        <v>111</v>
      </c>
    </row>
    <row r="78" spans="2:3" ht="128.25" customHeight="1" x14ac:dyDescent="0.2">
      <c r="B78" s="206" t="s">
        <v>112</v>
      </c>
      <c r="C78" s="130" t="s">
        <v>113</v>
      </c>
    </row>
    <row r="79" spans="2:3" ht="64" x14ac:dyDescent="0.2">
      <c r="B79" s="206" t="s">
        <v>114</v>
      </c>
      <c r="C79" s="132" t="s">
        <v>115</v>
      </c>
    </row>
    <row r="80" spans="2:3" x14ac:dyDescent="0.2">
      <c r="B80" s="132"/>
      <c r="C80" s="132"/>
    </row>
    <row r="81" spans="2:3" x14ac:dyDescent="0.2">
      <c r="B81" s="132"/>
      <c r="C81" s="132"/>
    </row>
  </sheetData>
  <mergeCells count="15">
    <mergeCell ref="B58:C58"/>
    <mergeCell ref="B59:C59"/>
    <mergeCell ref="B9:C9"/>
    <mergeCell ref="B11:C11"/>
    <mergeCell ref="B1:C3"/>
    <mergeCell ref="B4:C4"/>
    <mergeCell ref="B6:C6"/>
    <mergeCell ref="B7:C7"/>
    <mergeCell ref="B8:C8"/>
    <mergeCell ref="B56:C56"/>
    <mergeCell ref="B55:C55"/>
    <mergeCell ref="B53:C53"/>
    <mergeCell ref="B30:C30"/>
    <mergeCell ref="B31:C31"/>
    <mergeCell ref="B33:C33"/>
  </mergeCells>
  <pageMargins left="0.70866141732283472" right="0.70866141732283472" top="0.74803149606299213" bottom="0.74803149606299213" header="0.31496062992125984" footer="0.31496062992125984"/>
  <pageSetup scale="21" orientation="portrait" r:id="rId1"/>
  <headerFooter>
    <oddFooter>&amp;C&amp;G
DIES-05-FR-01
v.3
Hoja 1</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Z392"/>
  <sheetViews>
    <sheetView tabSelected="1" zoomScale="55" zoomScaleNormal="55" zoomScaleSheetLayoutView="20" zoomScalePageLayoutView="70" workbookViewId="0">
      <pane ySplit="12" topLeftCell="A13" activePane="bottomLeft" state="frozen"/>
      <selection pane="bottomLeft" activeCell="A13" sqref="A13:A30"/>
    </sheetView>
  </sheetViews>
  <sheetFormatPr baseColWidth="10" defaultColWidth="11.5" defaultRowHeight="15" x14ac:dyDescent="0.2"/>
  <cols>
    <col min="1" max="1" width="23.1640625" style="1" customWidth="1"/>
    <col min="2" max="2" width="24.1640625" style="1" customWidth="1"/>
    <col min="3" max="3" width="24" style="1" customWidth="1"/>
    <col min="4" max="5" width="9.1640625" style="1" customWidth="1"/>
    <col min="6" max="6" width="9.1640625" style="1" bestFit="1" customWidth="1"/>
    <col min="7" max="7" width="23.5" style="1" customWidth="1"/>
    <col min="8" max="8" width="16.6640625" style="1" hidden="1" customWidth="1"/>
    <col min="9" max="9" width="18" style="1" hidden="1" customWidth="1"/>
    <col min="10" max="10" width="69.33203125" style="1" customWidth="1"/>
    <col min="11" max="11" width="9.1640625" style="1" hidden="1" customWidth="1"/>
    <col min="12" max="12" width="24" style="1" hidden="1" customWidth="1"/>
    <col min="13" max="13" width="29.1640625" style="1" hidden="1" customWidth="1"/>
    <col min="14" max="15" width="23.83203125" style="1" hidden="1" customWidth="1"/>
    <col min="16" max="16" width="30.33203125" style="1" customWidth="1"/>
    <col min="17" max="17" width="9.5" style="1" customWidth="1"/>
    <col min="18" max="18" width="12.6640625" style="4" customWidth="1"/>
    <col min="19" max="19" width="10.33203125" style="4" customWidth="1"/>
    <col min="20" max="20" width="14.1640625" style="1" customWidth="1"/>
    <col min="21" max="21" width="7.33203125" style="1" customWidth="1"/>
    <col min="22" max="22" width="14.83203125" style="1" customWidth="1"/>
    <col min="23" max="23" width="6.5" style="1" customWidth="1"/>
    <col min="24" max="24" width="13.5" style="4" customWidth="1"/>
    <col min="25" max="25" width="6.5" style="4" customWidth="1"/>
    <col min="26" max="26" width="12.33203125" style="1" hidden="1" customWidth="1"/>
    <col min="27" max="27" width="19.33203125" style="5" customWidth="1"/>
    <col min="28" max="28" width="5.1640625" style="1" customWidth="1"/>
    <col min="29" max="29" width="116.6640625" style="1" customWidth="1"/>
    <col min="30" max="30" width="9.5" style="1" customWidth="1"/>
    <col min="31" max="31" width="66.5" style="1" customWidth="1"/>
    <col min="32" max="32" width="4.33203125" style="1" customWidth="1"/>
    <col min="33" max="33" width="7.1640625" style="4" customWidth="1"/>
    <col min="34" max="34" width="9.5" style="4" customWidth="1"/>
    <col min="35" max="35" width="7.1640625" style="4" customWidth="1"/>
    <col min="36" max="36" width="9.5" style="4" customWidth="1"/>
    <col min="37" max="37" width="8.33203125" style="4" customWidth="1"/>
    <col min="38" max="38" width="14.1640625" style="4" customWidth="1"/>
    <col min="39" max="39" width="12.33203125" style="4" customWidth="1"/>
    <col min="40" max="43" width="6" style="1" customWidth="1"/>
    <col min="44" max="44" width="32.6640625" style="1" customWidth="1"/>
    <col min="45" max="45" width="17.6640625" style="1" customWidth="1"/>
    <col min="46" max="46" width="9" style="1" customWidth="1"/>
    <col min="47" max="47" width="11.33203125" style="1" customWidth="1"/>
    <col min="48" max="48" width="12.5" style="1" customWidth="1"/>
    <col min="49" max="49" width="8.6640625" style="1" customWidth="1"/>
    <col min="50" max="50" width="13.5" style="1" customWidth="1"/>
    <col min="51" max="51" width="18" style="1" customWidth="1"/>
    <col min="52" max="52" width="18.1640625" style="1" customWidth="1"/>
    <col min="53" max="53" width="21.6640625" style="1" customWidth="1"/>
    <col min="54" max="54" width="49" style="1" customWidth="1"/>
    <col min="55" max="55" width="35" style="1" customWidth="1"/>
    <col min="56" max="56" width="15.83203125" style="4" customWidth="1"/>
    <col min="57" max="57" width="10.33203125" style="1" customWidth="1"/>
    <col min="58" max="58" width="11" style="1" customWidth="1"/>
    <col min="59" max="59" width="11.83203125" style="1" customWidth="1"/>
    <col min="60" max="60" width="11" style="1" customWidth="1"/>
    <col min="61" max="61" width="23.1640625" style="1" customWidth="1"/>
    <col min="62" max="62" width="26.33203125" style="1" customWidth="1"/>
    <col min="63" max="63" width="89.83203125" style="1" customWidth="1"/>
    <col min="64" max="64" width="71.33203125" style="1" customWidth="1"/>
    <col min="65" max="68" width="9.6640625" style="2" customWidth="1"/>
    <col min="69" max="70" width="15.1640625" style="47" customWidth="1"/>
    <col min="71" max="71" width="112.83203125" style="47" customWidth="1"/>
    <col min="72" max="72" width="144.1640625" style="47" customWidth="1"/>
    <col min="73" max="73" width="71.33203125" style="1" customWidth="1"/>
    <col min="74" max="74" width="29.5" style="1" customWidth="1"/>
    <col min="75" max="75" width="17.83203125" style="1" customWidth="1"/>
    <col min="76" max="76" width="34.5" style="1" customWidth="1"/>
    <col min="77" max="77" width="66.1640625" style="1" customWidth="1"/>
    <col min="78" max="78" width="52.6640625" style="1" customWidth="1"/>
    <col min="79" max="79" width="12.83203125" style="1" customWidth="1"/>
    <col min="80" max="16384" width="11.5" style="1"/>
  </cols>
  <sheetData>
    <row r="1" spans="1:78" ht="15" customHeight="1" x14ac:dyDescent="0.2">
      <c r="A1" s="1109" t="s">
        <v>116</v>
      </c>
      <c r="B1" s="1109"/>
      <c r="C1" s="1109"/>
      <c r="D1" s="1109"/>
      <c r="E1" s="1109"/>
      <c r="F1" s="1109"/>
      <c r="G1" s="1109"/>
      <c r="I1" s="52"/>
      <c r="J1" s="52"/>
      <c r="K1" s="52"/>
      <c r="L1" s="52"/>
      <c r="M1" s="52"/>
      <c r="N1" s="52"/>
      <c r="O1" s="52"/>
    </row>
    <row r="2" spans="1:78" ht="17" thickBot="1" x14ac:dyDescent="0.25">
      <c r="A2" s="1109" t="s">
        <v>117</v>
      </c>
      <c r="B2" s="1109"/>
      <c r="C2" s="1109"/>
      <c r="D2" s="1109"/>
      <c r="E2" s="1109"/>
      <c r="F2" s="1109"/>
      <c r="G2" s="1109"/>
      <c r="I2" s="52"/>
      <c r="J2" s="1105"/>
      <c r="K2" s="53"/>
      <c r="L2" s="52"/>
      <c r="M2" s="52"/>
      <c r="N2" s="52"/>
      <c r="O2" s="52"/>
      <c r="P2" s="3"/>
      <c r="Q2" s="3"/>
      <c r="R2" s="33"/>
      <c r="S2" s="33"/>
      <c r="T2" s="3"/>
      <c r="U2" s="3"/>
      <c r="V2" s="3"/>
      <c r="W2" s="3"/>
      <c r="X2" s="33"/>
    </row>
    <row r="3" spans="1:78" ht="16" x14ac:dyDescent="0.2">
      <c r="A3" s="6" t="s">
        <v>118</v>
      </c>
      <c r="B3" s="37">
        <v>2026</v>
      </c>
      <c r="C3" s="41"/>
      <c r="I3" s="52"/>
      <c r="J3" s="1105"/>
      <c r="K3" s="53"/>
      <c r="L3" s="52"/>
      <c r="M3" s="106" t="s">
        <v>119</v>
      </c>
      <c r="N3" s="52"/>
      <c r="O3" s="52"/>
      <c r="P3" s="3"/>
      <c r="Q3" s="3"/>
      <c r="R3" s="33"/>
      <c r="S3" s="33"/>
      <c r="T3" s="3"/>
      <c r="U3" s="3"/>
      <c r="V3" s="3"/>
      <c r="W3" s="3"/>
      <c r="X3" s="33"/>
      <c r="AD3" s="15"/>
      <c r="BU3" s="7"/>
      <c r="BV3" s="7"/>
      <c r="BY3" s="1539" t="s">
        <v>2712</v>
      </c>
      <c r="BZ3" s="1540"/>
    </row>
    <row r="4" spans="1:78" ht="15" customHeight="1" x14ac:dyDescent="0.2">
      <c r="A4" s="6" t="s">
        <v>120</v>
      </c>
      <c r="B4" s="57">
        <v>2</v>
      </c>
      <c r="I4" s="52"/>
      <c r="J4" s="1105"/>
      <c r="K4" s="53"/>
      <c r="L4" s="52"/>
      <c r="M4" s="107" t="s">
        <v>121</v>
      </c>
      <c r="N4" s="52"/>
      <c r="O4" s="52"/>
      <c r="P4" s="3"/>
      <c r="Q4" s="3"/>
      <c r="R4" s="33"/>
      <c r="S4" s="33"/>
      <c r="T4" s="3"/>
      <c r="U4" s="3"/>
      <c r="V4" s="3"/>
      <c r="W4" s="3"/>
      <c r="X4" s="33"/>
      <c r="AD4" s="15"/>
      <c r="BU4" s="7"/>
      <c r="BV4" s="7"/>
      <c r="BY4" s="1541"/>
      <c r="BZ4" s="1542"/>
    </row>
    <row r="5" spans="1:78" ht="174" customHeight="1" x14ac:dyDescent="0.2">
      <c r="A5" s="135" t="s">
        <v>122</v>
      </c>
      <c r="B5" s="1039" t="s">
        <v>123</v>
      </c>
      <c r="C5" s="1039"/>
      <c r="D5" s="1039"/>
      <c r="E5" s="1039"/>
      <c r="F5" s="1039"/>
      <c r="G5" s="1039"/>
      <c r="H5" s="38"/>
      <c r="I5" s="54"/>
      <c r="J5" s="1105"/>
      <c r="K5" s="53"/>
      <c r="L5" s="55"/>
      <c r="M5" s="107" t="s">
        <v>124</v>
      </c>
      <c r="N5" s="52"/>
      <c r="O5" s="52"/>
      <c r="Q5" s="3"/>
      <c r="R5" s="34"/>
      <c r="S5" s="33"/>
      <c r="T5" s="3"/>
      <c r="U5" s="3"/>
      <c r="V5" s="3"/>
      <c r="W5" s="3"/>
      <c r="X5" s="33"/>
      <c r="AD5" s="15"/>
      <c r="BK5" s="136" t="s">
        <v>125</v>
      </c>
      <c r="BL5" s="137" t="s">
        <v>193</v>
      </c>
      <c r="BU5" s="7"/>
      <c r="BV5" s="7"/>
      <c r="BY5" s="1541"/>
      <c r="BZ5" s="1542"/>
    </row>
    <row r="6" spans="1:78" x14ac:dyDescent="0.2">
      <c r="A6" s="38"/>
      <c r="B6" s="38"/>
      <c r="C6" s="38"/>
      <c r="D6" s="38"/>
      <c r="E6" s="38"/>
      <c r="F6" s="38"/>
      <c r="G6" s="38"/>
      <c r="H6" s="38"/>
      <c r="I6" s="54"/>
      <c r="J6" s="53"/>
      <c r="K6" s="53"/>
      <c r="L6" s="55"/>
      <c r="M6" s="107"/>
      <c r="N6" s="52"/>
      <c r="O6" s="52"/>
      <c r="Q6" s="3"/>
      <c r="R6" s="34"/>
      <c r="S6" s="33"/>
      <c r="T6" s="3"/>
      <c r="U6" s="3"/>
      <c r="V6" s="3"/>
      <c r="W6" s="3"/>
      <c r="X6" s="33"/>
      <c r="AD6" s="15"/>
      <c r="BU6" s="7"/>
      <c r="BV6" s="7"/>
      <c r="BY6" s="1541"/>
      <c r="BZ6" s="1542"/>
    </row>
    <row r="7" spans="1:78" x14ac:dyDescent="0.2">
      <c r="A7" s="1106" t="s">
        <v>126</v>
      </c>
      <c r="B7" s="1107"/>
      <c r="C7" s="1107"/>
      <c r="D7" s="1107"/>
      <c r="E7" s="1107"/>
      <c r="F7" s="1107"/>
      <c r="G7" s="1108"/>
      <c r="H7" s="38"/>
      <c r="I7" s="54"/>
      <c r="J7" s="53"/>
      <c r="K7" s="53"/>
      <c r="L7" s="55"/>
      <c r="M7" s="107"/>
      <c r="N7" s="52"/>
      <c r="O7" s="52"/>
      <c r="Q7" s="3"/>
      <c r="R7" s="34"/>
      <c r="S7" s="33"/>
      <c r="T7" s="3"/>
      <c r="U7" s="3"/>
      <c r="V7" s="3"/>
      <c r="W7" s="3"/>
      <c r="X7" s="33"/>
      <c r="AD7" s="15"/>
      <c r="BU7" s="7"/>
      <c r="BV7" s="7"/>
      <c r="BY7" s="1541"/>
      <c r="BZ7" s="1542"/>
    </row>
    <row r="8" spans="1:78" ht="16" thickBot="1" x14ac:dyDescent="0.25">
      <c r="D8" s="108"/>
      <c r="I8" s="52"/>
      <c r="J8" s="105"/>
      <c r="K8" s="105"/>
      <c r="L8" s="54"/>
      <c r="M8" s="52"/>
      <c r="N8" s="52"/>
      <c r="O8" s="56"/>
      <c r="P8" s="39"/>
      <c r="Q8" s="3"/>
      <c r="R8" s="39"/>
      <c r="S8" s="33"/>
      <c r="T8" s="3"/>
      <c r="U8" s="3"/>
      <c r="V8" s="3"/>
      <c r="W8" s="3"/>
      <c r="X8" s="33"/>
      <c r="AC8" s="3"/>
      <c r="AE8" s="7"/>
      <c r="AR8" s="2"/>
      <c r="BA8" s="44"/>
      <c r="BB8" s="36"/>
      <c r="BK8" s="39"/>
      <c r="BV8" s="39"/>
      <c r="BW8" s="3"/>
      <c r="BY8" s="1543"/>
      <c r="BZ8" s="1544"/>
    </row>
    <row r="9" spans="1:78" ht="16" thickBot="1" x14ac:dyDescent="0.25">
      <c r="A9" s="1523" t="s">
        <v>127</v>
      </c>
      <c r="B9" s="1524"/>
      <c r="C9" s="1524"/>
      <c r="D9" s="1524"/>
      <c r="E9" s="1524"/>
      <c r="F9" s="1524"/>
      <c r="G9" s="1524"/>
      <c r="H9" s="1524"/>
      <c r="I9" s="1524"/>
      <c r="J9" s="1524"/>
      <c r="K9" s="1524"/>
      <c r="L9" s="1524"/>
      <c r="M9" s="1524"/>
      <c r="N9" s="1524"/>
      <c r="O9" s="1524"/>
      <c r="P9" s="1524"/>
      <c r="Q9" s="1524"/>
      <c r="R9" s="1524"/>
      <c r="S9" s="1524"/>
      <c r="T9" s="1524"/>
      <c r="U9" s="1524"/>
      <c r="V9" s="1524"/>
      <c r="W9" s="1524"/>
      <c r="X9" s="1524"/>
      <c r="Y9" s="1524"/>
      <c r="Z9" s="1524"/>
      <c r="AA9" s="1524"/>
      <c r="AB9" s="1524"/>
      <c r="AC9" s="1524"/>
      <c r="AD9" s="1524"/>
      <c r="AE9" s="1524"/>
      <c r="AF9" s="1524"/>
      <c r="AG9" s="1524"/>
      <c r="AH9" s="1524"/>
      <c r="AI9" s="1524"/>
      <c r="AJ9" s="1524"/>
      <c r="AK9" s="1524"/>
      <c r="AL9" s="1524"/>
      <c r="AM9" s="1524"/>
      <c r="AN9" s="1524"/>
      <c r="AO9" s="1524"/>
      <c r="AP9" s="1524"/>
      <c r="AQ9" s="1524"/>
      <c r="AR9" s="1524"/>
      <c r="AS9" s="1524"/>
      <c r="AT9" s="1524"/>
      <c r="AU9" s="1524"/>
      <c r="AV9" s="1524"/>
      <c r="AW9" s="1524"/>
      <c r="AX9" s="1524"/>
      <c r="AY9" s="1524"/>
      <c r="AZ9" s="1524"/>
      <c r="BA9" s="1524"/>
      <c r="BB9" s="1525"/>
      <c r="BC9" s="1525"/>
      <c r="BD9" s="1525"/>
      <c r="BE9" s="1525"/>
      <c r="BF9" s="1525"/>
      <c r="BG9" s="1525"/>
      <c r="BH9" s="1525"/>
      <c r="BI9" s="1525"/>
      <c r="BJ9" s="1526"/>
      <c r="BK9" s="1113" t="s">
        <v>128</v>
      </c>
      <c r="BL9" s="1114"/>
      <c r="BM9" s="1114"/>
      <c r="BN9" s="1114"/>
      <c r="BO9" s="1114"/>
      <c r="BP9" s="1114"/>
      <c r="BQ9" s="1114"/>
      <c r="BR9" s="1114"/>
      <c r="BS9" s="1114"/>
      <c r="BT9" s="1114"/>
      <c r="BU9" s="1114"/>
      <c r="BV9" s="1114"/>
      <c r="BW9" s="1114"/>
      <c r="BX9" s="1115"/>
      <c r="BY9" s="38"/>
      <c r="BZ9" s="724"/>
    </row>
    <row r="10" spans="1:78" s="8" customFormat="1" ht="17" thickBot="1" x14ac:dyDescent="0.25">
      <c r="A10" s="1103" t="s">
        <v>129</v>
      </c>
      <c r="B10" s="1103" t="s">
        <v>130</v>
      </c>
      <c r="C10" s="1103" t="s">
        <v>131</v>
      </c>
      <c r="D10" s="1131" t="s">
        <v>132</v>
      </c>
      <c r="E10" s="1137"/>
      <c r="F10" s="1137"/>
      <c r="G10" s="1137"/>
      <c r="H10" s="1137"/>
      <c r="I10" s="1137"/>
      <c r="J10" s="1137"/>
      <c r="K10" s="1137"/>
      <c r="L10" s="1137"/>
      <c r="M10" s="1137"/>
      <c r="N10" s="1137"/>
      <c r="O10" s="1137"/>
      <c r="P10" s="1137"/>
      <c r="Q10" s="1132"/>
      <c r="R10" s="1100" t="s">
        <v>133</v>
      </c>
      <c r="S10" s="1100"/>
      <c r="T10" s="1100"/>
      <c r="U10" s="1100"/>
      <c r="V10" s="1100"/>
      <c r="W10" s="1100"/>
      <c r="X10" s="1100"/>
      <c r="Y10" s="1100"/>
      <c r="Z10" s="1100"/>
      <c r="AA10" s="1100"/>
      <c r="AB10" s="1102" t="s">
        <v>134</v>
      </c>
      <c r="AC10" s="1111"/>
      <c r="AD10" s="1111"/>
      <c r="AE10" s="1111"/>
      <c r="AF10" s="1111"/>
      <c r="AG10" s="1111"/>
      <c r="AH10" s="1111"/>
      <c r="AI10" s="1111"/>
      <c r="AJ10" s="1111"/>
      <c r="AK10" s="1111"/>
      <c r="AL10" s="1111"/>
      <c r="AM10" s="1111"/>
      <c r="AN10" s="1111"/>
      <c r="AO10" s="1111"/>
      <c r="AP10" s="1111"/>
      <c r="AQ10" s="1111"/>
      <c r="AR10" s="1110" t="s">
        <v>135</v>
      </c>
      <c r="AS10" s="1136" t="s">
        <v>136</v>
      </c>
      <c r="AT10" s="1136"/>
      <c r="AU10" s="1136"/>
      <c r="AV10" s="1136"/>
      <c r="AW10" s="1136"/>
      <c r="AX10" s="1136"/>
      <c r="AY10" s="1136"/>
      <c r="AZ10" s="1136"/>
      <c r="BA10" s="1136"/>
      <c r="BB10" s="1133" t="s">
        <v>137</v>
      </c>
      <c r="BC10" s="1133"/>
      <c r="BD10" s="1133"/>
      <c r="BE10" s="1133"/>
      <c r="BF10" s="1133"/>
      <c r="BG10" s="1133"/>
      <c r="BH10" s="1133"/>
      <c r="BI10" s="1133"/>
      <c r="BJ10" s="1133"/>
      <c r="BK10" s="1123" t="s">
        <v>138</v>
      </c>
      <c r="BL10" s="1126"/>
      <c r="BM10" s="1126"/>
      <c r="BN10" s="1126"/>
      <c r="BO10" s="1126"/>
      <c r="BP10" s="1126"/>
      <c r="BQ10" s="1126"/>
      <c r="BR10" s="1127"/>
      <c r="BS10" s="1116" t="s">
        <v>139</v>
      </c>
      <c r="BT10" s="1117"/>
      <c r="BU10" s="1128"/>
      <c r="BV10" s="1129"/>
      <c r="BW10" s="1129"/>
      <c r="BX10" s="1130"/>
      <c r="BY10" s="1545" t="s">
        <v>2713</v>
      </c>
      <c r="BZ10" s="1548" t="s">
        <v>2714</v>
      </c>
    </row>
    <row r="11" spans="1:78" ht="51" customHeight="1" x14ac:dyDescent="0.2">
      <c r="A11" s="1103"/>
      <c r="B11" s="1103"/>
      <c r="C11" s="1103"/>
      <c r="D11" s="140"/>
      <c r="E11" s="141"/>
      <c r="F11" s="141"/>
      <c r="G11" s="141"/>
      <c r="H11" s="141"/>
      <c r="I11" s="141"/>
      <c r="J11" s="141"/>
      <c r="K11" s="141"/>
      <c r="L11" s="141"/>
      <c r="M11" s="141"/>
      <c r="N11" s="141"/>
      <c r="O11" s="141"/>
      <c r="P11" s="1131" t="s">
        <v>140</v>
      </c>
      <c r="Q11" s="1132"/>
      <c r="R11" s="1100" t="s">
        <v>141</v>
      </c>
      <c r="S11" s="1100"/>
      <c r="T11" s="1100" t="s">
        <v>142</v>
      </c>
      <c r="U11" s="1100"/>
      <c r="V11" s="1100"/>
      <c r="W11" s="1100"/>
      <c r="X11" s="1100"/>
      <c r="Y11" s="1100"/>
      <c r="Z11" s="110"/>
      <c r="AA11" s="111"/>
      <c r="AB11" s="1102"/>
      <c r="AC11" s="1111"/>
      <c r="AD11" s="1111"/>
      <c r="AE11" s="1111"/>
      <c r="AF11" s="138"/>
      <c r="AG11" s="1101"/>
      <c r="AH11" s="1101"/>
      <c r="AI11" s="1101"/>
      <c r="AJ11" s="1101"/>
      <c r="AK11" s="1101"/>
      <c r="AL11" s="1101"/>
      <c r="AM11" s="1101"/>
      <c r="AN11" s="1101"/>
      <c r="AO11" s="1101"/>
      <c r="AP11" s="1102"/>
      <c r="AQ11" s="1102"/>
      <c r="AR11" s="1135"/>
      <c r="AS11" s="1126" t="s">
        <v>143</v>
      </c>
      <c r="AT11" s="1126"/>
      <c r="AU11" s="1126"/>
      <c r="AV11" s="1136" t="s">
        <v>144</v>
      </c>
      <c r="AW11" s="1136"/>
      <c r="AX11" s="1136"/>
      <c r="AY11" s="142"/>
      <c r="AZ11" s="142"/>
      <c r="BA11" s="143"/>
      <c r="BB11" s="112"/>
      <c r="BC11" s="113"/>
      <c r="BD11" s="113"/>
      <c r="BE11" s="1134" t="s">
        <v>145</v>
      </c>
      <c r="BF11" s="1134"/>
      <c r="BG11" s="1134"/>
      <c r="BH11" s="1134"/>
      <c r="BI11" s="113"/>
      <c r="BJ11" s="113"/>
      <c r="BK11" s="1123" t="s">
        <v>146</v>
      </c>
      <c r="BL11" s="1124"/>
      <c r="BM11" s="1124"/>
      <c r="BN11" s="1124"/>
      <c r="BO11" s="1124"/>
      <c r="BP11" s="1124"/>
      <c r="BQ11" s="1124"/>
      <c r="BR11" s="1125"/>
      <c r="BS11" s="1118" t="s">
        <v>147</v>
      </c>
      <c r="BT11" s="1120" t="s">
        <v>148</v>
      </c>
      <c r="BU11" s="144" t="s">
        <v>149</v>
      </c>
      <c r="BV11" s="1110" t="s">
        <v>150</v>
      </c>
      <c r="BW11" s="1110"/>
      <c r="BX11" s="1110"/>
      <c r="BY11" s="1546"/>
      <c r="BZ11" s="1549"/>
    </row>
    <row r="12" spans="1:78" ht="203.25" customHeight="1" thickBot="1" x14ac:dyDescent="0.25">
      <c r="A12" s="1104"/>
      <c r="B12" s="1104"/>
      <c r="C12" s="1104"/>
      <c r="D12" s="1138" t="s">
        <v>151</v>
      </c>
      <c r="E12" s="1139"/>
      <c r="F12" s="1140"/>
      <c r="G12" s="114" t="s">
        <v>152</v>
      </c>
      <c r="H12" s="115" t="s">
        <v>153</v>
      </c>
      <c r="I12" s="115" t="s">
        <v>154</v>
      </c>
      <c r="J12" s="672" t="s">
        <v>155</v>
      </c>
      <c r="K12" s="116" t="s">
        <v>156</v>
      </c>
      <c r="L12" s="114" t="s">
        <v>157</v>
      </c>
      <c r="M12" s="114" t="s">
        <v>158</v>
      </c>
      <c r="N12" s="115" t="s">
        <v>159</v>
      </c>
      <c r="O12" s="115" t="s">
        <v>160</v>
      </c>
      <c r="P12" s="114" t="s">
        <v>161</v>
      </c>
      <c r="Q12" s="114" t="s">
        <v>162</v>
      </c>
      <c r="R12" s="1097" t="s">
        <v>163</v>
      </c>
      <c r="S12" s="1097"/>
      <c r="T12" s="1097" t="s">
        <v>164</v>
      </c>
      <c r="U12" s="1097"/>
      <c r="V12" s="1097" t="s">
        <v>165</v>
      </c>
      <c r="W12" s="1097"/>
      <c r="X12" s="1097" t="s">
        <v>166</v>
      </c>
      <c r="Y12" s="1097"/>
      <c r="Z12" s="117"/>
      <c r="AA12" s="117" t="s">
        <v>167</v>
      </c>
      <c r="AB12" s="118" t="s">
        <v>168</v>
      </c>
      <c r="AC12" s="118" t="s">
        <v>169</v>
      </c>
      <c r="AD12" s="119" t="s">
        <v>170</v>
      </c>
      <c r="AE12" s="118" t="s">
        <v>171</v>
      </c>
      <c r="AF12" s="119" t="s">
        <v>172</v>
      </c>
      <c r="AG12" s="1098" t="s">
        <v>173</v>
      </c>
      <c r="AH12" s="1098"/>
      <c r="AI12" s="1099" t="s">
        <v>174</v>
      </c>
      <c r="AJ12" s="1099"/>
      <c r="AK12" s="119" t="s">
        <v>175</v>
      </c>
      <c r="AL12" s="118" t="s">
        <v>176</v>
      </c>
      <c r="AM12" s="118" t="s">
        <v>177</v>
      </c>
      <c r="AN12" s="119" t="s">
        <v>178</v>
      </c>
      <c r="AO12" s="119" t="s">
        <v>179</v>
      </c>
      <c r="AP12" s="120" t="s">
        <v>180</v>
      </c>
      <c r="AQ12" s="120" t="s">
        <v>181</v>
      </c>
      <c r="AR12" s="1135"/>
      <c r="AS12" s="121" t="s">
        <v>182</v>
      </c>
      <c r="AT12" s="1094" t="s">
        <v>183</v>
      </c>
      <c r="AU12" s="1095"/>
      <c r="AV12" s="117" t="s">
        <v>184</v>
      </c>
      <c r="AW12" s="1094" t="s">
        <v>185</v>
      </c>
      <c r="AX12" s="1095"/>
      <c r="AY12" s="117" t="s">
        <v>186</v>
      </c>
      <c r="AZ12" s="122" t="s">
        <v>187</v>
      </c>
      <c r="BA12" s="122" t="s">
        <v>188</v>
      </c>
      <c r="BB12" s="115" t="s">
        <v>189</v>
      </c>
      <c r="BC12" s="115" t="s">
        <v>190</v>
      </c>
      <c r="BD12" s="123" t="s">
        <v>191</v>
      </c>
      <c r="BE12" s="115" t="s">
        <v>192</v>
      </c>
      <c r="BF12" s="115" t="s">
        <v>193</v>
      </c>
      <c r="BG12" s="115" t="s">
        <v>194</v>
      </c>
      <c r="BH12" s="115" t="s">
        <v>195</v>
      </c>
      <c r="BI12" s="124" t="s">
        <v>196</v>
      </c>
      <c r="BJ12" s="115" t="s">
        <v>197</v>
      </c>
      <c r="BK12" s="122" t="s">
        <v>198</v>
      </c>
      <c r="BL12" s="122" t="s">
        <v>199</v>
      </c>
      <c r="BM12" s="122" t="s">
        <v>192</v>
      </c>
      <c r="BN12" s="122" t="s">
        <v>193</v>
      </c>
      <c r="BO12" s="122" t="s">
        <v>194</v>
      </c>
      <c r="BP12" s="122" t="s">
        <v>195</v>
      </c>
      <c r="BQ12" s="122" t="s">
        <v>200</v>
      </c>
      <c r="BR12" s="122" t="s">
        <v>201</v>
      </c>
      <c r="BS12" s="1119"/>
      <c r="BT12" s="1121"/>
      <c r="BU12" s="125" t="s">
        <v>202</v>
      </c>
      <c r="BV12" s="109" t="s">
        <v>203</v>
      </c>
      <c r="BW12" s="109" t="s">
        <v>204</v>
      </c>
      <c r="BX12" s="109" t="s">
        <v>205</v>
      </c>
      <c r="BY12" s="1547"/>
      <c r="BZ12" s="1550"/>
    </row>
    <row r="13" spans="1:78" ht="182.25" customHeight="1" x14ac:dyDescent="0.2">
      <c r="A13" s="1144" t="s">
        <v>206</v>
      </c>
      <c r="B13" s="1086" t="s">
        <v>207</v>
      </c>
      <c r="C13" s="1089" t="s">
        <v>208</v>
      </c>
      <c r="D13" s="1021" t="s">
        <v>209</v>
      </c>
      <c r="E13" s="1024" t="s">
        <v>210</v>
      </c>
      <c r="F13" s="1027">
        <v>1</v>
      </c>
      <c r="G13" s="1072" t="s">
        <v>211</v>
      </c>
      <c r="H13" s="1030"/>
      <c r="I13" s="994"/>
      <c r="J13" s="1033" t="s">
        <v>212</v>
      </c>
      <c r="K13" s="1036" t="s">
        <v>213</v>
      </c>
      <c r="L13" s="1000" t="s">
        <v>214</v>
      </c>
      <c r="M13" s="1069" t="s">
        <v>215</v>
      </c>
      <c r="N13" s="1000"/>
      <c r="O13" s="1000"/>
      <c r="P13" s="1072" t="s">
        <v>216</v>
      </c>
      <c r="Q13" s="1078">
        <v>0.95</v>
      </c>
      <c r="R13" s="994" t="s">
        <v>217</v>
      </c>
      <c r="S13" s="1056">
        <f>IF(R13="Muy Alta",100%,IF(R13="Alta",80%,IF(R13="Media",60%,IF(R13="Baja",40%,IF(R13="Muy Baja",20%,"")))))</f>
        <v>0.6</v>
      </c>
      <c r="T13" s="994"/>
      <c r="U13" s="1056" t="str">
        <f>IF(T13="Catastrófico",100%,IF(T13="Mayor",80%,IF(T13="Moderado",60%,IF(T13="Menor",40%,IF(T13="Leve",20%,"")))))</f>
        <v/>
      </c>
      <c r="V13" s="994" t="s">
        <v>218</v>
      </c>
      <c r="W13" s="1056">
        <f>IF(V13="Catastrófico",100%,IF(V13="Mayor",80%,IF(V13="Moderado",60%,IF(V13="Menor",40%,IF(V13="Leve",20%,"")))))</f>
        <v>0.6</v>
      </c>
      <c r="X13" s="1059" t="str">
        <f>IF(Y13=100%,"Catastrófico",IF(Y13=80%,"Mayor",IF(Y13=60%,"Moderado",IF(Y13=40%,"Menor",IF(Y13=20%,"Leve","")))))</f>
        <v>Moderado</v>
      </c>
      <c r="Y13" s="1056">
        <f>IF(AND(U13="",W13=""),"",MAX(U13,W13))</f>
        <v>0.6</v>
      </c>
      <c r="Z13" s="1056" t="str">
        <f>CONCATENATE(R13,X13)</f>
        <v>MediaModerado</v>
      </c>
      <c r="AA13" s="1041" t="str">
        <f>IF(Z13="Muy AltaLeve","Alto",IF(Z13="Muy AltaMenor","Alto",IF(Z13="Muy AltaModerado","Alto",IF(Z13="Muy AltaMayor","Alto",IF(Z13="Muy AltaCatastrófico","Extremo",IF(Z13="AltaLeve","Moderado",IF(Z13="AltaMenor","Moderado",IF(Z13="AltaModerado","Alto",IF(Z13="AltaMayor","Alto",IF(Z13="AltaCatastrófico","Extremo",IF(Z13="MediaLeve","Moderado",IF(Z13="MediaMenor","Moderado",IF(Z13="MediaModerado","Moderado",IF(Z13="MediaMayor","Alto",IF(Z13="MediaCatastrófico","Extremo",IF(Z13="BajaLeve","Bajo",IF(Z13="BajaMenor","Moderado",IF(Z13="BajaModerado","Moderado",IF(Z13="BajaMayor","Alto",IF(Z13="BajaCatastrófico","Extremo",IF(Z13="Muy BajaLeve","Bajo",IF(Z13="Muy BajaMenor","Bajo",IF(Z13="Muy BajaModerado","Moderado",IF(Z13="Muy BajaMayor","Alto",IF(Z13="Muy BajaCatastrófico","Extremo","")))))))))))))))))))))))))</f>
        <v>Moderado</v>
      </c>
      <c r="AB13" s="97">
        <v>1</v>
      </c>
      <c r="AC13" s="9" t="s">
        <v>219</v>
      </c>
      <c r="AD13" s="9">
        <v>1</v>
      </c>
      <c r="AE13" s="447" t="s">
        <v>220</v>
      </c>
      <c r="AF13" s="145" t="str">
        <f t="shared" ref="AF13:AF72" si="0">IF(OR(AG13="Preventivo",AG13="Detectivo"),"Probabilidad",IF(AG13="Correctivo","Impacto",""))</f>
        <v>Probabilidad</v>
      </c>
      <c r="AG13" s="10" t="s">
        <v>221</v>
      </c>
      <c r="AH13" s="146">
        <f t="shared" ref="AH13:AH72" si="1">IF(AG13="","",IF(AG13="Preventivo",25%,IF(AG13="Detectivo",15%,IF(AG13="Correctivo",10%))))</f>
        <v>0.25</v>
      </c>
      <c r="AI13" s="10" t="s">
        <v>222</v>
      </c>
      <c r="AJ13" s="146">
        <f t="shared" ref="AJ13:AJ72" si="2">IF(AI13="Automático",25%,IF(AI13="Manual",15%,""))</f>
        <v>0.15</v>
      </c>
      <c r="AK13" s="147">
        <f t="shared" ref="AK13:AK72" si="3">IF(OR(AH13="",AJ13=""),"",AH13+AJ13)</f>
        <v>0.4</v>
      </c>
      <c r="AL13" s="100">
        <f>IFERROR(IF(AF13="Probabilidad",(S13-(+S13*AK13)),IF(AF13="Impacto",S13,"")),"")</f>
        <v>0.36</v>
      </c>
      <c r="AM13" s="100">
        <f>IFERROR(IF(AF13="Impacto",(Y13-(+Y13*AK13)),IF(AF13="Probabilidad",Y13,"")),"")</f>
        <v>0.6</v>
      </c>
      <c r="AN13" s="50" t="s">
        <v>223</v>
      </c>
      <c r="AO13" s="50" t="s">
        <v>224</v>
      </c>
      <c r="AP13" s="50" t="s">
        <v>225</v>
      </c>
      <c r="AQ13" s="50" t="s">
        <v>226</v>
      </c>
      <c r="AR13" s="1062" t="s">
        <v>227</v>
      </c>
      <c r="AS13" s="1050">
        <f>S13</f>
        <v>0.6</v>
      </c>
      <c r="AT13" s="1050">
        <f>IF(AL13="","",MIN(AL13:AL18))</f>
        <v>7.7759999999999996E-2</v>
      </c>
      <c r="AU13" s="1047" t="str">
        <f>IFERROR(IF(AT13="","",IF(AT13&lt;=0.2,"Muy Baja",IF(AT13&lt;=0.4,"Baja",IF(AT13&lt;=0.6,"Media",IF(AT13&lt;=0.8,"Alta","Muy Alta"))))),"")</f>
        <v>Muy Baja</v>
      </c>
      <c r="AV13" s="1050">
        <f>Y13</f>
        <v>0.6</v>
      </c>
      <c r="AW13" s="1050">
        <f>IF(AM13="","",MIN(AM13:AM18))</f>
        <v>0.6</v>
      </c>
      <c r="AX13" s="1047" t="str">
        <f>IFERROR(IF(AW13="","",IF(AW13&lt;=0.2,"Leve",IF(AW13&lt;=0.4,"Menor",IF(AW13&lt;=0.6,"Moderado",IF(AW13&lt;=0.8,"Mayor","Catastrófico"))))),"")</f>
        <v>Moderado</v>
      </c>
      <c r="AY13" s="1047" t="str">
        <f>AA13</f>
        <v>Moderado</v>
      </c>
      <c r="AZ13" s="1047" t="str">
        <f>IFERROR(IF(OR(AND(AU13="Muy Baja",AX13="Leve"),AND(AU13="Muy Baja",AX13="Menor"),AND(AU13="Baja",AX13="Leve")),"Bajo",IF(OR(AND(AU13="Muy baja",AX13="Moderado"),AND(AU13="Baja",AX13="Menor"),AND(AU13="Baja",AX13="Moderado"),AND(AU13="Media",AX13="Leve"),AND(AU13="Media",AX13="Menor"),AND(AU13="Media",AX13="Moderado"),AND(AU13="Alta",AX13="Leve"),AND(AU13="Alta",AX13="Menor")),"Moderado",IF(OR(AND(AU13="Muy Baja",AX13="Mayor"),AND(AU13="Baja",AX13="Mayor"),AND(AU13="Media",AX13="Mayor"),AND(AU13="Alta",AX13="Moderado"),AND(AU13="Alta",AX13="Mayor"),AND(AU13="Muy Alta",AX13="Leve"),AND(AU13="Muy Alta",AX13="Menor"),AND(AU13="Muy Alta",AX13="Moderado"),AND(AU13="Muy Alta",AX13="Mayor")),"Alto",IF(OR(AND(AU13="Muy Baja",AX13="Catastrófico"),AND(AU13="Baja",AX13="Catastrófico"),AND(AU13="Media",AX13="Catastrófico"),AND(AU13="Alta",AX13="Catastrófico"),AND(AU13="Muy Alta",AX13="Catastrófico")),"Extremo","")))),"")</f>
        <v>Moderado</v>
      </c>
      <c r="BA13" s="994" t="s">
        <v>228</v>
      </c>
      <c r="BB13" s="129" t="s">
        <v>229</v>
      </c>
      <c r="BC13" s="129" t="s">
        <v>230</v>
      </c>
      <c r="BD13" s="102">
        <f>IF(SUM(BE13:BH13)=0,"",SUM(BE13:BH13))</f>
        <v>1</v>
      </c>
      <c r="BE13" s="49">
        <v>1</v>
      </c>
      <c r="BF13" s="49"/>
      <c r="BG13" s="49"/>
      <c r="BH13" s="49"/>
      <c r="BI13" s="129" t="s">
        <v>231</v>
      </c>
      <c r="BJ13" s="129" t="s">
        <v>232</v>
      </c>
      <c r="BK13" s="991" t="s">
        <v>3393</v>
      </c>
      <c r="BL13" s="991" t="s">
        <v>3394</v>
      </c>
      <c r="BM13" s="992">
        <v>1</v>
      </c>
      <c r="BN13" s="251"/>
      <c r="BO13" s="251"/>
      <c r="BP13" s="251"/>
      <c r="BQ13" s="104">
        <f>IF(SUM(BM13:BP13)=0,"",SUM(BM13:BP13))</f>
        <v>1</v>
      </c>
      <c r="BR13" s="128">
        <f t="shared" ref="BR13:BR76" si="4">IF(ISERROR(BQ13/BD13),"",(BQ13/BD13))</f>
        <v>1</v>
      </c>
      <c r="BS13" s="713" t="s">
        <v>3401</v>
      </c>
      <c r="BT13" s="28" t="s">
        <v>3397</v>
      </c>
      <c r="BU13" s="1326" t="s">
        <v>3404</v>
      </c>
      <c r="BV13" s="1293" t="s">
        <v>3405</v>
      </c>
      <c r="BW13" s="1293" t="s">
        <v>2469</v>
      </c>
      <c r="BX13" s="1293" t="s">
        <v>2469</v>
      </c>
      <c r="BY13" s="1551" t="s">
        <v>3406</v>
      </c>
      <c r="BZ13" s="1551"/>
    </row>
    <row r="14" spans="1:78" ht="167.25" customHeight="1" x14ac:dyDescent="0.2">
      <c r="A14" s="1145"/>
      <c r="B14" s="1087"/>
      <c r="C14" s="1090"/>
      <c r="D14" s="1022"/>
      <c r="E14" s="1025"/>
      <c r="F14" s="1028"/>
      <c r="G14" s="1072"/>
      <c r="H14" s="1031"/>
      <c r="I14" s="995"/>
      <c r="J14" s="1034"/>
      <c r="K14" s="1037"/>
      <c r="L14" s="1039"/>
      <c r="M14" s="1070"/>
      <c r="N14" s="1039"/>
      <c r="O14" s="1039"/>
      <c r="P14" s="1072"/>
      <c r="Q14" s="1078"/>
      <c r="R14" s="995"/>
      <c r="S14" s="1057"/>
      <c r="T14" s="995"/>
      <c r="U14" s="1057"/>
      <c r="V14" s="995"/>
      <c r="W14" s="1057"/>
      <c r="X14" s="1060"/>
      <c r="Y14" s="1057"/>
      <c r="Z14" s="1057"/>
      <c r="AA14" s="1042"/>
      <c r="AB14" s="150">
        <v>2</v>
      </c>
      <c r="AC14" s="131" t="s">
        <v>233</v>
      </c>
      <c r="AD14" s="131" t="s">
        <v>234</v>
      </c>
      <c r="AE14" s="659" t="s">
        <v>235</v>
      </c>
      <c r="AF14" s="145" t="str">
        <f t="shared" si="0"/>
        <v>Probabilidad</v>
      </c>
      <c r="AG14" s="151" t="s">
        <v>221</v>
      </c>
      <c r="AH14" s="146">
        <f t="shared" si="1"/>
        <v>0.25</v>
      </c>
      <c r="AI14" s="151" t="s">
        <v>222</v>
      </c>
      <c r="AJ14" s="146">
        <f t="shared" si="2"/>
        <v>0.15</v>
      </c>
      <c r="AK14" s="147">
        <f t="shared" si="3"/>
        <v>0.4</v>
      </c>
      <c r="AL14" s="152">
        <f>IFERROR(IF(AND(AF13="Probabilidad",AF14="Probabilidad"),(AL13-(+AL13*AK14)),IF(AF14="Probabilidad",(S13-(+S13*AK14)),IF(AF14="Impacto",AL13,""))),"")</f>
        <v>0.216</v>
      </c>
      <c r="AM14" s="152">
        <f>IFERROR(IF(AND(AF13="Impacto",AF14="Impacto"),(AM13-(+AM13*AK14)),IF(AF14="Impacto",(Y13-(+Y13*AK14)),IF(AF14="Probabilidad",AM13,""))),"")</f>
        <v>0.6</v>
      </c>
      <c r="AN14" s="153" t="s">
        <v>223</v>
      </c>
      <c r="AO14" s="153" t="s">
        <v>224</v>
      </c>
      <c r="AP14" s="153" t="s">
        <v>225</v>
      </c>
      <c r="AQ14" s="153" t="s">
        <v>226</v>
      </c>
      <c r="AR14" s="1031"/>
      <c r="AS14" s="1051"/>
      <c r="AT14" s="1051"/>
      <c r="AU14" s="1048"/>
      <c r="AV14" s="1051"/>
      <c r="AW14" s="1051"/>
      <c r="AX14" s="1048"/>
      <c r="AY14" s="1048"/>
      <c r="AZ14" s="1048"/>
      <c r="BA14" s="995"/>
      <c r="BB14" s="129" t="s">
        <v>236</v>
      </c>
      <c r="BC14" s="129" t="s">
        <v>237</v>
      </c>
      <c r="BD14" s="148">
        <f t="shared" ref="BD14:BD30" si="5">IF(SUM(BE14:BH14)=0,"",SUM(BE14:BH14))</f>
        <v>4</v>
      </c>
      <c r="BE14" s="154">
        <v>1</v>
      </c>
      <c r="BF14" s="154">
        <v>1</v>
      </c>
      <c r="BG14" s="154">
        <v>1</v>
      </c>
      <c r="BH14" s="154">
        <v>1</v>
      </c>
      <c r="BI14" s="129" t="s">
        <v>231</v>
      </c>
      <c r="BJ14" s="129" t="s">
        <v>232</v>
      </c>
      <c r="BK14" s="768" t="s">
        <v>3395</v>
      </c>
      <c r="BL14" s="768" t="s">
        <v>3396</v>
      </c>
      <c r="BM14" s="993">
        <v>1</v>
      </c>
      <c r="BN14" s="791">
        <v>1</v>
      </c>
      <c r="BO14" s="791"/>
      <c r="BP14" s="791"/>
      <c r="BQ14" s="156">
        <f>IF(SUM(BM14:BP14)=0,"",SUM(BM14:BP14))</f>
        <v>2</v>
      </c>
      <c r="BR14" s="157">
        <f t="shared" si="4"/>
        <v>0.5</v>
      </c>
      <c r="BS14" s="713" t="s">
        <v>3402</v>
      </c>
      <c r="BT14" s="149" t="s">
        <v>3398</v>
      </c>
      <c r="BU14" s="1299"/>
      <c r="BV14" s="1294"/>
      <c r="BW14" s="1294"/>
      <c r="BX14" s="1294"/>
      <c r="BY14" s="1552"/>
      <c r="BZ14" s="1552"/>
    </row>
    <row r="15" spans="1:78" ht="112.5" customHeight="1" x14ac:dyDescent="0.2">
      <c r="A15" s="1145"/>
      <c r="B15" s="1087"/>
      <c r="C15" s="1090"/>
      <c r="D15" s="1022"/>
      <c r="E15" s="1025"/>
      <c r="F15" s="1028"/>
      <c r="G15" s="1072"/>
      <c r="H15" s="1031"/>
      <c r="I15" s="995"/>
      <c r="J15" s="1034"/>
      <c r="K15" s="1037"/>
      <c r="L15" s="1039"/>
      <c r="M15" s="1070"/>
      <c r="N15" s="1039"/>
      <c r="O15" s="1039"/>
      <c r="P15" s="1072"/>
      <c r="Q15" s="1078"/>
      <c r="R15" s="995"/>
      <c r="S15" s="1057"/>
      <c r="T15" s="995"/>
      <c r="U15" s="1057"/>
      <c r="V15" s="995"/>
      <c r="W15" s="1057"/>
      <c r="X15" s="1060"/>
      <c r="Y15" s="1057"/>
      <c r="Z15" s="1057"/>
      <c r="AA15" s="1042"/>
      <c r="AB15" s="150">
        <v>3</v>
      </c>
      <c r="AC15" s="131" t="s">
        <v>238</v>
      </c>
      <c r="AD15" s="131">
        <v>2</v>
      </c>
      <c r="AE15" s="659" t="s">
        <v>239</v>
      </c>
      <c r="AF15" s="145" t="str">
        <f t="shared" si="0"/>
        <v>Probabilidad</v>
      </c>
      <c r="AG15" s="151" t="s">
        <v>221</v>
      </c>
      <c r="AH15" s="146">
        <f t="shared" si="1"/>
        <v>0.25</v>
      </c>
      <c r="AI15" s="151" t="s">
        <v>222</v>
      </c>
      <c r="AJ15" s="146">
        <f t="shared" si="2"/>
        <v>0.15</v>
      </c>
      <c r="AK15" s="147">
        <f t="shared" si="3"/>
        <v>0.4</v>
      </c>
      <c r="AL15" s="152">
        <f>IFERROR(IF(AND(AF14="Probabilidad",AF15="Probabilidad"),(AL14-(+AL14*AK15)),IF(AND(AF14="Impacto",AF15="Probabilidad"),(AL13-(+AL13*AK15)),IF(AF15="Impacto",AL14,""))),"")</f>
        <v>0.12959999999999999</v>
      </c>
      <c r="AM15" s="152">
        <f>IFERROR(IF(AND(AF14="Impacto",AF15="Impacto"),(AM14-(+AM14*AK15)),IF(AND(AF14="Probabilidad",AF15="Impacto"),(AM13-(+AM13*AK15)),IF(AF15="Probabilidad",AM14,""))),"")</f>
        <v>0.6</v>
      </c>
      <c r="AN15" s="153" t="s">
        <v>223</v>
      </c>
      <c r="AO15" s="153" t="s">
        <v>240</v>
      </c>
      <c r="AP15" s="153" t="s">
        <v>241</v>
      </c>
      <c r="AQ15" s="153" t="s">
        <v>242</v>
      </c>
      <c r="AR15" s="1031"/>
      <c r="AS15" s="1051"/>
      <c r="AT15" s="1051"/>
      <c r="AU15" s="1048"/>
      <c r="AV15" s="1051"/>
      <c r="AW15" s="1051"/>
      <c r="AX15" s="1048"/>
      <c r="AY15" s="1048"/>
      <c r="AZ15" s="1048"/>
      <c r="BA15" s="995"/>
      <c r="BB15" s="129"/>
      <c r="BC15" s="129"/>
      <c r="BD15" s="148" t="str">
        <f t="shared" si="5"/>
        <v/>
      </c>
      <c r="BE15" s="154"/>
      <c r="BF15" s="154"/>
      <c r="BG15" s="154"/>
      <c r="BH15" s="154"/>
      <c r="BI15" s="130"/>
      <c r="BJ15" s="130"/>
      <c r="BK15" s="130"/>
      <c r="BL15" s="130"/>
      <c r="BM15" s="155"/>
      <c r="BN15" s="155"/>
      <c r="BO15" s="155"/>
      <c r="BP15" s="155"/>
      <c r="BQ15" s="156" t="str">
        <f t="shared" ref="BQ15:BQ30" si="6">IF(SUM(BM15:BP15)=0,"",SUM(BM15:BP15))</f>
        <v/>
      </c>
      <c r="BR15" s="157" t="str">
        <f t="shared" si="4"/>
        <v/>
      </c>
      <c r="BS15" s="713" t="s">
        <v>3403</v>
      </c>
      <c r="BT15" s="131" t="s">
        <v>3399</v>
      </c>
      <c r="BU15" s="1299"/>
      <c r="BV15" s="1294"/>
      <c r="BW15" s="1294"/>
      <c r="BX15" s="1294"/>
      <c r="BY15" s="1552"/>
      <c r="BZ15" s="1552"/>
    </row>
    <row r="16" spans="1:78" ht="87" customHeight="1" x14ac:dyDescent="0.2">
      <c r="A16" s="1145"/>
      <c r="B16" s="1087"/>
      <c r="C16" s="1090"/>
      <c r="D16" s="1022"/>
      <c r="E16" s="1025"/>
      <c r="F16" s="1028"/>
      <c r="G16" s="1072"/>
      <c r="H16" s="1031"/>
      <c r="I16" s="995"/>
      <c r="J16" s="1034"/>
      <c r="K16" s="1037"/>
      <c r="L16" s="1039"/>
      <c r="M16" s="1070"/>
      <c r="N16" s="1039"/>
      <c r="O16" s="1039"/>
      <c r="P16" s="1072"/>
      <c r="Q16" s="1078"/>
      <c r="R16" s="995"/>
      <c r="S16" s="1057"/>
      <c r="T16" s="995"/>
      <c r="U16" s="1057"/>
      <c r="V16" s="995"/>
      <c r="W16" s="1057"/>
      <c r="X16" s="1060"/>
      <c r="Y16" s="1057"/>
      <c r="Z16" s="1057"/>
      <c r="AA16" s="1042"/>
      <c r="AB16" s="150">
        <v>4</v>
      </c>
      <c r="AC16" s="149" t="s">
        <v>243</v>
      </c>
      <c r="AD16" s="149">
        <v>2</v>
      </c>
      <c r="AE16" s="28" t="s">
        <v>244</v>
      </c>
      <c r="AF16" s="145" t="str">
        <f t="shared" si="0"/>
        <v>Probabilidad</v>
      </c>
      <c r="AG16" s="151" t="s">
        <v>221</v>
      </c>
      <c r="AH16" s="146">
        <f t="shared" si="1"/>
        <v>0.25</v>
      </c>
      <c r="AI16" s="151" t="s">
        <v>222</v>
      </c>
      <c r="AJ16" s="146">
        <f t="shared" si="2"/>
        <v>0.15</v>
      </c>
      <c r="AK16" s="147">
        <f t="shared" si="3"/>
        <v>0.4</v>
      </c>
      <c r="AL16" s="152">
        <f>IFERROR(IF(AND(AF15="Probabilidad",AF16="Probabilidad"),(AL15-(+AL15*AK16)),IF(AND(AF15="Impacto",AF16="Probabilidad"),(AL14-(+AL14*AK16)),IF(AF16="Impacto",AL15,""))),"")</f>
        <v>7.7759999999999996E-2</v>
      </c>
      <c r="AM16" s="152">
        <f>IFERROR(IF(AND(AF15="Impacto",AF16="Impacto"),(AM15-(+AM15*AK16)),IF(AND(AF15="Probabilidad",AF16="Impacto"),(AM14-(+AM14*AK16)),IF(AF16="Probabilidad",AM15,""))),"")</f>
        <v>0.6</v>
      </c>
      <c r="AN16" s="153" t="s">
        <v>223</v>
      </c>
      <c r="AO16" s="153" t="s">
        <v>245</v>
      </c>
      <c r="AP16" s="153" t="s">
        <v>241</v>
      </c>
      <c r="AQ16" s="153" t="s">
        <v>242</v>
      </c>
      <c r="AR16" s="1031"/>
      <c r="AS16" s="1051"/>
      <c r="AT16" s="1051"/>
      <c r="AU16" s="1048"/>
      <c r="AV16" s="1051"/>
      <c r="AW16" s="1051"/>
      <c r="AX16" s="1048"/>
      <c r="AY16" s="1048"/>
      <c r="AZ16" s="1048"/>
      <c r="BA16" s="995"/>
      <c r="BB16" s="129"/>
      <c r="BC16" s="129"/>
      <c r="BD16" s="148" t="str">
        <f t="shared" si="5"/>
        <v/>
      </c>
      <c r="BE16" s="154"/>
      <c r="BF16" s="154"/>
      <c r="BG16" s="154"/>
      <c r="BH16" s="154"/>
      <c r="BI16" s="130"/>
      <c r="BJ16" s="130"/>
      <c r="BK16" s="130"/>
      <c r="BL16" s="130"/>
      <c r="BM16" s="155"/>
      <c r="BN16" s="155"/>
      <c r="BO16" s="155"/>
      <c r="BP16" s="155"/>
      <c r="BQ16" s="156" t="str">
        <f t="shared" si="6"/>
        <v/>
      </c>
      <c r="BR16" s="157" t="str">
        <f t="shared" si="4"/>
        <v/>
      </c>
      <c r="BS16" s="713" t="s">
        <v>243</v>
      </c>
      <c r="BT16" s="149" t="s">
        <v>3400</v>
      </c>
      <c r="BU16" s="1299"/>
      <c r="BV16" s="1294"/>
      <c r="BW16" s="1294"/>
      <c r="BX16" s="1294"/>
      <c r="BY16" s="1552"/>
      <c r="BZ16" s="1552"/>
    </row>
    <row r="17" spans="1:78" ht="16" x14ac:dyDescent="0.2">
      <c r="A17" s="1145"/>
      <c r="B17" s="1087"/>
      <c r="C17" s="1090"/>
      <c r="D17" s="1022"/>
      <c r="E17" s="1025"/>
      <c r="F17" s="1028"/>
      <c r="G17" s="1072"/>
      <c r="H17" s="1031"/>
      <c r="I17" s="995"/>
      <c r="J17" s="1034"/>
      <c r="K17" s="1037"/>
      <c r="L17" s="1039"/>
      <c r="M17" s="1070"/>
      <c r="N17" s="1039"/>
      <c r="O17" s="1039"/>
      <c r="P17" s="1072"/>
      <c r="Q17" s="1078"/>
      <c r="R17" s="995"/>
      <c r="S17" s="1057"/>
      <c r="T17" s="995"/>
      <c r="U17" s="1057"/>
      <c r="V17" s="995"/>
      <c r="W17" s="1057"/>
      <c r="X17" s="1060"/>
      <c r="Y17" s="1057"/>
      <c r="Z17" s="1057"/>
      <c r="AA17" s="1042"/>
      <c r="AB17" s="150">
        <v>5</v>
      </c>
      <c r="AC17" s="158"/>
      <c r="AD17" s="158"/>
      <c r="AE17" s="149"/>
      <c r="AF17" s="145" t="str">
        <f t="shared" si="0"/>
        <v/>
      </c>
      <c r="AG17" s="151"/>
      <c r="AH17" s="146" t="str">
        <f t="shared" si="1"/>
        <v/>
      </c>
      <c r="AI17" s="151"/>
      <c r="AJ17" s="146" t="str">
        <f t="shared" si="2"/>
        <v/>
      </c>
      <c r="AK17" s="147" t="str">
        <f t="shared" si="3"/>
        <v/>
      </c>
      <c r="AL17" s="152" t="str">
        <f>IFERROR(IF(AND(AF16="Probabilidad",AF17="Probabilidad"),(AL16-(+AL16*AK17)),IF(AND(AF16="Impacto",AF17="Probabilidad"),(AL15-(+AL15*AK17)),IF(AF17="Impacto",AL16,""))),"")</f>
        <v/>
      </c>
      <c r="AM17" s="152" t="str">
        <f>IFERROR(IF(AND(AF16="Impacto",AF17="Impacto"),(AM16-(+AM16*AK17)),IF(AND(AF16="Probabilidad",AF17="Impacto"),(AM15-(+AM15*AK17)),IF(AF17="Probabilidad",AM16,""))),"")</f>
        <v/>
      </c>
      <c r="AN17" s="153"/>
      <c r="AO17" s="153"/>
      <c r="AP17" s="153"/>
      <c r="AQ17" s="153"/>
      <c r="AR17" s="1031"/>
      <c r="AS17" s="1051"/>
      <c r="AT17" s="1051"/>
      <c r="AU17" s="1048"/>
      <c r="AV17" s="1051"/>
      <c r="AW17" s="1051"/>
      <c r="AX17" s="1048"/>
      <c r="AY17" s="1048"/>
      <c r="AZ17" s="1048"/>
      <c r="BA17" s="995"/>
      <c r="BB17" s="129"/>
      <c r="BC17" s="129"/>
      <c r="BD17" s="148" t="str">
        <f t="shared" si="5"/>
        <v/>
      </c>
      <c r="BE17" s="154"/>
      <c r="BF17" s="154"/>
      <c r="BG17" s="154"/>
      <c r="BH17" s="154"/>
      <c r="BI17" s="130"/>
      <c r="BJ17" s="130"/>
      <c r="BK17" s="130"/>
      <c r="BL17" s="130"/>
      <c r="BM17" s="155"/>
      <c r="BN17" s="155"/>
      <c r="BO17" s="155"/>
      <c r="BP17" s="155"/>
      <c r="BQ17" s="156" t="str">
        <f t="shared" si="6"/>
        <v/>
      </c>
      <c r="BR17" s="157" t="str">
        <f t="shared" si="4"/>
        <v/>
      </c>
      <c r="BS17" s="713"/>
      <c r="BT17" s="149"/>
      <c r="BU17" s="1299"/>
      <c r="BV17" s="1294"/>
      <c r="BW17" s="1294"/>
      <c r="BX17" s="1294"/>
      <c r="BY17" s="1552"/>
      <c r="BZ17" s="1552"/>
    </row>
    <row r="18" spans="1:78" ht="17" thickBot="1" x14ac:dyDescent="0.25">
      <c r="A18" s="1145"/>
      <c r="B18" s="1087"/>
      <c r="C18" s="1090"/>
      <c r="D18" s="1023"/>
      <c r="E18" s="1026"/>
      <c r="F18" s="1029"/>
      <c r="G18" s="1072"/>
      <c r="H18" s="1032"/>
      <c r="I18" s="996"/>
      <c r="J18" s="1035"/>
      <c r="K18" s="1038"/>
      <c r="L18" s="1040"/>
      <c r="M18" s="1071"/>
      <c r="N18" s="1040"/>
      <c r="O18" s="1040"/>
      <c r="P18" s="1072"/>
      <c r="Q18" s="1078"/>
      <c r="R18" s="996"/>
      <c r="S18" s="1058"/>
      <c r="T18" s="996"/>
      <c r="U18" s="1058"/>
      <c r="V18" s="996"/>
      <c r="W18" s="1058"/>
      <c r="X18" s="1061"/>
      <c r="Y18" s="1058"/>
      <c r="Z18" s="1058"/>
      <c r="AA18" s="1043"/>
      <c r="AB18" s="162">
        <v>6</v>
      </c>
      <c r="AC18" s="160"/>
      <c r="AD18" s="160"/>
      <c r="AE18" s="160"/>
      <c r="AF18" s="98" t="str">
        <f t="shared" si="0"/>
        <v/>
      </c>
      <c r="AG18" s="163"/>
      <c r="AH18" s="161" t="str">
        <f t="shared" si="1"/>
        <v/>
      </c>
      <c r="AI18" s="163"/>
      <c r="AJ18" s="161" t="str">
        <f t="shared" si="2"/>
        <v/>
      </c>
      <c r="AK18" s="164" t="str">
        <f t="shared" si="3"/>
        <v/>
      </c>
      <c r="AL18" s="152" t="str">
        <f>IFERROR(IF(AND(AF17="Probabilidad",AF18="Probabilidad"),(AL17-(+AL17*AK18)),IF(AND(AF17="Impacto",AF18="Probabilidad"),(AL16-(+AL16*AK18)),IF(AF18="Impacto",AL17,""))),"")</f>
        <v/>
      </c>
      <c r="AM18" s="152" t="str">
        <f>IFERROR(IF(AND(AF17="Impacto",AF18="Impacto"),(AM17-(+AM17*AK18)),IF(AND(AF17="Probabilidad",AF18="Impacto"),(AM16-(+AM16*AK18)),IF(AF18="Probabilidad",AM17,""))),"")</f>
        <v/>
      </c>
      <c r="AN18" s="126"/>
      <c r="AO18" s="51"/>
      <c r="AP18" s="51"/>
      <c r="AQ18" s="51"/>
      <c r="AR18" s="1032"/>
      <c r="AS18" s="1052"/>
      <c r="AT18" s="1052"/>
      <c r="AU18" s="1049"/>
      <c r="AV18" s="1052"/>
      <c r="AW18" s="1052"/>
      <c r="AX18" s="1049"/>
      <c r="AY18" s="1049"/>
      <c r="AZ18" s="1049"/>
      <c r="BA18" s="996"/>
      <c r="BB18" s="165"/>
      <c r="BC18" s="165"/>
      <c r="BD18" s="159" t="str">
        <f t="shared" si="5"/>
        <v/>
      </c>
      <c r="BE18" s="166"/>
      <c r="BF18" s="166"/>
      <c r="BG18" s="166"/>
      <c r="BH18" s="166"/>
      <c r="BI18" s="167"/>
      <c r="BJ18" s="167"/>
      <c r="BK18" s="167"/>
      <c r="BL18" s="167"/>
      <c r="BM18" s="168"/>
      <c r="BN18" s="168"/>
      <c r="BO18" s="168"/>
      <c r="BP18" s="168"/>
      <c r="BQ18" s="169" t="str">
        <f t="shared" si="6"/>
        <v/>
      </c>
      <c r="BR18" s="170" t="str">
        <f t="shared" si="4"/>
        <v/>
      </c>
      <c r="BS18" s="713"/>
      <c r="BT18" s="160"/>
      <c r="BU18" s="1327"/>
      <c r="BV18" s="1295"/>
      <c r="BW18" s="1295"/>
      <c r="BX18" s="1295"/>
      <c r="BY18" s="1553"/>
      <c r="BZ18" s="1553"/>
    </row>
    <row r="19" spans="1:78" ht="77.25" customHeight="1" x14ac:dyDescent="0.2">
      <c r="A19" s="1145"/>
      <c r="B19" s="1087"/>
      <c r="C19" s="1090"/>
      <c r="D19" s="1021" t="s">
        <v>209</v>
      </c>
      <c r="E19" s="1024" t="s">
        <v>210</v>
      </c>
      <c r="F19" s="1027">
        <v>2</v>
      </c>
      <c r="G19" s="1000" t="s">
        <v>246</v>
      </c>
      <c r="H19" s="1030"/>
      <c r="I19" s="994"/>
      <c r="J19" s="1033" t="s">
        <v>247</v>
      </c>
      <c r="K19" s="1036" t="s">
        <v>213</v>
      </c>
      <c r="L19" s="1000" t="s">
        <v>214</v>
      </c>
      <c r="M19" s="1069" t="s">
        <v>248</v>
      </c>
      <c r="N19" s="1000"/>
      <c r="O19" s="1000"/>
      <c r="P19" s="1063" t="s">
        <v>249</v>
      </c>
      <c r="Q19" s="1297">
        <v>0.9</v>
      </c>
      <c r="R19" s="994" t="s">
        <v>250</v>
      </c>
      <c r="S19" s="1056">
        <f>IF(R19="Muy Alta",100%,IF(R19="Alta",80%,IF(R19="Media",60%,IF(R19="Baja",40%,IF(R19="Muy Baja",20%,"")))))</f>
        <v>0.4</v>
      </c>
      <c r="T19" s="994"/>
      <c r="U19" s="1056" t="str">
        <f>IF(T19="Catastrófico",100%,IF(T19="Mayor",80%,IF(T19="Moderado",60%,IF(T19="Menor",40%,IF(T19="Leve",20%,"")))))</f>
        <v/>
      </c>
      <c r="V19" s="994" t="s">
        <v>251</v>
      </c>
      <c r="W19" s="1056">
        <f>IF(V19="Catastrófico",100%,IF(V19="Mayor",80%,IF(V19="Moderado",60%,IF(V19="Menor",40%,IF(V19="Leve",20%,"")))))</f>
        <v>0.4</v>
      </c>
      <c r="X19" s="1059" t="str">
        <f>IF(Y19=100%,"Catastrófico",IF(Y19=80%,"Mayor",IF(Y19=60%,"Moderado",IF(Y19=40%,"Menor",IF(Y19=20%,"Leve","")))))</f>
        <v>Menor</v>
      </c>
      <c r="Y19" s="1056">
        <f>IF(AND(U19="",W19=""),"",MAX(U19,W19))</f>
        <v>0.4</v>
      </c>
      <c r="Z19" s="1056" t="str">
        <f>CONCATENATE(R19,X19)</f>
        <v>BajaMenor</v>
      </c>
      <c r="AA19" s="1047" t="str">
        <f>IF(Z19="Muy AltaLeve","Alto",IF(Z19="Muy AltaMenor","Alto",IF(Z19="Muy AltaModerado","Alto",IF(Z19="Muy AltaMayor","Alto",IF(Z19="Muy AltaCatastrófico","Extremo",IF(Z19="AltaLeve","Moderado",IF(Z19="AltaMenor","Moderado",IF(Z19="AltaModerado","Alto",IF(Z19="AltaMayor","Alto",IF(Z19="AltaCatastrófico","Extremo",IF(Z19="MediaLeve","Moderado",IF(Z19="MediaMenor","Moderado",IF(Z19="MediaModerado","Moderado",IF(Z19="MediaMayor","Alto",IF(Z19="MediaCatastrófico","Extremo",IF(Z19="BajaLeve","Bajo",IF(Z19="BajaMenor","Moderado",IF(Z19="BajaModerado","Moderado",IF(Z19="BajaMayor","Alto",IF(Z19="BajaCatastrófico","Extremo",IF(Z19="Muy BajaLeve","Bajo",IF(Z19="Muy BajaMenor","Bajo",IF(Z19="Muy BajaModerado","Moderado",IF(Z19="Muy BajaMayor","Alto",IF(Z19="Muy BajaCatastrófico","Extremo","")))))))))))))))))))))))))</f>
        <v>Moderado</v>
      </c>
      <c r="AB19" s="97">
        <v>1</v>
      </c>
      <c r="AC19" s="12" t="s">
        <v>252</v>
      </c>
      <c r="AD19" s="12">
        <v>1</v>
      </c>
      <c r="AE19" s="447" t="s">
        <v>253</v>
      </c>
      <c r="AF19" s="99" t="str">
        <f t="shared" si="0"/>
        <v>Probabilidad</v>
      </c>
      <c r="AG19" s="10" t="s">
        <v>221</v>
      </c>
      <c r="AH19" s="14">
        <f t="shared" si="1"/>
        <v>0.25</v>
      </c>
      <c r="AI19" s="10" t="s">
        <v>222</v>
      </c>
      <c r="AJ19" s="14">
        <f t="shared" si="2"/>
        <v>0.15</v>
      </c>
      <c r="AK19" s="101">
        <f t="shared" si="3"/>
        <v>0.4</v>
      </c>
      <c r="AL19" s="100">
        <f>IFERROR(IF(AF19="Probabilidad",(S19-(+S19*AK19)),IF(AF19="Impacto",S19,"")),"")</f>
        <v>0.24</v>
      </c>
      <c r="AM19" s="100">
        <f>IFERROR(IF(AF19="Impacto",(Y19-(+Y19*AK19)),IF(AF19="Probabilidad",Y19,"")),"")</f>
        <v>0.4</v>
      </c>
      <c r="AN19" s="50" t="s">
        <v>223</v>
      </c>
      <c r="AO19" s="50" t="s">
        <v>224</v>
      </c>
      <c r="AP19" s="50" t="s">
        <v>225</v>
      </c>
      <c r="AQ19" s="50" t="s">
        <v>226</v>
      </c>
      <c r="AR19" s="1062" t="s">
        <v>254</v>
      </c>
      <c r="AS19" s="1050">
        <f>S19</f>
        <v>0.4</v>
      </c>
      <c r="AT19" s="1050">
        <f>IF(AL19="","",MIN(AL19:AL24))</f>
        <v>5.183999999999999E-2</v>
      </c>
      <c r="AU19" s="1047" t="str">
        <f>IFERROR(IF(AT19="","",IF(AT19&lt;=0.2,"Muy Baja",IF(AT19&lt;=0.4,"Baja",IF(AT19&lt;=0.6,"Media",IF(AT19&lt;=0.8,"Alta","Muy Alta"))))),"")</f>
        <v>Muy Baja</v>
      </c>
      <c r="AV19" s="1050">
        <f>Y19</f>
        <v>0.4</v>
      </c>
      <c r="AW19" s="1050">
        <f>IF(AM19="","",MIN(AM19:AM24))</f>
        <v>0.30000000000000004</v>
      </c>
      <c r="AX19" s="1047" t="str">
        <f>IFERROR(IF(AW19="","",IF(AW19&lt;=0.2,"Leve",IF(AW19&lt;=0.4,"Menor",IF(AW19&lt;=0.6,"Moderado",IF(AW19&lt;=0.8,"Mayor","Catastrófico"))))),"")</f>
        <v>Menor</v>
      </c>
      <c r="AY19" s="1047" t="str">
        <f>AA19</f>
        <v>Moderado</v>
      </c>
      <c r="AZ19" s="1047" t="str">
        <f>IFERROR(IF(OR(AND(AU19="Muy Baja",AX19="Leve"),AND(AU19="Muy Baja",AX19="Menor"),AND(AU19="Baja",AX19="Leve")),"Bajo",IF(OR(AND(AU19="Muy baja",AX19="Moderado"),AND(AU19="Baja",AX19="Menor"),AND(AU19="Baja",AX19="Moderado"),AND(AU19="Media",AX19="Leve"),AND(AU19="Media",AX19="Menor"),AND(AU19="Media",AX19="Moderado"),AND(AU19="Alta",AX19="Leve"),AND(AU19="Alta",AX19="Menor")),"Moderado",IF(OR(AND(AU19="Muy Baja",AX19="Mayor"),AND(AU19="Baja",AX19="Mayor"),AND(AU19="Media",AX19="Mayor"),AND(AU19="Alta",AX19="Moderado"),AND(AU19="Alta",AX19="Mayor"),AND(AU19="Muy Alta",AX19="Leve"),AND(AU19="Muy Alta",AX19="Menor"),AND(AU19="Muy Alta",AX19="Moderado"),AND(AU19="Muy Alta",AX19="Mayor")),"Alto",IF(OR(AND(AU19="Muy Baja",AX19="Catastrófico"),AND(AU19="Baja",AX19="Catastrófico"),AND(AU19="Media",AX19="Catastrófico"),AND(AU19="Alta",AX19="Catastrófico"),AND(AU19="Muy Alta",AX19="Catastrófico")),"Extremo","")))),"")</f>
        <v>Bajo</v>
      </c>
      <c r="BA19" s="994" t="s">
        <v>255</v>
      </c>
      <c r="BB19" s="130"/>
      <c r="BC19" s="130"/>
      <c r="BD19" s="103" t="str">
        <f t="shared" si="5"/>
        <v/>
      </c>
      <c r="BE19" s="9"/>
      <c r="BF19" s="9"/>
      <c r="BG19" s="9"/>
      <c r="BH19" s="9"/>
      <c r="BI19" s="130"/>
      <c r="BJ19" s="130"/>
      <c r="BK19" s="46"/>
      <c r="BL19" s="46"/>
      <c r="BM19" s="48"/>
      <c r="BN19" s="48"/>
      <c r="BO19" s="48"/>
      <c r="BP19" s="48"/>
      <c r="BQ19" s="104" t="str">
        <f t="shared" si="6"/>
        <v/>
      </c>
      <c r="BR19" s="128" t="str">
        <f t="shared" si="4"/>
        <v/>
      </c>
      <c r="BS19" s="710" t="s">
        <v>252</v>
      </c>
      <c r="BT19" s="12" t="s">
        <v>3407</v>
      </c>
      <c r="BU19" s="1299" t="s">
        <v>3412</v>
      </c>
      <c r="BV19" s="1293" t="s">
        <v>3405</v>
      </c>
      <c r="BW19" s="1293" t="s">
        <v>2469</v>
      </c>
      <c r="BX19" s="1293" t="s">
        <v>2469</v>
      </c>
      <c r="BY19" s="1003" t="s">
        <v>3413</v>
      </c>
      <c r="BZ19" s="1003"/>
    </row>
    <row r="20" spans="1:78" ht="77.25" customHeight="1" x14ac:dyDescent="0.2">
      <c r="A20" s="1145"/>
      <c r="B20" s="1087"/>
      <c r="C20" s="1090"/>
      <c r="D20" s="1022"/>
      <c r="E20" s="1025"/>
      <c r="F20" s="1028"/>
      <c r="G20" s="1039"/>
      <c r="H20" s="1031"/>
      <c r="I20" s="995"/>
      <c r="J20" s="1034"/>
      <c r="K20" s="1037"/>
      <c r="L20" s="1039"/>
      <c r="M20" s="1070"/>
      <c r="N20" s="1039"/>
      <c r="O20" s="1039"/>
      <c r="P20" s="1072"/>
      <c r="Q20" s="1297"/>
      <c r="R20" s="995"/>
      <c r="S20" s="1057"/>
      <c r="T20" s="995"/>
      <c r="U20" s="1057"/>
      <c r="V20" s="995"/>
      <c r="W20" s="1057"/>
      <c r="X20" s="1060"/>
      <c r="Y20" s="1057"/>
      <c r="Z20" s="1057"/>
      <c r="AA20" s="1048"/>
      <c r="AB20" s="150">
        <v>2</v>
      </c>
      <c r="AC20" s="149" t="s">
        <v>256</v>
      </c>
      <c r="AD20" s="149" t="s">
        <v>257</v>
      </c>
      <c r="AE20" s="659" t="s">
        <v>258</v>
      </c>
      <c r="AF20" s="171" t="str">
        <f>IF(OR(AG20="Preventivo",AG20="Detectivo"),"Probabilidad",IF(AG20="Correctivo","Impacto",""))</f>
        <v>Probabilidad</v>
      </c>
      <c r="AG20" s="153" t="s">
        <v>221</v>
      </c>
      <c r="AH20" s="146">
        <f t="shared" si="1"/>
        <v>0.25</v>
      </c>
      <c r="AI20" s="153" t="s">
        <v>222</v>
      </c>
      <c r="AJ20" s="146">
        <f t="shared" si="2"/>
        <v>0.15</v>
      </c>
      <c r="AK20" s="147">
        <f t="shared" si="3"/>
        <v>0.4</v>
      </c>
      <c r="AL20" s="172">
        <f>IFERROR(IF(AND(AF19="Probabilidad",AF20="Probabilidad"),(AL19-(+AL19*AK20)),IF(AF20="Probabilidad",(S19-(+S19*AK20)),IF(AF20="Impacto",AL19,""))),"")</f>
        <v>0.14399999999999999</v>
      </c>
      <c r="AM20" s="172">
        <f>IFERROR(IF(AND(AF19="Impacto",AF20="Impacto"),(AM19-(+AM19*AK20)),IF(AF20="Impacto",(Y19-(+Y19*AK20)),IF(AF20="Probabilidad",AM19,""))),"")</f>
        <v>0.4</v>
      </c>
      <c r="AN20" s="153" t="s">
        <v>223</v>
      </c>
      <c r="AO20" s="153" t="s">
        <v>245</v>
      </c>
      <c r="AP20" s="153" t="s">
        <v>241</v>
      </c>
      <c r="AQ20" s="153" t="s">
        <v>226</v>
      </c>
      <c r="AR20" s="1031"/>
      <c r="AS20" s="1051"/>
      <c r="AT20" s="1051"/>
      <c r="AU20" s="1048"/>
      <c r="AV20" s="1051"/>
      <c r="AW20" s="1051"/>
      <c r="AX20" s="1048"/>
      <c r="AY20" s="1048"/>
      <c r="AZ20" s="1048"/>
      <c r="BA20" s="995"/>
      <c r="BB20" s="130"/>
      <c r="BC20" s="130"/>
      <c r="BD20" s="173" t="str">
        <f t="shared" si="5"/>
        <v/>
      </c>
      <c r="BE20" s="149"/>
      <c r="BF20" s="149"/>
      <c r="BG20" s="149"/>
      <c r="BH20" s="149"/>
      <c r="BI20" s="130"/>
      <c r="BJ20" s="130"/>
      <c r="BK20" s="130"/>
      <c r="BL20" s="130"/>
      <c r="BM20" s="155"/>
      <c r="BN20" s="155"/>
      <c r="BO20" s="155"/>
      <c r="BP20" s="155"/>
      <c r="BQ20" s="156" t="str">
        <f t="shared" si="6"/>
        <v/>
      </c>
      <c r="BR20" s="157" t="str">
        <f t="shared" si="4"/>
        <v/>
      </c>
      <c r="BS20" s="304" t="s">
        <v>256</v>
      </c>
      <c r="BT20" s="149" t="s">
        <v>3408</v>
      </c>
      <c r="BU20" s="1299"/>
      <c r="BV20" s="1294"/>
      <c r="BW20" s="1294"/>
      <c r="BX20" s="1294"/>
      <c r="BY20" s="1554"/>
      <c r="BZ20" s="1554"/>
    </row>
    <row r="21" spans="1:78" ht="77.25" customHeight="1" x14ac:dyDescent="0.2">
      <c r="A21" s="1145"/>
      <c r="B21" s="1087"/>
      <c r="C21" s="1090"/>
      <c r="D21" s="1022"/>
      <c r="E21" s="1025"/>
      <c r="F21" s="1028"/>
      <c r="G21" s="1039"/>
      <c r="H21" s="1031"/>
      <c r="I21" s="995"/>
      <c r="J21" s="1034"/>
      <c r="K21" s="1037"/>
      <c r="L21" s="1039"/>
      <c r="M21" s="1070"/>
      <c r="N21" s="1039"/>
      <c r="O21" s="1039"/>
      <c r="P21" s="1072"/>
      <c r="Q21" s="1297"/>
      <c r="R21" s="995"/>
      <c r="S21" s="1057"/>
      <c r="T21" s="995"/>
      <c r="U21" s="1057"/>
      <c r="V21" s="995"/>
      <c r="W21" s="1057"/>
      <c r="X21" s="1060"/>
      <c r="Y21" s="1057"/>
      <c r="Z21" s="1057"/>
      <c r="AA21" s="1048"/>
      <c r="AB21" s="150">
        <v>3</v>
      </c>
      <c r="AC21" s="131" t="s">
        <v>259</v>
      </c>
      <c r="AD21" s="131">
        <v>3</v>
      </c>
      <c r="AE21" s="659" t="s">
        <v>260</v>
      </c>
      <c r="AF21" s="145" t="str">
        <f>IF(OR(AG21="Preventivo",AG21="Detectivo"),"Probabilidad",IF(AG21="Correctivo","Impacto",""))</f>
        <v>Probabilidad</v>
      </c>
      <c r="AG21" s="151" t="s">
        <v>221</v>
      </c>
      <c r="AH21" s="146">
        <f t="shared" si="1"/>
        <v>0.25</v>
      </c>
      <c r="AI21" s="151" t="s">
        <v>222</v>
      </c>
      <c r="AJ21" s="146">
        <f t="shared" si="2"/>
        <v>0.15</v>
      </c>
      <c r="AK21" s="147">
        <f t="shared" si="3"/>
        <v>0.4</v>
      </c>
      <c r="AL21" s="152">
        <f>IFERROR(IF(AND(AF20="Probabilidad",AF21="Probabilidad"),(AL20-(+AL20*AK21)),IF(AND(AF20="Impacto",AF21="Probabilidad"),(AL19-(+AL19*AK21)),IF(AF21="Impacto",AL20,""))),"")</f>
        <v>8.6399999999999991E-2</v>
      </c>
      <c r="AM21" s="152">
        <f>IFERROR(IF(AND(AF20="Impacto",AF21="Impacto"),(AM20-(+AM20*AK21)),IF(AND(AF20="Probabilidad",AF21="Impacto"),(AM19-(+AM19*AK21)),IF(AF21="Probabilidad",AM20,""))),"")</f>
        <v>0.4</v>
      </c>
      <c r="AN21" s="153" t="s">
        <v>223</v>
      </c>
      <c r="AO21" s="153" t="s">
        <v>240</v>
      </c>
      <c r="AP21" s="153" t="s">
        <v>241</v>
      </c>
      <c r="AQ21" s="153" t="s">
        <v>226</v>
      </c>
      <c r="AR21" s="1031"/>
      <c r="AS21" s="1051"/>
      <c r="AT21" s="1051"/>
      <c r="AU21" s="1048"/>
      <c r="AV21" s="1051"/>
      <c r="AW21" s="1051"/>
      <c r="AX21" s="1048"/>
      <c r="AY21" s="1048"/>
      <c r="AZ21" s="1048"/>
      <c r="BA21" s="995"/>
      <c r="BB21" s="130"/>
      <c r="BC21" s="130"/>
      <c r="BD21" s="173" t="str">
        <f t="shared" si="5"/>
        <v/>
      </c>
      <c r="BE21" s="149"/>
      <c r="BF21" s="149"/>
      <c r="BG21" s="149"/>
      <c r="BH21" s="149"/>
      <c r="BI21" s="130"/>
      <c r="BJ21" s="130"/>
      <c r="BK21" s="130"/>
      <c r="BL21" s="130"/>
      <c r="BM21" s="155"/>
      <c r="BN21" s="155"/>
      <c r="BO21" s="155"/>
      <c r="BP21" s="155"/>
      <c r="BQ21" s="156" t="str">
        <f t="shared" si="6"/>
        <v/>
      </c>
      <c r="BR21" s="157" t="str">
        <f t="shared" si="4"/>
        <v/>
      </c>
      <c r="BS21" s="304" t="s">
        <v>259</v>
      </c>
      <c r="BT21" s="149" t="s">
        <v>3409</v>
      </c>
      <c r="BU21" s="1299"/>
      <c r="BV21" s="1294"/>
      <c r="BW21" s="1294"/>
      <c r="BX21" s="1294"/>
      <c r="BY21" s="1554"/>
      <c r="BZ21" s="1554"/>
    </row>
    <row r="22" spans="1:78" ht="77.25" customHeight="1" x14ac:dyDescent="0.2">
      <c r="A22" s="1145"/>
      <c r="B22" s="1087"/>
      <c r="C22" s="1090"/>
      <c r="D22" s="1022"/>
      <c r="E22" s="1025"/>
      <c r="F22" s="1028"/>
      <c r="G22" s="1039"/>
      <c r="H22" s="1031"/>
      <c r="I22" s="995"/>
      <c r="J22" s="1034"/>
      <c r="K22" s="1037"/>
      <c r="L22" s="1039"/>
      <c r="M22" s="1070"/>
      <c r="N22" s="1039"/>
      <c r="O22" s="1039"/>
      <c r="P22" s="1072"/>
      <c r="Q22" s="1297"/>
      <c r="R22" s="995"/>
      <c r="S22" s="1057"/>
      <c r="T22" s="995"/>
      <c r="U22" s="1057"/>
      <c r="V22" s="995"/>
      <c r="W22" s="1057"/>
      <c r="X22" s="1060"/>
      <c r="Y22" s="1057"/>
      <c r="Z22" s="1057"/>
      <c r="AA22" s="1048"/>
      <c r="AB22" s="150">
        <v>4</v>
      </c>
      <c r="AC22" s="149" t="s">
        <v>261</v>
      </c>
      <c r="AD22" s="149">
        <v>3</v>
      </c>
      <c r="AE22" s="659" t="s">
        <v>262</v>
      </c>
      <c r="AF22" s="145" t="str">
        <f t="shared" si="0"/>
        <v>Probabilidad</v>
      </c>
      <c r="AG22" s="151" t="s">
        <v>221</v>
      </c>
      <c r="AH22" s="146">
        <f t="shared" si="1"/>
        <v>0.25</v>
      </c>
      <c r="AI22" s="151" t="s">
        <v>222</v>
      </c>
      <c r="AJ22" s="146">
        <f t="shared" si="2"/>
        <v>0.15</v>
      </c>
      <c r="AK22" s="147">
        <f t="shared" si="3"/>
        <v>0.4</v>
      </c>
      <c r="AL22" s="152">
        <f>IFERROR(IF(AND(AF21="Probabilidad",AF22="Probabilidad"),(AL21-(+AL21*AK22)),IF(AND(AF21="Impacto",AF22="Probabilidad"),(AL20-(+AL20*AK22)),IF(AF22="Impacto",AL21,""))),"")</f>
        <v>5.183999999999999E-2</v>
      </c>
      <c r="AM22" s="152">
        <f>IFERROR(IF(AND(AF21="Impacto",AF22="Impacto"),(AM21-(+AM21*AK22)),IF(AND(AF21="Probabilidad",AF22="Impacto"),(AM20-(+AM20*AK22)),IF(AF22="Probabilidad",AM21,""))),"")</f>
        <v>0.4</v>
      </c>
      <c r="AN22" s="153" t="s">
        <v>223</v>
      </c>
      <c r="AO22" s="153" t="s">
        <v>240</v>
      </c>
      <c r="AP22" s="153" t="s">
        <v>241</v>
      </c>
      <c r="AQ22" s="153" t="s">
        <v>226</v>
      </c>
      <c r="AR22" s="1031"/>
      <c r="AS22" s="1051"/>
      <c r="AT22" s="1051"/>
      <c r="AU22" s="1048"/>
      <c r="AV22" s="1051"/>
      <c r="AW22" s="1051"/>
      <c r="AX22" s="1048"/>
      <c r="AY22" s="1048"/>
      <c r="AZ22" s="1048"/>
      <c r="BA22" s="995"/>
      <c r="BB22" s="130"/>
      <c r="BC22" s="130"/>
      <c r="BD22" s="173" t="str">
        <f t="shared" si="5"/>
        <v/>
      </c>
      <c r="BE22" s="149"/>
      <c r="BF22" s="149"/>
      <c r="BG22" s="149"/>
      <c r="BH22" s="149"/>
      <c r="BI22" s="130"/>
      <c r="BJ22" s="130"/>
      <c r="BK22" s="130"/>
      <c r="BL22" s="130"/>
      <c r="BM22" s="155"/>
      <c r="BN22" s="155"/>
      <c r="BO22" s="155"/>
      <c r="BP22" s="155"/>
      <c r="BQ22" s="156" t="str">
        <f t="shared" si="6"/>
        <v/>
      </c>
      <c r="BR22" s="157" t="str">
        <f t="shared" si="4"/>
        <v/>
      </c>
      <c r="BS22" s="304" t="s">
        <v>261</v>
      </c>
      <c r="BT22" s="149" t="s">
        <v>3410</v>
      </c>
      <c r="BU22" s="1299"/>
      <c r="BV22" s="1294"/>
      <c r="BW22" s="1294"/>
      <c r="BX22" s="1294"/>
      <c r="BY22" s="1554"/>
      <c r="BZ22" s="1554"/>
    </row>
    <row r="23" spans="1:78" ht="77.25" customHeight="1" x14ac:dyDescent="0.2">
      <c r="A23" s="1145"/>
      <c r="B23" s="1087"/>
      <c r="C23" s="1090"/>
      <c r="D23" s="1022"/>
      <c r="E23" s="1025"/>
      <c r="F23" s="1028"/>
      <c r="G23" s="1039"/>
      <c r="H23" s="1031"/>
      <c r="I23" s="995"/>
      <c r="J23" s="1034"/>
      <c r="K23" s="1037"/>
      <c r="L23" s="1039"/>
      <c r="M23" s="1070"/>
      <c r="N23" s="1039"/>
      <c r="O23" s="1039"/>
      <c r="P23" s="1072"/>
      <c r="Q23" s="1297"/>
      <c r="R23" s="995"/>
      <c r="S23" s="1057"/>
      <c r="T23" s="995"/>
      <c r="U23" s="1057"/>
      <c r="V23" s="995"/>
      <c r="W23" s="1057"/>
      <c r="X23" s="1060"/>
      <c r="Y23" s="1057"/>
      <c r="Z23" s="1057"/>
      <c r="AA23" s="1048"/>
      <c r="AB23" s="150">
        <v>5</v>
      </c>
      <c r="AC23" s="149" t="s">
        <v>263</v>
      </c>
      <c r="AD23" s="174"/>
      <c r="AE23" s="185" t="s">
        <v>262</v>
      </c>
      <c r="AF23" s="145" t="str">
        <f t="shared" si="0"/>
        <v>Impacto</v>
      </c>
      <c r="AG23" s="151" t="s">
        <v>264</v>
      </c>
      <c r="AH23" s="146">
        <f t="shared" si="1"/>
        <v>0.1</v>
      </c>
      <c r="AI23" s="151" t="s">
        <v>222</v>
      </c>
      <c r="AJ23" s="146">
        <f t="shared" si="2"/>
        <v>0.15</v>
      </c>
      <c r="AK23" s="147">
        <f t="shared" si="3"/>
        <v>0.25</v>
      </c>
      <c r="AL23" s="152">
        <f>IFERROR(IF(AND(AF22="Probabilidad",AF23="Probabilidad"),(AL22-(+AL22*AK23)),IF(AND(AF22="Impacto",AF23="Probabilidad"),(AL21-(+AL21*AK23)),IF(AF23="Impacto",AL22,""))),"")</f>
        <v>5.183999999999999E-2</v>
      </c>
      <c r="AM23" s="152">
        <f>IFERROR(IF(AND(AF22="Impacto",AF23="Impacto"),(AM22-(+AM22*AK23)),IF(AND(AF22="Probabilidad",AF23="Impacto"),(AM21-(+AM21*AK23)),IF(AF23="Probabilidad",AM22,""))),"")</f>
        <v>0.30000000000000004</v>
      </c>
      <c r="AN23" s="153" t="s">
        <v>223</v>
      </c>
      <c r="AO23" s="153" t="s">
        <v>240</v>
      </c>
      <c r="AP23" s="153" t="s">
        <v>241</v>
      </c>
      <c r="AQ23" s="153" t="s">
        <v>226</v>
      </c>
      <c r="AR23" s="1031"/>
      <c r="AS23" s="1051"/>
      <c r="AT23" s="1051"/>
      <c r="AU23" s="1048"/>
      <c r="AV23" s="1051"/>
      <c r="AW23" s="1051"/>
      <c r="AX23" s="1048"/>
      <c r="AY23" s="1048"/>
      <c r="AZ23" s="1048"/>
      <c r="BA23" s="995"/>
      <c r="BB23" s="130"/>
      <c r="BC23" s="130"/>
      <c r="BD23" s="173" t="str">
        <f t="shared" si="5"/>
        <v/>
      </c>
      <c r="BE23" s="149"/>
      <c r="BF23" s="149"/>
      <c r="BG23" s="149"/>
      <c r="BH23" s="149"/>
      <c r="BI23" s="130"/>
      <c r="BJ23" s="130"/>
      <c r="BK23" s="130"/>
      <c r="BL23" s="130"/>
      <c r="BM23" s="155"/>
      <c r="BN23" s="155"/>
      <c r="BO23" s="155"/>
      <c r="BP23" s="155"/>
      <c r="BQ23" s="156" t="str">
        <f t="shared" si="6"/>
        <v/>
      </c>
      <c r="BR23" s="157" t="str">
        <f t="shared" si="4"/>
        <v/>
      </c>
      <c r="BS23" s="304" t="s">
        <v>263</v>
      </c>
      <c r="BT23" s="149" t="s">
        <v>3411</v>
      </c>
      <c r="BU23" s="1299"/>
      <c r="BV23" s="1294"/>
      <c r="BW23" s="1294"/>
      <c r="BX23" s="1294"/>
      <c r="BY23" s="1554"/>
      <c r="BZ23" s="1554"/>
    </row>
    <row r="24" spans="1:78" ht="17" thickBot="1" x14ac:dyDescent="0.25">
      <c r="A24" s="1145"/>
      <c r="B24" s="1087"/>
      <c r="C24" s="1090"/>
      <c r="D24" s="1296"/>
      <c r="E24" s="1025"/>
      <c r="F24" s="1221"/>
      <c r="G24" s="1092"/>
      <c r="H24" s="1031"/>
      <c r="I24" s="1062"/>
      <c r="J24" s="1034"/>
      <c r="K24" s="1037"/>
      <c r="L24" s="1092"/>
      <c r="M24" s="1070"/>
      <c r="N24" s="1092"/>
      <c r="O24" s="1092"/>
      <c r="P24" s="1230"/>
      <c r="Q24" s="1298"/>
      <c r="R24" s="1062"/>
      <c r="S24" s="1112"/>
      <c r="T24" s="1062"/>
      <c r="U24" s="1112"/>
      <c r="V24" s="1062"/>
      <c r="W24" s="1112"/>
      <c r="X24" s="1096"/>
      <c r="Y24" s="1112"/>
      <c r="Z24" s="1112"/>
      <c r="AA24" s="1122"/>
      <c r="AB24" s="293">
        <v>6</v>
      </c>
      <c r="AC24" s="291"/>
      <c r="AD24" s="291"/>
      <c r="AE24" s="291"/>
      <c r="AF24" s="98" t="str">
        <f t="shared" si="0"/>
        <v/>
      </c>
      <c r="AG24" s="239"/>
      <c r="AH24" s="292" t="str">
        <f t="shared" si="1"/>
        <v/>
      </c>
      <c r="AI24" s="239"/>
      <c r="AJ24" s="292" t="str">
        <f t="shared" si="2"/>
        <v/>
      </c>
      <c r="AK24" s="294" t="str">
        <f t="shared" si="3"/>
        <v/>
      </c>
      <c r="AL24" s="295" t="str">
        <f>IFERROR(IF(AND(AF23="Probabilidad",AF24="Probabilidad"),(AL23-(+AL23*AK24)),IF(AND(AF23="Impacto",AF24="Probabilidad"),(AL22-(+AL22*AK24)),IF(AF24="Impacto",AL23,""))),"")</f>
        <v/>
      </c>
      <c r="AM24" s="295" t="str">
        <f>IFERROR(IF(AND(AF23="Impacto",AF24="Impacto"),(AM23-(+AM23*AK24)),IF(AND(AF23="Probabilidad",AF24="Impacto"),(AM22-(+AM22*AK24)),IF(AF24="Probabilidad",AM23,""))),"")</f>
        <v/>
      </c>
      <c r="AN24" s="126"/>
      <c r="AO24" s="126"/>
      <c r="AP24" s="126"/>
      <c r="AQ24" s="126"/>
      <c r="AR24" s="1031"/>
      <c r="AS24" s="1093"/>
      <c r="AT24" s="1093"/>
      <c r="AU24" s="1122"/>
      <c r="AV24" s="1093"/>
      <c r="AW24" s="1093"/>
      <c r="AX24" s="1122"/>
      <c r="AY24" s="1122"/>
      <c r="AZ24" s="1122"/>
      <c r="BA24" s="1062"/>
      <c r="BB24" s="210"/>
      <c r="BC24" s="210"/>
      <c r="BD24" s="327" t="str">
        <f t="shared" si="5"/>
        <v/>
      </c>
      <c r="BE24" s="291"/>
      <c r="BF24" s="291"/>
      <c r="BG24" s="291"/>
      <c r="BH24" s="291"/>
      <c r="BI24" s="210"/>
      <c r="BJ24" s="210"/>
      <c r="BK24" s="210"/>
      <c r="BL24" s="210"/>
      <c r="BM24" s="297"/>
      <c r="BN24" s="297"/>
      <c r="BO24" s="297"/>
      <c r="BP24" s="297"/>
      <c r="BQ24" s="298" t="str">
        <f t="shared" si="6"/>
        <v/>
      </c>
      <c r="BR24" s="299" t="str">
        <f t="shared" si="4"/>
        <v/>
      </c>
      <c r="BS24" s="711"/>
      <c r="BT24" s="160"/>
      <c r="BU24" s="1299"/>
      <c r="BV24" s="1295"/>
      <c r="BW24" s="1295"/>
      <c r="BX24" s="1295"/>
      <c r="BY24" s="1555"/>
      <c r="BZ24" s="1555"/>
    </row>
    <row r="25" spans="1:78" ht="97.5" customHeight="1" x14ac:dyDescent="0.2">
      <c r="A25" s="1145"/>
      <c r="B25" s="1087"/>
      <c r="C25" s="1090"/>
      <c r="D25" s="1150" t="s">
        <v>209</v>
      </c>
      <c r="E25" s="1024" t="s">
        <v>210</v>
      </c>
      <c r="F25" s="1027">
        <v>3</v>
      </c>
      <c r="G25" s="1000" t="s">
        <v>265</v>
      </c>
      <c r="H25" s="1024"/>
      <c r="I25" s="1300"/>
      <c r="J25" s="1303" t="s">
        <v>266</v>
      </c>
      <c r="K25" s="1036" t="s">
        <v>213</v>
      </c>
      <c r="L25" s="1000" t="s">
        <v>214</v>
      </c>
      <c r="M25" s="1069" t="s">
        <v>267</v>
      </c>
      <c r="N25" s="1000"/>
      <c r="O25" s="1000"/>
      <c r="P25" s="1063" t="s">
        <v>268</v>
      </c>
      <c r="Q25" s="1053">
        <v>0.95</v>
      </c>
      <c r="R25" s="994" t="s">
        <v>269</v>
      </c>
      <c r="S25" s="1056">
        <f>IF(R25="Muy Alta",100%,IF(R25="Alta",80%,IF(R25="Media",60%,IF(R25="Baja",40%,IF(R25="Muy Baja",20%,"")))))</f>
        <v>0.2</v>
      </c>
      <c r="T25" s="994"/>
      <c r="U25" s="1056" t="str">
        <f>IF(T25="Catastrófico",100%,IF(T25="Mayor",80%,IF(T25="Moderado",60%,IF(T25="Menor",40%,IF(T25="Leve",20%,"")))))</f>
        <v/>
      </c>
      <c r="V25" s="994" t="s">
        <v>251</v>
      </c>
      <c r="W25" s="1056">
        <f>IF(V25="Catastrófico",100%,IF(V25="Mayor",80%,IF(V25="Moderado",60%,IF(V25="Menor",40%,IF(V25="Leve",20%,"")))))</f>
        <v>0.4</v>
      </c>
      <c r="X25" s="1059" t="str">
        <f>IF(Y25=100%,"Catastrófico",IF(Y25=80%,"Mayor",IF(Y25=60%,"Moderado",IF(Y25=40%,"Menor",IF(Y25=20%,"Leve","")))))</f>
        <v>Menor</v>
      </c>
      <c r="Y25" s="1056">
        <f>IF(AND(U25="",W25=""),"",MAX(U25,W25))</f>
        <v>0.4</v>
      </c>
      <c r="Z25" s="1056" t="str">
        <f>CONCATENATE(R25,X25)</f>
        <v>Muy BajaMenor</v>
      </c>
      <c r="AA25" s="1047" t="str">
        <f>IF(Z25="Muy AltaLeve","Alto",IF(Z25="Muy AltaMenor","Alto",IF(Z25="Muy AltaModerado","Alto",IF(Z25="Muy AltaMayor","Alto",IF(Z25="Muy AltaCatastrófico","Extremo",IF(Z25="AltaLeve","Moderado",IF(Z25="AltaMenor","Moderado",IF(Z25="AltaModerado","Alto",IF(Z25="AltaMayor","Alto",IF(Z25="AltaCatastrófico","Extremo",IF(Z25="MediaLeve","Moderado",IF(Z25="MediaMenor","Moderado",IF(Z25="MediaModerado","Moderado",IF(Z25="MediaMayor","Alto",IF(Z25="MediaCatastrófico","Extremo",IF(Z25="BajaLeve","Bajo",IF(Z25="BajaMenor","Moderado",IF(Z25="BajaModerado","Moderado",IF(Z25="BajaMayor","Alto",IF(Z25="BajaCatastrófico","Extremo",IF(Z25="Muy BajaLeve","Bajo",IF(Z25="Muy BajaMenor","Bajo",IF(Z25="Muy BajaModerado","Moderado",IF(Z25="Muy BajaMayor","Alto",IF(Z25="Muy BajaCatastrófico","Extremo","")))))))))))))))))))))))))</f>
        <v>Bajo</v>
      </c>
      <c r="AB25" s="97">
        <v>1</v>
      </c>
      <c r="AC25" s="9" t="s">
        <v>270</v>
      </c>
      <c r="AD25" s="302" t="s">
        <v>271</v>
      </c>
      <c r="AE25" s="9" t="s">
        <v>272</v>
      </c>
      <c r="AF25" s="99" t="str">
        <f t="shared" si="0"/>
        <v>Probabilidad</v>
      </c>
      <c r="AG25" s="10" t="s">
        <v>221</v>
      </c>
      <c r="AH25" s="14">
        <f t="shared" si="1"/>
        <v>0.25</v>
      </c>
      <c r="AI25" s="10" t="s">
        <v>222</v>
      </c>
      <c r="AJ25" s="14">
        <f t="shared" si="2"/>
        <v>0.15</v>
      </c>
      <c r="AK25" s="101">
        <f t="shared" si="3"/>
        <v>0.4</v>
      </c>
      <c r="AL25" s="100">
        <f>IFERROR(IF(AF25="Probabilidad",(S25-(+S25*AK25)),IF(AF25="Impacto",S25,"")),"")</f>
        <v>0.12</v>
      </c>
      <c r="AM25" s="100">
        <f>IFERROR(IF(AF25="Impacto",(Y25-(+Y25*AK25)),IF(AF25="Probabilidad",Y25,"")),"")</f>
        <v>0.4</v>
      </c>
      <c r="AN25" s="50" t="s">
        <v>223</v>
      </c>
      <c r="AO25" s="454" t="s">
        <v>240</v>
      </c>
      <c r="AP25" s="454" t="s">
        <v>225</v>
      </c>
      <c r="AQ25" s="454" t="s">
        <v>226</v>
      </c>
      <c r="AR25" s="1030" t="s">
        <v>273</v>
      </c>
      <c r="AS25" s="1050">
        <f>S25</f>
        <v>0.2</v>
      </c>
      <c r="AT25" s="1050">
        <f>IF(AL25="","",MIN(AL25:AL30))</f>
        <v>3.0239999999999996E-2</v>
      </c>
      <c r="AU25" s="1047" t="str">
        <f>IFERROR(IF(AT25="","",IF(AT25&lt;=0.2,"Muy Baja",IF(AT25&lt;=0.4,"Baja",IF(AT25&lt;=0.6,"Media",IF(AT25&lt;=0.8,"Alta","Muy Alta"))))),"")</f>
        <v>Muy Baja</v>
      </c>
      <c r="AV25" s="1050">
        <f>Y25</f>
        <v>0.4</v>
      </c>
      <c r="AW25" s="1050">
        <f>IF(AM25="","",MIN(AM25:AM30))</f>
        <v>0.4</v>
      </c>
      <c r="AX25" s="1047" t="str">
        <f>IFERROR(IF(AW25="","",IF(AW25&lt;=0.2,"Leve",IF(AW25&lt;=0.4,"Menor",IF(AW25&lt;=0.6,"Moderado",IF(AW25&lt;=0.8,"Mayor","Catastrófico"))))),"")</f>
        <v>Menor</v>
      </c>
      <c r="AY25" s="1047" t="str">
        <f>AA25</f>
        <v>Bajo</v>
      </c>
      <c r="AZ25" s="1047" t="str">
        <f>IFERROR(IF(OR(AND(AU25="Muy Baja",AX25="Leve"),AND(AU25="Muy Baja",AX25="Menor"),AND(AU25="Baja",AX25="Leve")),"Bajo",IF(OR(AND(AU25="Muy baja",AX25="Moderado"),AND(AU25="Baja",AX25="Menor"),AND(AU25="Baja",AX25="Moderado"),AND(AU25="Media",AX25="Leve"),AND(AU25="Media",AX25="Menor"),AND(AU25="Media",AX25="Moderado"),AND(AU25="Alta",AX25="Leve"),AND(AU25="Alta",AX25="Menor")),"Moderado",IF(OR(AND(AU25="Muy Baja",AX25="Mayor"),AND(AU25="Baja",AX25="Mayor"),AND(AU25="Media",AX25="Mayor"),AND(AU25="Alta",AX25="Moderado"),AND(AU25="Alta",AX25="Mayor"),AND(AU25="Muy Alta",AX25="Leve"),AND(AU25="Muy Alta",AX25="Menor"),AND(AU25="Muy Alta",AX25="Moderado"),AND(AU25="Muy Alta",AX25="Mayor")),"Alto",IF(OR(AND(AU25="Muy Baja",AX25="Catastrófico"),AND(AU25="Baja",AX25="Catastrófico"),AND(AU25="Media",AX25="Catastrófico"),AND(AU25="Alta",AX25="Catastrófico"),AND(AU25="Muy Alta",AX25="Catastrófico")),"Extremo","")))),"")</f>
        <v>Bajo</v>
      </c>
      <c r="BA25" s="994" t="s">
        <v>255</v>
      </c>
      <c r="BB25" s="309"/>
      <c r="BC25" s="46"/>
      <c r="BD25" s="103" t="str">
        <f t="shared" si="5"/>
        <v/>
      </c>
      <c r="BE25" s="9"/>
      <c r="BF25" s="9"/>
      <c r="BG25" s="9"/>
      <c r="BH25" s="9"/>
      <c r="BI25" s="46"/>
      <c r="BJ25" s="46"/>
      <c r="BK25" s="46"/>
      <c r="BL25" s="46"/>
      <c r="BM25" s="48"/>
      <c r="BN25" s="48"/>
      <c r="BO25" s="48"/>
      <c r="BP25" s="48"/>
      <c r="BQ25" s="104" t="str">
        <f t="shared" si="6"/>
        <v/>
      </c>
      <c r="BR25" s="128" t="str">
        <f t="shared" si="4"/>
        <v/>
      </c>
      <c r="BS25" s="710" t="s">
        <v>270</v>
      </c>
      <c r="BT25" s="12" t="s">
        <v>3414</v>
      </c>
      <c r="BU25" s="997" t="s">
        <v>3418</v>
      </c>
      <c r="BV25" s="1000" t="s">
        <v>3405</v>
      </c>
      <c r="BW25" s="1000" t="s">
        <v>2469</v>
      </c>
      <c r="BX25" s="1000" t="s">
        <v>2469</v>
      </c>
      <c r="BY25" s="1003" t="s">
        <v>3419</v>
      </c>
      <c r="BZ25" s="1003"/>
    </row>
    <row r="26" spans="1:78" ht="97.5" customHeight="1" x14ac:dyDescent="0.2">
      <c r="A26" s="1145"/>
      <c r="B26" s="1087"/>
      <c r="C26" s="1090"/>
      <c r="D26" s="1151"/>
      <c r="E26" s="1025"/>
      <c r="F26" s="1028"/>
      <c r="G26" s="1039"/>
      <c r="H26" s="1025"/>
      <c r="I26" s="1301"/>
      <c r="J26" s="1225"/>
      <c r="K26" s="1037"/>
      <c r="L26" s="1039"/>
      <c r="M26" s="1070"/>
      <c r="N26" s="1039"/>
      <c r="O26" s="1039"/>
      <c r="P26" s="1072"/>
      <c r="Q26" s="1054"/>
      <c r="R26" s="995"/>
      <c r="S26" s="1057"/>
      <c r="T26" s="995"/>
      <c r="U26" s="1057"/>
      <c r="V26" s="995"/>
      <c r="W26" s="1057"/>
      <c r="X26" s="1060"/>
      <c r="Y26" s="1057"/>
      <c r="Z26" s="1057"/>
      <c r="AA26" s="1048"/>
      <c r="AB26" s="150">
        <v>2</v>
      </c>
      <c r="AC26" s="149" t="s">
        <v>274</v>
      </c>
      <c r="AD26" s="131" t="s">
        <v>271</v>
      </c>
      <c r="AE26" s="149" t="s">
        <v>275</v>
      </c>
      <c r="AF26" s="145" t="str">
        <f t="shared" si="0"/>
        <v>Probabilidad</v>
      </c>
      <c r="AG26" s="151" t="s">
        <v>221</v>
      </c>
      <c r="AH26" s="146">
        <f t="shared" si="1"/>
        <v>0.25</v>
      </c>
      <c r="AI26" s="151" t="s">
        <v>222</v>
      </c>
      <c r="AJ26" s="146">
        <f t="shared" si="2"/>
        <v>0.15</v>
      </c>
      <c r="AK26" s="147">
        <f t="shared" si="3"/>
        <v>0.4</v>
      </c>
      <c r="AL26" s="152">
        <f>IFERROR(IF(AND(AF25="Probabilidad",AF26="Probabilidad"),(AL25-(+AL25*AK26)),IF(AF26="Probabilidad",(S25-(+S25*AK26)),IF(AF26="Impacto",AL25,""))),"")</f>
        <v>7.1999999999999995E-2</v>
      </c>
      <c r="AM26" s="152">
        <f>IFERROR(IF(AND(AF25="Impacto",AF26="Impacto"),(AM25-(+AM25*AK26)),IF(AF26="Impacto",(Y25-(+Y25*AK26)),IF(AF26="Probabilidad",AM25,""))),"")</f>
        <v>0.4</v>
      </c>
      <c r="AN26" s="186" t="s">
        <v>223</v>
      </c>
      <c r="AO26" s="187" t="s">
        <v>240</v>
      </c>
      <c r="AP26" s="187" t="s">
        <v>225</v>
      </c>
      <c r="AQ26" s="187" t="s">
        <v>226</v>
      </c>
      <c r="AR26" s="1031"/>
      <c r="AS26" s="1051"/>
      <c r="AT26" s="1051"/>
      <c r="AU26" s="1048"/>
      <c r="AV26" s="1051"/>
      <c r="AW26" s="1051"/>
      <c r="AX26" s="1048"/>
      <c r="AY26" s="1048"/>
      <c r="AZ26" s="1048"/>
      <c r="BA26" s="995"/>
      <c r="BB26" s="177"/>
      <c r="BC26" s="130"/>
      <c r="BD26" s="173" t="str">
        <f t="shared" si="5"/>
        <v/>
      </c>
      <c r="BE26" s="149"/>
      <c r="BF26" s="149"/>
      <c r="BG26" s="149"/>
      <c r="BH26" s="149"/>
      <c r="BI26" s="130"/>
      <c r="BJ26" s="130"/>
      <c r="BK26" s="130"/>
      <c r="BL26" s="130"/>
      <c r="BM26" s="155"/>
      <c r="BN26" s="155"/>
      <c r="BO26" s="155"/>
      <c r="BP26" s="155"/>
      <c r="BQ26" s="156" t="str">
        <f t="shared" si="6"/>
        <v/>
      </c>
      <c r="BR26" s="157" t="str">
        <f t="shared" si="4"/>
        <v/>
      </c>
      <c r="BS26" s="304" t="s">
        <v>274</v>
      </c>
      <c r="BT26" s="149" t="s">
        <v>3415</v>
      </c>
      <c r="BU26" s="998"/>
      <c r="BV26" s="1001"/>
      <c r="BW26" s="1001"/>
      <c r="BX26" s="1001"/>
      <c r="BY26" s="1554"/>
      <c r="BZ26" s="1554"/>
    </row>
    <row r="27" spans="1:78" ht="97.5" customHeight="1" x14ac:dyDescent="0.2">
      <c r="A27" s="1145"/>
      <c r="B27" s="1087"/>
      <c r="C27" s="1090"/>
      <c r="D27" s="1151"/>
      <c r="E27" s="1025"/>
      <c r="F27" s="1028"/>
      <c r="G27" s="1039"/>
      <c r="H27" s="1025"/>
      <c r="I27" s="1301"/>
      <c r="J27" s="1225"/>
      <c r="K27" s="1037"/>
      <c r="L27" s="1039"/>
      <c r="M27" s="1070"/>
      <c r="N27" s="1039"/>
      <c r="O27" s="1039"/>
      <c r="P27" s="1072"/>
      <c r="Q27" s="1054"/>
      <c r="R27" s="995"/>
      <c r="S27" s="1057"/>
      <c r="T27" s="995"/>
      <c r="U27" s="1057"/>
      <c r="V27" s="995"/>
      <c r="W27" s="1057"/>
      <c r="X27" s="1060"/>
      <c r="Y27" s="1057"/>
      <c r="Z27" s="1057"/>
      <c r="AA27" s="1048"/>
      <c r="AB27" s="150">
        <v>3</v>
      </c>
      <c r="AC27" s="149" t="s">
        <v>276</v>
      </c>
      <c r="AD27" s="131" t="s">
        <v>277</v>
      </c>
      <c r="AE27" s="149" t="s">
        <v>278</v>
      </c>
      <c r="AF27" s="145" t="str">
        <f t="shared" si="0"/>
        <v>Probabilidad</v>
      </c>
      <c r="AG27" s="151" t="s">
        <v>221</v>
      </c>
      <c r="AH27" s="146">
        <f t="shared" si="1"/>
        <v>0.25</v>
      </c>
      <c r="AI27" s="151" t="s">
        <v>222</v>
      </c>
      <c r="AJ27" s="146">
        <f t="shared" si="2"/>
        <v>0.15</v>
      </c>
      <c r="AK27" s="147">
        <f t="shared" si="3"/>
        <v>0.4</v>
      </c>
      <c r="AL27" s="152">
        <f>IFERROR(IF(AND(AF26="Probabilidad",AF27="Probabilidad"),(AL26-(+AL26*AK27)),IF(AND(AF26="Impacto",AF27="Probabilidad"),(AL25-(+AL25*AK27)),IF(AF27="Impacto",AL26,""))),"")</f>
        <v>4.3199999999999995E-2</v>
      </c>
      <c r="AM27" s="152">
        <f>IFERROR(IF(AND(AF26="Impacto",AF27="Impacto"),(AM26-(+AM26*AK27)),IF(AND(AF26="Probabilidad",AF27="Impacto"),(AM25-(+AM25*AK27)),IF(AF27="Probabilidad",AM26,""))),"")</f>
        <v>0.4</v>
      </c>
      <c r="AN27" s="51" t="s">
        <v>223</v>
      </c>
      <c r="AO27" s="126" t="s">
        <v>240</v>
      </c>
      <c r="AP27" s="126" t="s">
        <v>225</v>
      </c>
      <c r="AQ27" s="126" t="s">
        <v>226</v>
      </c>
      <c r="AR27" s="1031"/>
      <c r="AS27" s="1051"/>
      <c r="AT27" s="1051"/>
      <c r="AU27" s="1048"/>
      <c r="AV27" s="1051"/>
      <c r="AW27" s="1051"/>
      <c r="AX27" s="1048"/>
      <c r="AY27" s="1048"/>
      <c r="AZ27" s="1048"/>
      <c r="BA27" s="995"/>
      <c r="BB27" s="177"/>
      <c r="BC27" s="130"/>
      <c r="BD27" s="173" t="str">
        <f t="shared" si="5"/>
        <v/>
      </c>
      <c r="BE27" s="149"/>
      <c r="BF27" s="149"/>
      <c r="BG27" s="149"/>
      <c r="BH27" s="149"/>
      <c r="BI27" s="130"/>
      <c r="BJ27" s="130"/>
      <c r="BK27" s="130"/>
      <c r="BL27" s="130"/>
      <c r="BM27" s="155"/>
      <c r="BN27" s="155"/>
      <c r="BO27" s="155"/>
      <c r="BP27" s="155"/>
      <c r="BQ27" s="156" t="str">
        <f t="shared" si="6"/>
        <v/>
      </c>
      <c r="BR27" s="157" t="str">
        <f t="shared" si="4"/>
        <v/>
      </c>
      <c r="BS27" s="304" t="s">
        <v>276</v>
      </c>
      <c r="BT27" s="149" t="s">
        <v>3416</v>
      </c>
      <c r="BU27" s="998"/>
      <c r="BV27" s="1001"/>
      <c r="BW27" s="1001"/>
      <c r="BX27" s="1001"/>
      <c r="BY27" s="1554"/>
      <c r="BZ27" s="1554"/>
    </row>
    <row r="28" spans="1:78" ht="97.5" customHeight="1" x14ac:dyDescent="0.2">
      <c r="A28" s="1145"/>
      <c r="B28" s="1087"/>
      <c r="C28" s="1090"/>
      <c r="D28" s="1151"/>
      <c r="E28" s="1025"/>
      <c r="F28" s="1028"/>
      <c r="G28" s="1039"/>
      <c r="H28" s="1025"/>
      <c r="I28" s="1301"/>
      <c r="J28" s="1225"/>
      <c r="K28" s="1037"/>
      <c r="L28" s="1039"/>
      <c r="M28" s="1070"/>
      <c r="N28" s="1039"/>
      <c r="O28" s="1039"/>
      <c r="P28" s="1072"/>
      <c r="Q28" s="1054"/>
      <c r="R28" s="995"/>
      <c r="S28" s="1057"/>
      <c r="T28" s="995"/>
      <c r="U28" s="1057"/>
      <c r="V28" s="995"/>
      <c r="W28" s="1057"/>
      <c r="X28" s="1060"/>
      <c r="Y28" s="1057"/>
      <c r="Z28" s="1057"/>
      <c r="AA28" s="1048"/>
      <c r="AB28" s="150">
        <v>4</v>
      </c>
      <c r="AC28" s="149" t="s">
        <v>279</v>
      </c>
      <c r="AD28" s="178" t="s">
        <v>277</v>
      </c>
      <c r="AE28" s="149" t="s">
        <v>280</v>
      </c>
      <c r="AF28" s="145" t="str">
        <f t="shared" si="0"/>
        <v>Probabilidad</v>
      </c>
      <c r="AG28" s="151" t="s">
        <v>281</v>
      </c>
      <c r="AH28" s="146">
        <f t="shared" si="1"/>
        <v>0.15</v>
      </c>
      <c r="AI28" s="151" t="s">
        <v>222</v>
      </c>
      <c r="AJ28" s="146">
        <f t="shared" si="2"/>
        <v>0.15</v>
      </c>
      <c r="AK28" s="147">
        <f t="shared" si="3"/>
        <v>0.3</v>
      </c>
      <c r="AL28" s="152">
        <f>IFERROR(IF(AND(AF27="Probabilidad",AF28="Probabilidad"),(AL27-(+AL27*AK28)),IF(AND(AF27="Impacto",AF28="Probabilidad"),(AL26-(+AL26*AK28)),IF(AF28="Impacto",AL27,""))),"")</f>
        <v>3.0239999999999996E-2</v>
      </c>
      <c r="AM28" s="152">
        <f>IFERROR(IF(AND(AF27="Impacto",AF28="Impacto"),(AM27-(+AM27*AK28)),IF(AND(AF27="Probabilidad",AF28="Impacto"),(AM26-(+AM26*AK28)),IF(AF28="Probabilidad",AM27,""))),"")</f>
        <v>0.4</v>
      </c>
      <c r="AN28" s="153" t="s">
        <v>223</v>
      </c>
      <c r="AO28" s="153" t="s">
        <v>240</v>
      </c>
      <c r="AP28" s="153" t="s">
        <v>225</v>
      </c>
      <c r="AQ28" s="153" t="s">
        <v>226</v>
      </c>
      <c r="AR28" s="1031"/>
      <c r="AS28" s="1051"/>
      <c r="AT28" s="1051"/>
      <c r="AU28" s="1048"/>
      <c r="AV28" s="1051"/>
      <c r="AW28" s="1051"/>
      <c r="AX28" s="1048"/>
      <c r="AY28" s="1048"/>
      <c r="AZ28" s="1048"/>
      <c r="BA28" s="995"/>
      <c r="BB28" s="177"/>
      <c r="BC28" s="130"/>
      <c r="BD28" s="173" t="str">
        <f t="shared" si="5"/>
        <v/>
      </c>
      <c r="BE28" s="149"/>
      <c r="BF28" s="149"/>
      <c r="BG28" s="149"/>
      <c r="BH28" s="149"/>
      <c r="BI28" s="130"/>
      <c r="BJ28" s="130"/>
      <c r="BK28" s="130"/>
      <c r="BL28" s="130"/>
      <c r="BM28" s="155"/>
      <c r="BN28" s="155"/>
      <c r="BO28" s="155"/>
      <c r="BP28" s="155"/>
      <c r="BQ28" s="156" t="str">
        <f t="shared" si="6"/>
        <v/>
      </c>
      <c r="BR28" s="157" t="str">
        <f t="shared" si="4"/>
        <v/>
      </c>
      <c r="BS28" s="304" t="s">
        <v>279</v>
      </c>
      <c r="BT28" s="149" t="s">
        <v>3417</v>
      </c>
      <c r="BU28" s="998"/>
      <c r="BV28" s="1001"/>
      <c r="BW28" s="1001"/>
      <c r="BX28" s="1001"/>
      <c r="BY28" s="1554"/>
      <c r="BZ28" s="1554"/>
    </row>
    <row r="29" spans="1:78" ht="16" x14ac:dyDescent="0.2">
      <c r="A29" s="1145"/>
      <c r="B29" s="1087"/>
      <c r="C29" s="1090"/>
      <c r="D29" s="1151"/>
      <c r="E29" s="1025"/>
      <c r="F29" s="1028"/>
      <c r="G29" s="1039"/>
      <c r="H29" s="1025"/>
      <c r="I29" s="1301"/>
      <c r="J29" s="1225"/>
      <c r="K29" s="1037"/>
      <c r="L29" s="1039"/>
      <c r="M29" s="1070"/>
      <c r="N29" s="1039"/>
      <c r="O29" s="1039"/>
      <c r="P29" s="1072"/>
      <c r="Q29" s="1054"/>
      <c r="R29" s="995"/>
      <c r="S29" s="1057"/>
      <c r="T29" s="995"/>
      <c r="U29" s="1057"/>
      <c r="V29" s="995"/>
      <c r="W29" s="1057"/>
      <c r="X29" s="1060"/>
      <c r="Y29" s="1057"/>
      <c r="Z29" s="1057"/>
      <c r="AA29" s="1048"/>
      <c r="AB29" s="150">
        <v>5</v>
      </c>
      <c r="AC29" s="179"/>
      <c r="AD29" s="179"/>
      <c r="AE29" s="28"/>
      <c r="AF29" s="145" t="str">
        <f t="shared" si="0"/>
        <v/>
      </c>
      <c r="AG29" s="151"/>
      <c r="AH29" s="146" t="str">
        <f t="shared" si="1"/>
        <v/>
      </c>
      <c r="AI29" s="151"/>
      <c r="AJ29" s="146" t="str">
        <f t="shared" si="2"/>
        <v/>
      </c>
      <c r="AK29" s="147" t="str">
        <f t="shared" si="3"/>
        <v/>
      </c>
      <c r="AL29" s="152" t="str">
        <f>IFERROR(IF(AND(AF28="Probabilidad",AF29="Probabilidad"),(AL28-(+AL28*AK29)),IF(AND(AF28="Impacto",AF29="Probabilidad"),(AL27-(+AL27*AK29)),IF(AF29="Impacto",AL28,""))),"")</f>
        <v/>
      </c>
      <c r="AM29" s="152" t="str">
        <f>IFERROR(IF(AND(AF28="Impacto",AF29="Impacto"),(AM28-(+AM28*AK29)),IF(AND(AF28="Probabilidad",AF29="Impacto"),(AM27-(+AM27*AK29)),IF(AF29="Probabilidad",AM28,""))),"")</f>
        <v/>
      </c>
      <c r="AN29" s="153"/>
      <c r="AO29" s="153"/>
      <c r="AP29" s="153"/>
      <c r="AQ29" s="153"/>
      <c r="AR29" s="1031"/>
      <c r="AS29" s="1051"/>
      <c r="AT29" s="1051"/>
      <c r="AU29" s="1048"/>
      <c r="AV29" s="1051"/>
      <c r="AW29" s="1051"/>
      <c r="AX29" s="1048"/>
      <c r="AY29" s="1048"/>
      <c r="AZ29" s="1048"/>
      <c r="BA29" s="995"/>
      <c r="BB29" s="177"/>
      <c r="BC29" s="130"/>
      <c r="BD29" s="173" t="str">
        <f t="shared" si="5"/>
        <v/>
      </c>
      <c r="BE29" s="149"/>
      <c r="BF29" s="149"/>
      <c r="BG29" s="149"/>
      <c r="BH29" s="149"/>
      <c r="BI29" s="130"/>
      <c r="BJ29" s="130"/>
      <c r="BK29" s="130"/>
      <c r="BL29" s="130"/>
      <c r="BM29" s="155"/>
      <c r="BN29" s="155"/>
      <c r="BO29" s="155"/>
      <c r="BP29" s="155"/>
      <c r="BQ29" s="156" t="str">
        <f t="shared" si="6"/>
        <v/>
      </c>
      <c r="BR29" s="157" t="str">
        <f t="shared" si="4"/>
        <v/>
      </c>
      <c r="BS29" s="304"/>
      <c r="BT29" s="28"/>
      <c r="BU29" s="998"/>
      <c r="BV29" s="1001"/>
      <c r="BW29" s="1001"/>
      <c r="BX29" s="1001"/>
      <c r="BY29" s="1554"/>
      <c r="BZ29" s="1554"/>
    </row>
    <row r="30" spans="1:78" ht="17" thickBot="1" x14ac:dyDescent="0.25">
      <c r="A30" s="1146"/>
      <c r="B30" s="1088"/>
      <c r="C30" s="1091"/>
      <c r="D30" s="1152"/>
      <c r="E30" s="1026"/>
      <c r="F30" s="1029"/>
      <c r="G30" s="1040"/>
      <c r="H30" s="1026"/>
      <c r="I30" s="1302"/>
      <c r="J30" s="1304"/>
      <c r="K30" s="1038"/>
      <c r="L30" s="1040"/>
      <c r="M30" s="1071"/>
      <c r="N30" s="1040"/>
      <c r="O30" s="1040"/>
      <c r="P30" s="1073"/>
      <c r="Q30" s="1055"/>
      <c r="R30" s="996"/>
      <c r="S30" s="1058"/>
      <c r="T30" s="996"/>
      <c r="U30" s="1058"/>
      <c r="V30" s="996"/>
      <c r="W30" s="1058"/>
      <c r="X30" s="1061"/>
      <c r="Y30" s="1058"/>
      <c r="Z30" s="1058"/>
      <c r="AA30" s="1049"/>
      <c r="AB30" s="162">
        <v>6</v>
      </c>
      <c r="AC30" s="160"/>
      <c r="AD30" s="160"/>
      <c r="AE30" s="160"/>
      <c r="AF30" s="175" t="str">
        <f t="shared" si="0"/>
        <v/>
      </c>
      <c r="AG30" s="163"/>
      <c r="AH30" s="161" t="str">
        <f t="shared" si="1"/>
        <v/>
      </c>
      <c r="AI30" s="163"/>
      <c r="AJ30" s="161" t="str">
        <f t="shared" si="2"/>
        <v/>
      </c>
      <c r="AK30" s="164" t="str">
        <f t="shared" si="3"/>
        <v/>
      </c>
      <c r="AL30" s="220" t="str">
        <f>IFERROR(IF(AND(AF29="Probabilidad",AF30="Probabilidad"),(AL29-(+AL29*AK30)),IF(AND(AF29="Impacto",AF30="Probabilidad"),(AL28-(+AL28*AK30)),IF(AF30="Impacto",AL29,""))),"")</f>
        <v/>
      </c>
      <c r="AM30" s="220" t="str">
        <f>IFERROR(IF(AND(AF29="Impacto",AF30="Impacto"),(AM29-(+AM29*AK30)),IF(AND(AF29="Probabilidad",AF30="Impacto"),(AM28-(+AM28*AK30)),IF(AF30="Probabilidad",AM29,""))),"")</f>
        <v/>
      </c>
      <c r="AN30" s="221"/>
      <c r="AO30" s="221"/>
      <c r="AP30" s="221"/>
      <c r="AQ30" s="221"/>
      <c r="AR30" s="1032"/>
      <c r="AS30" s="1052"/>
      <c r="AT30" s="1052"/>
      <c r="AU30" s="1049"/>
      <c r="AV30" s="1052"/>
      <c r="AW30" s="1052"/>
      <c r="AX30" s="1049"/>
      <c r="AY30" s="1049"/>
      <c r="AZ30" s="1049"/>
      <c r="BA30" s="996"/>
      <c r="BB30" s="310"/>
      <c r="BC30" s="167"/>
      <c r="BD30" s="176" t="str">
        <f t="shared" si="5"/>
        <v/>
      </c>
      <c r="BE30" s="160"/>
      <c r="BF30" s="160"/>
      <c r="BG30" s="160"/>
      <c r="BH30" s="160"/>
      <c r="BI30" s="167"/>
      <c r="BJ30" s="167"/>
      <c r="BK30" s="167"/>
      <c r="BL30" s="167"/>
      <c r="BM30" s="168"/>
      <c r="BN30" s="168"/>
      <c r="BO30" s="168"/>
      <c r="BP30" s="168"/>
      <c r="BQ30" s="169" t="str">
        <f t="shared" si="6"/>
        <v/>
      </c>
      <c r="BR30" s="170" t="str">
        <f t="shared" si="4"/>
        <v/>
      </c>
      <c r="BS30" s="711"/>
      <c r="BT30" s="160"/>
      <c r="BU30" s="999"/>
      <c r="BV30" s="1002"/>
      <c r="BW30" s="1002"/>
      <c r="BX30" s="1002"/>
      <c r="BY30" s="1005"/>
      <c r="BZ30" s="1005"/>
    </row>
    <row r="31" spans="1:78" ht="94.5" customHeight="1" x14ac:dyDescent="0.2">
      <c r="A31" s="1006" t="s">
        <v>282</v>
      </c>
      <c r="B31" s="1009" t="s">
        <v>207</v>
      </c>
      <c r="C31" s="1012" t="s">
        <v>283</v>
      </c>
      <c r="D31" s="1021" t="s">
        <v>209</v>
      </c>
      <c r="E31" s="1024" t="s">
        <v>284</v>
      </c>
      <c r="F31" s="1027">
        <v>1</v>
      </c>
      <c r="G31" s="1080" t="s">
        <v>285</v>
      </c>
      <c r="H31" s="1030"/>
      <c r="I31" s="994"/>
      <c r="J31" s="1033" t="s">
        <v>286</v>
      </c>
      <c r="K31" s="1036" t="s">
        <v>213</v>
      </c>
      <c r="L31" s="1000" t="s">
        <v>214</v>
      </c>
      <c r="M31" s="1069" t="s">
        <v>287</v>
      </c>
      <c r="N31" s="1000"/>
      <c r="O31" s="1000"/>
      <c r="P31" s="1080" t="s">
        <v>288</v>
      </c>
      <c r="Q31" s="1077">
        <v>1</v>
      </c>
      <c r="R31" s="994" t="s">
        <v>217</v>
      </c>
      <c r="S31" s="1056">
        <f>IF(R31="Muy Alta",100%,IF(R31="Alta",80%,IF(R31="Media",60%,IF(R31="Baja",40%,IF(R31="Muy Baja",20%,"")))))</f>
        <v>0.6</v>
      </c>
      <c r="T31" s="994" t="s">
        <v>251</v>
      </c>
      <c r="U31" s="1056">
        <f>IF(T31="Catastrófico",100%,IF(T31="Mayor",80%,IF(T31="Moderado",60%,IF(T31="Menor",40%,IF(T31="Leve",20%,"")))))</f>
        <v>0.4</v>
      </c>
      <c r="V31" s="994" t="s">
        <v>218</v>
      </c>
      <c r="W31" s="1056">
        <f>IF(V31="Catastrófico",100%,IF(V31="Mayor",80%,IF(V31="Moderado",60%,IF(V31="Menor",40%,IF(V31="Leve",20%,"")))))</f>
        <v>0.6</v>
      </c>
      <c r="X31" s="1059" t="str">
        <f>IF(Y31=100%,"Catastrófico",IF(Y31=80%,"Mayor",IF(Y31=60%,"Moderado",IF(Y31=40%,"Menor",IF(Y31=20%,"Leve","")))))</f>
        <v>Moderado</v>
      </c>
      <c r="Y31" s="1056">
        <f>IF(AND(U31="",W31=""),"",MAX(U31,W31))</f>
        <v>0.6</v>
      </c>
      <c r="Z31" s="1056" t="str">
        <f>CONCATENATE(R31,X31)</f>
        <v>MediaModerado</v>
      </c>
      <c r="AA31" s="1041" t="str">
        <f>IF(Z31="Muy AltaLeve","Alto",IF(Z31="Muy AltaMenor","Alto",IF(Z31="Muy AltaModerado","Alto",IF(Z31="Muy AltaMayor","Alto",IF(Z31="Muy AltaCatastrófico","Extremo",IF(Z31="AltaLeve","Moderado",IF(Z31="AltaMenor","Moderado",IF(Z31="AltaModerado","Alto",IF(Z31="AltaMayor","Alto",IF(Z31="AltaCatastrófico","Extremo",IF(Z31="MediaLeve","Moderado",IF(Z31="MediaMenor","Moderado",IF(Z31="MediaModerado","Moderado",IF(Z31="MediaMayor","Alto",IF(Z31="MediaCatastrófico","Extremo",IF(Z31="BajaLeve","Bajo",IF(Z31="BajaMenor","Moderado",IF(Z31="BajaModerado","Moderado",IF(Z31="BajaMayor","Alto",IF(Z31="BajaCatastrófico","Extremo",IF(Z31="Muy BajaLeve","Bajo",IF(Z31="Muy BajaMenor","Bajo",IF(Z31="Muy BajaModerado","Moderado",IF(Z31="Muy BajaMayor","Alto",IF(Z31="Muy BajaCatastrófico","Extremo","")))))))))))))))))))))))))</f>
        <v>Moderado</v>
      </c>
      <c r="AB31" s="97">
        <v>1</v>
      </c>
      <c r="AC31" s="663" t="s">
        <v>289</v>
      </c>
      <c r="AD31" s="663" t="s">
        <v>271</v>
      </c>
      <c r="AE31" s="9" t="s">
        <v>290</v>
      </c>
      <c r="AF31" s="145" t="str">
        <f t="shared" si="0"/>
        <v>Probabilidad</v>
      </c>
      <c r="AG31" s="10" t="s">
        <v>221</v>
      </c>
      <c r="AH31" s="146">
        <f t="shared" si="1"/>
        <v>0.25</v>
      </c>
      <c r="AI31" s="10" t="s">
        <v>222</v>
      </c>
      <c r="AJ31" s="146">
        <f t="shared" si="2"/>
        <v>0.15</v>
      </c>
      <c r="AK31" s="147">
        <f t="shared" si="3"/>
        <v>0.4</v>
      </c>
      <c r="AL31" s="100">
        <f>IFERROR(IF(AF31="Probabilidad",(S31-(+S31*AK31)),IF(AF31="Impacto",S31,"")),"")</f>
        <v>0.36</v>
      </c>
      <c r="AM31" s="100">
        <f>IFERROR(IF(AF31="Impacto",(Y31-(+Y31*AK31)),IF(AF31="Probabilidad",Y31,"")),"")</f>
        <v>0.6</v>
      </c>
      <c r="AN31" s="50" t="s">
        <v>223</v>
      </c>
      <c r="AO31" s="50" t="s">
        <v>291</v>
      </c>
      <c r="AP31" s="50" t="s">
        <v>225</v>
      </c>
      <c r="AQ31" s="50" t="s">
        <v>226</v>
      </c>
      <c r="AR31" s="1083" t="s">
        <v>292</v>
      </c>
      <c r="AS31" s="1050">
        <f>S31</f>
        <v>0.6</v>
      </c>
      <c r="AT31" s="1050">
        <f>IF(AL31="","",MIN(AL31:AL36))</f>
        <v>2.7993599999999997E-2</v>
      </c>
      <c r="AU31" s="1047" t="str">
        <f>IFERROR(IF(AT31="","",IF(AT31&lt;=0.2,"Muy Baja",IF(AT31&lt;=0.4,"Baja",IF(AT31&lt;=0.6,"Media",IF(AT31&lt;=0.8,"Alta","Muy Alta"))))),"")</f>
        <v>Muy Baja</v>
      </c>
      <c r="AV31" s="1050">
        <f>Y31</f>
        <v>0.6</v>
      </c>
      <c r="AW31" s="1050">
        <f>IF(AM31="","",MIN(AM31:AM36))</f>
        <v>0.6</v>
      </c>
      <c r="AX31" s="1047" t="str">
        <f>IFERROR(IF(AW31="","",IF(AW31&lt;=0.2,"Leve",IF(AW31&lt;=0.4,"Menor",IF(AW31&lt;=0.6,"Moderado",IF(AW31&lt;=0.8,"Mayor","Catastrófico"))))),"")</f>
        <v>Moderado</v>
      </c>
      <c r="AY31" s="1047" t="str">
        <f>AA31</f>
        <v>Moderado</v>
      </c>
      <c r="AZ31" s="1047" t="str">
        <f>IFERROR(IF(OR(AND(AU31="Muy Baja",AX31="Leve"),AND(AU31="Muy Baja",AX31="Menor"),AND(AU31="Baja",AX31="Leve")),"Bajo",IF(OR(AND(AU31="Muy baja",AX31="Moderado"),AND(AU31="Baja",AX31="Menor"),AND(AU31="Baja",AX31="Moderado"),AND(AU31="Media",AX31="Leve"),AND(AU31="Media",AX31="Menor"),AND(AU31="Media",AX31="Moderado"),AND(AU31="Alta",AX31="Leve"),AND(AU31="Alta",AX31="Menor")),"Moderado",IF(OR(AND(AU31="Muy Baja",AX31="Mayor"),AND(AU31="Baja",AX31="Mayor"),AND(AU31="Media",AX31="Mayor"),AND(AU31="Alta",AX31="Moderado"),AND(AU31="Alta",AX31="Mayor"),AND(AU31="Muy Alta",AX31="Leve"),AND(AU31="Muy Alta",AX31="Menor"),AND(AU31="Muy Alta",AX31="Moderado"),AND(AU31="Muy Alta",AX31="Mayor")),"Alto",IF(OR(AND(AU31="Muy Baja",AX31="Catastrófico"),AND(AU31="Baja",AX31="Catastrófico"),AND(AU31="Media",AX31="Catastrófico"),AND(AU31="Alta",AX31="Catastrófico"),AND(AU31="Muy Alta",AX31="Catastrófico")),"Extremo","")))),"")</f>
        <v>Moderado</v>
      </c>
      <c r="BA31" s="994" t="s">
        <v>228</v>
      </c>
      <c r="BB31" s="129" t="s">
        <v>293</v>
      </c>
      <c r="BC31" s="216" t="s">
        <v>294</v>
      </c>
      <c r="BD31" s="102">
        <f>IF(SUM(BE31:BH31)=0,"",SUM(BE31:BH31))</f>
        <v>4</v>
      </c>
      <c r="BE31" s="49">
        <v>1</v>
      </c>
      <c r="BF31" s="49">
        <v>1</v>
      </c>
      <c r="BG31" s="49">
        <v>1</v>
      </c>
      <c r="BH31" s="49">
        <v>1</v>
      </c>
      <c r="BI31" s="46" t="s">
        <v>295</v>
      </c>
      <c r="BJ31" s="46" t="s">
        <v>296</v>
      </c>
      <c r="BK31" s="46" t="s">
        <v>3340</v>
      </c>
      <c r="BL31" s="46" t="s">
        <v>3341</v>
      </c>
      <c r="BM31" s="732">
        <v>1</v>
      </c>
      <c r="BN31" s="48">
        <v>1</v>
      </c>
      <c r="BO31" s="48"/>
      <c r="BP31" s="48"/>
      <c r="BQ31" s="104">
        <f>IF(SUM(BM31:BP31)=0,"",SUM(BM31:BP31))</f>
        <v>2</v>
      </c>
      <c r="BR31" s="128">
        <f t="shared" si="4"/>
        <v>0.5</v>
      </c>
      <c r="BS31" s="710" t="s">
        <v>289</v>
      </c>
      <c r="BT31" s="9" t="s">
        <v>3344</v>
      </c>
      <c r="BU31" s="997" t="s">
        <v>3350</v>
      </c>
      <c r="BV31" s="1000" t="s">
        <v>2813</v>
      </c>
      <c r="BW31" s="1063" t="s">
        <v>1386</v>
      </c>
      <c r="BX31" s="1066" t="s">
        <v>1386</v>
      </c>
      <c r="BY31" s="1066" t="s">
        <v>3351</v>
      </c>
      <c r="BZ31" s="1066"/>
    </row>
    <row r="32" spans="1:78" ht="79.5" customHeight="1" x14ac:dyDescent="0.2">
      <c r="A32" s="1007"/>
      <c r="B32" s="1010"/>
      <c r="C32" s="1013"/>
      <c r="D32" s="1022"/>
      <c r="E32" s="1025"/>
      <c r="F32" s="1028"/>
      <c r="G32" s="1081"/>
      <c r="H32" s="1031"/>
      <c r="I32" s="995"/>
      <c r="J32" s="1034"/>
      <c r="K32" s="1037"/>
      <c r="L32" s="1039"/>
      <c r="M32" s="1070"/>
      <c r="N32" s="1039"/>
      <c r="O32" s="1039"/>
      <c r="P32" s="1081"/>
      <c r="Q32" s="1078"/>
      <c r="R32" s="995"/>
      <c r="S32" s="1057"/>
      <c r="T32" s="995"/>
      <c r="U32" s="1057"/>
      <c r="V32" s="995"/>
      <c r="W32" s="1057"/>
      <c r="X32" s="1060"/>
      <c r="Y32" s="1057"/>
      <c r="Z32" s="1057"/>
      <c r="AA32" s="1042"/>
      <c r="AB32" s="150">
        <v>2</v>
      </c>
      <c r="AC32" s="664" t="s">
        <v>297</v>
      </c>
      <c r="AD32" s="664" t="s">
        <v>271</v>
      </c>
      <c r="AE32" s="149" t="s">
        <v>298</v>
      </c>
      <c r="AF32" s="145" t="str">
        <f t="shared" si="0"/>
        <v>Probabilidad</v>
      </c>
      <c r="AG32" s="151" t="s">
        <v>221</v>
      </c>
      <c r="AH32" s="146">
        <f t="shared" si="1"/>
        <v>0.25</v>
      </c>
      <c r="AI32" s="151" t="s">
        <v>222</v>
      </c>
      <c r="AJ32" s="146">
        <f t="shared" si="2"/>
        <v>0.15</v>
      </c>
      <c r="AK32" s="147">
        <f t="shared" si="3"/>
        <v>0.4</v>
      </c>
      <c r="AL32" s="152">
        <f>IFERROR(IF(AND(AF31="Probabilidad",AF32="Probabilidad"),(AL31-(+AL31*AK32)),IF(AF32="Probabilidad",(S31-(+S31*AK32)),IF(AF32="Impacto",AL31,""))),"")</f>
        <v>0.216</v>
      </c>
      <c r="AM32" s="152">
        <f>IFERROR(IF(AND(AF31="Impacto",AF32="Impacto"),(AM31-(+AM31*AK32)),IF(AF32="Impacto",(Y31-(+Y31*AK32)),IF(AF32="Probabilidad",AM31,""))),"")</f>
        <v>0.6</v>
      </c>
      <c r="AN32" s="153" t="s">
        <v>223</v>
      </c>
      <c r="AO32" s="153" t="s">
        <v>291</v>
      </c>
      <c r="AP32" s="153" t="s">
        <v>225</v>
      </c>
      <c r="AQ32" s="153" t="s">
        <v>226</v>
      </c>
      <c r="AR32" s="1084"/>
      <c r="AS32" s="1051"/>
      <c r="AT32" s="1051"/>
      <c r="AU32" s="1048"/>
      <c r="AV32" s="1051"/>
      <c r="AW32" s="1051"/>
      <c r="AX32" s="1048"/>
      <c r="AY32" s="1048"/>
      <c r="AZ32" s="1048"/>
      <c r="BA32" s="995"/>
      <c r="BB32" s="129" t="s">
        <v>299</v>
      </c>
      <c r="BC32" s="129" t="s">
        <v>300</v>
      </c>
      <c r="BD32" s="148">
        <f t="shared" ref="BD32:BD60" si="7">IF(SUM(BE32:BH32)=0,"",SUM(BE32:BH32))</f>
        <v>4</v>
      </c>
      <c r="BE32" s="154">
        <v>1</v>
      </c>
      <c r="BF32" s="154">
        <v>1</v>
      </c>
      <c r="BG32" s="154">
        <v>1</v>
      </c>
      <c r="BH32" s="154">
        <v>1</v>
      </c>
      <c r="BI32" s="235" t="s">
        <v>295</v>
      </c>
      <c r="BJ32" s="130" t="s">
        <v>301</v>
      </c>
      <c r="BK32" s="789" t="s">
        <v>3342</v>
      </c>
      <c r="BL32" s="789" t="s">
        <v>3343</v>
      </c>
      <c r="BM32" s="823">
        <v>1</v>
      </c>
      <c r="BN32" s="791">
        <v>1</v>
      </c>
      <c r="BO32" s="791"/>
      <c r="BP32" s="791"/>
      <c r="BQ32" s="156">
        <f>IF(SUM(BM32:BP32)=0,"",SUM(BM32:BP32))</f>
        <v>2</v>
      </c>
      <c r="BR32" s="157">
        <f t="shared" si="4"/>
        <v>0.5</v>
      </c>
      <c r="BS32" s="304" t="s">
        <v>297</v>
      </c>
      <c r="BT32" s="149" t="s">
        <v>3345</v>
      </c>
      <c r="BU32" s="998"/>
      <c r="BV32" s="1001"/>
      <c r="BW32" s="1064"/>
      <c r="BX32" s="1067"/>
      <c r="BY32" s="1067"/>
      <c r="BZ32" s="1172"/>
    </row>
    <row r="33" spans="1:78" ht="81.75" customHeight="1" x14ac:dyDescent="0.2">
      <c r="A33" s="1007"/>
      <c r="B33" s="1010"/>
      <c r="C33" s="1013"/>
      <c r="D33" s="1022"/>
      <c r="E33" s="1025"/>
      <c r="F33" s="1028"/>
      <c r="G33" s="1081"/>
      <c r="H33" s="1031"/>
      <c r="I33" s="995"/>
      <c r="J33" s="1034"/>
      <c r="K33" s="1037"/>
      <c r="L33" s="1039"/>
      <c r="M33" s="1070"/>
      <c r="N33" s="1039"/>
      <c r="O33" s="1039"/>
      <c r="P33" s="1081"/>
      <c r="Q33" s="1078"/>
      <c r="R33" s="995"/>
      <c r="S33" s="1057"/>
      <c r="T33" s="995"/>
      <c r="U33" s="1057"/>
      <c r="V33" s="995"/>
      <c r="W33" s="1057"/>
      <c r="X33" s="1060"/>
      <c r="Y33" s="1057"/>
      <c r="Z33" s="1057"/>
      <c r="AA33" s="1042"/>
      <c r="AB33" s="150">
        <v>3</v>
      </c>
      <c r="AC33" s="664" t="s">
        <v>302</v>
      </c>
      <c r="AD33" s="664" t="s">
        <v>271</v>
      </c>
      <c r="AE33" s="131" t="s">
        <v>303</v>
      </c>
      <c r="AF33" s="145" t="str">
        <f t="shared" si="0"/>
        <v>Probabilidad</v>
      </c>
      <c r="AG33" s="151" t="s">
        <v>221</v>
      </c>
      <c r="AH33" s="146">
        <f t="shared" si="1"/>
        <v>0.25</v>
      </c>
      <c r="AI33" s="151" t="s">
        <v>222</v>
      </c>
      <c r="AJ33" s="146">
        <f t="shared" si="2"/>
        <v>0.15</v>
      </c>
      <c r="AK33" s="147">
        <f t="shared" si="3"/>
        <v>0.4</v>
      </c>
      <c r="AL33" s="152">
        <f>IFERROR(IF(AND(AF32="Probabilidad",AF33="Probabilidad"),(AL32-(+AL32*AK33)),IF(AND(AF32="Impacto",AF33="Probabilidad"),(AL31-(+AL31*AK33)),IF(AF33="Impacto",AL32,""))),"")</f>
        <v>0.12959999999999999</v>
      </c>
      <c r="AM33" s="152">
        <f>IFERROR(IF(AND(AF32="Impacto",AF33="Impacto"),(AM32-(+AM32*AK33)),IF(AND(AF32="Probabilidad",AF33="Impacto"),(AM31-(+AM31*AK33)),IF(AF33="Probabilidad",AM32,""))),"")</f>
        <v>0.6</v>
      </c>
      <c r="AN33" s="153" t="s">
        <v>223</v>
      </c>
      <c r="AO33" s="153" t="s">
        <v>291</v>
      </c>
      <c r="AP33" s="153" t="s">
        <v>225</v>
      </c>
      <c r="AQ33" s="153" t="s">
        <v>226</v>
      </c>
      <c r="AR33" s="1084"/>
      <c r="AS33" s="1051"/>
      <c r="AT33" s="1051"/>
      <c r="AU33" s="1048"/>
      <c r="AV33" s="1051"/>
      <c r="AW33" s="1051"/>
      <c r="AX33" s="1048"/>
      <c r="AY33" s="1048"/>
      <c r="AZ33" s="1048"/>
      <c r="BA33" s="995"/>
      <c r="BB33" s="129"/>
      <c r="BC33" s="290"/>
      <c r="BD33" s="148" t="str">
        <f t="shared" si="7"/>
        <v/>
      </c>
      <c r="BE33" s="154"/>
      <c r="BF33" s="154"/>
      <c r="BG33" s="154"/>
      <c r="BH33" s="154"/>
      <c r="BI33" s="130"/>
      <c r="BJ33" s="130"/>
      <c r="BK33" s="130"/>
      <c r="BL33" s="130"/>
      <c r="BM33" s="155"/>
      <c r="BN33" s="155"/>
      <c r="BO33" s="155"/>
      <c r="BP33" s="155"/>
      <c r="BQ33" s="156" t="str">
        <f t="shared" ref="BQ33:BQ60" si="8">IF(SUM(BM33:BP33)=0,"",SUM(BM33:BP33))</f>
        <v/>
      </c>
      <c r="BR33" s="157" t="str">
        <f t="shared" si="4"/>
        <v/>
      </c>
      <c r="BS33" s="304" t="s">
        <v>302</v>
      </c>
      <c r="BT33" s="149" t="s">
        <v>3346</v>
      </c>
      <c r="BU33" s="998"/>
      <c r="BV33" s="1001"/>
      <c r="BW33" s="1064"/>
      <c r="BX33" s="1067"/>
      <c r="BY33" s="1067"/>
      <c r="BZ33" s="1172"/>
    </row>
    <row r="34" spans="1:78" ht="123" customHeight="1" x14ac:dyDescent="0.2">
      <c r="A34" s="1007"/>
      <c r="B34" s="1010"/>
      <c r="C34" s="1013"/>
      <c r="D34" s="1022"/>
      <c r="E34" s="1025"/>
      <c r="F34" s="1028"/>
      <c r="G34" s="1081"/>
      <c r="H34" s="1031"/>
      <c r="I34" s="995"/>
      <c r="J34" s="1034"/>
      <c r="K34" s="1037"/>
      <c r="L34" s="1039"/>
      <c r="M34" s="1070"/>
      <c r="N34" s="1039"/>
      <c r="O34" s="1039"/>
      <c r="P34" s="1081"/>
      <c r="Q34" s="1078"/>
      <c r="R34" s="995"/>
      <c r="S34" s="1057"/>
      <c r="T34" s="995"/>
      <c r="U34" s="1057"/>
      <c r="V34" s="995"/>
      <c r="W34" s="1057"/>
      <c r="X34" s="1060"/>
      <c r="Y34" s="1057"/>
      <c r="Z34" s="1057"/>
      <c r="AA34" s="1042"/>
      <c r="AB34" s="150">
        <v>4</v>
      </c>
      <c r="AC34" s="665" t="s">
        <v>304</v>
      </c>
      <c r="AD34" s="665" t="s">
        <v>271</v>
      </c>
      <c r="AE34" s="149" t="s">
        <v>305</v>
      </c>
      <c r="AF34" s="145" t="str">
        <f t="shared" si="0"/>
        <v>Probabilidad</v>
      </c>
      <c r="AG34" s="151" t="s">
        <v>221</v>
      </c>
      <c r="AH34" s="146">
        <f t="shared" si="1"/>
        <v>0.25</v>
      </c>
      <c r="AI34" s="151" t="s">
        <v>222</v>
      </c>
      <c r="AJ34" s="146">
        <f t="shared" si="2"/>
        <v>0.15</v>
      </c>
      <c r="AK34" s="147">
        <f t="shared" si="3"/>
        <v>0.4</v>
      </c>
      <c r="AL34" s="152">
        <f>IFERROR(IF(AND(AF33="Probabilidad",AF34="Probabilidad"),(AL33-(+AL33*AK34)),IF(AND(AF33="Impacto",AF34="Probabilidad"),(AL32-(+AL32*AK34)),IF(AF34="Impacto",AL33,""))),"")</f>
        <v>7.7759999999999996E-2</v>
      </c>
      <c r="AM34" s="152">
        <f>IFERROR(IF(AND(AF33="Impacto",AF34="Impacto"),(AM33-(+AM33*AK34)),IF(AND(AF33="Probabilidad",AF34="Impacto"),(AM32-(+AM32*AK34)),IF(AF34="Probabilidad",AM33,""))),"")</f>
        <v>0.6</v>
      </c>
      <c r="AN34" s="153" t="s">
        <v>223</v>
      </c>
      <c r="AO34" s="153" t="s">
        <v>291</v>
      </c>
      <c r="AP34" s="153" t="s">
        <v>225</v>
      </c>
      <c r="AQ34" s="153" t="s">
        <v>226</v>
      </c>
      <c r="AR34" s="1084"/>
      <c r="AS34" s="1051"/>
      <c r="AT34" s="1051"/>
      <c r="AU34" s="1048"/>
      <c r="AV34" s="1051"/>
      <c r="AW34" s="1051"/>
      <c r="AX34" s="1048"/>
      <c r="AY34" s="1048"/>
      <c r="AZ34" s="1048"/>
      <c r="BA34" s="995"/>
      <c r="BB34" s="129"/>
      <c r="BC34" s="129"/>
      <c r="BD34" s="148" t="str">
        <f t="shared" si="7"/>
        <v/>
      </c>
      <c r="BE34" s="154"/>
      <c r="BF34" s="154"/>
      <c r="BG34" s="154"/>
      <c r="BH34" s="154"/>
      <c r="BI34" s="130"/>
      <c r="BJ34" s="130"/>
      <c r="BK34" s="130"/>
      <c r="BL34" s="130"/>
      <c r="BM34" s="155"/>
      <c r="BN34" s="155"/>
      <c r="BO34" s="155"/>
      <c r="BP34" s="155"/>
      <c r="BQ34" s="156" t="str">
        <f t="shared" si="8"/>
        <v/>
      </c>
      <c r="BR34" s="157" t="str">
        <f t="shared" si="4"/>
        <v/>
      </c>
      <c r="BS34" s="304" t="s">
        <v>304</v>
      </c>
      <c r="BT34" s="149" t="s">
        <v>3347</v>
      </c>
      <c r="BU34" s="998"/>
      <c r="BV34" s="1001"/>
      <c r="BW34" s="1064"/>
      <c r="BX34" s="1067"/>
      <c r="BY34" s="1067"/>
      <c r="BZ34" s="1172"/>
    </row>
    <row r="35" spans="1:78" ht="140.25" customHeight="1" x14ac:dyDescent="0.2">
      <c r="A35" s="1007"/>
      <c r="B35" s="1010"/>
      <c r="C35" s="1013"/>
      <c r="D35" s="1022"/>
      <c r="E35" s="1025"/>
      <c r="F35" s="1028"/>
      <c r="G35" s="1081"/>
      <c r="H35" s="1031"/>
      <c r="I35" s="995"/>
      <c r="J35" s="1034"/>
      <c r="K35" s="1037"/>
      <c r="L35" s="1039"/>
      <c r="M35" s="1070"/>
      <c r="N35" s="1039"/>
      <c r="O35" s="1039"/>
      <c r="P35" s="1081"/>
      <c r="Q35" s="1078"/>
      <c r="R35" s="995"/>
      <c r="S35" s="1057"/>
      <c r="T35" s="995"/>
      <c r="U35" s="1057"/>
      <c r="V35" s="995"/>
      <c r="W35" s="1057"/>
      <c r="X35" s="1060"/>
      <c r="Y35" s="1057"/>
      <c r="Z35" s="1057"/>
      <c r="AA35" s="1042"/>
      <c r="AB35" s="150">
        <v>5</v>
      </c>
      <c r="AC35" s="223" t="s">
        <v>306</v>
      </c>
      <c r="AD35" s="664" t="s">
        <v>271</v>
      </c>
      <c r="AE35" s="149" t="s">
        <v>307</v>
      </c>
      <c r="AF35" s="145" t="str">
        <f t="shared" si="0"/>
        <v>Probabilidad</v>
      </c>
      <c r="AG35" s="151" t="s">
        <v>221</v>
      </c>
      <c r="AH35" s="146">
        <f t="shared" si="1"/>
        <v>0.25</v>
      </c>
      <c r="AI35" s="151" t="s">
        <v>222</v>
      </c>
      <c r="AJ35" s="146">
        <f t="shared" si="2"/>
        <v>0.15</v>
      </c>
      <c r="AK35" s="147">
        <f t="shared" si="3"/>
        <v>0.4</v>
      </c>
      <c r="AL35" s="152">
        <f>IFERROR(IF(AND(AF34="Probabilidad",AF35="Probabilidad"),(AL34-(+AL34*AK35)),IF(AND(AF34="Impacto",AF35="Probabilidad"),(AL33-(+AL33*AK35)),IF(AF35="Impacto",AL34,""))),"")</f>
        <v>4.6655999999999996E-2</v>
      </c>
      <c r="AM35" s="152">
        <f>IFERROR(IF(AND(AF34="Impacto",AF35="Impacto"),(AM34-(+AM34*AK35)),IF(AND(AF34="Probabilidad",AF35="Impacto"),(AM33-(+AM33*AK35)),IF(AF35="Probabilidad",AM34,""))),"")</f>
        <v>0.6</v>
      </c>
      <c r="AN35" s="153" t="s">
        <v>223</v>
      </c>
      <c r="AO35" s="153" t="s">
        <v>291</v>
      </c>
      <c r="AP35" s="153" t="s">
        <v>225</v>
      </c>
      <c r="AQ35" s="153" t="s">
        <v>226</v>
      </c>
      <c r="AR35" s="1084"/>
      <c r="AS35" s="1051"/>
      <c r="AT35" s="1051"/>
      <c r="AU35" s="1048"/>
      <c r="AV35" s="1051"/>
      <c r="AW35" s="1051"/>
      <c r="AX35" s="1048"/>
      <c r="AY35" s="1048"/>
      <c r="AZ35" s="1048"/>
      <c r="BA35" s="995"/>
      <c r="BB35" s="129"/>
      <c r="BC35" s="129"/>
      <c r="BD35" s="148" t="str">
        <f t="shared" si="7"/>
        <v/>
      </c>
      <c r="BE35" s="154"/>
      <c r="BF35" s="154"/>
      <c r="BG35" s="154"/>
      <c r="BH35" s="154"/>
      <c r="BI35" s="130"/>
      <c r="BJ35" s="130"/>
      <c r="BK35" s="130"/>
      <c r="BL35" s="130"/>
      <c r="BM35" s="155"/>
      <c r="BN35" s="155"/>
      <c r="BO35" s="155"/>
      <c r="BP35" s="155"/>
      <c r="BQ35" s="156" t="str">
        <f t="shared" si="8"/>
        <v/>
      </c>
      <c r="BR35" s="157" t="str">
        <f t="shared" si="4"/>
        <v/>
      </c>
      <c r="BS35" s="304" t="s">
        <v>306</v>
      </c>
      <c r="BT35" s="149" t="s">
        <v>3348</v>
      </c>
      <c r="BU35" s="998"/>
      <c r="BV35" s="1001"/>
      <c r="BW35" s="1064"/>
      <c r="BX35" s="1067"/>
      <c r="BY35" s="1067"/>
      <c r="BZ35" s="1172"/>
    </row>
    <row r="36" spans="1:78" ht="79.5" customHeight="1" thickBot="1" x14ac:dyDescent="0.25">
      <c r="A36" s="1007"/>
      <c r="B36" s="1010"/>
      <c r="C36" s="1013"/>
      <c r="D36" s="1023"/>
      <c r="E36" s="1026"/>
      <c r="F36" s="1029"/>
      <c r="G36" s="1082"/>
      <c r="H36" s="1032"/>
      <c r="I36" s="996"/>
      <c r="J36" s="1035"/>
      <c r="K36" s="1038"/>
      <c r="L36" s="1040"/>
      <c r="M36" s="1071"/>
      <c r="N36" s="1040"/>
      <c r="O36" s="1040"/>
      <c r="P36" s="1082"/>
      <c r="Q36" s="1079"/>
      <c r="R36" s="996"/>
      <c r="S36" s="1058"/>
      <c r="T36" s="996"/>
      <c r="U36" s="1058"/>
      <c r="V36" s="996"/>
      <c r="W36" s="1058"/>
      <c r="X36" s="1061"/>
      <c r="Y36" s="1058"/>
      <c r="Z36" s="1058"/>
      <c r="AA36" s="1043"/>
      <c r="AB36" s="162">
        <v>6</v>
      </c>
      <c r="AC36" s="666" t="s">
        <v>308</v>
      </c>
      <c r="AD36" s="291" t="s">
        <v>309</v>
      </c>
      <c r="AE36" s="528" t="s">
        <v>310</v>
      </c>
      <c r="AF36" s="98" t="str">
        <f t="shared" si="0"/>
        <v>Probabilidad</v>
      </c>
      <c r="AG36" s="163" t="s">
        <v>221</v>
      </c>
      <c r="AH36" s="161">
        <f t="shared" si="1"/>
        <v>0.25</v>
      </c>
      <c r="AI36" s="163" t="s">
        <v>222</v>
      </c>
      <c r="AJ36" s="161">
        <f t="shared" si="2"/>
        <v>0.15</v>
      </c>
      <c r="AK36" s="164">
        <f t="shared" si="3"/>
        <v>0.4</v>
      </c>
      <c r="AL36" s="152">
        <f>IFERROR(IF(AND(AF35="Probabilidad",AF36="Probabilidad"),(AL35-(+AL35*AK36)),IF(AND(AF35="Impacto",AF36="Probabilidad"),(AL34-(+AL34*AK36)),IF(AF36="Impacto",AL35,""))),"")</f>
        <v>2.7993599999999997E-2</v>
      </c>
      <c r="AM36" s="152">
        <f>IFERROR(IF(AND(AF35="Impacto",AF36="Impacto"),(AM35-(+AM35*AK36)),IF(AND(AF35="Probabilidad",AF36="Impacto"),(AM34-(+AM34*AK36)),IF(AF36="Probabilidad",AM35,""))),"")</f>
        <v>0.6</v>
      </c>
      <c r="AN36" s="126" t="s">
        <v>223</v>
      </c>
      <c r="AO36" s="51" t="s">
        <v>291</v>
      </c>
      <c r="AP36" s="51" t="s">
        <v>225</v>
      </c>
      <c r="AQ36" s="51" t="s">
        <v>226</v>
      </c>
      <c r="AR36" s="1085"/>
      <c r="AS36" s="1052"/>
      <c r="AT36" s="1052"/>
      <c r="AU36" s="1049"/>
      <c r="AV36" s="1052"/>
      <c r="AW36" s="1052"/>
      <c r="AX36" s="1049"/>
      <c r="AY36" s="1049"/>
      <c r="AZ36" s="1049"/>
      <c r="BA36" s="996"/>
      <c r="BB36" s="165"/>
      <c r="BC36" s="165"/>
      <c r="BD36" s="159" t="str">
        <f t="shared" si="7"/>
        <v/>
      </c>
      <c r="BE36" s="166"/>
      <c r="BF36" s="166"/>
      <c r="BG36" s="166"/>
      <c r="BH36" s="166"/>
      <c r="BI36" s="167"/>
      <c r="BJ36" s="167"/>
      <c r="BK36" s="167"/>
      <c r="BL36" s="167"/>
      <c r="BM36" s="168"/>
      <c r="BN36" s="168"/>
      <c r="BO36" s="168"/>
      <c r="BP36" s="168"/>
      <c r="BQ36" s="169" t="str">
        <f t="shared" si="8"/>
        <v/>
      </c>
      <c r="BR36" s="170" t="str">
        <f t="shared" si="4"/>
        <v/>
      </c>
      <c r="BS36" s="711" t="s">
        <v>308</v>
      </c>
      <c r="BT36" s="600" t="s">
        <v>3349</v>
      </c>
      <c r="BU36" s="999"/>
      <c r="BV36" s="1002"/>
      <c r="BW36" s="1065"/>
      <c r="BX36" s="1068"/>
      <c r="BY36" s="1068"/>
      <c r="BZ36" s="1173"/>
    </row>
    <row r="37" spans="1:78" ht="120.75" customHeight="1" x14ac:dyDescent="0.2">
      <c r="A37" s="1007"/>
      <c r="B37" s="1010"/>
      <c r="C37" s="1013"/>
      <c r="D37" s="1021" t="s">
        <v>209</v>
      </c>
      <c r="E37" s="1024" t="s">
        <v>284</v>
      </c>
      <c r="F37" s="1027">
        <v>2</v>
      </c>
      <c r="G37" s="1074" t="s">
        <v>311</v>
      </c>
      <c r="H37" s="1030"/>
      <c r="I37" s="994"/>
      <c r="J37" s="1033" t="s">
        <v>312</v>
      </c>
      <c r="K37" s="1036" t="s">
        <v>313</v>
      </c>
      <c r="L37" s="1000" t="s">
        <v>314</v>
      </c>
      <c r="M37" s="1069" t="s">
        <v>315</v>
      </c>
      <c r="N37" s="1000"/>
      <c r="O37" s="1000"/>
      <c r="P37" s="1080" t="s">
        <v>316</v>
      </c>
      <c r="Q37" s="1077">
        <v>1</v>
      </c>
      <c r="R37" s="994" t="s">
        <v>217</v>
      </c>
      <c r="S37" s="1056">
        <f>IF(R37="Muy Alta",100%,IF(R37="Alta",80%,IF(R37="Media",60%,IF(R37="Baja",40%,IF(R37="Muy Baja",20%,"")))))</f>
        <v>0.6</v>
      </c>
      <c r="T37" s="994" t="s">
        <v>251</v>
      </c>
      <c r="U37" s="1056">
        <f>IF(T37="Catastrófico",100%,IF(T37="Mayor",80%,IF(T37="Moderado",60%,IF(T37="Menor",40%,IF(T37="Leve",20%,"")))))</f>
        <v>0.4</v>
      </c>
      <c r="V37" s="994" t="s">
        <v>317</v>
      </c>
      <c r="W37" s="1056">
        <f>IF(V37="Catastrófico",100%,IF(V37="Mayor",80%,IF(V37="Moderado",60%,IF(V37="Menor",40%,IF(V37="Leve",20%,"")))))</f>
        <v>0.2</v>
      </c>
      <c r="X37" s="1059" t="str">
        <f>IF(Y37=100%,"Catastrófico",IF(Y37=80%,"Mayor",IF(Y37=60%,"Moderado",IF(Y37=40%,"Menor",IF(Y37=20%,"Leve","")))))</f>
        <v>Menor</v>
      </c>
      <c r="Y37" s="1056">
        <f>IF(AND(U37="",W37=""),"",MAX(U37,W37))</f>
        <v>0.4</v>
      </c>
      <c r="Z37" s="1056" t="str">
        <f>CONCATENATE(R37,X37)</f>
        <v>MediaMenor</v>
      </c>
      <c r="AA37" s="1047" t="str">
        <f>IF(Z37="Muy AltaLeve","Alto",IF(Z37="Muy AltaMenor","Alto",IF(Z37="Muy AltaModerado","Alto",IF(Z37="Muy AltaMayor","Alto",IF(Z37="Muy AltaCatastrófico","Extremo",IF(Z37="AltaLeve","Moderado",IF(Z37="AltaMenor","Moderado",IF(Z37="AltaModerado","Alto",IF(Z37="AltaMayor","Alto",IF(Z37="AltaCatastrófico","Extremo",IF(Z37="MediaLeve","Moderado",IF(Z37="MediaMenor","Moderado",IF(Z37="MediaModerado","Moderado",IF(Z37="MediaMayor","Alto",IF(Z37="MediaCatastrófico","Extremo",IF(Z37="BajaLeve","Bajo",IF(Z37="BajaMenor","Moderado",IF(Z37="BajaModerado","Moderado",IF(Z37="BajaMayor","Alto",IF(Z37="BajaCatastrófico","Extremo",IF(Z37="Muy BajaLeve","Bajo",IF(Z37="Muy BajaMenor","Bajo",IF(Z37="Muy BajaModerado","Moderado",IF(Z37="Muy BajaMayor","Alto",IF(Z37="Muy BajaCatastrófico","Extremo","")))))))))))))))))))))))))</f>
        <v>Moderado</v>
      </c>
      <c r="AB37" s="97">
        <v>1</v>
      </c>
      <c r="AC37" s="12" t="s">
        <v>318</v>
      </c>
      <c r="AD37" s="665" t="s">
        <v>277</v>
      </c>
      <c r="AE37" s="12" t="s">
        <v>310</v>
      </c>
      <c r="AF37" s="99" t="str">
        <f t="shared" si="0"/>
        <v>Probabilidad</v>
      </c>
      <c r="AG37" s="10" t="s">
        <v>221</v>
      </c>
      <c r="AH37" s="14">
        <f t="shared" si="1"/>
        <v>0.25</v>
      </c>
      <c r="AI37" s="10" t="s">
        <v>222</v>
      </c>
      <c r="AJ37" s="14">
        <f t="shared" si="2"/>
        <v>0.15</v>
      </c>
      <c r="AK37" s="101">
        <f t="shared" si="3"/>
        <v>0.4</v>
      </c>
      <c r="AL37" s="100">
        <f>IFERROR(IF(AF37="Probabilidad",(S37-(+S37*AK37)),IF(AF37="Impacto",S37,"")),"")</f>
        <v>0.36</v>
      </c>
      <c r="AM37" s="100">
        <f>IFERROR(IF(AF37="Impacto",(Y37-(+Y37*AK37)),IF(AF37="Probabilidad",Y37,"")),"")</f>
        <v>0.4</v>
      </c>
      <c r="AN37" s="50" t="s">
        <v>223</v>
      </c>
      <c r="AO37" s="50" t="s">
        <v>291</v>
      </c>
      <c r="AP37" s="50" t="s">
        <v>225</v>
      </c>
      <c r="AQ37" s="50" t="s">
        <v>226</v>
      </c>
      <c r="AR37" s="1062" t="s">
        <v>319</v>
      </c>
      <c r="AS37" s="1050">
        <f>S37</f>
        <v>0.6</v>
      </c>
      <c r="AT37" s="1050">
        <f>IF(AL37="","",MIN(AL37:AL42))</f>
        <v>0.12959999999999999</v>
      </c>
      <c r="AU37" s="1047" t="str">
        <f>IFERROR(IF(AT37="","",IF(AT37&lt;=0.2,"Muy Baja",IF(AT37&lt;=0.4,"Baja",IF(AT37&lt;=0.6,"Media",IF(AT37&lt;=0.8,"Alta","Muy Alta"))))),"")</f>
        <v>Muy Baja</v>
      </c>
      <c r="AV37" s="1050">
        <f>Y37</f>
        <v>0.4</v>
      </c>
      <c r="AW37" s="1050">
        <f>IF(AM37="","",MIN(AM37:AM42))</f>
        <v>0.4</v>
      </c>
      <c r="AX37" s="1047" t="str">
        <f>IFERROR(IF(AW37="","",IF(AW37&lt;=0.2,"Leve",IF(AW37&lt;=0.4,"Menor",IF(AW37&lt;=0.6,"Moderado",IF(AW37&lt;=0.8,"Mayor","Catastrófico"))))),"")</f>
        <v>Menor</v>
      </c>
      <c r="AY37" s="1047" t="str">
        <f>AA37</f>
        <v>Moderado</v>
      </c>
      <c r="AZ37" s="1047" t="str">
        <f>IFERROR(IF(OR(AND(AU37="Muy Baja",AX37="Leve"),AND(AU37="Muy Baja",AX37="Menor"),AND(AU37="Baja",AX37="Leve")),"Bajo",IF(OR(AND(AU37="Muy baja",AX37="Moderado"),AND(AU37="Baja",AX37="Menor"),AND(AU37="Baja",AX37="Moderado"),AND(AU37="Media",AX37="Leve"),AND(AU37="Media",AX37="Menor"),AND(AU37="Media",AX37="Moderado"),AND(AU37="Alta",AX37="Leve"),AND(AU37="Alta",AX37="Menor")),"Moderado",IF(OR(AND(AU37="Muy Baja",AX37="Mayor"),AND(AU37="Baja",AX37="Mayor"),AND(AU37="Media",AX37="Mayor"),AND(AU37="Alta",AX37="Moderado"),AND(AU37="Alta",AX37="Mayor"),AND(AU37="Muy Alta",AX37="Leve"),AND(AU37="Muy Alta",AX37="Menor"),AND(AU37="Muy Alta",AX37="Moderado"),AND(AU37="Muy Alta",AX37="Mayor")),"Alto",IF(OR(AND(AU37="Muy Baja",AX37="Catastrófico"),AND(AU37="Baja",AX37="Catastrófico"),AND(AU37="Media",AX37="Catastrófico"),AND(AU37="Alta",AX37="Catastrófico"),AND(AU37="Muy Alta",AX37="Catastrófico")),"Extremo","")))),"")</f>
        <v>Bajo</v>
      </c>
      <c r="BA37" s="994" t="s">
        <v>255</v>
      </c>
      <c r="BB37" s="46"/>
      <c r="BC37" s="46"/>
      <c r="BD37" s="103" t="str">
        <f t="shared" si="7"/>
        <v/>
      </c>
      <c r="BE37" s="9"/>
      <c r="BF37" s="9"/>
      <c r="BG37" s="9"/>
      <c r="BH37" s="9"/>
      <c r="BI37" s="46"/>
      <c r="BJ37" s="46"/>
      <c r="BK37" s="46"/>
      <c r="BL37" s="46"/>
      <c r="BM37" s="48"/>
      <c r="BN37" s="48"/>
      <c r="BO37" s="48"/>
      <c r="BP37" s="48"/>
      <c r="BQ37" s="104" t="str">
        <f t="shared" si="8"/>
        <v/>
      </c>
      <c r="BR37" s="128" t="str">
        <f t="shared" si="4"/>
        <v/>
      </c>
      <c r="BS37" s="710" t="s">
        <v>318</v>
      </c>
      <c r="BT37" s="9" t="s">
        <v>3352</v>
      </c>
      <c r="BU37" s="997" t="s">
        <v>3355</v>
      </c>
      <c r="BV37" s="1000" t="s">
        <v>2813</v>
      </c>
      <c r="BW37" s="1063" t="s">
        <v>1386</v>
      </c>
      <c r="BX37" s="1066" t="s">
        <v>1386</v>
      </c>
      <c r="BY37" s="1003" t="s">
        <v>3351</v>
      </c>
      <c r="BZ37" s="1003"/>
    </row>
    <row r="38" spans="1:78" ht="94.5" customHeight="1" x14ac:dyDescent="0.2">
      <c r="A38" s="1007"/>
      <c r="B38" s="1010"/>
      <c r="C38" s="1013"/>
      <c r="D38" s="1022"/>
      <c r="E38" s="1025"/>
      <c r="F38" s="1028"/>
      <c r="G38" s="1075"/>
      <c r="H38" s="1031"/>
      <c r="I38" s="995"/>
      <c r="J38" s="1034"/>
      <c r="K38" s="1037"/>
      <c r="L38" s="1039"/>
      <c r="M38" s="1070"/>
      <c r="N38" s="1039"/>
      <c r="O38" s="1039"/>
      <c r="P38" s="1081"/>
      <c r="Q38" s="1078"/>
      <c r="R38" s="995"/>
      <c r="S38" s="1057"/>
      <c r="T38" s="995"/>
      <c r="U38" s="1057"/>
      <c r="V38" s="995"/>
      <c r="W38" s="1057"/>
      <c r="X38" s="1060"/>
      <c r="Y38" s="1057"/>
      <c r="Z38" s="1057"/>
      <c r="AA38" s="1048"/>
      <c r="AB38" s="150">
        <v>2</v>
      </c>
      <c r="AC38" s="149" t="s">
        <v>320</v>
      </c>
      <c r="AD38" s="657" t="s">
        <v>277</v>
      </c>
      <c r="AE38" s="149" t="s">
        <v>321</v>
      </c>
      <c r="AF38" s="171" t="str">
        <f>IF(OR(AG38="Preventivo",AG38="Detectivo"),"Probabilidad",IF(AG38="Correctivo","Impacto",""))</f>
        <v>Probabilidad</v>
      </c>
      <c r="AG38" s="153" t="s">
        <v>221</v>
      </c>
      <c r="AH38" s="146">
        <f t="shared" si="1"/>
        <v>0.25</v>
      </c>
      <c r="AI38" s="153" t="s">
        <v>222</v>
      </c>
      <c r="AJ38" s="146">
        <f t="shared" si="2"/>
        <v>0.15</v>
      </c>
      <c r="AK38" s="147">
        <f t="shared" si="3"/>
        <v>0.4</v>
      </c>
      <c r="AL38" s="172">
        <f>IFERROR(IF(AND(AF37="Probabilidad",AF38="Probabilidad"),(AL37-(+AL37*AK38)),IF(AF38="Probabilidad",(S37-(+S37*AK38)),IF(AF38="Impacto",AL37,""))),"")</f>
        <v>0.216</v>
      </c>
      <c r="AM38" s="172">
        <f>IFERROR(IF(AND(AF37="Impacto",AF38="Impacto"),(AM37-(+AM37*AK38)),IF(AF38="Impacto",(Y37-(+Y37*AK38)),IF(AF38="Probabilidad",AM37,""))),"")</f>
        <v>0.4</v>
      </c>
      <c r="AN38" s="153" t="s">
        <v>223</v>
      </c>
      <c r="AO38" s="153" t="s">
        <v>291</v>
      </c>
      <c r="AP38" s="153" t="s">
        <v>225</v>
      </c>
      <c r="AQ38" s="153" t="s">
        <v>226</v>
      </c>
      <c r="AR38" s="1031"/>
      <c r="AS38" s="1051"/>
      <c r="AT38" s="1051"/>
      <c r="AU38" s="1048"/>
      <c r="AV38" s="1051"/>
      <c r="AW38" s="1051"/>
      <c r="AX38" s="1048"/>
      <c r="AY38" s="1048"/>
      <c r="AZ38" s="1048"/>
      <c r="BA38" s="995"/>
      <c r="BB38" s="130"/>
      <c r="BC38" s="130"/>
      <c r="BD38" s="173" t="str">
        <f t="shared" si="7"/>
        <v/>
      </c>
      <c r="BE38" s="149"/>
      <c r="BF38" s="149"/>
      <c r="BG38" s="149"/>
      <c r="BH38" s="149"/>
      <c r="BI38" s="130"/>
      <c r="BJ38" s="130"/>
      <c r="BK38" s="130"/>
      <c r="BL38" s="130"/>
      <c r="BM38" s="155"/>
      <c r="BN38" s="155"/>
      <c r="BO38" s="155"/>
      <c r="BP38" s="155"/>
      <c r="BQ38" s="156" t="str">
        <f t="shared" si="8"/>
        <v/>
      </c>
      <c r="BR38" s="157" t="str">
        <f t="shared" si="4"/>
        <v/>
      </c>
      <c r="BS38" s="304" t="s">
        <v>320</v>
      </c>
      <c r="BT38" s="149" t="s">
        <v>3353</v>
      </c>
      <c r="BU38" s="998"/>
      <c r="BV38" s="1001"/>
      <c r="BW38" s="1064"/>
      <c r="BX38" s="1067"/>
      <c r="BY38" s="1004"/>
      <c r="BZ38" s="1527"/>
    </row>
    <row r="39" spans="1:78" ht="126.75" customHeight="1" x14ac:dyDescent="0.2">
      <c r="A39" s="1007"/>
      <c r="B39" s="1010"/>
      <c r="C39" s="1013"/>
      <c r="D39" s="1022"/>
      <c r="E39" s="1025"/>
      <c r="F39" s="1028"/>
      <c r="G39" s="1075"/>
      <c r="H39" s="1031"/>
      <c r="I39" s="995"/>
      <c r="J39" s="1034"/>
      <c r="K39" s="1037"/>
      <c r="L39" s="1039"/>
      <c r="M39" s="1070"/>
      <c r="N39" s="1039"/>
      <c r="O39" s="1039"/>
      <c r="P39" s="1081"/>
      <c r="Q39" s="1078"/>
      <c r="R39" s="995"/>
      <c r="S39" s="1057"/>
      <c r="T39" s="995"/>
      <c r="U39" s="1057"/>
      <c r="V39" s="995"/>
      <c r="W39" s="1057"/>
      <c r="X39" s="1060"/>
      <c r="Y39" s="1057"/>
      <c r="Z39" s="1057"/>
      <c r="AA39" s="1048"/>
      <c r="AB39" s="150">
        <v>3</v>
      </c>
      <c r="AC39" s="131" t="s">
        <v>322</v>
      </c>
      <c r="AD39" s="131" t="s">
        <v>323</v>
      </c>
      <c r="AE39" s="149" t="s">
        <v>324</v>
      </c>
      <c r="AF39" s="145" t="str">
        <f>IF(OR(AG39="Preventivo",AG39="Detectivo"),"Probabilidad",IF(AG39="Correctivo","Impacto",""))</f>
        <v>Probabilidad</v>
      </c>
      <c r="AG39" s="151" t="s">
        <v>221</v>
      </c>
      <c r="AH39" s="146">
        <f t="shared" si="1"/>
        <v>0.25</v>
      </c>
      <c r="AI39" s="151" t="s">
        <v>222</v>
      </c>
      <c r="AJ39" s="146">
        <f t="shared" si="2"/>
        <v>0.15</v>
      </c>
      <c r="AK39" s="147">
        <f t="shared" si="3"/>
        <v>0.4</v>
      </c>
      <c r="AL39" s="152">
        <f>IFERROR(IF(AND(AF38="Probabilidad",AF39="Probabilidad"),(AL38-(+AL38*AK39)),IF(AND(AF38="Impacto",AF39="Probabilidad"),(AL37-(+AL37*AK39)),IF(AF39="Impacto",AL38,""))),"")</f>
        <v>0.12959999999999999</v>
      </c>
      <c r="AM39" s="152">
        <f>IFERROR(IF(AND(AF38="Impacto",AF39="Impacto"),(AM38-(+AM38*AK39)),IF(AND(AF38="Probabilidad",AF39="Impacto"),(AM37-(+AM37*AK39)),IF(AF39="Probabilidad",AM38,""))),"")</f>
        <v>0.4</v>
      </c>
      <c r="AN39" s="153" t="s">
        <v>223</v>
      </c>
      <c r="AO39" s="153" t="s">
        <v>291</v>
      </c>
      <c r="AP39" s="153" t="s">
        <v>225</v>
      </c>
      <c r="AQ39" s="153" t="s">
        <v>226</v>
      </c>
      <c r="AR39" s="1031"/>
      <c r="AS39" s="1051"/>
      <c r="AT39" s="1051"/>
      <c r="AU39" s="1048"/>
      <c r="AV39" s="1051"/>
      <c r="AW39" s="1051"/>
      <c r="AX39" s="1048"/>
      <c r="AY39" s="1048"/>
      <c r="AZ39" s="1048"/>
      <c r="BA39" s="995"/>
      <c r="BB39" s="130"/>
      <c r="BC39" s="130"/>
      <c r="BD39" s="173" t="str">
        <f t="shared" si="7"/>
        <v/>
      </c>
      <c r="BE39" s="149"/>
      <c r="BF39" s="149"/>
      <c r="BG39" s="149"/>
      <c r="BH39" s="149"/>
      <c r="BI39" s="130"/>
      <c r="BJ39" s="130"/>
      <c r="BK39" s="130"/>
      <c r="BL39" s="130"/>
      <c r="BM39" s="155"/>
      <c r="BN39" s="155"/>
      <c r="BO39" s="155"/>
      <c r="BP39" s="155"/>
      <c r="BQ39" s="156" t="str">
        <f t="shared" si="8"/>
        <v/>
      </c>
      <c r="BR39" s="157" t="str">
        <f t="shared" si="4"/>
        <v/>
      </c>
      <c r="BS39" s="304" t="s">
        <v>322</v>
      </c>
      <c r="BT39" s="149" t="s">
        <v>3354</v>
      </c>
      <c r="BU39" s="998"/>
      <c r="BV39" s="1001"/>
      <c r="BW39" s="1064"/>
      <c r="BX39" s="1067"/>
      <c r="BY39" s="1004"/>
      <c r="BZ39" s="1527"/>
    </row>
    <row r="40" spans="1:78" ht="16" x14ac:dyDescent="0.2">
      <c r="A40" s="1007"/>
      <c r="B40" s="1010"/>
      <c r="C40" s="1013"/>
      <c r="D40" s="1022"/>
      <c r="E40" s="1025"/>
      <c r="F40" s="1028"/>
      <c r="G40" s="1075"/>
      <c r="H40" s="1031"/>
      <c r="I40" s="995"/>
      <c r="J40" s="1034"/>
      <c r="K40" s="1037"/>
      <c r="L40" s="1039"/>
      <c r="M40" s="1070"/>
      <c r="N40" s="1039"/>
      <c r="O40" s="1039"/>
      <c r="P40" s="1081"/>
      <c r="Q40" s="1078"/>
      <c r="R40" s="995"/>
      <c r="S40" s="1057"/>
      <c r="T40" s="995"/>
      <c r="U40" s="1057"/>
      <c r="V40" s="995"/>
      <c r="W40" s="1057"/>
      <c r="X40" s="1060"/>
      <c r="Y40" s="1057"/>
      <c r="Z40" s="1057"/>
      <c r="AA40" s="1048"/>
      <c r="AB40" s="150">
        <v>4</v>
      </c>
      <c r="AC40" s="149"/>
      <c r="AD40" s="149"/>
      <c r="AE40" s="149"/>
      <c r="AF40" s="145" t="str">
        <f t="shared" si="0"/>
        <v/>
      </c>
      <c r="AG40" s="151"/>
      <c r="AH40" s="146" t="str">
        <f t="shared" si="1"/>
        <v/>
      </c>
      <c r="AI40" s="151"/>
      <c r="AJ40" s="146" t="str">
        <f t="shared" si="2"/>
        <v/>
      </c>
      <c r="AK40" s="147" t="str">
        <f t="shared" si="3"/>
        <v/>
      </c>
      <c r="AL40" s="152" t="str">
        <f>IFERROR(IF(AND(AF39="Probabilidad",AF40="Probabilidad"),(AL39-(+AL39*AK40)),IF(AND(AF39="Impacto",AF40="Probabilidad"),(AL38-(+AL38*AK40)),IF(AF40="Impacto",AL39,""))),"")</f>
        <v/>
      </c>
      <c r="AM40" s="152" t="str">
        <f>IFERROR(IF(AND(AF39="Impacto",AF40="Impacto"),(AM39-(+AM39*AK40)),IF(AND(AF39="Probabilidad",AF40="Impacto"),(AM38-(+AM38*AK40)),IF(AF40="Probabilidad",AM39,""))),"")</f>
        <v/>
      </c>
      <c r="AN40" s="153"/>
      <c r="AO40" s="153"/>
      <c r="AP40" s="153"/>
      <c r="AQ40" s="153"/>
      <c r="AR40" s="1031"/>
      <c r="AS40" s="1051"/>
      <c r="AT40" s="1051"/>
      <c r="AU40" s="1048"/>
      <c r="AV40" s="1051"/>
      <c r="AW40" s="1051"/>
      <c r="AX40" s="1048"/>
      <c r="AY40" s="1048"/>
      <c r="AZ40" s="1048"/>
      <c r="BA40" s="995"/>
      <c r="BB40" s="130"/>
      <c r="BC40" s="130"/>
      <c r="BD40" s="173" t="str">
        <f t="shared" si="7"/>
        <v/>
      </c>
      <c r="BE40" s="149"/>
      <c r="BF40" s="149"/>
      <c r="BG40" s="149"/>
      <c r="BH40" s="149"/>
      <c r="BI40" s="130"/>
      <c r="BJ40" s="130"/>
      <c r="BK40" s="130"/>
      <c r="BL40" s="130"/>
      <c r="BM40" s="155"/>
      <c r="BN40" s="155"/>
      <c r="BO40" s="155"/>
      <c r="BP40" s="155"/>
      <c r="BQ40" s="156" t="str">
        <f t="shared" si="8"/>
        <v/>
      </c>
      <c r="BR40" s="157" t="str">
        <f t="shared" si="4"/>
        <v/>
      </c>
      <c r="BS40" s="304"/>
      <c r="BT40" s="149"/>
      <c r="BU40" s="998"/>
      <c r="BV40" s="1001"/>
      <c r="BW40" s="1064"/>
      <c r="BX40" s="1067"/>
      <c r="BY40" s="1004"/>
      <c r="BZ40" s="1527"/>
    </row>
    <row r="41" spans="1:78" ht="16" x14ac:dyDescent="0.2">
      <c r="A41" s="1007"/>
      <c r="B41" s="1010"/>
      <c r="C41" s="1013"/>
      <c r="D41" s="1022"/>
      <c r="E41" s="1025"/>
      <c r="F41" s="1028"/>
      <c r="G41" s="1075"/>
      <c r="H41" s="1031"/>
      <c r="I41" s="995"/>
      <c r="J41" s="1034"/>
      <c r="K41" s="1037"/>
      <c r="L41" s="1039"/>
      <c r="M41" s="1070"/>
      <c r="N41" s="1039"/>
      <c r="O41" s="1039"/>
      <c r="P41" s="1081"/>
      <c r="Q41" s="1078"/>
      <c r="R41" s="995"/>
      <c r="S41" s="1057"/>
      <c r="T41" s="995"/>
      <c r="U41" s="1057"/>
      <c r="V41" s="995"/>
      <c r="W41" s="1057"/>
      <c r="X41" s="1060"/>
      <c r="Y41" s="1057"/>
      <c r="Z41" s="1057"/>
      <c r="AA41" s="1048"/>
      <c r="AB41" s="150">
        <v>5</v>
      </c>
      <c r="AC41" s="174"/>
      <c r="AD41" s="174"/>
      <c r="AE41" s="149"/>
      <c r="AF41" s="145" t="str">
        <f t="shared" si="0"/>
        <v/>
      </c>
      <c r="AG41" s="151"/>
      <c r="AH41" s="146" t="str">
        <f t="shared" si="1"/>
        <v/>
      </c>
      <c r="AI41" s="151"/>
      <c r="AJ41" s="146" t="str">
        <f t="shared" si="2"/>
        <v/>
      </c>
      <c r="AK41" s="147" t="str">
        <f t="shared" si="3"/>
        <v/>
      </c>
      <c r="AL41" s="152" t="str">
        <f>IFERROR(IF(AND(AF40="Probabilidad",AF41="Probabilidad"),(AL40-(+AL40*AK41)),IF(AND(AF40="Impacto",AF41="Probabilidad"),(AL39-(+AL39*AK41)),IF(AF41="Impacto",AL40,""))),"")</f>
        <v/>
      </c>
      <c r="AM41" s="152" t="str">
        <f>IFERROR(IF(AND(AF40="Impacto",AF41="Impacto"),(AM40-(+AM40*AK41)),IF(AND(AF40="Probabilidad",AF41="Impacto"),(AM39-(+AM39*AK41)),IF(AF41="Probabilidad",AM40,""))),"")</f>
        <v/>
      </c>
      <c r="AN41" s="153"/>
      <c r="AO41" s="153"/>
      <c r="AP41" s="153"/>
      <c r="AQ41" s="153"/>
      <c r="AR41" s="1031"/>
      <c r="AS41" s="1051"/>
      <c r="AT41" s="1051"/>
      <c r="AU41" s="1048"/>
      <c r="AV41" s="1051"/>
      <c r="AW41" s="1051"/>
      <c r="AX41" s="1048"/>
      <c r="AY41" s="1048"/>
      <c r="AZ41" s="1048"/>
      <c r="BA41" s="995"/>
      <c r="BB41" s="130"/>
      <c r="BC41" s="130"/>
      <c r="BD41" s="173" t="str">
        <f t="shared" si="7"/>
        <v/>
      </c>
      <c r="BE41" s="149"/>
      <c r="BF41" s="149"/>
      <c r="BG41" s="149"/>
      <c r="BH41" s="149"/>
      <c r="BI41" s="130"/>
      <c r="BJ41" s="130"/>
      <c r="BK41" s="130"/>
      <c r="BL41" s="130"/>
      <c r="BM41" s="155"/>
      <c r="BN41" s="155"/>
      <c r="BO41" s="155"/>
      <c r="BP41" s="155"/>
      <c r="BQ41" s="156" t="str">
        <f t="shared" si="8"/>
        <v/>
      </c>
      <c r="BR41" s="157" t="str">
        <f t="shared" si="4"/>
        <v/>
      </c>
      <c r="BS41" s="304"/>
      <c r="BT41" s="149"/>
      <c r="BU41" s="998"/>
      <c r="BV41" s="1001"/>
      <c r="BW41" s="1064"/>
      <c r="BX41" s="1067"/>
      <c r="BY41" s="1004"/>
      <c r="BZ41" s="1527"/>
    </row>
    <row r="42" spans="1:78" ht="17" thickBot="1" x14ac:dyDescent="0.25">
      <c r="A42" s="1007"/>
      <c r="B42" s="1010"/>
      <c r="C42" s="1013"/>
      <c r="D42" s="1023"/>
      <c r="E42" s="1026"/>
      <c r="F42" s="1029"/>
      <c r="G42" s="1076"/>
      <c r="H42" s="1032"/>
      <c r="I42" s="996"/>
      <c r="J42" s="1035"/>
      <c r="K42" s="1038"/>
      <c r="L42" s="1040"/>
      <c r="M42" s="1071"/>
      <c r="N42" s="1040"/>
      <c r="O42" s="1040"/>
      <c r="P42" s="1082"/>
      <c r="Q42" s="1079"/>
      <c r="R42" s="996"/>
      <c r="S42" s="1058"/>
      <c r="T42" s="996"/>
      <c r="U42" s="1058"/>
      <c r="V42" s="996"/>
      <c r="W42" s="1058"/>
      <c r="X42" s="1061"/>
      <c r="Y42" s="1058"/>
      <c r="Z42" s="1058"/>
      <c r="AA42" s="1049"/>
      <c r="AB42" s="162">
        <v>6</v>
      </c>
      <c r="AC42" s="160"/>
      <c r="AD42" s="160"/>
      <c r="AE42" s="160"/>
      <c r="AF42" s="175" t="str">
        <f t="shared" si="0"/>
        <v/>
      </c>
      <c r="AG42" s="163"/>
      <c r="AH42" s="161" t="str">
        <f t="shared" si="1"/>
        <v/>
      </c>
      <c r="AI42" s="163"/>
      <c r="AJ42" s="161" t="str">
        <f t="shared" si="2"/>
        <v/>
      </c>
      <c r="AK42" s="164" t="str">
        <f t="shared" si="3"/>
        <v/>
      </c>
      <c r="AL42" s="152" t="str">
        <f>IFERROR(IF(AND(AF41="Probabilidad",AF42="Probabilidad"),(AL41-(+AL41*AK42)),IF(AND(AF41="Impacto",AF42="Probabilidad"),(AL40-(+AL40*AK42)),IF(AF42="Impacto",AL41,""))),"")</f>
        <v/>
      </c>
      <c r="AM42" s="152" t="str">
        <f>IFERROR(IF(AND(AF41="Impacto",AF42="Impacto"),(AM41-(+AM41*AK42)),IF(AND(AF41="Probabilidad",AF42="Impacto"),(AM40-(+AM40*AK42)),IF(AF42="Probabilidad",AM41,""))),"")</f>
        <v/>
      </c>
      <c r="AN42" s="51"/>
      <c r="AO42" s="51"/>
      <c r="AP42" s="51"/>
      <c r="AQ42" s="51"/>
      <c r="AR42" s="1032"/>
      <c r="AS42" s="1052"/>
      <c r="AT42" s="1052"/>
      <c r="AU42" s="1049"/>
      <c r="AV42" s="1052"/>
      <c r="AW42" s="1052"/>
      <c r="AX42" s="1049"/>
      <c r="AY42" s="1049"/>
      <c r="AZ42" s="1049"/>
      <c r="BA42" s="996"/>
      <c r="BB42" s="167"/>
      <c r="BC42" s="167"/>
      <c r="BD42" s="176" t="str">
        <f t="shared" si="7"/>
        <v/>
      </c>
      <c r="BE42" s="160"/>
      <c r="BF42" s="160"/>
      <c r="BG42" s="160"/>
      <c r="BH42" s="160"/>
      <c r="BI42" s="167"/>
      <c r="BJ42" s="167"/>
      <c r="BK42" s="167"/>
      <c r="BL42" s="167"/>
      <c r="BM42" s="168"/>
      <c r="BN42" s="168"/>
      <c r="BO42" s="168"/>
      <c r="BP42" s="168"/>
      <c r="BQ42" s="169" t="str">
        <f t="shared" si="8"/>
        <v/>
      </c>
      <c r="BR42" s="170" t="str">
        <f t="shared" si="4"/>
        <v/>
      </c>
      <c r="BS42" s="711"/>
      <c r="BT42" s="160"/>
      <c r="BU42" s="999"/>
      <c r="BV42" s="1002"/>
      <c r="BW42" s="1065"/>
      <c r="BX42" s="1068"/>
      <c r="BY42" s="1005"/>
      <c r="BZ42" s="1528"/>
    </row>
    <row r="43" spans="1:78" ht="78" customHeight="1" x14ac:dyDescent="0.2">
      <c r="A43" s="1007"/>
      <c r="B43" s="1010"/>
      <c r="C43" s="1013"/>
      <c r="D43" s="1021" t="s">
        <v>209</v>
      </c>
      <c r="E43" s="1024" t="s">
        <v>284</v>
      </c>
      <c r="F43" s="1027">
        <v>3</v>
      </c>
      <c r="G43" s="1074" t="s">
        <v>311</v>
      </c>
      <c r="H43" s="1030"/>
      <c r="I43" s="994"/>
      <c r="J43" s="1033" t="s">
        <v>325</v>
      </c>
      <c r="K43" s="1036" t="s">
        <v>213</v>
      </c>
      <c r="L43" s="1000" t="s">
        <v>314</v>
      </c>
      <c r="M43" s="1069" t="s">
        <v>326</v>
      </c>
      <c r="N43" s="1000"/>
      <c r="O43" s="1000"/>
      <c r="P43" s="1063" t="s">
        <v>327</v>
      </c>
      <c r="Q43" s="1077">
        <v>1</v>
      </c>
      <c r="R43" s="994" t="s">
        <v>217</v>
      </c>
      <c r="S43" s="1056">
        <f>IF(R43="Muy Alta",100%,IF(R43="Alta",80%,IF(R43="Media",60%,IF(R43="Baja",40%,IF(R43="Muy Baja",20%,"")))))</f>
        <v>0.6</v>
      </c>
      <c r="T43" s="994" t="s">
        <v>251</v>
      </c>
      <c r="U43" s="1056">
        <f>IF(T43="Catastrófico",100%,IF(T43="Mayor",80%,IF(T43="Moderado",60%,IF(T43="Menor",40%,IF(T43="Leve",20%,"")))))</f>
        <v>0.4</v>
      </c>
      <c r="V43" s="994" t="s">
        <v>317</v>
      </c>
      <c r="W43" s="1056">
        <f>IF(V43="Catastrófico",100%,IF(V43="Mayor",80%,IF(V43="Moderado",60%,IF(V43="Menor",40%,IF(V43="Leve",20%,"")))))</f>
        <v>0.2</v>
      </c>
      <c r="X43" s="1059" t="str">
        <f>IF(Y43=100%,"Catastrófico",IF(Y43=80%,"Mayor",IF(Y43=60%,"Moderado",IF(Y43=40%,"Menor",IF(Y43=20%,"Leve","")))))</f>
        <v>Menor</v>
      </c>
      <c r="Y43" s="1056">
        <f>IF(AND(U43="",W43=""),"",MAX(U43,W43))</f>
        <v>0.4</v>
      </c>
      <c r="Z43" s="1056" t="str">
        <f>CONCATENATE(R43,X43)</f>
        <v>MediaMenor</v>
      </c>
      <c r="AA43" s="1047" t="str">
        <f>IF(Z43="Muy AltaLeve","Alto",IF(Z43="Muy AltaMenor","Alto",IF(Z43="Muy AltaModerado","Alto",IF(Z43="Muy AltaMayor","Alto",IF(Z43="Muy AltaCatastrófico","Extremo",IF(Z43="AltaLeve","Moderado",IF(Z43="AltaMenor","Moderado",IF(Z43="AltaModerado","Alto",IF(Z43="AltaMayor","Alto",IF(Z43="AltaCatastrófico","Extremo",IF(Z43="MediaLeve","Moderado",IF(Z43="MediaMenor","Moderado",IF(Z43="MediaModerado","Moderado",IF(Z43="MediaMayor","Alto",IF(Z43="MediaCatastrófico","Extremo",IF(Z43="BajaLeve","Bajo",IF(Z43="BajaMenor","Moderado",IF(Z43="BajaModerado","Moderado",IF(Z43="BajaMayor","Alto",IF(Z43="BajaCatastrófico","Extremo",IF(Z43="Muy BajaLeve","Bajo",IF(Z43="Muy BajaMenor","Bajo",IF(Z43="Muy BajaModerado","Moderado",IF(Z43="Muy BajaMayor","Alto",IF(Z43="Muy BajaCatastrófico","Extremo","")))))))))))))))))))))))))</f>
        <v>Moderado</v>
      </c>
      <c r="AB43" s="97">
        <v>1</v>
      </c>
      <c r="AC43" s="131" t="s">
        <v>320</v>
      </c>
      <c r="AD43" s="230" t="s">
        <v>271</v>
      </c>
      <c r="AE43" s="12" t="s">
        <v>321</v>
      </c>
      <c r="AF43" s="99" t="str">
        <f t="shared" si="0"/>
        <v>Probabilidad</v>
      </c>
      <c r="AG43" s="10" t="s">
        <v>221</v>
      </c>
      <c r="AH43" s="14">
        <f t="shared" si="1"/>
        <v>0.25</v>
      </c>
      <c r="AI43" s="10" t="s">
        <v>222</v>
      </c>
      <c r="AJ43" s="14">
        <f t="shared" si="2"/>
        <v>0.15</v>
      </c>
      <c r="AK43" s="101">
        <f t="shared" si="3"/>
        <v>0.4</v>
      </c>
      <c r="AL43" s="100">
        <f>IFERROR(IF(AF43="Probabilidad",(S43-(+S43*AK43)),IF(AF43="Impacto",S43,"")),"")</f>
        <v>0.36</v>
      </c>
      <c r="AM43" s="100">
        <f>IFERROR(IF(AF43="Impacto",(Y43-(+Y43*AK43)),IF(AF43="Probabilidad",Y43,"")),"")</f>
        <v>0.4</v>
      </c>
      <c r="AN43" s="50" t="s">
        <v>223</v>
      </c>
      <c r="AO43" s="50" t="s">
        <v>291</v>
      </c>
      <c r="AP43" s="50" t="s">
        <v>225</v>
      </c>
      <c r="AQ43" s="50" t="s">
        <v>226</v>
      </c>
      <c r="AR43" s="1030" t="s">
        <v>328</v>
      </c>
      <c r="AS43" s="1050">
        <f>S43</f>
        <v>0.6</v>
      </c>
      <c r="AT43" s="1050">
        <f>IF(AL43="","",MIN(AL43:AL48))</f>
        <v>0.12959999999999999</v>
      </c>
      <c r="AU43" s="1047" t="str">
        <f>IFERROR(IF(AT43="","",IF(AT43&lt;=0.2,"Muy Baja",IF(AT43&lt;=0.4,"Baja",IF(AT43&lt;=0.6,"Media",IF(AT43&lt;=0.8,"Alta","Muy Alta"))))),"")</f>
        <v>Muy Baja</v>
      </c>
      <c r="AV43" s="1050">
        <f>Y43</f>
        <v>0.4</v>
      </c>
      <c r="AW43" s="1050">
        <f>IF(AM43="","",MIN(AM43:AM48))</f>
        <v>0.22500000000000003</v>
      </c>
      <c r="AX43" s="1047" t="str">
        <f>IFERROR(IF(AW43="","",IF(AW43&lt;=0.2,"Leve",IF(AW43&lt;=0.4,"Menor",IF(AW43&lt;=0.6,"Moderado",IF(AW43&lt;=0.8,"Mayor","Catastrófico"))))),"")</f>
        <v>Menor</v>
      </c>
      <c r="AY43" s="1047" t="str">
        <f>AA43</f>
        <v>Moderado</v>
      </c>
      <c r="AZ43" s="1047" t="str">
        <f>IFERROR(IF(OR(AND(AU43="Muy Baja",AX43="Leve"),AND(AU43="Muy Baja",AX43="Menor"),AND(AU43="Baja",AX43="Leve")),"Bajo",IF(OR(AND(AU43="Muy baja",AX43="Moderado"),AND(AU43="Baja",AX43="Menor"),AND(AU43="Baja",AX43="Moderado"),AND(AU43="Media",AX43="Leve"),AND(AU43="Media",AX43="Menor"),AND(AU43="Media",AX43="Moderado"),AND(AU43="Alta",AX43="Leve"),AND(AU43="Alta",AX43="Menor")),"Moderado",IF(OR(AND(AU43="Muy Baja",AX43="Mayor"),AND(AU43="Baja",AX43="Mayor"),AND(AU43="Media",AX43="Mayor"),AND(AU43="Alta",AX43="Moderado"),AND(AU43="Alta",AX43="Mayor"),AND(AU43="Muy Alta",AX43="Leve"),AND(AU43="Muy Alta",AX43="Menor"),AND(AU43="Muy Alta",AX43="Moderado"),AND(AU43="Muy Alta",AX43="Mayor")),"Alto",IF(OR(AND(AU43="Muy Baja",AX43="Catastrófico"),AND(AU43="Baja",AX43="Catastrófico"),AND(AU43="Media",AX43="Catastrófico"),AND(AU43="Alta",AX43="Catastrófico"),AND(AU43="Muy Alta",AX43="Catastrófico")),"Extremo","")))),"")</f>
        <v>Bajo</v>
      </c>
      <c r="BA43" s="994" t="s">
        <v>255</v>
      </c>
      <c r="BB43" s="309"/>
      <c r="BC43" s="46"/>
      <c r="BD43" s="103" t="str">
        <f t="shared" si="7"/>
        <v/>
      </c>
      <c r="BE43" s="9"/>
      <c r="BF43" s="9"/>
      <c r="BG43" s="9"/>
      <c r="BH43" s="9"/>
      <c r="BI43" s="46"/>
      <c r="BJ43" s="46"/>
      <c r="BK43" s="46"/>
      <c r="BL43" s="46"/>
      <c r="BM43" s="48"/>
      <c r="BN43" s="48"/>
      <c r="BO43" s="48"/>
      <c r="BP43" s="48"/>
      <c r="BQ43" s="104" t="str">
        <f t="shared" si="8"/>
        <v/>
      </c>
      <c r="BR43" s="128" t="str">
        <f t="shared" si="4"/>
        <v/>
      </c>
      <c r="BS43" s="710" t="s">
        <v>320</v>
      </c>
      <c r="BT43" s="9" t="s">
        <v>3353</v>
      </c>
      <c r="BU43" s="997" t="s">
        <v>3359</v>
      </c>
      <c r="BV43" s="1000" t="s">
        <v>2813</v>
      </c>
      <c r="BW43" s="1063" t="s">
        <v>1386</v>
      </c>
      <c r="BX43" s="1066" t="s">
        <v>1386</v>
      </c>
      <c r="BY43" s="1003" t="s">
        <v>3351</v>
      </c>
      <c r="BZ43" s="1003"/>
    </row>
    <row r="44" spans="1:78" ht="78" customHeight="1" x14ac:dyDescent="0.2">
      <c r="A44" s="1007"/>
      <c r="B44" s="1010"/>
      <c r="C44" s="1013"/>
      <c r="D44" s="1022"/>
      <c r="E44" s="1025"/>
      <c r="F44" s="1028"/>
      <c r="G44" s="1075"/>
      <c r="H44" s="1031"/>
      <c r="I44" s="995"/>
      <c r="J44" s="1034"/>
      <c r="K44" s="1037"/>
      <c r="L44" s="1039"/>
      <c r="M44" s="1070"/>
      <c r="N44" s="1039"/>
      <c r="O44" s="1039"/>
      <c r="P44" s="1072"/>
      <c r="Q44" s="1078"/>
      <c r="R44" s="995"/>
      <c r="S44" s="1057"/>
      <c r="T44" s="995"/>
      <c r="U44" s="1057"/>
      <c r="V44" s="995"/>
      <c r="W44" s="1057"/>
      <c r="X44" s="1060"/>
      <c r="Y44" s="1057"/>
      <c r="Z44" s="1057"/>
      <c r="AA44" s="1048"/>
      <c r="AB44" s="150">
        <v>2</v>
      </c>
      <c r="AC44" s="131" t="s">
        <v>329</v>
      </c>
      <c r="AD44" s="178" t="s">
        <v>271</v>
      </c>
      <c r="AE44" s="149" t="s">
        <v>324</v>
      </c>
      <c r="AF44" s="145" t="str">
        <f t="shared" si="0"/>
        <v>Probabilidad</v>
      </c>
      <c r="AG44" s="151" t="s">
        <v>221</v>
      </c>
      <c r="AH44" s="146">
        <f t="shared" si="1"/>
        <v>0.25</v>
      </c>
      <c r="AI44" s="151" t="s">
        <v>222</v>
      </c>
      <c r="AJ44" s="146">
        <f t="shared" si="2"/>
        <v>0.15</v>
      </c>
      <c r="AK44" s="147">
        <f t="shared" si="3"/>
        <v>0.4</v>
      </c>
      <c r="AL44" s="152">
        <f>IFERROR(IF(AND(AF43="Probabilidad",AF44="Probabilidad"),(AL43-(+AL43*AK44)),IF(AF44="Probabilidad",(S43-(+S43*AK44)),IF(AF44="Impacto",AL43,""))),"")</f>
        <v>0.216</v>
      </c>
      <c r="AM44" s="152">
        <f>IFERROR(IF(AND(AF43="Impacto",AF44="Impacto"),(AM43-(+AM43*AK44)),IF(AF44="Impacto",(Y43-(+Y43*AK44)),IF(AF44="Probabilidad",AM43,""))),"")</f>
        <v>0.4</v>
      </c>
      <c r="AN44" s="153" t="s">
        <v>223</v>
      </c>
      <c r="AO44" s="153" t="s">
        <v>291</v>
      </c>
      <c r="AP44" s="153" t="s">
        <v>225</v>
      </c>
      <c r="AQ44" s="153" t="s">
        <v>226</v>
      </c>
      <c r="AR44" s="1031"/>
      <c r="AS44" s="1051"/>
      <c r="AT44" s="1051"/>
      <c r="AU44" s="1048"/>
      <c r="AV44" s="1051"/>
      <c r="AW44" s="1051"/>
      <c r="AX44" s="1048"/>
      <c r="AY44" s="1048"/>
      <c r="AZ44" s="1048"/>
      <c r="BA44" s="995"/>
      <c r="BB44" s="177"/>
      <c r="BC44" s="130"/>
      <c r="BD44" s="173" t="str">
        <f t="shared" si="7"/>
        <v/>
      </c>
      <c r="BE44" s="149"/>
      <c r="BF44" s="149"/>
      <c r="BG44" s="149"/>
      <c r="BH44" s="149"/>
      <c r="BI44" s="130"/>
      <c r="BJ44" s="130"/>
      <c r="BK44" s="130"/>
      <c r="BL44" s="130"/>
      <c r="BM44" s="155"/>
      <c r="BN44" s="155"/>
      <c r="BO44" s="155"/>
      <c r="BP44" s="155"/>
      <c r="BQ44" s="156" t="str">
        <f t="shared" si="8"/>
        <v/>
      </c>
      <c r="BR44" s="157" t="str">
        <f t="shared" si="4"/>
        <v/>
      </c>
      <c r="BS44" s="304" t="s">
        <v>329</v>
      </c>
      <c r="BT44" s="149" t="s">
        <v>3354</v>
      </c>
      <c r="BU44" s="998"/>
      <c r="BV44" s="1001"/>
      <c r="BW44" s="1064"/>
      <c r="BX44" s="1067"/>
      <c r="BY44" s="1004"/>
      <c r="BZ44" s="1527"/>
    </row>
    <row r="45" spans="1:78" ht="78" customHeight="1" x14ac:dyDescent="0.2">
      <c r="A45" s="1007"/>
      <c r="B45" s="1010"/>
      <c r="C45" s="1013"/>
      <c r="D45" s="1022"/>
      <c r="E45" s="1025"/>
      <c r="F45" s="1028"/>
      <c r="G45" s="1075"/>
      <c r="H45" s="1031"/>
      <c r="I45" s="995"/>
      <c r="J45" s="1034"/>
      <c r="K45" s="1037"/>
      <c r="L45" s="1039"/>
      <c r="M45" s="1070"/>
      <c r="N45" s="1039"/>
      <c r="O45" s="1039"/>
      <c r="P45" s="1072"/>
      <c r="Q45" s="1078"/>
      <c r="R45" s="995"/>
      <c r="S45" s="1057"/>
      <c r="T45" s="995"/>
      <c r="U45" s="1057"/>
      <c r="V45" s="995"/>
      <c r="W45" s="1057"/>
      <c r="X45" s="1060"/>
      <c r="Y45" s="1057"/>
      <c r="Z45" s="1057"/>
      <c r="AA45" s="1048"/>
      <c r="AB45" s="150">
        <v>3</v>
      </c>
      <c r="AC45" s="131" t="s">
        <v>330</v>
      </c>
      <c r="AD45" s="178" t="s">
        <v>277</v>
      </c>
      <c r="AE45" s="149" t="s">
        <v>331</v>
      </c>
      <c r="AF45" s="145" t="str">
        <f t="shared" si="0"/>
        <v>Probabilidad</v>
      </c>
      <c r="AG45" s="151" t="s">
        <v>221</v>
      </c>
      <c r="AH45" s="146">
        <f t="shared" si="1"/>
        <v>0.25</v>
      </c>
      <c r="AI45" s="151" t="s">
        <v>222</v>
      </c>
      <c r="AJ45" s="146">
        <f t="shared" si="2"/>
        <v>0.15</v>
      </c>
      <c r="AK45" s="147">
        <f t="shared" si="3"/>
        <v>0.4</v>
      </c>
      <c r="AL45" s="152">
        <f>IFERROR(IF(AND(AF44="Probabilidad",AF45="Probabilidad"),(AL44-(+AL44*AK45)),IF(AND(AF44="Impacto",AF45="Probabilidad"),(AL43-(+AL43*AK45)),IF(AF45="Impacto",AL44,""))),"")</f>
        <v>0.12959999999999999</v>
      </c>
      <c r="AM45" s="152">
        <f>IFERROR(IF(AND(AF44="Impacto",AF45="Impacto"),(AM44-(+AM44*AK45)),IF(AND(AF44="Probabilidad",AF45="Impacto"),(AM43-(+AM43*AK45)),IF(AF45="Probabilidad",AM44,""))),"")</f>
        <v>0.4</v>
      </c>
      <c r="AN45" s="153" t="s">
        <v>223</v>
      </c>
      <c r="AO45" s="153" t="s">
        <v>291</v>
      </c>
      <c r="AP45" s="153" t="s">
        <v>225</v>
      </c>
      <c r="AQ45" s="153" t="s">
        <v>226</v>
      </c>
      <c r="AR45" s="1031"/>
      <c r="AS45" s="1051"/>
      <c r="AT45" s="1051"/>
      <c r="AU45" s="1048"/>
      <c r="AV45" s="1051"/>
      <c r="AW45" s="1051"/>
      <c r="AX45" s="1048"/>
      <c r="AY45" s="1048"/>
      <c r="AZ45" s="1048"/>
      <c r="BA45" s="995"/>
      <c r="BB45" s="177"/>
      <c r="BC45" s="130"/>
      <c r="BD45" s="173" t="str">
        <f t="shared" si="7"/>
        <v/>
      </c>
      <c r="BE45" s="149"/>
      <c r="BF45" s="149"/>
      <c r="BG45" s="149"/>
      <c r="BH45" s="149"/>
      <c r="BI45" s="130"/>
      <c r="BJ45" s="130"/>
      <c r="BK45" s="130"/>
      <c r="BL45" s="130"/>
      <c r="BM45" s="155"/>
      <c r="BN45" s="155"/>
      <c r="BO45" s="155"/>
      <c r="BP45" s="155"/>
      <c r="BQ45" s="156" t="str">
        <f t="shared" si="8"/>
        <v/>
      </c>
      <c r="BR45" s="157" t="str">
        <f t="shared" si="4"/>
        <v/>
      </c>
      <c r="BS45" s="304" t="s">
        <v>330</v>
      </c>
      <c r="BT45" s="149" t="s">
        <v>3356</v>
      </c>
      <c r="BU45" s="998"/>
      <c r="BV45" s="1001"/>
      <c r="BW45" s="1064"/>
      <c r="BX45" s="1067"/>
      <c r="BY45" s="1004"/>
      <c r="BZ45" s="1527"/>
    </row>
    <row r="46" spans="1:78" ht="78" customHeight="1" x14ac:dyDescent="0.2">
      <c r="A46" s="1007"/>
      <c r="B46" s="1010"/>
      <c r="C46" s="1013"/>
      <c r="D46" s="1022"/>
      <c r="E46" s="1025"/>
      <c r="F46" s="1028"/>
      <c r="G46" s="1075"/>
      <c r="H46" s="1031"/>
      <c r="I46" s="995"/>
      <c r="J46" s="1034"/>
      <c r="K46" s="1037"/>
      <c r="L46" s="1039"/>
      <c r="M46" s="1070"/>
      <c r="N46" s="1039"/>
      <c r="O46" s="1039"/>
      <c r="P46" s="1072"/>
      <c r="Q46" s="1078"/>
      <c r="R46" s="995"/>
      <c r="S46" s="1057"/>
      <c r="T46" s="995"/>
      <c r="U46" s="1057"/>
      <c r="V46" s="995"/>
      <c r="W46" s="1057"/>
      <c r="X46" s="1060"/>
      <c r="Y46" s="1057"/>
      <c r="Z46" s="1057"/>
      <c r="AA46" s="1048"/>
      <c r="AB46" s="150">
        <v>4</v>
      </c>
      <c r="AC46" s="131" t="s">
        <v>332</v>
      </c>
      <c r="AD46" s="664" t="s">
        <v>277</v>
      </c>
      <c r="AE46" s="149" t="s">
        <v>333</v>
      </c>
      <c r="AF46" s="145" t="str">
        <f t="shared" si="0"/>
        <v>Impacto</v>
      </c>
      <c r="AG46" s="151" t="s">
        <v>264</v>
      </c>
      <c r="AH46" s="146">
        <f t="shared" si="1"/>
        <v>0.1</v>
      </c>
      <c r="AI46" s="151" t="s">
        <v>222</v>
      </c>
      <c r="AJ46" s="146">
        <f t="shared" si="2"/>
        <v>0.15</v>
      </c>
      <c r="AK46" s="147">
        <f t="shared" si="3"/>
        <v>0.25</v>
      </c>
      <c r="AL46" s="152">
        <f>IFERROR(IF(AND(AF45="Probabilidad",AF46="Probabilidad"),(AL45-(+AL45*AK46)),IF(AND(AF45="Impacto",AF46="Probabilidad"),(AL44-(+AL44*AK46)),IF(AF46="Impacto",AL45,""))),"")</f>
        <v>0.12959999999999999</v>
      </c>
      <c r="AM46" s="152">
        <f>IFERROR(IF(AND(AF45="Impacto",AF46="Impacto"),(AM45-(+AM45*AK46)),IF(AND(AF45="Probabilidad",AF46="Impacto"),(AM44-(+AM44*AK46)),IF(AF46="Probabilidad",AM45,""))),"")</f>
        <v>0.30000000000000004</v>
      </c>
      <c r="AN46" s="153" t="s">
        <v>223</v>
      </c>
      <c r="AO46" s="153" t="s">
        <v>291</v>
      </c>
      <c r="AP46" s="153" t="s">
        <v>225</v>
      </c>
      <c r="AQ46" s="153" t="s">
        <v>226</v>
      </c>
      <c r="AR46" s="1031"/>
      <c r="AS46" s="1051"/>
      <c r="AT46" s="1051"/>
      <c r="AU46" s="1048"/>
      <c r="AV46" s="1051"/>
      <c r="AW46" s="1051"/>
      <c r="AX46" s="1048"/>
      <c r="AY46" s="1048"/>
      <c r="AZ46" s="1048"/>
      <c r="BA46" s="995"/>
      <c r="BB46" s="177"/>
      <c r="BC46" s="130"/>
      <c r="BD46" s="173" t="str">
        <f t="shared" si="7"/>
        <v/>
      </c>
      <c r="BE46" s="149"/>
      <c r="BF46" s="149"/>
      <c r="BG46" s="149"/>
      <c r="BH46" s="149"/>
      <c r="BI46" s="130"/>
      <c r="BJ46" s="130"/>
      <c r="BK46" s="130"/>
      <c r="BL46" s="130"/>
      <c r="BM46" s="155"/>
      <c r="BN46" s="155"/>
      <c r="BO46" s="155"/>
      <c r="BP46" s="155"/>
      <c r="BQ46" s="156" t="str">
        <f t="shared" si="8"/>
        <v/>
      </c>
      <c r="BR46" s="157" t="str">
        <f t="shared" si="4"/>
        <v/>
      </c>
      <c r="BS46" s="304" t="s">
        <v>332</v>
      </c>
      <c r="BT46" s="149" t="s">
        <v>3357</v>
      </c>
      <c r="BU46" s="998"/>
      <c r="BV46" s="1001"/>
      <c r="BW46" s="1064"/>
      <c r="BX46" s="1067"/>
      <c r="BY46" s="1004"/>
      <c r="BZ46" s="1527"/>
    </row>
    <row r="47" spans="1:78" ht="78" customHeight="1" x14ac:dyDescent="0.2">
      <c r="A47" s="1007"/>
      <c r="B47" s="1010"/>
      <c r="C47" s="1013"/>
      <c r="D47" s="1022"/>
      <c r="E47" s="1025"/>
      <c r="F47" s="1028"/>
      <c r="G47" s="1075"/>
      <c r="H47" s="1031"/>
      <c r="I47" s="995"/>
      <c r="J47" s="1034"/>
      <c r="K47" s="1037"/>
      <c r="L47" s="1039"/>
      <c r="M47" s="1070"/>
      <c r="N47" s="1039"/>
      <c r="O47" s="1039"/>
      <c r="P47" s="1072"/>
      <c r="Q47" s="1078"/>
      <c r="R47" s="995"/>
      <c r="S47" s="1057"/>
      <c r="T47" s="995"/>
      <c r="U47" s="1057"/>
      <c r="V47" s="995"/>
      <c r="W47" s="1057"/>
      <c r="X47" s="1060"/>
      <c r="Y47" s="1057"/>
      <c r="Z47" s="1057"/>
      <c r="AA47" s="1048"/>
      <c r="AB47" s="150">
        <v>5</v>
      </c>
      <c r="AC47" s="149" t="s">
        <v>334</v>
      </c>
      <c r="AD47" s="664" t="s">
        <v>277</v>
      </c>
      <c r="AE47" s="28" t="s">
        <v>335</v>
      </c>
      <c r="AF47" s="145" t="str">
        <f t="shared" si="0"/>
        <v>Impacto</v>
      </c>
      <c r="AG47" s="151" t="s">
        <v>264</v>
      </c>
      <c r="AH47" s="146">
        <f t="shared" si="1"/>
        <v>0.1</v>
      </c>
      <c r="AI47" s="151" t="s">
        <v>222</v>
      </c>
      <c r="AJ47" s="146">
        <f t="shared" si="2"/>
        <v>0.15</v>
      </c>
      <c r="AK47" s="147">
        <f t="shared" si="3"/>
        <v>0.25</v>
      </c>
      <c r="AL47" s="152">
        <f>IFERROR(IF(AND(AF46="Probabilidad",AF47="Probabilidad"),(AL46-(+AL46*AK47)),IF(AND(AF46="Impacto",AF47="Probabilidad"),(AL45-(+AL45*AK47)),IF(AF47="Impacto",AL46,""))),"")</f>
        <v>0.12959999999999999</v>
      </c>
      <c r="AM47" s="152">
        <f>IFERROR(IF(AND(AF46="Impacto",AF47="Impacto"),(AM46-(+AM46*AK47)),IF(AND(AF46="Probabilidad",AF47="Impacto"),(AM45-(+AM45*AK47)),IF(AF47="Probabilidad",AM46,""))),"")</f>
        <v>0.22500000000000003</v>
      </c>
      <c r="AN47" s="153" t="s">
        <v>223</v>
      </c>
      <c r="AO47" s="153" t="s">
        <v>291</v>
      </c>
      <c r="AP47" s="153" t="s">
        <v>225</v>
      </c>
      <c r="AQ47" s="153" t="s">
        <v>226</v>
      </c>
      <c r="AR47" s="1031"/>
      <c r="AS47" s="1051"/>
      <c r="AT47" s="1051"/>
      <c r="AU47" s="1048"/>
      <c r="AV47" s="1051"/>
      <c r="AW47" s="1051"/>
      <c r="AX47" s="1048"/>
      <c r="AY47" s="1048"/>
      <c r="AZ47" s="1048"/>
      <c r="BA47" s="995"/>
      <c r="BB47" s="177"/>
      <c r="BC47" s="130"/>
      <c r="BD47" s="173" t="str">
        <f t="shared" si="7"/>
        <v/>
      </c>
      <c r="BE47" s="149"/>
      <c r="BF47" s="149"/>
      <c r="BG47" s="149"/>
      <c r="BH47" s="149"/>
      <c r="BI47" s="130"/>
      <c r="BJ47" s="130"/>
      <c r="BK47" s="130"/>
      <c r="BL47" s="130"/>
      <c r="BM47" s="155"/>
      <c r="BN47" s="155"/>
      <c r="BO47" s="155"/>
      <c r="BP47" s="155"/>
      <c r="BQ47" s="156" t="str">
        <f t="shared" si="8"/>
        <v/>
      </c>
      <c r="BR47" s="157" t="str">
        <f t="shared" si="4"/>
        <v/>
      </c>
      <c r="BS47" s="304" t="s">
        <v>334</v>
      </c>
      <c r="BT47" s="149" t="s">
        <v>3358</v>
      </c>
      <c r="BU47" s="998"/>
      <c r="BV47" s="1001"/>
      <c r="BW47" s="1064"/>
      <c r="BX47" s="1067"/>
      <c r="BY47" s="1004"/>
      <c r="BZ47" s="1527"/>
    </row>
    <row r="48" spans="1:78" ht="17" thickBot="1" x14ac:dyDescent="0.25">
      <c r="A48" s="1007"/>
      <c r="B48" s="1010"/>
      <c r="C48" s="1013"/>
      <c r="D48" s="1023"/>
      <c r="E48" s="1026"/>
      <c r="F48" s="1029"/>
      <c r="G48" s="1076"/>
      <c r="H48" s="1032"/>
      <c r="I48" s="996"/>
      <c r="J48" s="1035"/>
      <c r="K48" s="1038"/>
      <c r="L48" s="1040"/>
      <c r="M48" s="1071"/>
      <c r="N48" s="1040"/>
      <c r="O48" s="1040"/>
      <c r="P48" s="1073"/>
      <c r="Q48" s="1079"/>
      <c r="R48" s="996"/>
      <c r="S48" s="1058"/>
      <c r="T48" s="996"/>
      <c r="U48" s="1058"/>
      <c r="V48" s="996"/>
      <c r="W48" s="1058"/>
      <c r="X48" s="1061"/>
      <c r="Y48" s="1058"/>
      <c r="Z48" s="1058"/>
      <c r="AA48" s="1049"/>
      <c r="AB48" s="162">
        <v>6</v>
      </c>
      <c r="AC48" s="160"/>
      <c r="AD48" s="160"/>
      <c r="AE48" s="160"/>
      <c r="AF48" s="175" t="str">
        <f t="shared" si="0"/>
        <v/>
      </c>
      <c r="AG48" s="163"/>
      <c r="AH48" s="161" t="str">
        <f t="shared" si="1"/>
        <v/>
      </c>
      <c r="AI48" s="163"/>
      <c r="AJ48" s="161" t="str">
        <f t="shared" si="2"/>
        <v/>
      </c>
      <c r="AK48" s="164" t="str">
        <f t="shared" si="3"/>
        <v/>
      </c>
      <c r="AL48" s="152" t="str">
        <f>IFERROR(IF(AND(AF47="Probabilidad",AF48="Probabilidad"),(AL47-(+AL47*AK48)),IF(AND(AF47="Impacto",AF48="Probabilidad"),(AL46-(+AL46*AK48)),IF(AF48="Impacto",AL47,""))),"")</f>
        <v/>
      </c>
      <c r="AM48" s="152" t="str">
        <f>IFERROR(IF(AND(AF47="Impacto",AF48="Impacto"),(AM47-(+AM47*AK48)),IF(AND(AF47="Probabilidad",AF48="Impacto"),(AM46-(+AM46*AK48)),IF(AF48="Probabilidad",AM47,""))),"")</f>
        <v/>
      </c>
      <c r="AN48" s="51"/>
      <c r="AO48" s="51"/>
      <c r="AP48" s="51"/>
      <c r="AQ48" s="51"/>
      <c r="AR48" s="1032"/>
      <c r="AS48" s="1052"/>
      <c r="AT48" s="1052"/>
      <c r="AU48" s="1049"/>
      <c r="AV48" s="1052"/>
      <c r="AW48" s="1052"/>
      <c r="AX48" s="1049"/>
      <c r="AY48" s="1049"/>
      <c r="AZ48" s="1049"/>
      <c r="BA48" s="996"/>
      <c r="BB48" s="310"/>
      <c r="BC48" s="167"/>
      <c r="BD48" s="176" t="str">
        <f t="shared" si="7"/>
        <v/>
      </c>
      <c r="BE48" s="160"/>
      <c r="BF48" s="160"/>
      <c r="BG48" s="160"/>
      <c r="BH48" s="160"/>
      <c r="BI48" s="167"/>
      <c r="BJ48" s="167"/>
      <c r="BK48" s="167"/>
      <c r="BL48" s="167"/>
      <c r="BM48" s="168"/>
      <c r="BN48" s="168"/>
      <c r="BO48" s="168"/>
      <c r="BP48" s="168"/>
      <c r="BQ48" s="169" t="str">
        <f t="shared" si="8"/>
        <v/>
      </c>
      <c r="BR48" s="170" t="str">
        <f t="shared" si="4"/>
        <v/>
      </c>
      <c r="BS48" s="711"/>
      <c r="BT48" s="160"/>
      <c r="BU48" s="999"/>
      <c r="BV48" s="1002"/>
      <c r="BW48" s="1065"/>
      <c r="BX48" s="1068"/>
      <c r="BY48" s="1005"/>
      <c r="BZ48" s="1528"/>
    </row>
    <row r="49" spans="1:78" ht="89.25" customHeight="1" x14ac:dyDescent="0.2">
      <c r="A49" s="1007"/>
      <c r="B49" s="1010"/>
      <c r="C49" s="1013"/>
      <c r="D49" s="1021" t="s">
        <v>209</v>
      </c>
      <c r="E49" s="1024" t="s">
        <v>284</v>
      </c>
      <c r="F49" s="1027">
        <v>4</v>
      </c>
      <c r="G49" s="1015" t="s">
        <v>336</v>
      </c>
      <c r="H49" s="1030"/>
      <c r="I49" s="994"/>
      <c r="J49" s="1033" t="s">
        <v>337</v>
      </c>
      <c r="K49" s="1036" t="s">
        <v>213</v>
      </c>
      <c r="L49" s="1000" t="s">
        <v>314</v>
      </c>
      <c r="M49" s="1069" t="s">
        <v>338</v>
      </c>
      <c r="N49" s="1000"/>
      <c r="O49" s="1000"/>
      <c r="P49" s="1063" t="s">
        <v>339</v>
      </c>
      <c r="Q49" s="1053">
        <v>1</v>
      </c>
      <c r="R49" s="994" t="s">
        <v>340</v>
      </c>
      <c r="S49" s="1056">
        <f>IF(R49="Muy Alta",100%,IF(R49="Alta",80%,IF(R49="Media",60%,IF(R49="Baja",40%,IF(R49="Muy Baja",20%,"")))))</f>
        <v>0.8</v>
      </c>
      <c r="T49" s="994" t="s">
        <v>251</v>
      </c>
      <c r="U49" s="1056">
        <f>IF(T49="Catastrófico",100%,IF(T49="Mayor",80%,IF(T49="Moderado",60%,IF(T49="Menor",40%,IF(T49="Leve",20%,"")))))</f>
        <v>0.4</v>
      </c>
      <c r="V49" s="994" t="s">
        <v>317</v>
      </c>
      <c r="W49" s="1056">
        <f>IF(V49="Catastrófico",100%,IF(V49="Mayor",80%,IF(V49="Moderado",60%,IF(V49="Menor",40%,IF(V49="Leve",20%,"")))))</f>
        <v>0.2</v>
      </c>
      <c r="X49" s="1059" t="str">
        <f>IF(Y49=100%,"Catastrófico",IF(Y49=80%,"Mayor",IF(Y49=60%,"Moderado",IF(Y49=40%,"Menor",IF(Y49=20%,"Leve","")))))</f>
        <v>Menor</v>
      </c>
      <c r="Y49" s="1056">
        <f>IF(AND(U49="",W49=""),"",MAX(U49,W49))</f>
        <v>0.4</v>
      </c>
      <c r="Z49" s="1056" t="str">
        <f>CONCATENATE(R49,X49)</f>
        <v>AltaMenor</v>
      </c>
      <c r="AA49" s="1047" t="str">
        <f>IF(Z49="Muy AltaLeve","Alto",IF(Z49="Muy AltaMenor","Alto",IF(Z49="Muy AltaModerado","Alto",IF(Z49="Muy AltaMayor","Alto",IF(Z49="Muy AltaCatastrófico","Extremo",IF(Z49="AltaLeve","Moderado",IF(Z49="AltaMenor","Moderado",IF(Z49="AltaModerado","Alto",IF(Z49="AltaMayor","Alto",IF(Z49="AltaCatastrófico","Extremo",IF(Z49="MediaLeve","Moderado",IF(Z49="MediaMenor","Moderado",IF(Z49="MediaModerado","Moderado",IF(Z49="MediaMayor","Alto",IF(Z49="MediaCatastrófico","Extremo",IF(Z49="BajaLeve","Bajo",IF(Z49="BajaMenor","Moderado",IF(Z49="BajaModerado","Moderado",IF(Z49="BajaMayor","Alto",IF(Z49="BajaCatastrófico","Extremo",IF(Z49="Muy BajaLeve","Bajo",IF(Z49="Muy BajaMenor","Bajo",IF(Z49="Muy BajaModerado","Moderado",IF(Z49="Muy BajaMayor","Alto",IF(Z49="Muy BajaCatastrófico","Extremo","")))))))))))))))))))))))))</f>
        <v>Moderado</v>
      </c>
      <c r="AB49" s="97">
        <v>1</v>
      </c>
      <c r="AC49" s="12" t="s">
        <v>341</v>
      </c>
      <c r="AD49" s="12" t="s">
        <v>342</v>
      </c>
      <c r="AE49" s="12" t="s">
        <v>343</v>
      </c>
      <c r="AF49" s="99" t="str">
        <f t="shared" si="0"/>
        <v>Impacto</v>
      </c>
      <c r="AG49" s="10" t="s">
        <v>264</v>
      </c>
      <c r="AH49" s="14">
        <f t="shared" si="1"/>
        <v>0.1</v>
      </c>
      <c r="AI49" s="10" t="s">
        <v>222</v>
      </c>
      <c r="AJ49" s="14">
        <f t="shared" si="2"/>
        <v>0.15</v>
      </c>
      <c r="AK49" s="101">
        <f t="shared" si="3"/>
        <v>0.25</v>
      </c>
      <c r="AL49" s="100">
        <f>IFERROR(IF(AF49="Probabilidad",(S49-(+S49*AK49)),IF(AF49="Impacto",S49,"")),"")</f>
        <v>0.8</v>
      </c>
      <c r="AM49" s="100">
        <f>IFERROR(IF(AF49="Impacto",(Y49-(+Y49*AK49)),IF(AF49="Probabilidad",Y49,"")),"")</f>
        <v>0.30000000000000004</v>
      </c>
      <c r="AN49" s="50" t="s">
        <v>223</v>
      </c>
      <c r="AO49" s="50" t="s">
        <v>291</v>
      </c>
      <c r="AP49" s="50" t="s">
        <v>225</v>
      </c>
      <c r="AQ49" s="50" t="s">
        <v>226</v>
      </c>
      <c r="AR49" s="1062" t="s">
        <v>344</v>
      </c>
      <c r="AS49" s="1050">
        <f>S49</f>
        <v>0.8</v>
      </c>
      <c r="AT49" s="1050">
        <f>IF(AL49="","",MIN(AL49:AL54))</f>
        <v>0.48</v>
      </c>
      <c r="AU49" s="1047" t="str">
        <f>IFERROR(IF(AT49="","",IF(AT49&lt;=0.2,"Muy Baja",IF(AT49&lt;=0.4,"Baja",IF(AT49&lt;=0.6,"Media",IF(AT49&lt;=0.8,"Alta","Muy Alta"))))),"")</f>
        <v>Media</v>
      </c>
      <c r="AV49" s="1050">
        <f>Y49</f>
        <v>0.4</v>
      </c>
      <c r="AW49" s="1050">
        <f>IF(AM49="","",MIN(AM49:AM54))</f>
        <v>0.16875000000000001</v>
      </c>
      <c r="AX49" s="1047" t="str">
        <f>IFERROR(IF(AW49="","",IF(AW49&lt;=0.2,"Leve",IF(AW49&lt;=0.4,"Menor",IF(AW49&lt;=0.6,"Moderado",IF(AW49&lt;=0.8,"Mayor","Catastrófico"))))),"")</f>
        <v>Leve</v>
      </c>
      <c r="AY49" s="1047" t="str">
        <f>AA49</f>
        <v>Moderado</v>
      </c>
      <c r="AZ49" s="1047" t="str">
        <f>IFERROR(IF(OR(AND(AU49="Muy Baja",AX49="Leve"),AND(AU49="Muy Baja",AX49="Menor"),AND(AU49="Baja",AX49="Leve")),"Bajo",IF(OR(AND(AU49="Muy baja",AX49="Moderado"),AND(AU49="Baja",AX49="Menor"),AND(AU49="Baja",AX49="Moderado"),AND(AU49="Media",AX49="Leve"),AND(AU49="Media",AX49="Menor"),AND(AU49="Media",AX49="Moderado"),AND(AU49="Alta",AX49="Leve"),AND(AU49="Alta",AX49="Menor")),"Moderado",IF(OR(AND(AU49="Muy Baja",AX49="Mayor"),AND(AU49="Baja",AX49="Mayor"),AND(AU49="Media",AX49="Mayor"),AND(AU49="Alta",AX49="Moderado"),AND(AU49="Alta",AX49="Mayor"),AND(AU49="Muy Alta",AX49="Leve"),AND(AU49="Muy Alta",AX49="Menor"),AND(AU49="Muy Alta",AX49="Moderado"),AND(AU49="Muy Alta",AX49="Mayor")),"Alto",IF(OR(AND(AU49="Muy Baja",AX49="Catastrófico"),AND(AU49="Baja",AX49="Catastrófico"),AND(AU49="Media",AX49="Catastrófico"),AND(AU49="Alta",AX49="Catastrófico"),AND(AU49="Muy Alta",AX49="Catastrófico")),"Extremo","")))),"")</f>
        <v>Moderado</v>
      </c>
      <c r="BA49" s="994" t="s">
        <v>228</v>
      </c>
      <c r="BB49" s="46" t="s">
        <v>345</v>
      </c>
      <c r="BC49" s="46" t="s">
        <v>346</v>
      </c>
      <c r="BD49" s="103">
        <f t="shared" si="7"/>
        <v>1</v>
      </c>
      <c r="BE49" s="9"/>
      <c r="BF49" s="9"/>
      <c r="BG49" s="9">
        <v>1</v>
      </c>
      <c r="BH49" s="9"/>
      <c r="BI49" s="46" t="s">
        <v>295</v>
      </c>
      <c r="BJ49" s="46" t="s">
        <v>347</v>
      </c>
      <c r="BK49" s="46"/>
      <c r="BL49" s="46"/>
      <c r="BM49" s="732"/>
      <c r="BN49" s="48"/>
      <c r="BO49" s="48"/>
      <c r="BP49" s="48"/>
      <c r="BQ49" s="104" t="str">
        <f t="shared" si="8"/>
        <v/>
      </c>
      <c r="BR49" s="128" t="str">
        <f t="shared" si="4"/>
        <v/>
      </c>
      <c r="BS49" s="710" t="s">
        <v>341</v>
      </c>
      <c r="BT49" s="9" t="s">
        <v>3362</v>
      </c>
      <c r="BU49" s="997" t="s">
        <v>3366</v>
      </c>
      <c r="BV49" s="1015" t="s">
        <v>2813</v>
      </c>
      <c r="BW49" s="1015" t="s">
        <v>1386</v>
      </c>
      <c r="BX49" s="1018" t="s">
        <v>1386</v>
      </c>
      <c r="BY49" s="1003" t="s">
        <v>3351</v>
      </c>
      <c r="BZ49" s="1003"/>
    </row>
    <row r="50" spans="1:78" ht="89.25" customHeight="1" x14ac:dyDescent="0.2">
      <c r="A50" s="1007"/>
      <c r="B50" s="1010"/>
      <c r="C50" s="1013"/>
      <c r="D50" s="1022"/>
      <c r="E50" s="1025"/>
      <c r="F50" s="1028"/>
      <c r="G50" s="1016"/>
      <c r="H50" s="1031"/>
      <c r="I50" s="995"/>
      <c r="J50" s="1034"/>
      <c r="K50" s="1037"/>
      <c r="L50" s="1039"/>
      <c r="M50" s="1070"/>
      <c r="N50" s="1039"/>
      <c r="O50" s="1039"/>
      <c r="P50" s="1072"/>
      <c r="Q50" s="1054"/>
      <c r="R50" s="995"/>
      <c r="S50" s="1057"/>
      <c r="T50" s="995"/>
      <c r="U50" s="1057"/>
      <c r="V50" s="995"/>
      <c r="W50" s="1057"/>
      <c r="X50" s="1060"/>
      <c r="Y50" s="1057"/>
      <c r="Z50" s="1057"/>
      <c r="AA50" s="1048"/>
      <c r="AB50" s="150">
        <v>2</v>
      </c>
      <c r="AC50" s="149" t="s">
        <v>348</v>
      </c>
      <c r="AD50" s="149" t="s">
        <v>342</v>
      </c>
      <c r="AE50" s="149" t="s">
        <v>349</v>
      </c>
      <c r="AF50" s="145" t="str">
        <f t="shared" si="0"/>
        <v>Impacto</v>
      </c>
      <c r="AG50" s="151" t="s">
        <v>264</v>
      </c>
      <c r="AH50" s="146">
        <f t="shared" si="1"/>
        <v>0.1</v>
      </c>
      <c r="AI50" s="151" t="s">
        <v>222</v>
      </c>
      <c r="AJ50" s="146">
        <f t="shared" si="2"/>
        <v>0.15</v>
      </c>
      <c r="AK50" s="147">
        <f t="shared" si="3"/>
        <v>0.25</v>
      </c>
      <c r="AL50" s="152">
        <f>IFERROR(IF(AND(AF49="Probabilidad",AF50="Probabilidad"),(AL49-(+AL49*AK50)),IF(AF50="Probabilidad",(S49-(+S49*AK50)),IF(AF50="Impacto",AL49,""))),"")</f>
        <v>0.8</v>
      </c>
      <c r="AM50" s="152">
        <f>IFERROR(IF(AND(AF49="Impacto",AF50="Impacto"),(AM49-(+AM49*AK50)),IF(AF50="Impacto",(Y49-(+Y49*AK50)),IF(AF50="Probabilidad",AM49,""))),"")</f>
        <v>0.22500000000000003</v>
      </c>
      <c r="AN50" s="153" t="s">
        <v>223</v>
      </c>
      <c r="AO50" s="153" t="s">
        <v>291</v>
      </c>
      <c r="AP50" s="153" t="s">
        <v>225</v>
      </c>
      <c r="AQ50" s="153" t="s">
        <v>226</v>
      </c>
      <c r="AR50" s="1031"/>
      <c r="AS50" s="1051"/>
      <c r="AT50" s="1051"/>
      <c r="AU50" s="1048"/>
      <c r="AV50" s="1051"/>
      <c r="AW50" s="1051"/>
      <c r="AX50" s="1048"/>
      <c r="AY50" s="1048"/>
      <c r="AZ50" s="1048"/>
      <c r="BA50" s="995"/>
      <c r="BB50" s="130" t="s">
        <v>350</v>
      </c>
      <c r="BC50" s="130" t="s">
        <v>300</v>
      </c>
      <c r="BD50" s="173">
        <f t="shared" si="7"/>
        <v>4</v>
      </c>
      <c r="BE50" s="149">
        <v>1</v>
      </c>
      <c r="BF50" s="149">
        <v>1</v>
      </c>
      <c r="BG50" s="149">
        <v>1</v>
      </c>
      <c r="BH50" s="149">
        <v>1</v>
      </c>
      <c r="BI50" s="235" t="s">
        <v>295</v>
      </c>
      <c r="BJ50" s="130" t="s">
        <v>301</v>
      </c>
      <c r="BK50" s="789" t="s">
        <v>3360</v>
      </c>
      <c r="BL50" s="789" t="s">
        <v>3361</v>
      </c>
      <c r="BM50" s="823">
        <v>1</v>
      </c>
      <c r="BN50" s="791">
        <v>1</v>
      </c>
      <c r="BO50" s="791"/>
      <c r="BP50" s="791"/>
      <c r="BQ50" s="156">
        <f t="shared" si="8"/>
        <v>2</v>
      </c>
      <c r="BR50" s="157">
        <f t="shared" si="4"/>
        <v>0.5</v>
      </c>
      <c r="BS50" s="304" t="s">
        <v>348</v>
      </c>
      <c r="BT50" s="149" t="s">
        <v>3363</v>
      </c>
      <c r="BU50" s="998"/>
      <c r="BV50" s="1016"/>
      <c r="BW50" s="1016"/>
      <c r="BX50" s="1019"/>
      <c r="BY50" s="1004"/>
      <c r="BZ50" s="1004"/>
    </row>
    <row r="51" spans="1:78" ht="89.25" customHeight="1" x14ac:dyDescent="0.2">
      <c r="A51" s="1007"/>
      <c r="B51" s="1010"/>
      <c r="C51" s="1013"/>
      <c r="D51" s="1022"/>
      <c r="E51" s="1025"/>
      <c r="F51" s="1028"/>
      <c r="G51" s="1016"/>
      <c r="H51" s="1031"/>
      <c r="I51" s="995"/>
      <c r="J51" s="1034"/>
      <c r="K51" s="1037"/>
      <c r="L51" s="1039"/>
      <c r="M51" s="1070"/>
      <c r="N51" s="1039"/>
      <c r="O51" s="1039"/>
      <c r="P51" s="1072"/>
      <c r="Q51" s="1054"/>
      <c r="R51" s="995"/>
      <c r="S51" s="1057"/>
      <c r="T51" s="995"/>
      <c r="U51" s="1057"/>
      <c r="V51" s="995"/>
      <c r="W51" s="1057"/>
      <c r="X51" s="1060"/>
      <c r="Y51" s="1057"/>
      <c r="Z51" s="1057"/>
      <c r="AA51" s="1048"/>
      <c r="AB51" s="150">
        <v>3</v>
      </c>
      <c r="AC51" s="149" t="s">
        <v>351</v>
      </c>
      <c r="AD51" s="149" t="s">
        <v>342</v>
      </c>
      <c r="AE51" s="131" t="s">
        <v>352</v>
      </c>
      <c r="AF51" s="145" t="str">
        <f t="shared" si="0"/>
        <v>Impacto</v>
      </c>
      <c r="AG51" s="151" t="s">
        <v>264</v>
      </c>
      <c r="AH51" s="146">
        <f t="shared" si="1"/>
        <v>0.1</v>
      </c>
      <c r="AI51" s="151" t="s">
        <v>222</v>
      </c>
      <c r="AJ51" s="146">
        <f t="shared" si="2"/>
        <v>0.15</v>
      </c>
      <c r="AK51" s="147">
        <f t="shared" si="3"/>
        <v>0.25</v>
      </c>
      <c r="AL51" s="152">
        <f>IFERROR(IF(AND(AF50="Probabilidad",AF51="Probabilidad"),(AL50-(+AL50*AK51)),IF(AND(AF50="Impacto",AF51="Probabilidad"),(AL49-(+AL49*AK51)),IF(AF51="Impacto",AL50,""))),"")</f>
        <v>0.8</v>
      </c>
      <c r="AM51" s="152">
        <f>IFERROR(IF(AND(AF50="Impacto",AF51="Impacto"),(AM50-(+AM50*AK51)),IF(AND(AF50="Probabilidad",AF51="Impacto"),(AM49-(+AM49*AK51)),IF(AF51="Probabilidad",AM50,""))),"")</f>
        <v>0.16875000000000001</v>
      </c>
      <c r="AN51" s="153" t="s">
        <v>223</v>
      </c>
      <c r="AO51" s="153" t="s">
        <v>291</v>
      </c>
      <c r="AP51" s="153" t="s">
        <v>225</v>
      </c>
      <c r="AQ51" s="153" t="s">
        <v>226</v>
      </c>
      <c r="AR51" s="1031"/>
      <c r="AS51" s="1051"/>
      <c r="AT51" s="1051"/>
      <c r="AU51" s="1048"/>
      <c r="AV51" s="1051"/>
      <c r="AW51" s="1051"/>
      <c r="AX51" s="1048"/>
      <c r="AY51" s="1048"/>
      <c r="AZ51" s="1048"/>
      <c r="BA51" s="995"/>
      <c r="BB51" s="130"/>
      <c r="BC51" s="130"/>
      <c r="BD51" s="173" t="str">
        <f t="shared" si="7"/>
        <v/>
      </c>
      <c r="BE51" s="149"/>
      <c r="BF51" s="149"/>
      <c r="BG51" s="149"/>
      <c r="BH51" s="149"/>
      <c r="BI51" s="130"/>
      <c r="BJ51" s="130"/>
      <c r="BK51" s="130"/>
      <c r="BL51" s="130"/>
      <c r="BM51" s="155"/>
      <c r="BN51" s="155"/>
      <c r="BO51" s="155"/>
      <c r="BP51" s="155"/>
      <c r="BQ51" s="156" t="str">
        <f t="shared" si="8"/>
        <v/>
      </c>
      <c r="BR51" s="157" t="str">
        <f t="shared" si="4"/>
        <v/>
      </c>
      <c r="BS51" s="304" t="s">
        <v>351</v>
      </c>
      <c r="BT51" s="149" t="s">
        <v>3364</v>
      </c>
      <c r="BU51" s="998"/>
      <c r="BV51" s="1016"/>
      <c r="BW51" s="1016"/>
      <c r="BX51" s="1019"/>
      <c r="BY51" s="1004"/>
      <c r="BZ51" s="1004"/>
    </row>
    <row r="52" spans="1:78" ht="89.25" customHeight="1" x14ac:dyDescent="0.2">
      <c r="A52" s="1007"/>
      <c r="B52" s="1010"/>
      <c r="C52" s="1013"/>
      <c r="D52" s="1022"/>
      <c r="E52" s="1025"/>
      <c r="F52" s="1028"/>
      <c r="G52" s="1016"/>
      <c r="H52" s="1031"/>
      <c r="I52" s="995"/>
      <c r="J52" s="1034"/>
      <c r="K52" s="1037"/>
      <c r="L52" s="1039"/>
      <c r="M52" s="1070"/>
      <c r="N52" s="1039"/>
      <c r="O52" s="1039"/>
      <c r="P52" s="1072"/>
      <c r="Q52" s="1054"/>
      <c r="R52" s="995"/>
      <c r="S52" s="1057"/>
      <c r="T52" s="995"/>
      <c r="U52" s="1057"/>
      <c r="V52" s="995"/>
      <c r="W52" s="1057"/>
      <c r="X52" s="1060"/>
      <c r="Y52" s="1057"/>
      <c r="Z52" s="1057"/>
      <c r="AA52" s="1048"/>
      <c r="AB52" s="150">
        <v>4</v>
      </c>
      <c r="AC52" s="149" t="s">
        <v>353</v>
      </c>
      <c r="AD52" s="149" t="s">
        <v>354</v>
      </c>
      <c r="AE52" s="131" t="s">
        <v>352</v>
      </c>
      <c r="AF52" s="145" t="str">
        <f t="shared" si="0"/>
        <v>Probabilidad</v>
      </c>
      <c r="AG52" s="151" t="s">
        <v>221</v>
      </c>
      <c r="AH52" s="146">
        <f t="shared" si="1"/>
        <v>0.25</v>
      </c>
      <c r="AI52" s="151" t="s">
        <v>222</v>
      </c>
      <c r="AJ52" s="146">
        <f t="shared" si="2"/>
        <v>0.15</v>
      </c>
      <c r="AK52" s="147">
        <f t="shared" si="3"/>
        <v>0.4</v>
      </c>
      <c r="AL52" s="152">
        <f>IFERROR(IF(AND(AF51="Probabilidad",AF52="Probabilidad"),(AL51-(+AL51*AK52)),IF(AND(AF51="Impacto",AF52="Probabilidad"),(AL50-(+AL50*AK52)),IF(AF52="Impacto",AL51,""))),"")</f>
        <v>0.48</v>
      </c>
      <c r="AM52" s="152">
        <f>IFERROR(IF(AND(AF51="Impacto",AF52="Impacto"),(AM51-(+AM51*AK52)),IF(AND(AF51="Probabilidad",AF52="Impacto"),(AM50-(+AM50*AK52)),IF(AF52="Probabilidad",AM51,""))),"")</f>
        <v>0.16875000000000001</v>
      </c>
      <c r="AN52" s="153" t="s">
        <v>223</v>
      </c>
      <c r="AO52" s="153" t="s">
        <v>291</v>
      </c>
      <c r="AP52" s="153" t="s">
        <v>225</v>
      </c>
      <c r="AQ52" s="153" t="s">
        <v>226</v>
      </c>
      <c r="AR52" s="1031"/>
      <c r="AS52" s="1051"/>
      <c r="AT52" s="1051"/>
      <c r="AU52" s="1048"/>
      <c r="AV52" s="1051"/>
      <c r="AW52" s="1051"/>
      <c r="AX52" s="1048"/>
      <c r="AY52" s="1048"/>
      <c r="AZ52" s="1048"/>
      <c r="BA52" s="995"/>
      <c r="BB52" s="130"/>
      <c r="BC52" s="130"/>
      <c r="BD52" s="173" t="str">
        <f t="shared" si="7"/>
        <v/>
      </c>
      <c r="BE52" s="149"/>
      <c r="BF52" s="149"/>
      <c r="BG52" s="149"/>
      <c r="BH52" s="149"/>
      <c r="BI52" s="130"/>
      <c r="BJ52" s="130"/>
      <c r="BK52" s="130"/>
      <c r="BL52" s="130"/>
      <c r="BM52" s="155"/>
      <c r="BN52" s="155"/>
      <c r="BO52" s="155"/>
      <c r="BP52" s="155"/>
      <c r="BQ52" s="156" t="str">
        <f t="shared" si="8"/>
        <v/>
      </c>
      <c r="BR52" s="157" t="str">
        <f t="shared" si="4"/>
        <v/>
      </c>
      <c r="BS52" s="304" t="s">
        <v>353</v>
      </c>
      <c r="BT52" s="149" t="s">
        <v>3365</v>
      </c>
      <c r="BU52" s="998"/>
      <c r="BV52" s="1016"/>
      <c r="BW52" s="1016"/>
      <c r="BX52" s="1019"/>
      <c r="BY52" s="1004"/>
      <c r="BZ52" s="1004"/>
    </row>
    <row r="53" spans="1:78" ht="16" x14ac:dyDescent="0.2">
      <c r="A53" s="1007"/>
      <c r="B53" s="1010"/>
      <c r="C53" s="1013"/>
      <c r="D53" s="1022"/>
      <c r="E53" s="1025"/>
      <c r="F53" s="1028"/>
      <c r="G53" s="1016"/>
      <c r="H53" s="1031"/>
      <c r="I53" s="995"/>
      <c r="J53" s="1034"/>
      <c r="K53" s="1037"/>
      <c r="L53" s="1039"/>
      <c r="M53" s="1070"/>
      <c r="N53" s="1039"/>
      <c r="O53" s="1039"/>
      <c r="P53" s="1072"/>
      <c r="Q53" s="1054"/>
      <c r="R53" s="995"/>
      <c r="S53" s="1057"/>
      <c r="T53" s="995"/>
      <c r="U53" s="1057"/>
      <c r="V53" s="995"/>
      <c r="W53" s="1057"/>
      <c r="X53" s="1060"/>
      <c r="Y53" s="1057"/>
      <c r="Z53" s="1057"/>
      <c r="AA53" s="1048"/>
      <c r="AB53" s="150">
        <v>5</v>
      </c>
      <c r="AC53" s="149"/>
      <c r="AD53" s="149"/>
      <c r="AE53" s="131"/>
      <c r="AF53" s="145" t="str">
        <f t="shared" si="0"/>
        <v/>
      </c>
      <c r="AG53" s="151"/>
      <c r="AH53" s="146" t="str">
        <f t="shared" si="1"/>
        <v/>
      </c>
      <c r="AI53" s="151"/>
      <c r="AJ53" s="146" t="str">
        <f t="shared" si="2"/>
        <v/>
      </c>
      <c r="AK53" s="147" t="str">
        <f t="shared" si="3"/>
        <v/>
      </c>
      <c r="AL53" s="152" t="str">
        <f>IFERROR(IF(AND(AF52="Probabilidad",AF53="Probabilidad"),(AL52-(+AL52*AK53)),IF(AND(AF52="Impacto",AF53="Probabilidad"),(AL51-(+AL51*AK53)),IF(AF53="Impacto",AL52,""))),"")</f>
        <v/>
      </c>
      <c r="AM53" s="152" t="str">
        <f>IFERROR(IF(AND(AF52="Impacto",AF53="Impacto"),(AM52-(+AM52*AK53)),IF(AND(AF52="Probabilidad",AF53="Impacto"),(AM51-(+AM51*AK53)),IF(AF53="Probabilidad",AM52,""))),"")</f>
        <v/>
      </c>
      <c r="AN53" s="153"/>
      <c r="AO53" s="153"/>
      <c r="AP53" s="153"/>
      <c r="AQ53" s="153"/>
      <c r="AR53" s="1031"/>
      <c r="AS53" s="1051"/>
      <c r="AT53" s="1051"/>
      <c r="AU53" s="1048"/>
      <c r="AV53" s="1051"/>
      <c r="AW53" s="1051"/>
      <c r="AX53" s="1048"/>
      <c r="AY53" s="1048"/>
      <c r="AZ53" s="1048"/>
      <c r="BA53" s="995"/>
      <c r="BB53" s="130"/>
      <c r="BC53" s="130"/>
      <c r="BD53" s="173" t="str">
        <f t="shared" si="7"/>
        <v/>
      </c>
      <c r="BE53" s="149"/>
      <c r="BF53" s="149"/>
      <c r="BG53" s="149"/>
      <c r="BH53" s="149"/>
      <c r="BI53" s="130"/>
      <c r="BJ53" s="130"/>
      <c r="BK53" s="130"/>
      <c r="BL53" s="130"/>
      <c r="BM53" s="155"/>
      <c r="BN53" s="155"/>
      <c r="BO53" s="155"/>
      <c r="BP53" s="155"/>
      <c r="BQ53" s="156" t="str">
        <f t="shared" si="8"/>
        <v/>
      </c>
      <c r="BR53" s="157" t="str">
        <f t="shared" si="4"/>
        <v/>
      </c>
      <c r="BS53" s="304"/>
      <c r="BT53" s="149"/>
      <c r="BU53" s="998"/>
      <c r="BV53" s="1016"/>
      <c r="BW53" s="1016"/>
      <c r="BX53" s="1019"/>
      <c r="BY53" s="1004"/>
      <c r="BZ53" s="1004"/>
    </row>
    <row r="54" spans="1:78" ht="17" thickBot="1" x14ac:dyDescent="0.25">
      <c r="A54" s="1007"/>
      <c r="B54" s="1010"/>
      <c r="C54" s="1013"/>
      <c r="D54" s="1023"/>
      <c r="E54" s="1026"/>
      <c r="F54" s="1029"/>
      <c r="G54" s="1017"/>
      <c r="H54" s="1032"/>
      <c r="I54" s="996"/>
      <c r="J54" s="1035"/>
      <c r="K54" s="1038"/>
      <c r="L54" s="1040"/>
      <c r="M54" s="1071"/>
      <c r="N54" s="1040"/>
      <c r="O54" s="1040"/>
      <c r="P54" s="1073"/>
      <c r="Q54" s="1055"/>
      <c r="R54" s="996"/>
      <c r="S54" s="1058"/>
      <c r="T54" s="996"/>
      <c r="U54" s="1058"/>
      <c r="V54" s="996"/>
      <c r="W54" s="1058"/>
      <c r="X54" s="1061"/>
      <c r="Y54" s="1058"/>
      <c r="Z54" s="1058"/>
      <c r="AA54" s="1049"/>
      <c r="AB54" s="162">
        <v>6</v>
      </c>
      <c r="AC54" s="160"/>
      <c r="AD54" s="160"/>
      <c r="AE54" s="303"/>
      <c r="AF54" s="175" t="str">
        <f t="shared" si="0"/>
        <v/>
      </c>
      <c r="AG54" s="163"/>
      <c r="AH54" s="161" t="str">
        <f t="shared" si="1"/>
        <v/>
      </c>
      <c r="AI54" s="163"/>
      <c r="AJ54" s="161" t="str">
        <f t="shared" si="2"/>
        <v/>
      </c>
      <c r="AK54" s="164" t="str">
        <f t="shared" si="3"/>
        <v/>
      </c>
      <c r="AL54" s="152" t="str">
        <f>IFERROR(IF(AND(AF53="Probabilidad",AF54="Probabilidad"),(AL53-(+AL53*AK54)),IF(AND(AF53="Impacto",AF54="Probabilidad"),(AL52-(+AL52*AK54)),IF(AF54="Impacto",AL53,""))),"")</f>
        <v/>
      </c>
      <c r="AM54" s="152" t="str">
        <f>IFERROR(IF(AND(AF53="Impacto",AF54="Impacto"),(AM53-(+AM53*AK54)),IF(AND(AF53="Probabilidad",AF54="Impacto"),(AM52-(+AM52*AK54)),IF(AF54="Probabilidad",AM53,""))),"")</f>
        <v/>
      </c>
      <c r="AN54" s="51"/>
      <c r="AO54" s="51"/>
      <c r="AP54" s="51"/>
      <c r="AQ54" s="51"/>
      <c r="AR54" s="1032"/>
      <c r="AS54" s="1052"/>
      <c r="AT54" s="1052"/>
      <c r="AU54" s="1049"/>
      <c r="AV54" s="1052"/>
      <c r="AW54" s="1052"/>
      <c r="AX54" s="1049"/>
      <c r="AY54" s="1049"/>
      <c r="AZ54" s="1049"/>
      <c r="BA54" s="996"/>
      <c r="BB54" s="167"/>
      <c r="BC54" s="167"/>
      <c r="BD54" s="176" t="str">
        <f t="shared" si="7"/>
        <v/>
      </c>
      <c r="BE54" s="160"/>
      <c r="BF54" s="160"/>
      <c r="BG54" s="160"/>
      <c r="BH54" s="160"/>
      <c r="BI54" s="167"/>
      <c r="BJ54" s="167"/>
      <c r="BK54" s="167"/>
      <c r="BL54" s="167"/>
      <c r="BM54" s="168"/>
      <c r="BN54" s="168"/>
      <c r="BO54" s="168"/>
      <c r="BP54" s="168"/>
      <c r="BQ54" s="169" t="str">
        <f t="shared" si="8"/>
        <v/>
      </c>
      <c r="BR54" s="170" t="str">
        <f t="shared" si="4"/>
        <v/>
      </c>
      <c r="BS54" s="711"/>
      <c r="BT54" s="160"/>
      <c r="BU54" s="999"/>
      <c r="BV54" s="1017"/>
      <c r="BW54" s="1017"/>
      <c r="BX54" s="1020"/>
      <c r="BY54" s="1005"/>
      <c r="BZ54" s="1005"/>
    </row>
    <row r="55" spans="1:78" ht="94.5" customHeight="1" x14ac:dyDescent="0.2">
      <c r="A55" s="1007"/>
      <c r="B55" s="1010"/>
      <c r="C55" s="1013"/>
      <c r="D55" s="1021" t="s">
        <v>209</v>
      </c>
      <c r="E55" s="1024" t="s">
        <v>284</v>
      </c>
      <c r="F55" s="1027">
        <v>5</v>
      </c>
      <c r="G55" s="1015" t="s">
        <v>336</v>
      </c>
      <c r="H55" s="1030"/>
      <c r="I55" s="994"/>
      <c r="J55" s="1033" t="s">
        <v>355</v>
      </c>
      <c r="K55" s="1036" t="s">
        <v>313</v>
      </c>
      <c r="L55" s="1000" t="s">
        <v>314</v>
      </c>
      <c r="M55" s="1041" t="s">
        <v>356</v>
      </c>
      <c r="N55" s="1000"/>
      <c r="O55" s="1000"/>
      <c r="P55" s="1044" t="s">
        <v>357</v>
      </c>
      <c r="Q55" s="1053">
        <v>1</v>
      </c>
      <c r="R55" s="994" t="s">
        <v>217</v>
      </c>
      <c r="S55" s="1056">
        <f>IF(R55="Muy Alta",100%,IF(R55="Alta",80%,IF(R55="Media",60%,IF(R55="Baja",40%,IF(R55="Muy Baja",20%,"")))))</f>
        <v>0.6</v>
      </c>
      <c r="T55" s="994" t="s">
        <v>251</v>
      </c>
      <c r="U55" s="1056">
        <f>IF(T55="Catastrófico",100%,IF(T55="Mayor",80%,IF(T55="Moderado",60%,IF(T55="Menor",40%,IF(T55="Leve",20%,"")))))</f>
        <v>0.4</v>
      </c>
      <c r="V55" s="994" t="s">
        <v>251</v>
      </c>
      <c r="W55" s="1056">
        <f>IF(V55="Catastrófico",100%,IF(V55="Mayor",80%,IF(V55="Moderado",60%,IF(V55="Menor",40%,IF(V55="Leve",20%,"")))))</f>
        <v>0.4</v>
      </c>
      <c r="X55" s="1059" t="str">
        <f>IF(Y55=100%,"Catastrófico",IF(Y55=80%,"Mayor",IF(Y55=60%,"Moderado",IF(Y55=40%,"Menor",IF(Y55=20%,"Leve","")))))</f>
        <v>Menor</v>
      </c>
      <c r="Y55" s="1056">
        <f>IF(AND(U55="",W55=""),"",MAX(U55,W55))</f>
        <v>0.4</v>
      </c>
      <c r="Z55" s="1056" t="str">
        <f>CONCATENATE(R55,X55)</f>
        <v>MediaMenor</v>
      </c>
      <c r="AA55" s="1047" t="str">
        <f>IF(Z55="Muy AltaLeve","Alto",IF(Z55="Muy AltaMenor","Alto",IF(Z55="Muy AltaModerado","Alto",IF(Z55="Muy AltaMayor","Alto",IF(Z55="Muy AltaCatastrófico","Extremo",IF(Z55="AltaLeve","Moderado",IF(Z55="AltaMenor","Moderado",IF(Z55="AltaModerado","Alto",IF(Z55="AltaMayor","Alto",IF(Z55="AltaCatastrófico","Extremo",IF(Z55="MediaLeve","Moderado",IF(Z55="MediaMenor","Moderado",IF(Z55="MediaModerado","Moderado",IF(Z55="MediaMayor","Alto",IF(Z55="MediaCatastrófico","Extremo",IF(Z55="BajaLeve","Bajo",IF(Z55="BajaMenor","Moderado",IF(Z55="BajaModerado","Moderado",IF(Z55="BajaMayor","Alto",IF(Z55="BajaCatastrófico","Extremo",IF(Z55="Muy BajaLeve","Bajo",IF(Z55="Muy BajaMenor","Bajo",IF(Z55="Muy BajaModerado","Moderado",IF(Z55="Muy BajaMayor","Alto",IF(Z55="Muy BajaCatastrófico","Extremo","")))))))))))))))))))))))))</f>
        <v>Moderado</v>
      </c>
      <c r="AB55" s="97">
        <v>1</v>
      </c>
      <c r="AC55" s="9" t="s">
        <v>358</v>
      </c>
      <c r="AD55" s="12" t="s">
        <v>309</v>
      </c>
      <c r="AE55" s="302" t="s">
        <v>359</v>
      </c>
      <c r="AF55" s="231" t="str">
        <f t="shared" si="0"/>
        <v>Probabilidad</v>
      </c>
      <c r="AG55" s="10" t="s">
        <v>221</v>
      </c>
      <c r="AH55" s="14">
        <f t="shared" si="1"/>
        <v>0.25</v>
      </c>
      <c r="AI55" s="10" t="s">
        <v>222</v>
      </c>
      <c r="AJ55" s="14">
        <f t="shared" si="2"/>
        <v>0.15</v>
      </c>
      <c r="AK55" s="101">
        <f t="shared" si="3"/>
        <v>0.4</v>
      </c>
      <c r="AL55" s="100">
        <f>IFERROR(IF(AF55="Probabilidad",(S55-(+S55*AK55)),IF(AF55="Impacto",S55,"")),"")</f>
        <v>0.36</v>
      </c>
      <c r="AM55" s="100">
        <f>IFERROR(IF(AF55="Impacto",(Y55-(+Y55*AK55)),IF(AF55="Probabilidad",Y55,"")),"")</f>
        <v>0.4</v>
      </c>
      <c r="AN55" s="50" t="s">
        <v>223</v>
      </c>
      <c r="AO55" s="50" t="s">
        <v>291</v>
      </c>
      <c r="AP55" s="50" t="s">
        <v>225</v>
      </c>
      <c r="AQ55" s="50" t="s">
        <v>226</v>
      </c>
      <c r="AR55" s="1062" t="s">
        <v>360</v>
      </c>
      <c r="AS55" s="1050">
        <f>S55</f>
        <v>0.6</v>
      </c>
      <c r="AT55" s="1050">
        <f>IF(AL55="","",MIN(AL55:AL60))</f>
        <v>0.12959999999999999</v>
      </c>
      <c r="AU55" s="1047" t="str">
        <f>IFERROR(IF(AT55="","",IF(AT55&lt;=0.2,"Muy Baja",IF(AT55&lt;=0.4,"Baja",IF(AT55&lt;=0.6,"Media",IF(AT55&lt;=0.8,"Alta","Muy Alta"))))),"")</f>
        <v>Muy Baja</v>
      </c>
      <c r="AV55" s="1050">
        <f>Y55</f>
        <v>0.4</v>
      </c>
      <c r="AW55" s="1050">
        <f>IF(AM55="","",MIN(AM55:AM60))</f>
        <v>0.4</v>
      </c>
      <c r="AX55" s="1047" t="str">
        <f>IFERROR(IF(AW55="","",IF(AW55&lt;=0.2,"Leve",IF(AW55&lt;=0.4,"Menor",IF(AW55&lt;=0.6,"Moderado",IF(AW55&lt;=0.8,"Mayor","Catastrófico"))))),"")</f>
        <v>Menor</v>
      </c>
      <c r="AY55" s="1047" t="str">
        <f>AA55</f>
        <v>Moderado</v>
      </c>
      <c r="AZ55" s="1047" t="str">
        <f>IFERROR(IF(OR(AND(AU55="Muy Baja",AX55="Leve"),AND(AU55="Muy Baja",AX55="Menor"),AND(AU55="Baja",AX55="Leve")),"Bajo",IF(OR(AND(AU55="Muy baja",AX55="Moderado"),AND(AU55="Baja",AX55="Menor"),AND(AU55="Baja",AX55="Moderado"),AND(AU55="Media",AX55="Leve"),AND(AU55="Media",AX55="Menor"),AND(AU55="Media",AX55="Moderado"),AND(AU55="Alta",AX55="Leve"),AND(AU55="Alta",AX55="Menor")),"Moderado",IF(OR(AND(AU55="Muy Baja",AX55="Mayor"),AND(AU55="Baja",AX55="Mayor"),AND(AU55="Media",AX55="Mayor"),AND(AU55="Alta",AX55="Moderado"),AND(AU55="Alta",AX55="Mayor"),AND(AU55="Muy Alta",AX55="Leve"),AND(AU55="Muy Alta",AX55="Menor"),AND(AU55="Muy Alta",AX55="Moderado"),AND(AU55="Muy Alta",AX55="Mayor")),"Alto",IF(OR(AND(AU55="Muy Baja",AX55="Catastrófico"),AND(AU55="Baja",AX55="Catastrófico"),AND(AU55="Media",AX55="Catastrófico"),AND(AU55="Alta",AX55="Catastrófico"),AND(AU55="Muy Alta",AX55="Catastrófico")),"Extremo","")))),"")</f>
        <v>Bajo</v>
      </c>
      <c r="BA55" s="994" t="s">
        <v>255</v>
      </c>
      <c r="BB55" s="46"/>
      <c r="BC55" s="46"/>
      <c r="BD55" s="103" t="str">
        <f t="shared" si="7"/>
        <v/>
      </c>
      <c r="BE55" s="9"/>
      <c r="BF55" s="9"/>
      <c r="BG55" s="9"/>
      <c r="BH55" s="9"/>
      <c r="BI55" s="46"/>
      <c r="BJ55" s="46"/>
      <c r="BK55" s="46"/>
      <c r="BL55" s="46"/>
      <c r="BM55" s="48"/>
      <c r="BN55" s="48"/>
      <c r="BO55" s="48"/>
      <c r="BP55" s="48"/>
      <c r="BQ55" s="104" t="str">
        <f t="shared" si="8"/>
        <v/>
      </c>
      <c r="BR55" s="128" t="str">
        <f t="shared" si="4"/>
        <v/>
      </c>
      <c r="BS55" s="710" t="s">
        <v>358</v>
      </c>
      <c r="BT55" s="9" t="s">
        <v>3367</v>
      </c>
      <c r="BU55" s="997" t="s">
        <v>3370</v>
      </c>
      <c r="BV55" s="1000" t="s">
        <v>2813</v>
      </c>
      <c r="BW55" s="1000" t="s">
        <v>1386</v>
      </c>
      <c r="BX55" s="1003" t="s">
        <v>1386</v>
      </c>
      <c r="BY55" s="1003" t="s">
        <v>3351</v>
      </c>
      <c r="BZ55" s="1003"/>
    </row>
    <row r="56" spans="1:78" ht="94.5" customHeight="1" x14ac:dyDescent="0.2">
      <c r="A56" s="1007"/>
      <c r="B56" s="1010"/>
      <c r="C56" s="1013"/>
      <c r="D56" s="1022"/>
      <c r="E56" s="1025"/>
      <c r="F56" s="1028"/>
      <c r="G56" s="1016"/>
      <c r="H56" s="1031"/>
      <c r="I56" s="995"/>
      <c r="J56" s="1034"/>
      <c r="K56" s="1037"/>
      <c r="L56" s="1039"/>
      <c r="M56" s="1042"/>
      <c r="N56" s="1039"/>
      <c r="O56" s="1039"/>
      <c r="P56" s="1045"/>
      <c r="Q56" s="1054"/>
      <c r="R56" s="995"/>
      <c r="S56" s="1057"/>
      <c r="T56" s="995"/>
      <c r="U56" s="1057"/>
      <c r="V56" s="995"/>
      <c r="W56" s="1057"/>
      <c r="X56" s="1060"/>
      <c r="Y56" s="1057"/>
      <c r="Z56" s="1057"/>
      <c r="AA56" s="1048"/>
      <c r="AB56" s="150">
        <v>2</v>
      </c>
      <c r="AC56" s="149" t="s">
        <v>361</v>
      </c>
      <c r="AD56" s="149" t="s">
        <v>309</v>
      </c>
      <c r="AE56" s="131" t="s">
        <v>359</v>
      </c>
      <c r="AF56" s="145" t="str">
        <f t="shared" si="0"/>
        <v>Probabilidad</v>
      </c>
      <c r="AG56" s="151" t="s">
        <v>221</v>
      </c>
      <c r="AH56" s="146">
        <f t="shared" si="1"/>
        <v>0.25</v>
      </c>
      <c r="AI56" s="151" t="s">
        <v>222</v>
      </c>
      <c r="AJ56" s="146">
        <f t="shared" si="2"/>
        <v>0.15</v>
      </c>
      <c r="AK56" s="147">
        <f t="shared" si="3"/>
        <v>0.4</v>
      </c>
      <c r="AL56" s="152">
        <f>IFERROR(IF(AND(AF55="Probabilidad",AF56="Probabilidad"),(AL55-(+AL55*AK56)),IF(AF56="Probabilidad",(S55-(+S55*AK56)),IF(AF56="Impacto",AL55,""))),"")</f>
        <v>0.216</v>
      </c>
      <c r="AM56" s="152">
        <f>IFERROR(IF(AND(AF55="Impacto",AF56="Impacto"),(AM55-(+AM55*AK56)),IF(AF56="Impacto",(Y55-(+Y55*AK56)),IF(AF56="Probabilidad",AM55,""))),"")</f>
        <v>0.4</v>
      </c>
      <c r="AN56" s="153" t="s">
        <v>223</v>
      </c>
      <c r="AO56" s="153" t="s">
        <v>291</v>
      </c>
      <c r="AP56" s="153" t="s">
        <v>225</v>
      </c>
      <c r="AQ56" s="153" t="s">
        <v>226</v>
      </c>
      <c r="AR56" s="1031"/>
      <c r="AS56" s="1051"/>
      <c r="AT56" s="1051"/>
      <c r="AU56" s="1048"/>
      <c r="AV56" s="1051"/>
      <c r="AW56" s="1051"/>
      <c r="AX56" s="1048"/>
      <c r="AY56" s="1048"/>
      <c r="AZ56" s="1048"/>
      <c r="BA56" s="995"/>
      <c r="BB56" s="130"/>
      <c r="BC56" s="130"/>
      <c r="BD56" s="173" t="str">
        <f t="shared" si="7"/>
        <v/>
      </c>
      <c r="BE56" s="149"/>
      <c r="BF56" s="149"/>
      <c r="BG56" s="149"/>
      <c r="BH56" s="149"/>
      <c r="BI56" s="130"/>
      <c r="BJ56" s="130"/>
      <c r="BK56" s="130"/>
      <c r="BL56" s="130"/>
      <c r="BM56" s="155"/>
      <c r="BN56" s="155"/>
      <c r="BO56" s="155"/>
      <c r="BP56" s="155"/>
      <c r="BQ56" s="156" t="str">
        <f t="shared" si="8"/>
        <v/>
      </c>
      <c r="BR56" s="157" t="str">
        <f t="shared" si="4"/>
        <v/>
      </c>
      <c r="BS56" s="304" t="s">
        <v>361</v>
      </c>
      <c r="BT56" s="149" t="s">
        <v>3368</v>
      </c>
      <c r="BU56" s="998"/>
      <c r="BV56" s="1001"/>
      <c r="BW56" s="1001"/>
      <c r="BX56" s="1004"/>
      <c r="BY56" s="1004"/>
      <c r="BZ56" s="1004"/>
    </row>
    <row r="57" spans="1:78" ht="94.5" customHeight="1" x14ac:dyDescent="0.2">
      <c r="A57" s="1007"/>
      <c r="B57" s="1010"/>
      <c r="C57" s="1013"/>
      <c r="D57" s="1022"/>
      <c r="E57" s="1025"/>
      <c r="F57" s="1028"/>
      <c r="G57" s="1016"/>
      <c r="H57" s="1031"/>
      <c r="I57" s="995"/>
      <c r="J57" s="1034"/>
      <c r="K57" s="1037"/>
      <c r="L57" s="1039"/>
      <c r="M57" s="1042"/>
      <c r="N57" s="1039"/>
      <c r="O57" s="1039"/>
      <c r="P57" s="1045"/>
      <c r="Q57" s="1054"/>
      <c r="R57" s="995"/>
      <c r="S57" s="1057"/>
      <c r="T57" s="995"/>
      <c r="U57" s="1057"/>
      <c r="V57" s="995"/>
      <c r="W57" s="1057"/>
      <c r="X57" s="1060"/>
      <c r="Y57" s="1057"/>
      <c r="Z57" s="1057"/>
      <c r="AA57" s="1048"/>
      <c r="AB57" s="150">
        <v>3</v>
      </c>
      <c r="AC57" s="149" t="s">
        <v>362</v>
      </c>
      <c r="AD57" s="149" t="s">
        <v>309</v>
      </c>
      <c r="AE57" s="225" t="s">
        <v>359</v>
      </c>
      <c r="AF57" s="145" t="str">
        <f t="shared" si="0"/>
        <v>Probabilidad</v>
      </c>
      <c r="AG57" s="151" t="s">
        <v>221</v>
      </c>
      <c r="AH57" s="146">
        <f t="shared" si="1"/>
        <v>0.25</v>
      </c>
      <c r="AI57" s="151" t="s">
        <v>222</v>
      </c>
      <c r="AJ57" s="146">
        <f t="shared" si="2"/>
        <v>0.15</v>
      </c>
      <c r="AK57" s="147">
        <f t="shared" si="3"/>
        <v>0.4</v>
      </c>
      <c r="AL57" s="152">
        <f>IFERROR(IF(AND(AF56="Probabilidad",AF57="Probabilidad"),(AL56-(+AL56*AK57)),IF(AND(AF56="Impacto",AF57="Probabilidad"),(AL55-(+AL55*AK57)),IF(AF57="Impacto",AL56,""))),"")</f>
        <v>0.12959999999999999</v>
      </c>
      <c r="AM57" s="152">
        <f>IFERROR(IF(AND(AF56="Impacto",AF57="Impacto"),(AM56-(+AM56*AK57)),IF(AND(AF56="Probabilidad",AF57="Impacto"),(AM55-(+AM55*AK57)),IF(AF57="Probabilidad",AM56,""))),"")</f>
        <v>0.4</v>
      </c>
      <c r="AN57" s="153" t="s">
        <v>223</v>
      </c>
      <c r="AO57" s="153" t="s">
        <v>291</v>
      </c>
      <c r="AP57" s="153" t="s">
        <v>225</v>
      </c>
      <c r="AQ57" s="153" t="s">
        <v>226</v>
      </c>
      <c r="AR57" s="1031"/>
      <c r="AS57" s="1051"/>
      <c r="AT57" s="1051"/>
      <c r="AU57" s="1048"/>
      <c r="AV57" s="1051"/>
      <c r="AW57" s="1051"/>
      <c r="AX57" s="1048"/>
      <c r="AY57" s="1048"/>
      <c r="AZ57" s="1048"/>
      <c r="BA57" s="995"/>
      <c r="BB57" s="130"/>
      <c r="BC57" s="130"/>
      <c r="BD57" s="173" t="str">
        <f t="shared" si="7"/>
        <v/>
      </c>
      <c r="BE57" s="149"/>
      <c r="BF57" s="149"/>
      <c r="BG57" s="149"/>
      <c r="BH57" s="149"/>
      <c r="BI57" s="130"/>
      <c r="BJ57" s="130"/>
      <c r="BK57" s="130"/>
      <c r="BL57" s="130"/>
      <c r="BM57" s="155"/>
      <c r="BN57" s="155"/>
      <c r="BO57" s="155"/>
      <c r="BP57" s="155"/>
      <c r="BQ57" s="156" t="str">
        <f t="shared" si="8"/>
        <v/>
      </c>
      <c r="BR57" s="157" t="str">
        <f t="shared" si="4"/>
        <v/>
      </c>
      <c r="BS57" s="304" t="s">
        <v>362</v>
      </c>
      <c r="BT57" s="149" t="s">
        <v>3369</v>
      </c>
      <c r="BU57" s="998"/>
      <c r="BV57" s="1001"/>
      <c r="BW57" s="1001"/>
      <c r="BX57" s="1004"/>
      <c r="BY57" s="1004"/>
      <c r="BZ57" s="1004"/>
    </row>
    <row r="58" spans="1:78" ht="16" x14ac:dyDescent="0.2">
      <c r="A58" s="1007"/>
      <c r="B58" s="1010"/>
      <c r="C58" s="1013"/>
      <c r="D58" s="1022"/>
      <c r="E58" s="1025"/>
      <c r="F58" s="1028"/>
      <c r="G58" s="1016"/>
      <c r="H58" s="1031"/>
      <c r="I58" s="995"/>
      <c r="J58" s="1034"/>
      <c r="K58" s="1037"/>
      <c r="L58" s="1039"/>
      <c r="M58" s="1042"/>
      <c r="N58" s="1039"/>
      <c r="O58" s="1039"/>
      <c r="P58" s="1045"/>
      <c r="Q58" s="1054"/>
      <c r="R58" s="995"/>
      <c r="S58" s="1057"/>
      <c r="T58" s="995"/>
      <c r="U58" s="1057"/>
      <c r="V58" s="995"/>
      <c r="W58" s="1057"/>
      <c r="X58" s="1060"/>
      <c r="Y58" s="1057"/>
      <c r="Z58" s="1057"/>
      <c r="AA58" s="1048"/>
      <c r="AB58" s="150">
        <v>4</v>
      </c>
      <c r="AC58" s="149"/>
      <c r="AD58" s="149"/>
      <c r="AE58" s="149"/>
      <c r="AF58" s="145" t="str">
        <f t="shared" si="0"/>
        <v/>
      </c>
      <c r="AG58" s="151"/>
      <c r="AH58" s="146" t="str">
        <f t="shared" si="1"/>
        <v/>
      </c>
      <c r="AI58" s="151"/>
      <c r="AJ58" s="146" t="str">
        <f t="shared" si="2"/>
        <v/>
      </c>
      <c r="AK58" s="147" t="str">
        <f t="shared" si="3"/>
        <v/>
      </c>
      <c r="AL58" s="152" t="str">
        <f>IFERROR(IF(AND(AF57="Probabilidad",AF58="Probabilidad"),(AL57-(+AL57*AK58)),IF(AND(AF57="Impacto",AF58="Probabilidad"),(AL56-(+AL56*AK58)),IF(AF58="Impacto",AL57,""))),"")</f>
        <v/>
      </c>
      <c r="AM58" s="152" t="str">
        <f>IFERROR(IF(AND(AF57="Impacto",AF58="Impacto"),(AM57-(+AM57*AK58)),IF(AND(AF57="Probabilidad",AF58="Impacto"),(AM56-(+AM56*AK58)),IF(AF58="Probabilidad",AM57,""))),"")</f>
        <v/>
      </c>
      <c r="AN58" s="153"/>
      <c r="AO58" s="153"/>
      <c r="AP58" s="153"/>
      <c r="AQ58" s="153"/>
      <c r="AR58" s="1031"/>
      <c r="AS58" s="1051"/>
      <c r="AT58" s="1051"/>
      <c r="AU58" s="1048"/>
      <c r="AV58" s="1051"/>
      <c r="AW58" s="1051"/>
      <c r="AX58" s="1048"/>
      <c r="AY58" s="1048"/>
      <c r="AZ58" s="1048"/>
      <c r="BA58" s="995"/>
      <c r="BB58" s="130"/>
      <c r="BC58" s="130"/>
      <c r="BD58" s="173" t="str">
        <f t="shared" si="7"/>
        <v/>
      </c>
      <c r="BE58" s="149"/>
      <c r="BF58" s="149"/>
      <c r="BG58" s="149"/>
      <c r="BH58" s="149"/>
      <c r="BI58" s="130"/>
      <c r="BJ58" s="130"/>
      <c r="BK58" s="130"/>
      <c r="BL58" s="130"/>
      <c r="BM58" s="155"/>
      <c r="BN58" s="155"/>
      <c r="BO58" s="155"/>
      <c r="BP58" s="155"/>
      <c r="BQ58" s="156" t="str">
        <f t="shared" si="8"/>
        <v/>
      </c>
      <c r="BR58" s="157" t="str">
        <f t="shared" si="4"/>
        <v/>
      </c>
      <c r="BS58" s="304"/>
      <c r="BT58" s="149"/>
      <c r="BU58" s="998"/>
      <c r="BV58" s="1001"/>
      <c r="BW58" s="1001"/>
      <c r="BX58" s="1004"/>
      <c r="BY58" s="1004"/>
      <c r="BZ58" s="1004"/>
    </row>
    <row r="59" spans="1:78" ht="16" x14ac:dyDescent="0.2">
      <c r="A59" s="1007"/>
      <c r="B59" s="1010"/>
      <c r="C59" s="1013"/>
      <c r="D59" s="1022"/>
      <c r="E59" s="1025"/>
      <c r="F59" s="1028"/>
      <c r="G59" s="1016"/>
      <c r="H59" s="1031"/>
      <c r="I59" s="995"/>
      <c r="J59" s="1034"/>
      <c r="K59" s="1037"/>
      <c r="L59" s="1039"/>
      <c r="M59" s="1042"/>
      <c r="N59" s="1039"/>
      <c r="O59" s="1039"/>
      <c r="P59" s="1045"/>
      <c r="Q59" s="1054"/>
      <c r="R59" s="995"/>
      <c r="S59" s="1057"/>
      <c r="T59" s="995"/>
      <c r="U59" s="1057"/>
      <c r="V59" s="995"/>
      <c r="W59" s="1057"/>
      <c r="X59" s="1060"/>
      <c r="Y59" s="1057"/>
      <c r="Z59" s="1057"/>
      <c r="AA59" s="1048"/>
      <c r="AB59" s="150">
        <v>5</v>
      </c>
      <c r="AC59" s="149"/>
      <c r="AD59" s="149"/>
      <c r="AE59" s="149"/>
      <c r="AF59" s="145" t="str">
        <f t="shared" si="0"/>
        <v/>
      </c>
      <c r="AG59" s="151"/>
      <c r="AH59" s="146" t="str">
        <f t="shared" si="1"/>
        <v/>
      </c>
      <c r="AI59" s="151"/>
      <c r="AJ59" s="146" t="str">
        <f t="shared" si="2"/>
        <v/>
      </c>
      <c r="AK59" s="147" t="str">
        <f t="shared" si="3"/>
        <v/>
      </c>
      <c r="AL59" s="152" t="str">
        <f>IFERROR(IF(AND(AF58="Probabilidad",AF59="Probabilidad"),(AL58-(+AL58*AK59)),IF(AND(AF58="Impacto",AF59="Probabilidad"),(AL57-(+AL57*AK59)),IF(AF59="Impacto",AL58,""))),"")</f>
        <v/>
      </c>
      <c r="AM59" s="152" t="str">
        <f>IFERROR(IF(AND(AF58="Impacto",AF59="Impacto"),(AM58-(+AM58*AK59)),IF(AND(AF58="Probabilidad",AF59="Impacto"),(AM57-(+AM57*AK59)),IF(AF59="Probabilidad",AM58,""))),"")</f>
        <v/>
      </c>
      <c r="AN59" s="153"/>
      <c r="AO59" s="153"/>
      <c r="AP59" s="153"/>
      <c r="AQ59" s="153"/>
      <c r="AR59" s="1031"/>
      <c r="AS59" s="1051"/>
      <c r="AT59" s="1051"/>
      <c r="AU59" s="1048"/>
      <c r="AV59" s="1051"/>
      <c r="AW59" s="1051"/>
      <c r="AX59" s="1048"/>
      <c r="AY59" s="1048"/>
      <c r="AZ59" s="1048"/>
      <c r="BA59" s="995"/>
      <c r="BB59" s="130"/>
      <c r="BC59" s="130"/>
      <c r="BD59" s="173" t="str">
        <f t="shared" si="7"/>
        <v/>
      </c>
      <c r="BE59" s="149"/>
      <c r="BF59" s="149"/>
      <c r="BG59" s="149"/>
      <c r="BH59" s="149"/>
      <c r="BI59" s="130"/>
      <c r="BJ59" s="130"/>
      <c r="BK59" s="130"/>
      <c r="BL59" s="130"/>
      <c r="BM59" s="155"/>
      <c r="BN59" s="155"/>
      <c r="BO59" s="155"/>
      <c r="BP59" s="155"/>
      <c r="BQ59" s="156" t="str">
        <f t="shared" si="8"/>
        <v/>
      </c>
      <c r="BR59" s="157" t="str">
        <f t="shared" si="4"/>
        <v/>
      </c>
      <c r="BS59" s="304"/>
      <c r="BT59" s="149"/>
      <c r="BU59" s="998"/>
      <c r="BV59" s="1001"/>
      <c r="BW59" s="1001"/>
      <c r="BX59" s="1004"/>
      <c r="BY59" s="1004"/>
      <c r="BZ59" s="1004"/>
    </row>
    <row r="60" spans="1:78" ht="17" thickBot="1" x14ac:dyDescent="0.25">
      <c r="A60" s="1008"/>
      <c r="B60" s="1011"/>
      <c r="C60" s="1014"/>
      <c r="D60" s="1023"/>
      <c r="E60" s="1026"/>
      <c r="F60" s="1029"/>
      <c r="G60" s="1017"/>
      <c r="H60" s="1032"/>
      <c r="I60" s="996"/>
      <c r="J60" s="1035"/>
      <c r="K60" s="1038"/>
      <c r="L60" s="1040"/>
      <c r="M60" s="1043"/>
      <c r="N60" s="1040"/>
      <c r="O60" s="1040"/>
      <c r="P60" s="1046"/>
      <c r="Q60" s="1055"/>
      <c r="R60" s="996"/>
      <c r="S60" s="1058"/>
      <c r="T60" s="996"/>
      <c r="U60" s="1058"/>
      <c r="V60" s="996"/>
      <c r="W60" s="1058"/>
      <c r="X60" s="1061"/>
      <c r="Y60" s="1058"/>
      <c r="Z60" s="1058"/>
      <c r="AA60" s="1049"/>
      <c r="AB60" s="162">
        <v>6</v>
      </c>
      <c r="AC60" s="160"/>
      <c r="AD60" s="160"/>
      <c r="AE60" s="160"/>
      <c r="AF60" s="98" t="str">
        <f t="shared" si="0"/>
        <v/>
      </c>
      <c r="AG60" s="239"/>
      <c r="AH60" s="161" t="str">
        <f t="shared" si="1"/>
        <v/>
      </c>
      <c r="AI60" s="239"/>
      <c r="AJ60" s="161" t="str">
        <f t="shared" si="2"/>
        <v/>
      </c>
      <c r="AK60" s="164" t="str">
        <f t="shared" si="3"/>
        <v/>
      </c>
      <c r="AL60" s="152" t="str">
        <f>IFERROR(IF(AND(AF59="Probabilidad",AF60="Probabilidad"),(AL59-(+AL59*AK60)),IF(AND(AF59="Impacto",AF60="Probabilidad"),(AL58-(+AL58*AK60)),IF(AF60="Impacto",AL59,""))),"")</f>
        <v/>
      </c>
      <c r="AM60" s="152" t="str">
        <f>IFERROR(IF(AND(AF59="Impacto",AF60="Impacto"),(AM59-(+AM59*AK60)),IF(AND(AF59="Probabilidad",AF60="Impacto"),(AM58-(+AM58*AK60)),IF(AF60="Probabilidad",AM59,""))),"")</f>
        <v/>
      </c>
      <c r="AN60" s="51"/>
      <c r="AO60" s="51"/>
      <c r="AP60" s="51"/>
      <c r="AQ60" s="51"/>
      <c r="AR60" s="1032"/>
      <c r="AS60" s="1052"/>
      <c r="AT60" s="1052"/>
      <c r="AU60" s="1049"/>
      <c r="AV60" s="1052"/>
      <c r="AW60" s="1052"/>
      <c r="AX60" s="1049"/>
      <c r="AY60" s="1049"/>
      <c r="AZ60" s="1049"/>
      <c r="BA60" s="996"/>
      <c r="BB60" s="167"/>
      <c r="BC60" s="167"/>
      <c r="BD60" s="176" t="str">
        <f t="shared" si="7"/>
        <v/>
      </c>
      <c r="BE60" s="160"/>
      <c r="BF60" s="160"/>
      <c r="BG60" s="160"/>
      <c r="BH60" s="160"/>
      <c r="BI60" s="167"/>
      <c r="BJ60" s="167"/>
      <c r="BK60" s="167"/>
      <c r="BL60" s="167"/>
      <c r="BM60" s="168"/>
      <c r="BN60" s="168"/>
      <c r="BO60" s="168"/>
      <c r="BP60" s="168"/>
      <c r="BQ60" s="169" t="str">
        <f t="shared" si="8"/>
        <v/>
      </c>
      <c r="BR60" s="170" t="str">
        <f t="shared" si="4"/>
        <v/>
      </c>
      <c r="BS60" s="711"/>
      <c r="BT60" s="160"/>
      <c r="BU60" s="999"/>
      <c r="BV60" s="1002"/>
      <c r="BW60" s="1002"/>
      <c r="BX60" s="1005"/>
      <c r="BY60" s="1005"/>
      <c r="BZ60" s="1005"/>
    </row>
    <row r="61" spans="1:78" ht="73.5" customHeight="1" x14ac:dyDescent="0.2">
      <c r="A61" s="1305" t="s">
        <v>363</v>
      </c>
      <c r="B61" s="1307" t="s">
        <v>207</v>
      </c>
      <c r="C61" s="1309" t="s">
        <v>364</v>
      </c>
      <c r="D61" s="1311" t="s">
        <v>209</v>
      </c>
      <c r="E61" s="1314" t="s">
        <v>365</v>
      </c>
      <c r="F61" s="1317">
        <v>1</v>
      </c>
      <c r="G61" s="1320" t="s">
        <v>366</v>
      </c>
      <c r="H61" s="1323"/>
      <c r="I61" s="1331"/>
      <c r="J61" s="1340" t="s">
        <v>367</v>
      </c>
      <c r="K61" s="1343" t="s">
        <v>313</v>
      </c>
      <c r="L61" s="1346" t="s">
        <v>214</v>
      </c>
      <c r="M61" s="1349" t="s">
        <v>368</v>
      </c>
      <c r="N61" s="1346"/>
      <c r="O61" s="1346"/>
      <c r="P61" s="1320" t="s">
        <v>369</v>
      </c>
      <c r="Q61" s="1352">
        <v>1</v>
      </c>
      <c r="R61" s="1331" t="s">
        <v>250</v>
      </c>
      <c r="S61" s="1334">
        <f>IF(R61="Muy Alta",100%,IF(R61="Alta",80%,IF(R61="Media",60%,IF(R61="Baja",40%,IF(R61="Muy Baja",20%,"")))))</f>
        <v>0.4</v>
      </c>
      <c r="T61" s="1331"/>
      <c r="U61" s="1334" t="str">
        <f>IF(T61="Catastrófico",100%,IF(T61="Mayor",80%,IF(T61="Moderado",60%,IF(T61="Menor",40%,IF(T61="Leve",20%,"")))))</f>
        <v/>
      </c>
      <c r="V61" s="1331" t="s">
        <v>317</v>
      </c>
      <c r="W61" s="1334">
        <f>IF(V61="Catastrófico",100%,IF(V61="Mayor",80%,IF(V61="Moderado",60%,IF(V61="Menor",40%,IF(V61="Leve",20%,"")))))</f>
        <v>0.2</v>
      </c>
      <c r="X61" s="1337" t="str">
        <f>IF(Y61=100%,"Catastrófico",IF(Y61=80%,"Mayor",IF(Y61=60%,"Moderado",IF(Y61=40%,"Menor",IF(Y61=20%,"Leve","")))))</f>
        <v>Leve</v>
      </c>
      <c r="Y61" s="1334">
        <f>IF(AND(U61="",W61=""),"",MAX(U61,W61))</f>
        <v>0.2</v>
      </c>
      <c r="Z61" s="1334" t="str">
        <f>CONCATENATE(R61,X61)</f>
        <v>BajaLeve</v>
      </c>
      <c r="AA61" s="1369" t="str">
        <f>IF(Z61="Muy AltaLeve","Alto",IF(Z61="Muy AltaMenor","Alto",IF(Z61="Muy AltaModerado","Alto",IF(Z61="Muy AltaMayor","Alto",IF(Z61="Muy AltaCatastrófico","Extremo",IF(Z61="AltaLeve","Moderado",IF(Z61="AltaMenor","Moderado",IF(Z61="AltaModerado","Alto",IF(Z61="AltaMayor","Alto",IF(Z61="AltaCatastrófico","Extremo",IF(Z61="MediaLeve","Moderado",IF(Z61="MediaMenor","Moderado",IF(Z61="MediaModerado","Moderado",IF(Z61="MediaMayor","Alto",IF(Z61="MediaCatastrófico","Extremo",IF(Z61="BajaLeve","Bajo",IF(Z61="BajaMenor","Moderado",IF(Z61="BajaModerado","Moderado",IF(Z61="BajaMayor","Alto",IF(Z61="BajaCatastrófico","Extremo",IF(Z61="Muy BajaLeve","Bajo",IF(Z61="Muy BajaMenor","Bajo",IF(Z61="Muy BajaModerado","Moderado",IF(Z61="Muy BajaMayor","Alto",IF(Z61="Muy BajaCatastrófico","Extremo","")))))))))))))))))))))))))</f>
        <v>Bajo</v>
      </c>
      <c r="AB61" s="458">
        <v>1</v>
      </c>
      <c r="AC61" s="455" t="s">
        <v>370</v>
      </c>
      <c r="AD61" s="455" t="s">
        <v>271</v>
      </c>
      <c r="AE61" s="455" t="s">
        <v>371</v>
      </c>
      <c r="AF61" s="459" t="str">
        <f t="shared" si="0"/>
        <v>Probabilidad</v>
      </c>
      <c r="AG61" s="460" t="s">
        <v>221</v>
      </c>
      <c r="AH61" s="457">
        <f t="shared" si="1"/>
        <v>0.25</v>
      </c>
      <c r="AI61" s="460" t="s">
        <v>222</v>
      </c>
      <c r="AJ61" s="457">
        <f t="shared" si="2"/>
        <v>0.15</v>
      </c>
      <c r="AK61" s="461">
        <f t="shared" si="3"/>
        <v>0.4</v>
      </c>
      <c r="AL61" s="462">
        <f>IFERROR(IF(AF61="Probabilidad",(S61-(+S61*AK61)),IF(AF61="Impacto",S61,"")),"")</f>
        <v>0.24</v>
      </c>
      <c r="AM61" s="462">
        <f>IFERROR(IF(AF61="Impacto",(Y61-(+Y61*AK61)),IF(AF61="Probabilidad",Y61,"")),"")</f>
        <v>0.2</v>
      </c>
      <c r="AN61" s="463" t="s">
        <v>223</v>
      </c>
      <c r="AO61" s="463" t="s">
        <v>224</v>
      </c>
      <c r="AP61" s="463" t="s">
        <v>225</v>
      </c>
      <c r="AQ61" s="463" t="s">
        <v>226</v>
      </c>
      <c r="AR61" s="1323" t="s">
        <v>372</v>
      </c>
      <c r="AS61" s="1372">
        <f>S61</f>
        <v>0.4</v>
      </c>
      <c r="AT61" s="1372">
        <f>IF(AL61="","",MIN(AL61:AL66))</f>
        <v>8.6399999999999991E-2</v>
      </c>
      <c r="AU61" s="1328" t="str">
        <f>IFERROR(IF(AT61="","",IF(AT61&lt;=0.2,"Muy Baja",IF(AT61&lt;=0.4,"Baja",IF(AT61&lt;=0.6,"Media",IF(AT61&lt;=0.8,"Alta","Muy Alta"))))),"")</f>
        <v>Muy Baja</v>
      </c>
      <c r="AV61" s="1372">
        <f>Y61</f>
        <v>0.2</v>
      </c>
      <c r="AW61" s="1372">
        <f>IF(AM61="","",MIN(AM61:AM66))</f>
        <v>0.2</v>
      </c>
      <c r="AX61" s="1328" t="str">
        <f>IFERROR(IF(AW61="","",IF(AW61&lt;=0.2,"Leve",IF(AW61&lt;=0.4,"Menor",IF(AW61&lt;=0.6,"Moderado",IF(AW61&lt;=0.8,"Mayor","Catastrófico"))))),"")</f>
        <v>Leve</v>
      </c>
      <c r="AY61" s="1328" t="str">
        <f>AA61</f>
        <v>Bajo</v>
      </c>
      <c r="AZ61" s="1328" t="str">
        <f>IFERROR(IF(OR(AND(AU61="Muy Baja",AX61="Leve"),AND(AU61="Muy Baja",AX61="Menor"),AND(AU61="Baja",AX61="Leve")),"Bajo",IF(OR(AND(AU61="Muy baja",AX61="Moderado"),AND(AU61="Baja",AX61="Menor"),AND(AU61="Baja",AX61="Moderado"),AND(AU61="Media",AX61="Leve"),AND(AU61="Media",AX61="Menor"),AND(AU61="Media",AX61="Moderado"),AND(AU61="Alta",AX61="Leve"),AND(AU61="Alta",AX61="Menor")),"Moderado",IF(OR(AND(AU61="Muy Baja",AX61="Mayor"),AND(AU61="Baja",AX61="Mayor"),AND(AU61="Media",AX61="Mayor"),AND(AU61="Alta",AX61="Moderado"),AND(AU61="Alta",AX61="Mayor"),AND(AU61="Muy Alta",AX61="Leve"),AND(AU61="Muy Alta",AX61="Menor"),AND(AU61="Muy Alta",AX61="Moderado"),AND(AU61="Muy Alta",AX61="Mayor")),"Alto",IF(OR(AND(AU61="Muy Baja",AX61="Catastrófico"),AND(AU61="Baja",AX61="Catastrófico"),AND(AU61="Media",AX61="Catastrófico"),AND(AU61="Alta",AX61="Catastrófico"),AND(AU61="Muy Alta",AX61="Catastrófico")),"Extremo","")))),"")</f>
        <v>Bajo</v>
      </c>
      <c r="BA61" s="1331" t="s">
        <v>255</v>
      </c>
      <c r="BB61" s="464"/>
      <c r="BC61" s="464"/>
      <c r="BD61" s="465" t="str">
        <f>IF(SUM(BE61:BH61)=0,"",SUM(BE61:BH61))</f>
        <v/>
      </c>
      <c r="BE61" s="466"/>
      <c r="BF61" s="466"/>
      <c r="BG61" s="466"/>
      <c r="BH61" s="466"/>
      <c r="BI61" s="467"/>
      <c r="BJ61" s="467"/>
      <c r="BK61" s="467"/>
      <c r="BL61" s="467"/>
      <c r="BM61" s="468"/>
      <c r="BN61" s="468"/>
      <c r="BO61" s="468"/>
      <c r="BP61" s="468"/>
      <c r="BQ61" s="469" t="str">
        <f>IF(SUM(BM61:BP61)=0,"",SUM(BM61:BP61))</f>
        <v/>
      </c>
      <c r="BR61" s="470" t="str">
        <f t="shared" si="4"/>
        <v/>
      </c>
      <c r="BS61" s="710" t="s">
        <v>370</v>
      </c>
      <c r="BT61" s="567" t="s">
        <v>2794</v>
      </c>
      <c r="BU61" s="1355" t="s">
        <v>2806</v>
      </c>
      <c r="BV61" s="1355" t="s">
        <v>2797</v>
      </c>
      <c r="BW61" s="1355" t="s">
        <v>1386</v>
      </c>
      <c r="BX61" s="1358" t="s">
        <v>1386</v>
      </c>
      <c r="BY61" s="1066" t="s">
        <v>2798</v>
      </c>
      <c r="BZ61" s="1066"/>
    </row>
    <row r="62" spans="1:78" ht="73.5" customHeight="1" x14ac:dyDescent="0.2">
      <c r="A62" s="1306"/>
      <c r="B62" s="1308"/>
      <c r="C62" s="1310"/>
      <c r="D62" s="1312"/>
      <c r="E62" s="1315"/>
      <c r="F62" s="1318"/>
      <c r="G62" s="1321"/>
      <c r="H62" s="1324"/>
      <c r="I62" s="1332"/>
      <c r="J62" s="1341"/>
      <c r="K62" s="1344"/>
      <c r="L62" s="1347"/>
      <c r="M62" s="1350"/>
      <c r="N62" s="1347"/>
      <c r="O62" s="1347"/>
      <c r="P62" s="1321"/>
      <c r="Q62" s="1353"/>
      <c r="R62" s="1332"/>
      <c r="S62" s="1335"/>
      <c r="T62" s="1332"/>
      <c r="U62" s="1335"/>
      <c r="V62" s="1332"/>
      <c r="W62" s="1335"/>
      <c r="X62" s="1338"/>
      <c r="Y62" s="1335"/>
      <c r="Z62" s="1335"/>
      <c r="AA62" s="1370"/>
      <c r="AB62" s="475">
        <v>2</v>
      </c>
      <c r="AC62" s="471" t="s">
        <v>373</v>
      </c>
      <c r="AD62" s="471" t="s">
        <v>277</v>
      </c>
      <c r="AE62" s="471" t="s">
        <v>374</v>
      </c>
      <c r="AF62" s="476" t="str">
        <f t="shared" si="0"/>
        <v>Probabilidad</v>
      </c>
      <c r="AG62" s="477" t="s">
        <v>221</v>
      </c>
      <c r="AH62" s="478">
        <f t="shared" si="1"/>
        <v>0.25</v>
      </c>
      <c r="AI62" s="477" t="s">
        <v>222</v>
      </c>
      <c r="AJ62" s="478">
        <f t="shared" si="2"/>
        <v>0.15</v>
      </c>
      <c r="AK62" s="479">
        <f t="shared" si="3"/>
        <v>0.4</v>
      </c>
      <c r="AL62" s="480">
        <f>IFERROR(IF(AND(AF61="Probabilidad",AF62="Probabilidad"),(AL61-(+AL61*AK62)),IF(AF62="Probabilidad",(S61-(+S61*AK62)),IF(AF62="Impacto",AL61,""))),"")</f>
        <v>0.14399999999999999</v>
      </c>
      <c r="AM62" s="480">
        <f>IFERROR(IF(AND(AF61="Impacto",AF62="Impacto"),(AM61-(+AM61*AK62)),IF(AF62="Impacto",(Y61-(+Y61*AK62)),IF(AF62="Probabilidad",AM61,""))),"")</f>
        <v>0.2</v>
      </c>
      <c r="AN62" s="481" t="s">
        <v>223</v>
      </c>
      <c r="AO62" s="481" t="s">
        <v>245</v>
      </c>
      <c r="AP62" s="481" t="s">
        <v>225</v>
      </c>
      <c r="AQ62" s="481" t="s">
        <v>226</v>
      </c>
      <c r="AR62" s="1324"/>
      <c r="AS62" s="1373"/>
      <c r="AT62" s="1373"/>
      <c r="AU62" s="1329"/>
      <c r="AV62" s="1373"/>
      <c r="AW62" s="1373"/>
      <c r="AX62" s="1329"/>
      <c r="AY62" s="1329"/>
      <c r="AZ62" s="1329"/>
      <c r="BA62" s="1332"/>
      <c r="BB62" s="482"/>
      <c r="BC62" s="482"/>
      <c r="BD62" s="472" t="str">
        <f t="shared" ref="BD62:BD72" si="9">IF(SUM(BE62:BH62)=0,"",SUM(BE62:BH62))</f>
        <v/>
      </c>
      <c r="BE62" s="483"/>
      <c r="BF62" s="483"/>
      <c r="BG62" s="483"/>
      <c r="BH62" s="483"/>
      <c r="BI62" s="484"/>
      <c r="BJ62" s="484"/>
      <c r="BK62" s="484"/>
      <c r="BL62" s="484"/>
      <c r="BM62" s="485"/>
      <c r="BN62" s="485"/>
      <c r="BO62" s="485"/>
      <c r="BP62" s="485"/>
      <c r="BQ62" s="486" t="str">
        <f>IF(SUM(BM62:BP62)=0,"",SUM(BM62:BP62))</f>
        <v/>
      </c>
      <c r="BR62" s="487" t="str">
        <f t="shared" si="4"/>
        <v/>
      </c>
      <c r="BS62" s="304" t="s">
        <v>373</v>
      </c>
      <c r="BT62" s="560" t="s">
        <v>2795</v>
      </c>
      <c r="BU62" s="1356"/>
      <c r="BV62" s="1356"/>
      <c r="BW62" s="1356"/>
      <c r="BX62" s="1359"/>
      <c r="BY62" s="1172"/>
      <c r="BZ62" s="1172"/>
    </row>
    <row r="63" spans="1:78" ht="121.5" customHeight="1" x14ac:dyDescent="0.2">
      <c r="A63" s="1306"/>
      <c r="B63" s="1308"/>
      <c r="C63" s="1310"/>
      <c r="D63" s="1312"/>
      <c r="E63" s="1315"/>
      <c r="F63" s="1318"/>
      <c r="G63" s="1321"/>
      <c r="H63" s="1324"/>
      <c r="I63" s="1332"/>
      <c r="J63" s="1341"/>
      <c r="K63" s="1344"/>
      <c r="L63" s="1347"/>
      <c r="M63" s="1350"/>
      <c r="N63" s="1347"/>
      <c r="O63" s="1347"/>
      <c r="P63" s="1321"/>
      <c r="Q63" s="1353"/>
      <c r="R63" s="1332"/>
      <c r="S63" s="1335"/>
      <c r="T63" s="1332"/>
      <c r="U63" s="1335"/>
      <c r="V63" s="1332"/>
      <c r="W63" s="1335"/>
      <c r="X63" s="1338"/>
      <c r="Y63" s="1335"/>
      <c r="Z63" s="1335"/>
      <c r="AA63" s="1370"/>
      <c r="AB63" s="475">
        <v>3</v>
      </c>
      <c r="AC63" s="471" t="s">
        <v>375</v>
      </c>
      <c r="AD63" s="471" t="s">
        <v>277</v>
      </c>
      <c r="AE63" s="471" t="s">
        <v>376</v>
      </c>
      <c r="AF63" s="476" t="str">
        <f t="shared" si="0"/>
        <v>Probabilidad</v>
      </c>
      <c r="AG63" s="488" t="s">
        <v>221</v>
      </c>
      <c r="AH63" s="489">
        <f t="shared" si="1"/>
        <v>0.25</v>
      </c>
      <c r="AI63" s="488" t="s">
        <v>222</v>
      </c>
      <c r="AJ63" s="489">
        <f t="shared" si="2"/>
        <v>0.15</v>
      </c>
      <c r="AK63" s="490">
        <f t="shared" si="3"/>
        <v>0.4</v>
      </c>
      <c r="AL63" s="491">
        <f>IFERROR(IF(AND(AF62="Probabilidad",AF63="Probabilidad"),(AL62-(+AL62*AK63)),IF(AND(AF62="Impacto",AF63="Probabilidad"),(AL61-(+AL61*AK63)),IF(AF63="Impacto",AL62,""))),"")</f>
        <v>8.6399999999999991E-2</v>
      </c>
      <c r="AM63" s="491">
        <f>IFERROR(IF(AND(AF62="Impacto",AF63="Impacto"),(AM62-(+AM62*AK63)),IF(AND(AF62="Probabilidad",AF63="Impacto"),(AM61-(+AM61*AK63)),IF(AF63="Probabilidad",AM62,""))),"")</f>
        <v>0.2</v>
      </c>
      <c r="AN63" s="492" t="s">
        <v>223</v>
      </c>
      <c r="AO63" s="493" t="s">
        <v>377</v>
      </c>
      <c r="AP63" s="492" t="s">
        <v>225</v>
      </c>
      <c r="AQ63" s="492" t="s">
        <v>226</v>
      </c>
      <c r="AR63" s="1324"/>
      <c r="AS63" s="1373"/>
      <c r="AT63" s="1373"/>
      <c r="AU63" s="1329"/>
      <c r="AV63" s="1373"/>
      <c r="AW63" s="1373"/>
      <c r="AX63" s="1329"/>
      <c r="AY63" s="1329"/>
      <c r="AZ63" s="1329"/>
      <c r="BA63" s="1332"/>
      <c r="BB63" s="482"/>
      <c r="BC63" s="482"/>
      <c r="BD63" s="472" t="str">
        <f t="shared" si="9"/>
        <v/>
      </c>
      <c r="BE63" s="483"/>
      <c r="BF63" s="483"/>
      <c r="BG63" s="483"/>
      <c r="BH63" s="483"/>
      <c r="BI63" s="484"/>
      <c r="BJ63" s="484"/>
      <c r="BK63" s="484"/>
      <c r="BL63" s="484"/>
      <c r="BM63" s="485"/>
      <c r="BN63" s="485"/>
      <c r="BO63" s="485"/>
      <c r="BP63" s="485"/>
      <c r="BQ63" s="486" t="str">
        <f t="shared" ref="BQ63:BQ72" si="10">IF(SUM(BM63:BP63)=0,"",SUM(BM63:BP63))</f>
        <v/>
      </c>
      <c r="BR63" s="487" t="str">
        <f t="shared" si="4"/>
        <v/>
      </c>
      <c r="BS63" s="304" t="s">
        <v>375</v>
      </c>
      <c r="BT63" s="131" t="s">
        <v>2796</v>
      </c>
      <c r="BU63" s="1356"/>
      <c r="BV63" s="1356"/>
      <c r="BW63" s="1356"/>
      <c r="BX63" s="1359"/>
      <c r="BY63" s="1172"/>
      <c r="BZ63" s="1172"/>
    </row>
    <row r="64" spans="1:78" ht="16" x14ac:dyDescent="0.2">
      <c r="A64" s="1306"/>
      <c r="B64" s="1308"/>
      <c r="C64" s="1310"/>
      <c r="D64" s="1312"/>
      <c r="E64" s="1315"/>
      <c r="F64" s="1318"/>
      <c r="G64" s="1321"/>
      <c r="H64" s="1324"/>
      <c r="I64" s="1332"/>
      <c r="J64" s="1341"/>
      <c r="K64" s="1344"/>
      <c r="L64" s="1347"/>
      <c r="M64" s="1350"/>
      <c r="N64" s="1347"/>
      <c r="O64" s="1347"/>
      <c r="P64" s="1321"/>
      <c r="Q64" s="1353"/>
      <c r="R64" s="1332"/>
      <c r="S64" s="1335"/>
      <c r="T64" s="1332"/>
      <c r="U64" s="1335"/>
      <c r="V64" s="1332"/>
      <c r="W64" s="1335"/>
      <c r="X64" s="1338"/>
      <c r="Y64" s="1335"/>
      <c r="Z64" s="1335"/>
      <c r="AA64" s="1370"/>
      <c r="AB64" s="475">
        <v>4</v>
      </c>
      <c r="AC64" s="473"/>
      <c r="AD64" s="473"/>
      <c r="AE64" s="473"/>
      <c r="AF64" s="476" t="str">
        <f t="shared" si="0"/>
        <v/>
      </c>
      <c r="AG64" s="494"/>
      <c r="AH64" s="474" t="str">
        <f t="shared" si="1"/>
        <v/>
      </c>
      <c r="AI64" s="494"/>
      <c r="AJ64" s="474" t="str">
        <f t="shared" si="2"/>
        <v/>
      </c>
      <c r="AK64" s="495" t="str">
        <f t="shared" si="3"/>
        <v/>
      </c>
      <c r="AL64" s="496" t="str">
        <f>IFERROR(IF(AND(AF63="Probabilidad",AF64="Probabilidad"),(AL63-(+AL63*AK64)),IF(AND(AF63="Impacto",AF64="Probabilidad"),(AL62-(+AL62*AK64)),IF(AF64="Impacto",AL63,""))),"")</f>
        <v/>
      </c>
      <c r="AM64" s="496" t="str">
        <f>IFERROR(IF(AND(AF63="Impacto",AF64="Impacto"),(AM63-(+AM63*AK64)),IF(AND(AF63="Probabilidad",AF64="Impacto"),(AM62-(+AM62*AK64)),IF(AF64="Probabilidad",AM63,""))),"")</f>
        <v/>
      </c>
      <c r="AN64" s="497"/>
      <c r="AO64" s="497"/>
      <c r="AP64" s="497"/>
      <c r="AQ64" s="497"/>
      <c r="AR64" s="1324"/>
      <c r="AS64" s="1373"/>
      <c r="AT64" s="1373"/>
      <c r="AU64" s="1329"/>
      <c r="AV64" s="1373"/>
      <c r="AW64" s="1373"/>
      <c r="AX64" s="1329"/>
      <c r="AY64" s="1329"/>
      <c r="AZ64" s="1329"/>
      <c r="BA64" s="1332"/>
      <c r="BB64" s="482"/>
      <c r="BC64" s="482"/>
      <c r="BD64" s="472" t="str">
        <f t="shared" si="9"/>
        <v/>
      </c>
      <c r="BE64" s="483"/>
      <c r="BF64" s="483"/>
      <c r="BG64" s="483"/>
      <c r="BH64" s="483"/>
      <c r="BI64" s="484"/>
      <c r="BJ64" s="484"/>
      <c r="BK64" s="484"/>
      <c r="BL64" s="484"/>
      <c r="BM64" s="485"/>
      <c r="BN64" s="485"/>
      <c r="BO64" s="485"/>
      <c r="BP64" s="485"/>
      <c r="BQ64" s="486" t="str">
        <f t="shared" si="10"/>
        <v/>
      </c>
      <c r="BR64" s="487" t="str">
        <f t="shared" si="4"/>
        <v/>
      </c>
      <c r="BS64" s="304"/>
      <c r="BT64" s="149"/>
      <c r="BU64" s="1356"/>
      <c r="BV64" s="1356"/>
      <c r="BW64" s="1356"/>
      <c r="BX64" s="1359"/>
      <c r="BY64" s="1172"/>
      <c r="BZ64" s="1172"/>
    </row>
    <row r="65" spans="1:78" ht="16" x14ac:dyDescent="0.2">
      <c r="A65" s="1306"/>
      <c r="B65" s="1308"/>
      <c r="C65" s="1310"/>
      <c r="D65" s="1312"/>
      <c r="E65" s="1315"/>
      <c r="F65" s="1318"/>
      <c r="G65" s="1321"/>
      <c r="H65" s="1324"/>
      <c r="I65" s="1332"/>
      <c r="J65" s="1341"/>
      <c r="K65" s="1344"/>
      <c r="L65" s="1347"/>
      <c r="M65" s="1350"/>
      <c r="N65" s="1347"/>
      <c r="O65" s="1347"/>
      <c r="P65" s="1321"/>
      <c r="Q65" s="1353"/>
      <c r="R65" s="1332"/>
      <c r="S65" s="1335"/>
      <c r="T65" s="1332"/>
      <c r="U65" s="1335"/>
      <c r="V65" s="1332"/>
      <c r="W65" s="1335"/>
      <c r="X65" s="1338"/>
      <c r="Y65" s="1335"/>
      <c r="Z65" s="1335"/>
      <c r="AA65" s="1370"/>
      <c r="AB65" s="475">
        <v>5</v>
      </c>
      <c r="AC65" s="498"/>
      <c r="AD65" s="498"/>
      <c r="AE65" s="473"/>
      <c r="AF65" s="476" t="str">
        <f t="shared" si="0"/>
        <v/>
      </c>
      <c r="AG65" s="494"/>
      <c r="AH65" s="474" t="str">
        <f t="shared" si="1"/>
        <v/>
      </c>
      <c r="AI65" s="494"/>
      <c r="AJ65" s="474" t="str">
        <f t="shared" si="2"/>
        <v/>
      </c>
      <c r="AK65" s="495" t="str">
        <f t="shared" si="3"/>
        <v/>
      </c>
      <c r="AL65" s="496" t="str">
        <f>IFERROR(IF(AND(AF64="Probabilidad",AF65="Probabilidad"),(AL64-(+AL64*AK65)),IF(AND(AF64="Impacto",AF65="Probabilidad"),(AL63-(+AL63*AK65)),IF(AF65="Impacto",AL64,""))),"")</f>
        <v/>
      </c>
      <c r="AM65" s="496" t="str">
        <f>IFERROR(IF(AND(AF64="Impacto",AF65="Impacto"),(AM64-(+AM64*AK65)),IF(AND(AF64="Probabilidad",AF65="Impacto"),(AM63-(+AM63*AK65)),IF(AF65="Probabilidad",AM64,""))),"")</f>
        <v/>
      </c>
      <c r="AN65" s="497"/>
      <c r="AO65" s="497"/>
      <c r="AP65" s="497"/>
      <c r="AQ65" s="497"/>
      <c r="AR65" s="1324"/>
      <c r="AS65" s="1373"/>
      <c r="AT65" s="1373"/>
      <c r="AU65" s="1329"/>
      <c r="AV65" s="1373"/>
      <c r="AW65" s="1373"/>
      <c r="AX65" s="1329"/>
      <c r="AY65" s="1329"/>
      <c r="AZ65" s="1329"/>
      <c r="BA65" s="1332"/>
      <c r="BB65" s="482"/>
      <c r="BC65" s="482"/>
      <c r="BD65" s="472" t="str">
        <f t="shared" si="9"/>
        <v/>
      </c>
      <c r="BE65" s="483"/>
      <c r="BF65" s="483"/>
      <c r="BG65" s="483"/>
      <c r="BH65" s="483"/>
      <c r="BI65" s="484"/>
      <c r="BJ65" s="484"/>
      <c r="BK65" s="484"/>
      <c r="BL65" s="484"/>
      <c r="BM65" s="485"/>
      <c r="BN65" s="485"/>
      <c r="BO65" s="485"/>
      <c r="BP65" s="485"/>
      <c r="BQ65" s="486" t="str">
        <f t="shared" si="10"/>
        <v/>
      </c>
      <c r="BR65" s="487" t="str">
        <f t="shared" si="4"/>
        <v/>
      </c>
      <c r="BS65" s="304"/>
      <c r="BT65" s="149"/>
      <c r="BU65" s="1356"/>
      <c r="BV65" s="1356"/>
      <c r="BW65" s="1356"/>
      <c r="BX65" s="1359"/>
      <c r="BY65" s="1172"/>
      <c r="BZ65" s="1172"/>
    </row>
    <row r="66" spans="1:78" ht="17" thickBot="1" x14ac:dyDescent="0.25">
      <c r="A66" s="1306"/>
      <c r="B66" s="1308"/>
      <c r="C66" s="1310"/>
      <c r="D66" s="1313"/>
      <c r="E66" s="1316"/>
      <c r="F66" s="1319"/>
      <c r="G66" s="1322"/>
      <c r="H66" s="1325"/>
      <c r="I66" s="1333"/>
      <c r="J66" s="1342"/>
      <c r="K66" s="1345"/>
      <c r="L66" s="1348"/>
      <c r="M66" s="1351"/>
      <c r="N66" s="1348"/>
      <c r="O66" s="1348"/>
      <c r="P66" s="1322"/>
      <c r="Q66" s="1354"/>
      <c r="R66" s="1333"/>
      <c r="S66" s="1336"/>
      <c r="T66" s="1333"/>
      <c r="U66" s="1336"/>
      <c r="V66" s="1333"/>
      <c r="W66" s="1336"/>
      <c r="X66" s="1339"/>
      <c r="Y66" s="1336"/>
      <c r="Z66" s="1336"/>
      <c r="AA66" s="1371"/>
      <c r="AB66" s="502">
        <v>6</v>
      </c>
      <c r="AC66" s="500"/>
      <c r="AD66" s="500"/>
      <c r="AE66" s="500"/>
      <c r="AF66" s="503" t="str">
        <f t="shared" si="0"/>
        <v/>
      </c>
      <c r="AG66" s="504"/>
      <c r="AH66" s="501" t="str">
        <f t="shared" si="1"/>
        <v/>
      </c>
      <c r="AI66" s="504"/>
      <c r="AJ66" s="501" t="str">
        <f t="shared" si="2"/>
        <v/>
      </c>
      <c r="AK66" s="505" t="str">
        <f t="shared" si="3"/>
        <v/>
      </c>
      <c r="AL66" s="496" t="str">
        <f>IFERROR(IF(AND(AF65="Probabilidad",AF66="Probabilidad"),(AL65-(+AL65*AK66)),IF(AND(AF65="Impacto",AF66="Probabilidad"),(AL64-(+AL64*AK66)),IF(AF66="Impacto",AL65,""))),"")</f>
        <v/>
      </c>
      <c r="AM66" s="496" t="str">
        <f>IFERROR(IF(AND(AF65="Impacto",AF66="Impacto"),(AM65-(+AM65*AK66)),IF(AND(AF65="Probabilidad",AF66="Impacto"),(AM64-(+AM64*AK66)),IF(AF66="Probabilidad",AM65,""))),"")</f>
        <v/>
      </c>
      <c r="AN66" s="492"/>
      <c r="AO66" s="493"/>
      <c r="AP66" s="493"/>
      <c r="AQ66" s="493"/>
      <c r="AR66" s="1325"/>
      <c r="AS66" s="1374"/>
      <c r="AT66" s="1374"/>
      <c r="AU66" s="1330"/>
      <c r="AV66" s="1374"/>
      <c r="AW66" s="1374"/>
      <c r="AX66" s="1330"/>
      <c r="AY66" s="1330"/>
      <c r="AZ66" s="1330"/>
      <c r="BA66" s="1333"/>
      <c r="BB66" s="506"/>
      <c r="BC66" s="506"/>
      <c r="BD66" s="499" t="str">
        <f t="shared" si="9"/>
        <v/>
      </c>
      <c r="BE66" s="507"/>
      <c r="BF66" s="507"/>
      <c r="BG66" s="507"/>
      <c r="BH66" s="507"/>
      <c r="BI66" s="508"/>
      <c r="BJ66" s="508"/>
      <c r="BK66" s="508"/>
      <c r="BL66" s="508"/>
      <c r="BM66" s="509"/>
      <c r="BN66" s="509"/>
      <c r="BO66" s="509"/>
      <c r="BP66" s="509"/>
      <c r="BQ66" s="510" t="str">
        <f t="shared" si="10"/>
        <v/>
      </c>
      <c r="BR66" s="511" t="str">
        <f t="shared" si="4"/>
        <v/>
      </c>
      <c r="BS66" s="711"/>
      <c r="BT66" s="160"/>
      <c r="BU66" s="1357"/>
      <c r="BV66" s="1357"/>
      <c r="BW66" s="1357"/>
      <c r="BX66" s="1360"/>
      <c r="BY66" s="1534"/>
      <c r="BZ66" s="1534"/>
    </row>
    <row r="67" spans="1:78" ht="88.5" customHeight="1" x14ac:dyDescent="0.2">
      <c r="A67" s="1306"/>
      <c r="B67" s="1308"/>
      <c r="C67" s="1310"/>
      <c r="D67" s="1311" t="s">
        <v>209</v>
      </c>
      <c r="E67" s="1314" t="s">
        <v>365</v>
      </c>
      <c r="F67" s="1317">
        <v>2</v>
      </c>
      <c r="G67" s="1361" t="s">
        <v>378</v>
      </c>
      <c r="H67" s="1323"/>
      <c r="I67" s="1331"/>
      <c r="J67" s="1364" t="s">
        <v>379</v>
      </c>
      <c r="K67" s="1343" t="s">
        <v>313</v>
      </c>
      <c r="L67" s="1346" t="s">
        <v>314</v>
      </c>
      <c r="M67" s="1365" t="s">
        <v>380</v>
      </c>
      <c r="N67" s="1346"/>
      <c r="O67" s="1346"/>
      <c r="P67" s="1361" t="s">
        <v>381</v>
      </c>
      <c r="Q67" s="1366">
        <v>0.9</v>
      </c>
      <c r="R67" s="1331" t="s">
        <v>250</v>
      </c>
      <c r="S67" s="1334">
        <f>IF(R67="Muy Alta",100%,IF(R67="Alta",80%,IF(R67="Media",60%,IF(R67="Baja",40%,IF(R67="Muy Baja",20%,"")))))</f>
        <v>0.4</v>
      </c>
      <c r="T67" s="1331"/>
      <c r="U67" s="1334" t="str">
        <f>IF(T67="Catastrófico",100%,IF(T67="Mayor",80%,IF(T67="Moderado",60%,IF(T67="Menor",40%,IF(T67="Leve",20%,"")))))</f>
        <v/>
      </c>
      <c r="V67" s="1331" t="s">
        <v>317</v>
      </c>
      <c r="W67" s="1334">
        <f>IF(V67="Catastrófico",100%,IF(V67="Mayor",80%,IF(V67="Moderado",60%,IF(V67="Menor",40%,IF(V67="Leve",20%,"")))))</f>
        <v>0.2</v>
      </c>
      <c r="X67" s="1337" t="str">
        <f>IF(Y67=100%,"Catastrófico",IF(Y67=80%,"Mayor",IF(Y67=60%,"Moderado",IF(Y67=40%,"Menor",IF(Y67=20%,"Leve","")))))</f>
        <v>Leve</v>
      </c>
      <c r="Y67" s="1334">
        <f>IF(AND(U67="",W67=""),"",MAX(U67,W67))</f>
        <v>0.2</v>
      </c>
      <c r="Z67" s="1334" t="str">
        <f>CONCATENATE(R67,X67)</f>
        <v>BajaLeve</v>
      </c>
      <c r="AA67" s="1328" t="str">
        <f>IF(Z67="Muy AltaLeve","Alto",IF(Z67="Muy AltaMenor","Alto",IF(Z67="Muy AltaModerado","Alto",IF(Z67="Muy AltaMayor","Alto",IF(Z67="Muy AltaCatastrófico","Extremo",IF(Z67="AltaLeve","Moderado",IF(Z67="AltaMenor","Moderado",IF(Z67="AltaModerado","Alto",IF(Z67="AltaMayor","Alto",IF(Z67="AltaCatastrófico","Extremo",IF(Z67="MediaLeve","Moderado",IF(Z67="MediaMenor","Moderado",IF(Z67="MediaModerado","Moderado",IF(Z67="MediaMayor","Alto",IF(Z67="MediaCatastrófico","Extremo",IF(Z67="BajaLeve","Bajo",IF(Z67="BajaMenor","Moderado",IF(Z67="BajaModerado","Moderado",IF(Z67="BajaMayor","Alto",IF(Z67="BajaCatastrófico","Extremo",IF(Z67="Muy BajaLeve","Bajo",IF(Z67="Muy BajaMenor","Bajo",IF(Z67="Muy BajaModerado","Moderado",IF(Z67="Muy BajaMayor","Alto",IF(Z67="Muy BajaCatastrófico","Extremo","")))))))))))))))))))))))))</f>
        <v>Bajo</v>
      </c>
      <c r="AB67" s="458">
        <v>1</v>
      </c>
      <c r="AC67" s="471" t="s">
        <v>382</v>
      </c>
      <c r="AD67" s="512" t="s">
        <v>271</v>
      </c>
      <c r="AE67" s="702" t="s">
        <v>383</v>
      </c>
      <c r="AF67" s="459" t="str">
        <f t="shared" si="0"/>
        <v>Probabilidad</v>
      </c>
      <c r="AG67" s="460" t="s">
        <v>221</v>
      </c>
      <c r="AH67" s="457">
        <f t="shared" si="1"/>
        <v>0.25</v>
      </c>
      <c r="AI67" s="460" t="s">
        <v>222</v>
      </c>
      <c r="AJ67" s="457">
        <f t="shared" si="2"/>
        <v>0.15</v>
      </c>
      <c r="AK67" s="461">
        <f t="shared" si="3"/>
        <v>0.4</v>
      </c>
      <c r="AL67" s="462">
        <f>IFERROR(IF(AF67="Probabilidad",(S67-(+S67*AK67)),IF(AF67="Impacto",S67,"")),"")</f>
        <v>0.24</v>
      </c>
      <c r="AM67" s="462">
        <f>IFERROR(IF(AF67="Impacto",(Y67-(+Y67*AK67)),IF(AF67="Probabilidad",Y67,"")),"")</f>
        <v>0.2</v>
      </c>
      <c r="AN67" s="513" t="s">
        <v>223</v>
      </c>
      <c r="AO67" s="513" t="s">
        <v>224</v>
      </c>
      <c r="AP67" s="513" t="s">
        <v>241</v>
      </c>
      <c r="AQ67" s="513" t="s">
        <v>226</v>
      </c>
      <c r="AR67" s="1382" t="s">
        <v>384</v>
      </c>
      <c r="AS67" s="1372">
        <f>S67</f>
        <v>0.4</v>
      </c>
      <c r="AT67" s="1372">
        <f>IF(AL67="","",MIN(AL67:AL72))</f>
        <v>2.5401599999999996E-2</v>
      </c>
      <c r="AU67" s="1328" t="str">
        <f>IFERROR(IF(AT67="","",IF(AT67&lt;=0.2,"Muy Baja",IF(AT67&lt;=0.4,"Baja",IF(AT67&lt;=0.6,"Media",IF(AT67&lt;=0.8,"Alta","Muy Alta"))))),"")</f>
        <v>Muy Baja</v>
      </c>
      <c r="AV67" s="1372">
        <f>Y67</f>
        <v>0.2</v>
      </c>
      <c r="AW67" s="1372">
        <f>IF(AM67="","",MIN(AM67:AM72))</f>
        <v>0.2</v>
      </c>
      <c r="AX67" s="1328" t="str">
        <f>IFERROR(IF(AW67="","",IF(AW67&lt;=0.2,"Leve",IF(AW67&lt;=0.4,"Menor",IF(AW67&lt;=0.6,"Moderado",IF(AW67&lt;=0.8,"Mayor","Catastrófico"))))),"")</f>
        <v>Leve</v>
      </c>
      <c r="AY67" s="1328" t="str">
        <f>AA67</f>
        <v>Bajo</v>
      </c>
      <c r="AZ67" s="1328" t="str">
        <f>IFERROR(IF(OR(AND(AU67="Muy Baja",AX67="Leve"),AND(AU67="Muy Baja",AX67="Menor"),AND(AU67="Baja",AX67="Leve")),"Bajo",IF(OR(AND(AU67="Muy baja",AX67="Moderado"),AND(AU67="Baja",AX67="Menor"),AND(AU67="Baja",AX67="Moderado"),AND(AU67="Media",AX67="Leve"),AND(AU67="Media",AX67="Menor"),AND(AU67="Media",AX67="Moderado"),AND(AU67="Alta",AX67="Leve"),AND(AU67="Alta",AX67="Menor")),"Moderado",IF(OR(AND(AU67="Muy Baja",AX67="Mayor"),AND(AU67="Baja",AX67="Mayor"),AND(AU67="Media",AX67="Mayor"),AND(AU67="Alta",AX67="Moderado"),AND(AU67="Alta",AX67="Mayor"),AND(AU67="Muy Alta",AX67="Leve"),AND(AU67="Muy Alta",AX67="Menor"),AND(AU67="Muy Alta",AX67="Moderado"),AND(AU67="Muy Alta",AX67="Mayor")),"Alto",IF(OR(AND(AU67="Muy Baja",AX67="Catastrófico"),AND(AU67="Baja",AX67="Catastrófico"),AND(AU67="Media",AX67="Catastrófico"),AND(AU67="Alta",AX67="Catastrófico"),AND(AU67="Muy Alta",AX67="Catastrófico")),"Extremo","")))),"")</f>
        <v>Bajo</v>
      </c>
      <c r="BA67" s="1331" t="s">
        <v>255</v>
      </c>
      <c r="BB67" s="467"/>
      <c r="BC67" s="467"/>
      <c r="BD67" s="514" t="str">
        <f t="shared" si="9"/>
        <v/>
      </c>
      <c r="BE67" s="456"/>
      <c r="BF67" s="456"/>
      <c r="BG67" s="456"/>
      <c r="BH67" s="456"/>
      <c r="BI67" s="467"/>
      <c r="BJ67" s="467"/>
      <c r="BK67" s="467"/>
      <c r="BL67" s="467"/>
      <c r="BM67" s="468"/>
      <c r="BN67" s="468"/>
      <c r="BO67" s="468"/>
      <c r="BP67" s="468"/>
      <c r="BQ67" s="469" t="str">
        <f t="shared" si="10"/>
        <v/>
      </c>
      <c r="BR67" s="470" t="str">
        <f t="shared" si="4"/>
        <v/>
      </c>
      <c r="BS67" s="710" t="s">
        <v>382</v>
      </c>
      <c r="BT67" s="12" t="s">
        <v>2799</v>
      </c>
      <c r="BU67" s="1380" t="s">
        <v>2800</v>
      </c>
      <c r="BV67" s="1375" t="s">
        <v>2797</v>
      </c>
      <c r="BW67" s="1375" t="s">
        <v>1386</v>
      </c>
      <c r="BX67" s="1377" t="s">
        <v>1386</v>
      </c>
      <c r="BY67" s="1003" t="s">
        <v>2798</v>
      </c>
      <c r="BZ67" s="1557"/>
    </row>
    <row r="68" spans="1:78" ht="88.5" customHeight="1" x14ac:dyDescent="0.2">
      <c r="A68" s="1306"/>
      <c r="B68" s="1308"/>
      <c r="C68" s="1310"/>
      <c r="D68" s="1312"/>
      <c r="E68" s="1315"/>
      <c r="F68" s="1318"/>
      <c r="G68" s="1362"/>
      <c r="H68" s="1324"/>
      <c r="I68" s="1332"/>
      <c r="J68" s="1341"/>
      <c r="K68" s="1344"/>
      <c r="L68" s="1347"/>
      <c r="M68" s="1350"/>
      <c r="N68" s="1347"/>
      <c r="O68" s="1347"/>
      <c r="P68" s="1362"/>
      <c r="Q68" s="1367"/>
      <c r="R68" s="1332"/>
      <c r="S68" s="1335"/>
      <c r="T68" s="1332"/>
      <c r="U68" s="1335"/>
      <c r="V68" s="1332"/>
      <c r="W68" s="1335"/>
      <c r="X68" s="1338"/>
      <c r="Y68" s="1335"/>
      <c r="Z68" s="1335"/>
      <c r="AA68" s="1329"/>
      <c r="AB68" s="475">
        <v>2</v>
      </c>
      <c r="AC68" s="471" t="s">
        <v>385</v>
      </c>
      <c r="AD68" s="471" t="s">
        <v>271</v>
      </c>
      <c r="AE68" s="471" t="s">
        <v>386</v>
      </c>
      <c r="AF68" s="515" t="str">
        <f t="shared" si="0"/>
        <v>Probabilidad</v>
      </c>
      <c r="AG68" s="494" t="s">
        <v>221</v>
      </c>
      <c r="AH68" s="474">
        <f t="shared" si="1"/>
        <v>0.25</v>
      </c>
      <c r="AI68" s="494" t="s">
        <v>222</v>
      </c>
      <c r="AJ68" s="474">
        <f t="shared" si="2"/>
        <v>0.15</v>
      </c>
      <c r="AK68" s="495">
        <f t="shared" si="3"/>
        <v>0.4</v>
      </c>
      <c r="AL68" s="516">
        <f>IFERROR(IF(AND(AF67="Probabilidad",AF68="Probabilidad"),(AL67-(+AL67*AK68)),IF(AF68="Probabilidad",(S67-(+S67*AK68)),IF(AF68="Impacto",AL67,""))),"")</f>
        <v>0.14399999999999999</v>
      </c>
      <c r="AM68" s="516">
        <f>IFERROR(IF(AND(AF67="Impacto",AF68="Impacto"),(AM67-(+AM67*AK68)),IF(AF68="Impacto",(Y67-(+Y67*AK68)),IF(AF68="Probabilidad",AM67,""))),"")</f>
        <v>0.2</v>
      </c>
      <c r="AN68" s="497" t="s">
        <v>223</v>
      </c>
      <c r="AO68" s="497" t="s">
        <v>224</v>
      </c>
      <c r="AP68" s="497" t="s">
        <v>241</v>
      </c>
      <c r="AQ68" s="497" t="s">
        <v>226</v>
      </c>
      <c r="AR68" s="1324"/>
      <c r="AS68" s="1373"/>
      <c r="AT68" s="1373"/>
      <c r="AU68" s="1329"/>
      <c r="AV68" s="1373"/>
      <c r="AW68" s="1373"/>
      <c r="AX68" s="1329"/>
      <c r="AY68" s="1329"/>
      <c r="AZ68" s="1329"/>
      <c r="BA68" s="1332"/>
      <c r="BB68" s="484"/>
      <c r="BC68" s="484"/>
      <c r="BD68" s="517" t="str">
        <f t="shared" si="9"/>
        <v/>
      </c>
      <c r="BE68" s="473"/>
      <c r="BF68" s="473"/>
      <c r="BG68" s="473"/>
      <c r="BH68" s="473"/>
      <c r="BI68" s="484"/>
      <c r="BJ68" s="484"/>
      <c r="BK68" s="484"/>
      <c r="BL68" s="484"/>
      <c r="BM68" s="485"/>
      <c r="BN68" s="485"/>
      <c r="BO68" s="485"/>
      <c r="BP68" s="485"/>
      <c r="BQ68" s="486" t="str">
        <f t="shared" si="10"/>
        <v/>
      </c>
      <c r="BR68" s="487" t="str">
        <f t="shared" si="4"/>
        <v/>
      </c>
      <c r="BS68" s="304" t="s">
        <v>385</v>
      </c>
      <c r="BT68" s="149" t="s">
        <v>2801</v>
      </c>
      <c r="BU68" s="1362"/>
      <c r="BV68" s="1347"/>
      <c r="BW68" s="1347"/>
      <c r="BX68" s="1378"/>
      <c r="BY68" s="1527"/>
      <c r="BZ68" s="1378"/>
    </row>
    <row r="69" spans="1:78" ht="88.5" customHeight="1" x14ac:dyDescent="0.2">
      <c r="A69" s="1306"/>
      <c r="B69" s="1308"/>
      <c r="C69" s="1310"/>
      <c r="D69" s="1312"/>
      <c r="E69" s="1315"/>
      <c r="F69" s="1318"/>
      <c r="G69" s="1362"/>
      <c r="H69" s="1324"/>
      <c r="I69" s="1332"/>
      <c r="J69" s="1341"/>
      <c r="K69" s="1344"/>
      <c r="L69" s="1347"/>
      <c r="M69" s="1350"/>
      <c r="N69" s="1347"/>
      <c r="O69" s="1347"/>
      <c r="P69" s="1362"/>
      <c r="Q69" s="1367"/>
      <c r="R69" s="1332"/>
      <c r="S69" s="1335"/>
      <c r="T69" s="1332"/>
      <c r="U69" s="1335"/>
      <c r="V69" s="1332"/>
      <c r="W69" s="1335"/>
      <c r="X69" s="1338"/>
      <c r="Y69" s="1335"/>
      <c r="Z69" s="1335"/>
      <c r="AA69" s="1329"/>
      <c r="AB69" s="475">
        <v>3</v>
      </c>
      <c r="AC69" s="471" t="s">
        <v>387</v>
      </c>
      <c r="AD69" s="471" t="s">
        <v>277</v>
      </c>
      <c r="AE69" s="471" t="s">
        <v>388</v>
      </c>
      <c r="AF69" s="476" t="str">
        <f t="shared" si="0"/>
        <v>Probabilidad</v>
      </c>
      <c r="AG69" s="494" t="s">
        <v>221</v>
      </c>
      <c r="AH69" s="474">
        <f t="shared" si="1"/>
        <v>0.25</v>
      </c>
      <c r="AI69" s="494" t="s">
        <v>222</v>
      </c>
      <c r="AJ69" s="474">
        <f t="shared" si="2"/>
        <v>0.15</v>
      </c>
      <c r="AK69" s="495">
        <f t="shared" si="3"/>
        <v>0.4</v>
      </c>
      <c r="AL69" s="496">
        <f>IFERROR(IF(AND(AF68="Probabilidad",AF69="Probabilidad"),(AL68-(+AL68*AK69)),IF(AND(AF68="Impacto",AF69="Probabilidad"),(AL67-(+AL67*AK69)),IF(AF69="Impacto",AL68,""))),"")</f>
        <v>8.6399999999999991E-2</v>
      </c>
      <c r="AM69" s="496">
        <f>IFERROR(IF(AND(AF68="Impacto",AF69="Impacto"),(AM68-(+AM68*AK69)),IF(AND(AF68="Probabilidad",AF69="Impacto"),(AM67-(+AM67*AK69)),IF(AF69="Probabilidad",AM68,""))),"")</f>
        <v>0.2</v>
      </c>
      <c r="AN69" s="497" t="s">
        <v>223</v>
      </c>
      <c r="AO69" s="497" t="s">
        <v>224</v>
      </c>
      <c r="AP69" s="497" t="s">
        <v>225</v>
      </c>
      <c r="AQ69" s="518" t="s">
        <v>226</v>
      </c>
      <c r="AR69" s="1324"/>
      <c r="AS69" s="1373"/>
      <c r="AT69" s="1373"/>
      <c r="AU69" s="1329"/>
      <c r="AV69" s="1373"/>
      <c r="AW69" s="1373"/>
      <c r="AX69" s="1329"/>
      <c r="AY69" s="1329"/>
      <c r="AZ69" s="1329"/>
      <c r="BA69" s="1332"/>
      <c r="BB69" s="484"/>
      <c r="BC69" s="484"/>
      <c r="BD69" s="517" t="str">
        <f t="shared" si="9"/>
        <v/>
      </c>
      <c r="BE69" s="473"/>
      <c r="BF69" s="473"/>
      <c r="BG69" s="473"/>
      <c r="BH69" s="473"/>
      <c r="BI69" s="484"/>
      <c r="BJ69" s="484"/>
      <c r="BK69" s="484"/>
      <c r="BL69" s="484"/>
      <c r="BM69" s="485"/>
      <c r="BN69" s="485"/>
      <c r="BO69" s="485"/>
      <c r="BP69" s="485"/>
      <c r="BQ69" s="486" t="str">
        <f t="shared" si="10"/>
        <v/>
      </c>
      <c r="BR69" s="487" t="str">
        <f t="shared" si="4"/>
        <v/>
      </c>
      <c r="BS69" s="304" t="s">
        <v>387</v>
      </c>
      <c r="BT69" s="149" t="s">
        <v>2802</v>
      </c>
      <c r="BU69" s="1362"/>
      <c r="BV69" s="1347"/>
      <c r="BW69" s="1347"/>
      <c r="BX69" s="1378"/>
      <c r="BY69" s="1527"/>
      <c r="BZ69" s="1378"/>
    </row>
    <row r="70" spans="1:78" ht="114.75" customHeight="1" x14ac:dyDescent="0.2">
      <c r="A70" s="1306"/>
      <c r="B70" s="1308"/>
      <c r="C70" s="1310"/>
      <c r="D70" s="1312"/>
      <c r="E70" s="1315"/>
      <c r="F70" s="1318"/>
      <c r="G70" s="1362"/>
      <c r="H70" s="1324"/>
      <c r="I70" s="1332"/>
      <c r="J70" s="1341"/>
      <c r="K70" s="1344"/>
      <c r="L70" s="1347"/>
      <c r="M70" s="1350"/>
      <c r="N70" s="1347"/>
      <c r="O70" s="1347"/>
      <c r="P70" s="1362"/>
      <c r="Q70" s="1367"/>
      <c r="R70" s="1332"/>
      <c r="S70" s="1335"/>
      <c r="T70" s="1332"/>
      <c r="U70" s="1335"/>
      <c r="V70" s="1332"/>
      <c r="W70" s="1335"/>
      <c r="X70" s="1338"/>
      <c r="Y70" s="1335"/>
      <c r="Z70" s="1335"/>
      <c r="AA70" s="1329"/>
      <c r="AB70" s="475">
        <v>4</v>
      </c>
      <c r="AC70" s="471" t="s">
        <v>389</v>
      </c>
      <c r="AD70" s="471" t="s">
        <v>277</v>
      </c>
      <c r="AE70" s="471" t="s">
        <v>390</v>
      </c>
      <c r="AF70" s="476" t="str">
        <f t="shared" si="0"/>
        <v>Probabilidad</v>
      </c>
      <c r="AG70" s="494" t="s">
        <v>221</v>
      </c>
      <c r="AH70" s="474">
        <f t="shared" si="1"/>
        <v>0.25</v>
      </c>
      <c r="AI70" s="494" t="s">
        <v>222</v>
      </c>
      <c r="AJ70" s="474">
        <f t="shared" si="2"/>
        <v>0.15</v>
      </c>
      <c r="AK70" s="495">
        <f t="shared" si="3"/>
        <v>0.4</v>
      </c>
      <c r="AL70" s="496">
        <f>IFERROR(IF(AND(AF69="Probabilidad",AF70="Probabilidad"),(AL69-(+AL69*AK70)),IF(AND(AF69="Impacto",AF70="Probabilidad"),(AL68-(+AL68*AK70)),IF(AF70="Impacto",AL69,""))),"")</f>
        <v>5.183999999999999E-2</v>
      </c>
      <c r="AM70" s="496">
        <f>IFERROR(IF(AND(AF69="Impacto",AF70="Impacto"),(AM69-(+AM69*AK70)),IF(AND(AF69="Probabilidad",AF70="Impacto"),(AM68-(+AM68*AK70)),IF(AF70="Probabilidad",AM69,""))),"")</f>
        <v>0.2</v>
      </c>
      <c r="AN70" s="497" t="s">
        <v>223</v>
      </c>
      <c r="AO70" s="497" t="s">
        <v>224</v>
      </c>
      <c r="AP70" s="497" t="s">
        <v>225</v>
      </c>
      <c r="AQ70" s="492" t="s">
        <v>226</v>
      </c>
      <c r="AR70" s="1324"/>
      <c r="AS70" s="1373"/>
      <c r="AT70" s="1373"/>
      <c r="AU70" s="1329"/>
      <c r="AV70" s="1373"/>
      <c r="AW70" s="1373"/>
      <c r="AX70" s="1329"/>
      <c r="AY70" s="1329"/>
      <c r="AZ70" s="1329"/>
      <c r="BA70" s="1332"/>
      <c r="BB70" s="484"/>
      <c r="BC70" s="484"/>
      <c r="BD70" s="517" t="str">
        <f t="shared" si="9"/>
        <v/>
      </c>
      <c r="BE70" s="473"/>
      <c r="BF70" s="473"/>
      <c r="BG70" s="473"/>
      <c r="BH70" s="473"/>
      <c r="BI70" s="484"/>
      <c r="BJ70" s="484"/>
      <c r="BK70" s="484"/>
      <c r="BL70" s="484"/>
      <c r="BM70" s="485"/>
      <c r="BN70" s="485"/>
      <c r="BO70" s="485"/>
      <c r="BP70" s="485"/>
      <c r="BQ70" s="486" t="str">
        <f t="shared" si="10"/>
        <v/>
      </c>
      <c r="BR70" s="487" t="str">
        <f t="shared" si="4"/>
        <v/>
      </c>
      <c r="BS70" s="304" t="s">
        <v>389</v>
      </c>
      <c r="BT70" s="149" t="s">
        <v>2803</v>
      </c>
      <c r="BU70" s="1362"/>
      <c r="BV70" s="1347"/>
      <c r="BW70" s="1347"/>
      <c r="BX70" s="1378"/>
      <c r="BY70" s="1527"/>
      <c r="BZ70" s="1378"/>
    </row>
    <row r="71" spans="1:78" ht="88.5" customHeight="1" x14ac:dyDescent="0.2">
      <c r="A71" s="1306"/>
      <c r="B71" s="1308"/>
      <c r="C71" s="1310"/>
      <c r="D71" s="1312"/>
      <c r="E71" s="1315"/>
      <c r="F71" s="1318"/>
      <c r="G71" s="1362"/>
      <c r="H71" s="1324"/>
      <c r="I71" s="1332"/>
      <c r="J71" s="1341"/>
      <c r="K71" s="1344"/>
      <c r="L71" s="1347"/>
      <c r="M71" s="1350"/>
      <c r="N71" s="1347"/>
      <c r="O71" s="1347"/>
      <c r="P71" s="1362"/>
      <c r="Q71" s="1367"/>
      <c r="R71" s="1332"/>
      <c r="S71" s="1335"/>
      <c r="T71" s="1332"/>
      <c r="U71" s="1335"/>
      <c r="V71" s="1332"/>
      <c r="W71" s="1335"/>
      <c r="X71" s="1338"/>
      <c r="Y71" s="1335"/>
      <c r="Z71" s="1335"/>
      <c r="AA71" s="1329"/>
      <c r="AB71" s="475">
        <v>5</v>
      </c>
      <c r="AC71" s="473" t="s">
        <v>391</v>
      </c>
      <c r="AD71" s="473" t="s">
        <v>277</v>
      </c>
      <c r="AE71" s="512" t="s">
        <v>392</v>
      </c>
      <c r="AF71" s="476" t="str">
        <f t="shared" si="0"/>
        <v>Probabilidad</v>
      </c>
      <c r="AG71" s="494" t="s">
        <v>281</v>
      </c>
      <c r="AH71" s="474">
        <f t="shared" si="1"/>
        <v>0.15</v>
      </c>
      <c r="AI71" s="477" t="s">
        <v>222</v>
      </c>
      <c r="AJ71" s="474">
        <f t="shared" si="2"/>
        <v>0.15</v>
      </c>
      <c r="AK71" s="495">
        <f t="shared" si="3"/>
        <v>0.3</v>
      </c>
      <c r="AL71" s="496">
        <f>IFERROR(IF(AND(AF70="Probabilidad",AF71="Probabilidad"),(AL70-(+AL70*AK71)),IF(AND(AF70="Impacto",AF71="Probabilidad"),(AL69-(+AL69*AK71)),IF(AF71="Impacto",AL70,""))),"")</f>
        <v>3.6287999999999994E-2</v>
      </c>
      <c r="AM71" s="496">
        <f>IFERROR(IF(AND(AF70="Impacto",AF71="Impacto"),(AM70-(+AM70*AK71)),IF(AND(AF70="Probabilidad",AF71="Impacto"),(AM69-(+AM69*AK71)),IF(AF71="Probabilidad",AM70,""))),"")</f>
        <v>0.2</v>
      </c>
      <c r="AN71" s="497" t="s">
        <v>223</v>
      </c>
      <c r="AO71" s="497" t="s">
        <v>224</v>
      </c>
      <c r="AP71" s="497" t="s">
        <v>225</v>
      </c>
      <c r="AQ71" s="497" t="s">
        <v>226</v>
      </c>
      <c r="AR71" s="1324"/>
      <c r="AS71" s="1373"/>
      <c r="AT71" s="1373"/>
      <c r="AU71" s="1329"/>
      <c r="AV71" s="1373"/>
      <c r="AW71" s="1373"/>
      <c r="AX71" s="1329"/>
      <c r="AY71" s="1329"/>
      <c r="AZ71" s="1329"/>
      <c r="BA71" s="1332"/>
      <c r="BB71" s="484"/>
      <c r="BC71" s="484"/>
      <c r="BD71" s="517" t="str">
        <f t="shared" si="9"/>
        <v/>
      </c>
      <c r="BE71" s="473"/>
      <c r="BF71" s="473"/>
      <c r="BG71" s="473"/>
      <c r="BH71" s="473"/>
      <c r="BI71" s="484"/>
      <c r="BJ71" s="484"/>
      <c r="BK71" s="484"/>
      <c r="BL71" s="484"/>
      <c r="BM71" s="485"/>
      <c r="BN71" s="485"/>
      <c r="BO71" s="485"/>
      <c r="BP71" s="485"/>
      <c r="BQ71" s="486" t="str">
        <f t="shared" si="10"/>
        <v/>
      </c>
      <c r="BR71" s="487" t="str">
        <f t="shared" si="4"/>
        <v/>
      </c>
      <c r="BS71" s="304" t="s">
        <v>391</v>
      </c>
      <c r="BT71" s="149" t="s">
        <v>2804</v>
      </c>
      <c r="BU71" s="1362"/>
      <c r="BV71" s="1347"/>
      <c r="BW71" s="1347"/>
      <c r="BX71" s="1378"/>
      <c r="BY71" s="1527"/>
      <c r="BZ71" s="1378"/>
    </row>
    <row r="72" spans="1:78" ht="88.5" customHeight="1" thickBot="1" x14ac:dyDescent="0.25">
      <c r="A72" s="1306"/>
      <c r="B72" s="1308"/>
      <c r="C72" s="1310"/>
      <c r="D72" s="1313"/>
      <c r="E72" s="1316"/>
      <c r="F72" s="1319"/>
      <c r="G72" s="1363"/>
      <c r="H72" s="1325"/>
      <c r="I72" s="1333"/>
      <c r="J72" s="1342"/>
      <c r="K72" s="1345"/>
      <c r="L72" s="1348"/>
      <c r="M72" s="1351"/>
      <c r="N72" s="1348"/>
      <c r="O72" s="1348"/>
      <c r="P72" s="1363"/>
      <c r="Q72" s="1368"/>
      <c r="R72" s="1333"/>
      <c r="S72" s="1336"/>
      <c r="T72" s="1333"/>
      <c r="U72" s="1336"/>
      <c r="V72" s="1333"/>
      <c r="W72" s="1336"/>
      <c r="X72" s="1339"/>
      <c r="Y72" s="1336"/>
      <c r="Z72" s="1336"/>
      <c r="AA72" s="1330"/>
      <c r="AB72" s="502">
        <v>6</v>
      </c>
      <c r="AC72" s="500" t="s">
        <v>393</v>
      </c>
      <c r="AD72" s="500" t="s">
        <v>354</v>
      </c>
      <c r="AE72" s="697" t="s">
        <v>394</v>
      </c>
      <c r="AF72" s="519" t="str">
        <f t="shared" si="0"/>
        <v>Probabilidad</v>
      </c>
      <c r="AG72" s="504" t="s">
        <v>281</v>
      </c>
      <c r="AH72" s="501">
        <f t="shared" si="1"/>
        <v>0.15</v>
      </c>
      <c r="AI72" s="488" t="s">
        <v>222</v>
      </c>
      <c r="AJ72" s="501">
        <f t="shared" si="2"/>
        <v>0.15</v>
      </c>
      <c r="AK72" s="505">
        <f t="shared" si="3"/>
        <v>0.3</v>
      </c>
      <c r="AL72" s="496">
        <f>IFERROR(IF(AND(AF71="Probabilidad",AF72="Probabilidad"),(AL71-(+AL71*AK72)),IF(AND(AF71="Impacto",AF72="Probabilidad"),(AL70-(+AL70*AK72)),IF(AF72="Impacto",AL71,""))),"")</f>
        <v>2.5401599999999996E-2</v>
      </c>
      <c r="AM72" s="496">
        <f>IFERROR(IF(AND(AF71="Impacto",AF72="Impacto"),(AM71-(+AM71*AK72)),IF(AND(AF71="Probabilidad",AF72="Impacto"),(AM70-(+AM70*AK72)),IF(AF72="Probabilidad",AM71,""))),"")</f>
        <v>0.2</v>
      </c>
      <c r="AN72" s="493" t="s">
        <v>223</v>
      </c>
      <c r="AO72" s="493" t="s">
        <v>224</v>
      </c>
      <c r="AP72" s="493" t="s">
        <v>225</v>
      </c>
      <c r="AQ72" s="493" t="s">
        <v>226</v>
      </c>
      <c r="AR72" s="1325"/>
      <c r="AS72" s="1374"/>
      <c r="AT72" s="1374"/>
      <c r="AU72" s="1330"/>
      <c r="AV72" s="1374"/>
      <c r="AW72" s="1374"/>
      <c r="AX72" s="1330"/>
      <c r="AY72" s="1330"/>
      <c r="AZ72" s="1330"/>
      <c r="BA72" s="1333"/>
      <c r="BB72" s="508"/>
      <c r="BC72" s="508"/>
      <c r="BD72" s="520" t="str">
        <f t="shared" si="9"/>
        <v/>
      </c>
      <c r="BE72" s="500"/>
      <c r="BF72" s="500"/>
      <c r="BG72" s="500"/>
      <c r="BH72" s="500"/>
      <c r="BI72" s="508"/>
      <c r="BJ72" s="508"/>
      <c r="BK72" s="508"/>
      <c r="BL72" s="508"/>
      <c r="BM72" s="509"/>
      <c r="BN72" s="509"/>
      <c r="BO72" s="509"/>
      <c r="BP72" s="509"/>
      <c r="BQ72" s="510" t="str">
        <f t="shared" si="10"/>
        <v/>
      </c>
      <c r="BR72" s="511" t="str">
        <f t="shared" si="4"/>
        <v/>
      </c>
      <c r="BS72" s="711" t="s">
        <v>393</v>
      </c>
      <c r="BT72" s="160" t="s">
        <v>2805</v>
      </c>
      <c r="BU72" s="1381"/>
      <c r="BV72" s="1376"/>
      <c r="BW72" s="1376"/>
      <c r="BX72" s="1379"/>
      <c r="BY72" s="1528"/>
      <c r="BZ72" s="1558"/>
    </row>
    <row r="73" spans="1:78" ht="145" x14ac:dyDescent="0.2">
      <c r="A73" s="1280" t="s">
        <v>395</v>
      </c>
      <c r="B73" s="1148" t="s">
        <v>396</v>
      </c>
      <c r="C73" s="1282" t="s">
        <v>397</v>
      </c>
      <c r="D73" s="1218" t="s">
        <v>209</v>
      </c>
      <c r="E73" s="1188" t="s">
        <v>398</v>
      </c>
      <c r="F73" s="1189">
        <v>1</v>
      </c>
      <c r="G73" s="1222" t="s">
        <v>399</v>
      </c>
      <c r="H73" s="1177"/>
      <c r="I73" s="1169"/>
      <c r="J73" s="1224" t="s">
        <v>400</v>
      </c>
      <c r="K73" s="1227" t="s">
        <v>313</v>
      </c>
      <c r="L73" s="1178" t="s">
        <v>214</v>
      </c>
      <c r="M73" s="1179" t="s">
        <v>401</v>
      </c>
      <c r="N73" s="1178"/>
      <c r="O73" s="1178"/>
      <c r="P73" s="1228" t="s">
        <v>402</v>
      </c>
      <c r="Q73" s="1181">
        <v>0</v>
      </c>
      <c r="R73" s="1169" t="s">
        <v>217</v>
      </c>
      <c r="S73" s="1182">
        <f>IF(R73="Muy Alta",100%,IF(R73="Alta",80%,IF(R73="Media",60%,IF(R73="Baja",40%,IF(R73="Muy Baja",20%,"")))))</f>
        <v>0.6</v>
      </c>
      <c r="T73" s="1169"/>
      <c r="U73" s="1182" t="str">
        <f>IF(T73="Catastrófico",100%,IF(T73="Mayor",80%,IF(T73="Moderado",60%,IF(T73="Menor",40%,IF(T73="Leve",20%,"")))))</f>
        <v/>
      </c>
      <c r="V73" s="1169" t="s">
        <v>403</v>
      </c>
      <c r="W73" s="1182">
        <f>IF(V73="Catastrófico",100%,IF(V73="Mayor",80%,IF(V73="Moderado",60%,IF(V73="Menor",40%,IF(V73="Leve",20%,"")))))</f>
        <v>0.8</v>
      </c>
      <c r="X73" s="1186" t="str">
        <f>IF(Y73=100%,"Catastrófico",IF(Y73=80%,"Mayor",IF(Y73=60%,"Moderado",IF(Y73=40%,"Menor",IF(Y73=20%,"Leve","")))))</f>
        <v>Mayor</v>
      </c>
      <c r="Y73" s="1182">
        <f>IF(AND(U73="",W73=""),"",MAX(U73,W73))</f>
        <v>0.8</v>
      </c>
      <c r="Z73" s="1182" t="str">
        <f>CONCATENATE(R73,X73)</f>
        <v>MediaMayor</v>
      </c>
      <c r="AA73" s="1184" t="str">
        <f>IF(Z73="Muy AltaLeve","Alto",IF(Z73="Muy AltaMenor","Alto",IF(Z73="Muy AltaModerado","Alto",IF(Z73="Muy AltaMayor","Alto",IF(Z73="Muy AltaCatastrófico","Extremo",IF(Z73="AltaLeve","Moderado",IF(Z73="AltaMenor","Moderado",IF(Z73="AltaModerado","Alto",IF(Z73="AltaMayor","Alto",IF(Z73="AltaCatastrófico","Extremo",IF(Z73="MediaLeve","Moderado",IF(Z73="MediaMenor","Moderado",IF(Z73="MediaModerado","Moderado",IF(Z73="MediaMayor","Alto",IF(Z73="MediaCatastrófico","Extremo",IF(Z73="BajaLeve","Bajo",IF(Z73="BajaMenor","Moderado",IF(Z73="BajaModerado","Moderado",IF(Z73="BajaMayor","Alto",IF(Z73="BajaCatastrófico","Extremo",IF(Z73="Muy BajaLeve","Bajo",IF(Z73="Muy BajaMenor","Bajo",IF(Z73="Muy BajaModerado","Moderado",IF(Z73="Muy BajaMayor","Alto",IF(Z73="Muy BajaCatastrófico","Extremo","")))))))))))))))))))))))))</f>
        <v>Alto</v>
      </c>
      <c r="AB73" s="242">
        <v>1</v>
      </c>
      <c r="AC73" s="385" t="s">
        <v>404</v>
      </c>
      <c r="AD73" s="367" t="s">
        <v>271</v>
      </c>
      <c r="AE73" s="367" t="s">
        <v>405</v>
      </c>
      <c r="AF73" s="243" t="str">
        <f t="shared" ref="AF73:AF120" si="11">IF(OR(AG73="Preventivo",AG73="Detectivo"),"Probabilidad",IF(AG73="Correctivo","Impacto",""))</f>
        <v>Probabilidad</v>
      </c>
      <c r="AG73" s="244" t="s">
        <v>221</v>
      </c>
      <c r="AH73" s="241">
        <f t="shared" ref="AH73:AH120" si="12">IF(AG73="","",IF(AG73="Preventivo",25%,IF(AG73="Detectivo",15%,IF(AG73="Correctivo",10%))))</f>
        <v>0.25</v>
      </c>
      <c r="AI73" s="244" t="s">
        <v>222</v>
      </c>
      <c r="AJ73" s="241">
        <f t="shared" ref="AJ73:AJ120" si="13">IF(AI73="Automático",25%,IF(AI73="Manual",15%,""))</f>
        <v>0.15</v>
      </c>
      <c r="AK73" s="245">
        <f t="shared" ref="AK73:AK120" si="14">IF(OR(AH73="",AJ73=""),"",AH73+AJ73)</f>
        <v>0.4</v>
      </c>
      <c r="AL73" s="246">
        <f>IFERROR(IF(AF73="Probabilidad",(S73-(+S73*AK73)),IF(AF73="Impacto",S73,"")),"")</f>
        <v>0.36</v>
      </c>
      <c r="AM73" s="246">
        <f>IFERROR(IF(AF73="Impacto",(Y73-(+Y73*AK73)),IF(AF73="Probabilidad",Y73,"")),"")</f>
        <v>0.8</v>
      </c>
      <c r="AN73" s="247" t="s">
        <v>223</v>
      </c>
      <c r="AO73" s="247" t="s">
        <v>224</v>
      </c>
      <c r="AP73" s="247" t="s">
        <v>241</v>
      </c>
      <c r="AQ73" s="247" t="s">
        <v>226</v>
      </c>
      <c r="AR73" s="1216" t="s">
        <v>406</v>
      </c>
      <c r="AS73" s="1185">
        <f>S73</f>
        <v>0.6</v>
      </c>
      <c r="AT73" s="1185">
        <f>IF(AL73="","",MIN(AL73:AL78))</f>
        <v>0.12959999999999999</v>
      </c>
      <c r="AU73" s="1168" t="str">
        <f>IFERROR(IF(AT73="","",IF(AT73&lt;=0.2,"Muy Baja",IF(AT73&lt;=0.4,"Baja",IF(AT73&lt;=0.6,"Media",IF(AT73&lt;=0.8,"Alta","Muy Alta"))))),"")</f>
        <v>Muy Baja</v>
      </c>
      <c r="AV73" s="1185">
        <f>Y73</f>
        <v>0.8</v>
      </c>
      <c r="AW73" s="1185">
        <f>IF(AM73="","",MIN(AM73:AM78))</f>
        <v>0.8</v>
      </c>
      <c r="AX73" s="1168" t="str">
        <f>IFERROR(IF(AW73="","",IF(AW73&lt;=0.2,"Leve",IF(AW73&lt;=0.4,"Menor",IF(AW73&lt;=0.6,"Moderado",IF(AW73&lt;=0.8,"Mayor","Catastrófico"))))),"")</f>
        <v>Mayor</v>
      </c>
      <c r="AY73" s="1168" t="str">
        <f>AA73</f>
        <v>Alto</v>
      </c>
      <c r="AZ73" s="1168" t="str">
        <f>IFERROR(IF(OR(AND(AU73="Muy Baja",AX73="Leve"),AND(AU73="Muy Baja",AX73="Menor"),AND(AU73="Baja",AX73="Leve")),"Bajo",IF(OR(AND(AU73="Muy baja",AX73="Moderado"),AND(AU73="Baja",AX73="Menor"),AND(AU73="Baja",AX73="Moderado"),AND(AU73="Media",AX73="Leve"),AND(AU73="Media",AX73="Menor"),AND(AU73="Media",AX73="Moderado"),AND(AU73="Alta",AX73="Leve"),AND(AU73="Alta",AX73="Menor")),"Moderado",IF(OR(AND(AU73="Muy Baja",AX73="Mayor"),AND(AU73="Baja",AX73="Mayor"),AND(AU73="Media",AX73="Mayor"),AND(AU73="Alta",AX73="Moderado"),AND(AU73="Alta",AX73="Mayor"),AND(AU73="Muy Alta",AX73="Leve"),AND(AU73="Muy Alta",AX73="Menor"),AND(AU73="Muy Alta",AX73="Moderado"),AND(AU73="Muy Alta",AX73="Mayor")),"Alto",IF(OR(AND(AU73="Muy Baja",AX73="Catastrófico"),AND(AU73="Baja",AX73="Catastrófico"),AND(AU73="Media",AX73="Catastrófico"),AND(AU73="Alta",AX73="Catastrófico"),AND(AU73="Muy Alta",AX73="Catastrófico")),"Extremo","")))),"")</f>
        <v>Alto</v>
      </c>
      <c r="BA73" s="1169" t="s">
        <v>228</v>
      </c>
      <c r="BB73" s="368" t="s">
        <v>407</v>
      </c>
      <c r="BC73" s="369" t="s">
        <v>408</v>
      </c>
      <c r="BD73" s="370">
        <f>IF(SUM(BE73:BH73)=0,"",SUM(BE73:BH73))</f>
        <v>4</v>
      </c>
      <c r="BE73" s="371">
        <v>1</v>
      </c>
      <c r="BF73" s="372">
        <v>1</v>
      </c>
      <c r="BG73" s="372">
        <v>1</v>
      </c>
      <c r="BH73" s="372">
        <v>1</v>
      </c>
      <c r="BI73" s="373" t="s">
        <v>409</v>
      </c>
      <c r="BJ73" s="373" t="s">
        <v>410</v>
      </c>
      <c r="BK73" s="130" t="s">
        <v>2691</v>
      </c>
      <c r="BL73" s="248" t="s">
        <v>2692</v>
      </c>
      <c r="BM73" s="721">
        <v>1</v>
      </c>
      <c r="BN73" s="251">
        <v>1</v>
      </c>
      <c r="BO73" s="251"/>
      <c r="BP73" s="251"/>
      <c r="BQ73" s="252">
        <f>IF(SUM(BM73:BP73)=0,"",SUM(BM73:BP73))</f>
        <v>2</v>
      </c>
      <c r="BR73" s="253">
        <f t="shared" si="4"/>
        <v>0.5</v>
      </c>
      <c r="BS73" s="710" t="s">
        <v>404</v>
      </c>
      <c r="BT73" s="9" t="s">
        <v>2695</v>
      </c>
      <c r="BU73" s="1215" t="s">
        <v>2698</v>
      </c>
      <c r="BV73" s="1180" t="s">
        <v>2699</v>
      </c>
      <c r="BW73" s="1180" t="s">
        <v>1631</v>
      </c>
      <c r="BX73" s="1231" t="s">
        <v>1631</v>
      </c>
      <c r="BY73" s="1066" t="s">
        <v>2715</v>
      </c>
      <c r="BZ73" s="1231"/>
    </row>
    <row r="74" spans="1:78" ht="167" x14ac:dyDescent="0.2">
      <c r="A74" s="1280"/>
      <c r="B74" s="1148"/>
      <c r="C74" s="1282"/>
      <c r="D74" s="1219"/>
      <c r="E74" s="1025"/>
      <c r="F74" s="1028"/>
      <c r="G74" s="1223"/>
      <c r="H74" s="1031"/>
      <c r="I74" s="995"/>
      <c r="J74" s="1225"/>
      <c r="K74" s="1037"/>
      <c r="L74" s="1039"/>
      <c r="M74" s="1070"/>
      <c r="N74" s="1039"/>
      <c r="O74" s="1039"/>
      <c r="P74" s="1199"/>
      <c r="Q74" s="1078"/>
      <c r="R74" s="995"/>
      <c r="S74" s="1057"/>
      <c r="T74" s="995"/>
      <c r="U74" s="1057"/>
      <c r="V74" s="995"/>
      <c r="W74" s="1057"/>
      <c r="X74" s="1060"/>
      <c r="Y74" s="1057"/>
      <c r="Z74" s="1057"/>
      <c r="AA74" s="1042"/>
      <c r="AB74" s="150">
        <v>2</v>
      </c>
      <c r="AC74" s="551" t="s">
        <v>411</v>
      </c>
      <c r="AD74" s="374" t="s">
        <v>412</v>
      </c>
      <c r="AE74" s="374" t="s">
        <v>413</v>
      </c>
      <c r="AF74" s="145" t="str">
        <f t="shared" si="11"/>
        <v>Probabilidad</v>
      </c>
      <c r="AG74" s="151" t="s">
        <v>221</v>
      </c>
      <c r="AH74" s="146">
        <f t="shared" si="12"/>
        <v>0.25</v>
      </c>
      <c r="AI74" s="151" t="s">
        <v>222</v>
      </c>
      <c r="AJ74" s="146">
        <f t="shared" si="13"/>
        <v>0.15</v>
      </c>
      <c r="AK74" s="147">
        <f t="shared" si="14"/>
        <v>0.4</v>
      </c>
      <c r="AL74" s="152">
        <f>IFERROR(IF(AND(AF73="Probabilidad",AF74="Probabilidad"),(AL73-(+AL73*AK74)),IF(AF74="Probabilidad",(S73-(+S73*AK74)),IF(AF74="Impacto",AL73,""))),"")</f>
        <v>0.216</v>
      </c>
      <c r="AM74" s="152">
        <f>IFERROR(IF(AND(AF73="Impacto",AF74="Impacto"),(AM73-(+AM73*AK74)),IF(AF74="Impacto",(Y73-(+Y73*AK74)),IF(AF74="Probabilidad",AM73,""))),"")</f>
        <v>0.8</v>
      </c>
      <c r="AN74" s="153" t="s">
        <v>223</v>
      </c>
      <c r="AO74" s="153" t="s">
        <v>291</v>
      </c>
      <c r="AP74" s="153" t="s">
        <v>241</v>
      </c>
      <c r="AQ74" s="153" t="s">
        <v>226</v>
      </c>
      <c r="AR74" s="1217"/>
      <c r="AS74" s="1051"/>
      <c r="AT74" s="1051"/>
      <c r="AU74" s="1048"/>
      <c r="AV74" s="1051"/>
      <c r="AW74" s="1051"/>
      <c r="AX74" s="1048"/>
      <c r="AY74" s="1048"/>
      <c r="AZ74" s="1048"/>
      <c r="BA74" s="995"/>
      <c r="BB74" s="348" t="s">
        <v>414</v>
      </c>
      <c r="BC74" s="349" t="s">
        <v>415</v>
      </c>
      <c r="BD74" s="148">
        <f t="shared" ref="BD74:BD120" si="15">IF(SUM(BE74:BH74)=0,"",SUM(BE74:BH74))</f>
        <v>4</v>
      </c>
      <c r="BE74" s="375">
        <v>1</v>
      </c>
      <c r="BF74" s="376">
        <v>1</v>
      </c>
      <c r="BG74" s="376">
        <v>1</v>
      </c>
      <c r="BH74" s="376">
        <v>1</v>
      </c>
      <c r="BI74" s="377" t="s">
        <v>416</v>
      </c>
      <c r="BJ74" s="378" t="s">
        <v>410</v>
      </c>
      <c r="BK74" s="235" t="s">
        <v>2693</v>
      </c>
      <c r="BL74" s="130" t="s">
        <v>2694</v>
      </c>
      <c r="BM74" s="722">
        <v>1</v>
      </c>
      <c r="BN74" s="155">
        <v>1</v>
      </c>
      <c r="BO74" s="155"/>
      <c r="BP74" s="155"/>
      <c r="BQ74" s="156">
        <f>IF(SUM(BM74:BP74)=0,"",SUM(BM74:BP74))</f>
        <v>2</v>
      </c>
      <c r="BR74" s="157">
        <f t="shared" si="4"/>
        <v>0.5</v>
      </c>
      <c r="BS74" s="304" t="s">
        <v>411</v>
      </c>
      <c r="BT74" s="149" t="s">
        <v>2696</v>
      </c>
      <c r="BU74" s="998"/>
      <c r="BV74" s="1072"/>
      <c r="BW74" s="1072"/>
      <c r="BX74" s="1232"/>
      <c r="BY74" s="1172"/>
      <c r="BZ74" s="1232"/>
    </row>
    <row r="75" spans="1:78" ht="167" x14ac:dyDescent="0.2">
      <c r="A75" s="1280"/>
      <c r="B75" s="1148"/>
      <c r="C75" s="1282"/>
      <c r="D75" s="1219"/>
      <c r="E75" s="1025"/>
      <c r="F75" s="1028"/>
      <c r="G75" s="1223"/>
      <c r="H75" s="1031"/>
      <c r="I75" s="995"/>
      <c r="J75" s="1225"/>
      <c r="K75" s="1037"/>
      <c r="L75" s="1039"/>
      <c r="M75" s="1070"/>
      <c r="N75" s="1039"/>
      <c r="O75" s="1039"/>
      <c r="P75" s="1199"/>
      <c r="Q75" s="1078"/>
      <c r="R75" s="995"/>
      <c r="S75" s="1057"/>
      <c r="T75" s="995"/>
      <c r="U75" s="1057"/>
      <c r="V75" s="995"/>
      <c r="W75" s="1057"/>
      <c r="X75" s="1060"/>
      <c r="Y75" s="1057"/>
      <c r="Z75" s="1057"/>
      <c r="AA75" s="1042"/>
      <c r="AB75" s="150">
        <v>3</v>
      </c>
      <c r="AC75" s="655" t="s">
        <v>417</v>
      </c>
      <c r="AD75" s="379" t="s">
        <v>412</v>
      </c>
      <c r="AE75" s="379" t="s">
        <v>418</v>
      </c>
      <c r="AF75" s="145" t="str">
        <f t="shared" si="11"/>
        <v>Probabilidad</v>
      </c>
      <c r="AG75" s="151" t="s">
        <v>221</v>
      </c>
      <c r="AH75" s="146">
        <f t="shared" si="12"/>
        <v>0.25</v>
      </c>
      <c r="AI75" s="151" t="s">
        <v>222</v>
      </c>
      <c r="AJ75" s="146">
        <f t="shared" si="13"/>
        <v>0.15</v>
      </c>
      <c r="AK75" s="147">
        <f t="shared" si="14"/>
        <v>0.4</v>
      </c>
      <c r="AL75" s="152">
        <f>IFERROR(IF(AND(AF74="Probabilidad",AF75="Probabilidad"),(AL74-(+AL74*AK75)),IF(AND(AF74="Impacto",AF75="Probabilidad"),(AL73-(+AL73*AK75)),IF(AF75="Impacto",AL74,""))),"")</f>
        <v>0.12959999999999999</v>
      </c>
      <c r="AM75" s="152">
        <f>IFERROR(IF(AND(AF74="Impacto",AF75="Impacto"),(AM74-(+AM74*AK75)),IF(AND(AF74="Probabilidad",AF75="Impacto"),(AM73-(+AM73*AK75)),IF(AF75="Probabilidad",AM74,""))),"")</f>
        <v>0.8</v>
      </c>
      <c r="AN75" s="153" t="s">
        <v>223</v>
      </c>
      <c r="AO75" s="153" t="s">
        <v>291</v>
      </c>
      <c r="AP75" s="153" t="s">
        <v>241</v>
      </c>
      <c r="AQ75" s="153" t="s">
        <v>226</v>
      </c>
      <c r="AR75" s="1217"/>
      <c r="AS75" s="1051"/>
      <c r="AT75" s="1051"/>
      <c r="AU75" s="1048"/>
      <c r="AV75" s="1051"/>
      <c r="AW75" s="1051"/>
      <c r="AX75" s="1048"/>
      <c r="AY75" s="1048"/>
      <c r="AZ75" s="1048"/>
      <c r="BA75" s="995"/>
      <c r="BB75" s="129"/>
      <c r="BC75" s="129"/>
      <c r="BD75" s="148" t="str">
        <f t="shared" si="15"/>
        <v/>
      </c>
      <c r="BE75" s="154"/>
      <c r="BF75" s="154"/>
      <c r="BG75" s="154"/>
      <c r="BH75" s="154"/>
      <c r="BI75" s="130"/>
      <c r="BJ75" s="130"/>
      <c r="BK75" s="130"/>
      <c r="BL75" s="130"/>
      <c r="BM75" s="155"/>
      <c r="BN75" s="155"/>
      <c r="BO75" s="155"/>
      <c r="BP75" s="155"/>
      <c r="BQ75" s="156" t="str">
        <f t="shared" ref="BQ75:BQ120" si="16">IF(SUM(BM75:BP75)=0,"",SUM(BM75:BP75))</f>
        <v/>
      </c>
      <c r="BR75" s="157" t="str">
        <f t="shared" si="4"/>
        <v/>
      </c>
      <c r="BS75" s="304" t="s">
        <v>417</v>
      </c>
      <c r="BT75" s="149" t="s">
        <v>2697</v>
      </c>
      <c r="BU75" s="998"/>
      <c r="BV75" s="1072"/>
      <c r="BW75" s="1072"/>
      <c r="BX75" s="1232"/>
      <c r="BY75" s="1172"/>
      <c r="BZ75" s="1232"/>
    </row>
    <row r="76" spans="1:78" ht="16" x14ac:dyDescent="0.2">
      <c r="A76" s="1280"/>
      <c r="B76" s="1148"/>
      <c r="C76" s="1282"/>
      <c r="D76" s="1219"/>
      <c r="E76" s="1025"/>
      <c r="F76" s="1028"/>
      <c r="G76" s="1223"/>
      <c r="H76" s="1031"/>
      <c r="I76" s="995"/>
      <c r="J76" s="1225"/>
      <c r="K76" s="1037"/>
      <c r="L76" s="1039"/>
      <c r="M76" s="1070"/>
      <c r="N76" s="1039"/>
      <c r="O76" s="1039"/>
      <c r="P76" s="1199"/>
      <c r="Q76" s="1078"/>
      <c r="R76" s="995"/>
      <c r="S76" s="1057"/>
      <c r="T76" s="995"/>
      <c r="U76" s="1057"/>
      <c r="V76" s="995"/>
      <c r="W76" s="1057"/>
      <c r="X76" s="1060"/>
      <c r="Y76" s="1057"/>
      <c r="Z76" s="1057"/>
      <c r="AA76" s="1042"/>
      <c r="AB76" s="150">
        <v>4</v>
      </c>
      <c r="AC76" s="656"/>
      <c r="AD76" s="380"/>
      <c r="AE76" s="380"/>
      <c r="AF76" s="145" t="str">
        <f t="shared" si="11"/>
        <v/>
      </c>
      <c r="AG76" s="151"/>
      <c r="AH76" s="146" t="str">
        <f t="shared" si="12"/>
        <v/>
      </c>
      <c r="AI76" s="151"/>
      <c r="AJ76" s="146" t="str">
        <f t="shared" si="13"/>
        <v/>
      </c>
      <c r="AK76" s="147" t="str">
        <f t="shared" si="14"/>
        <v/>
      </c>
      <c r="AL76" s="152" t="str">
        <f>IFERROR(IF(AND(AF75="Probabilidad",AF76="Probabilidad"),(AL75-(+AL75*AK76)),IF(AND(AF75="Impacto",AF76="Probabilidad"),(AL74-(+AL74*AK76)),IF(AF76="Impacto",AL75,""))),"")</f>
        <v/>
      </c>
      <c r="AM76" s="152" t="str">
        <f>IFERROR(IF(AND(AF75="Impacto",AF76="Impacto"),(AM75-(+AM75*AK76)),IF(AND(AF75="Probabilidad",AF76="Impacto"),(AM74-(+AM74*AK76)),IF(AF76="Probabilidad",AM75,""))),"")</f>
        <v/>
      </c>
      <c r="AN76" s="153"/>
      <c r="AO76" s="153"/>
      <c r="AP76" s="153"/>
      <c r="AQ76" s="153"/>
      <c r="AR76" s="1217"/>
      <c r="AS76" s="1051"/>
      <c r="AT76" s="1051"/>
      <c r="AU76" s="1048"/>
      <c r="AV76" s="1051"/>
      <c r="AW76" s="1051"/>
      <c r="AX76" s="1048"/>
      <c r="AY76" s="1048"/>
      <c r="AZ76" s="1048"/>
      <c r="BA76" s="995"/>
      <c r="BB76" s="129"/>
      <c r="BC76" s="129"/>
      <c r="BD76" s="148" t="str">
        <f t="shared" si="15"/>
        <v/>
      </c>
      <c r="BE76" s="154"/>
      <c r="BF76" s="154"/>
      <c r="BG76" s="154"/>
      <c r="BH76" s="154"/>
      <c r="BI76" s="130"/>
      <c r="BJ76" s="130"/>
      <c r="BK76" s="130"/>
      <c r="BL76" s="130"/>
      <c r="BM76" s="155"/>
      <c r="BN76" s="155"/>
      <c r="BO76" s="155"/>
      <c r="BP76" s="155"/>
      <c r="BQ76" s="156" t="str">
        <f t="shared" si="16"/>
        <v/>
      </c>
      <c r="BR76" s="157" t="str">
        <f t="shared" si="4"/>
        <v/>
      </c>
      <c r="BS76" s="304"/>
      <c r="BT76" s="149"/>
      <c r="BU76" s="998"/>
      <c r="BV76" s="1072"/>
      <c r="BW76" s="1072"/>
      <c r="BX76" s="1232"/>
      <c r="BY76" s="1172"/>
      <c r="BZ76" s="1232"/>
    </row>
    <row r="77" spans="1:78" ht="16" x14ac:dyDescent="0.2">
      <c r="A77" s="1280"/>
      <c r="B77" s="1148"/>
      <c r="C77" s="1282"/>
      <c r="D77" s="1219"/>
      <c r="E77" s="1025"/>
      <c r="F77" s="1028"/>
      <c r="G77" s="1223"/>
      <c r="H77" s="1031"/>
      <c r="I77" s="995"/>
      <c r="J77" s="1225"/>
      <c r="K77" s="1037"/>
      <c r="L77" s="1039"/>
      <c r="M77" s="1070"/>
      <c r="N77" s="1039"/>
      <c r="O77" s="1039"/>
      <c r="P77" s="1199"/>
      <c r="Q77" s="1078"/>
      <c r="R77" s="995"/>
      <c r="S77" s="1057"/>
      <c r="T77" s="995"/>
      <c r="U77" s="1057"/>
      <c r="V77" s="995"/>
      <c r="W77" s="1057"/>
      <c r="X77" s="1060"/>
      <c r="Y77" s="1057"/>
      <c r="Z77" s="1057"/>
      <c r="AA77" s="1042"/>
      <c r="AB77" s="150">
        <v>5</v>
      </c>
      <c r="AC77" s="158"/>
      <c r="AD77" s="158"/>
      <c r="AE77" s="149"/>
      <c r="AF77" s="145" t="str">
        <f t="shared" si="11"/>
        <v/>
      </c>
      <c r="AG77" s="151"/>
      <c r="AH77" s="146" t="str">
        <f t="shared" si="12"/>
        <v/>
      </c>
      <c r="AI77" s="151"/>
      <c r="AJ77" s="146" t="str">
        <f t="shared" si="13"/>
        <v/>
      </c>
      <c r="AK77" s="147" t="str">
        <f t="shared" si="14"/>
        <v/>
      </c>
      <c r="AL77" s="152" t="str">
        <f>IFERROR(IF(AND(AF76="Probabilidad",AF77="Probabilidad"),(AL76-(+AL76*AK77)),IF(AND(AF76="Impacto",AF77="Probabilidad"),(AL75-(+AL75*AK77)),IF(AF77="Impacto",AL76,""))),"")</f>
        <v/>
      </c>
      <c r="AM77" s="152" t="str">
        <f>IFERROR(IF(AND(AF76="Impacto",AF77="Impacto"),(AM76-(+AM76*AK77)),IF(AND(AF76="Probabilidad",AF77="Impacto"),(AM75-(+AM75*AK77)),IF(AF77="Probabilidad",AM76,""))),"")</f>
        <v/>
      </c>
      <c r="AN77" s="153"/>
      <c r="AO77" s="153"/>
      <c r="AP77" s="153"/>
      <c r="AQ77" s="153"/>
      <c r="AR77" s="1217"/>
      <c r="AS77" s="1051"/>
      <c r="AT77" s="1051"/>
      <c r="AU77" s="1048"/>
      <c r="AV77" s="1051"/>
      <c r="AW77" s="1051"/>
      <c r="AX77" s="1048"/>
      <c r="AY77" s="1048"/>
      <c r="AZ77" s="1048"/>
      <c r="BA77" s="995"/>
      <c r="BB77" s="129"/>
      <c r="BC77" s="129"/>
      <c r="BD77" s="148" t="str">
        <f t="shared" si="15"/>
        <v/>
      </c>
      <c r="BE77" s="154"/>
      <c r="BF77" s="154"/>
      <c r="BG77" s="154"/>
      <c r="BH77" s="154"/>
      <c r="BI77" s="130"/>
      <c r="BJ77" s="130"/>
      <c r="BK77" s="130"/>
      <c r="BL77" s="130"/>
      <c r="BM77" s="155"/>
      <c r="BN77" s="155"/>
      <c r="BO77" s="155"/>
      <c r="BP77" s="155"/>
      <c r="BQ77" s="156" t="str">
        <f t="shared" si="16"/>
        <v/>
      </c>
      <c r="BR77" s="157" t="str">
        <f t="shared" ref="BR77:BR140" si="17">IF(ISERROR(BQ77/BD77),"",(BQ77/BD77))</f>
        <v/>
      </c>
      <c r="BS77" s="304"/>
      <c r="BT77" s="149"/>
      <c r="BU77" s="998"/>
      <c r="BV77" s="1072"/>
      <c r="BW77" s="1072"/>
      <c r="BX77" s="1232"/>
      <c r="BY77" s="1172"/>
      <c r="BZ77" s="1232"/>
    </row>
    <row r="78" spans="1:78" ht="17" thickBot="1" x14ac:dyDescent="0.25">
      <c r="A78" s="1280"/>
      <c r="B78" s="1148"/>
      <c r="C78" s="1282"/>
      <c r="D78" s="1220"/>
      <c r="E78" s="1025"/>
      <c r="F78" s="1221"/>
      <c r="G78" s="1223"/>
      <c r="H78" s="1031"/>
      <c r="I78" s="1062"/>
      <c r="J78" s="1226"/>
      <c r="K78" s="1037"/>
      <c r="L78" s="1092"/>
      <c r="M78" s="1164"/>
      <c r="N78" s="1092"/>
      <c r="O78" s="1092"/>
      <c r="P78" s="1199"/>
      <c r="Q78" s="1229"/>
      <c r="R78" s="1062"/>
      <c r="S78" s="1112"/>
      <c r="T78" s="1062"/>
      <c r="U78" s="1112"/>
      <c r="V78" s="1062"/>
      <c r="W78" s="1112"/>
      <c r="X78" s="1096"/>
      <c r="Y78" s="1112"/>
      <c r="Z78" s="1112"/>
      <c r="AA78" s="1042"/>
      <c r="AB78" s="293">
        <v>6</v>
      </c>
      <c r="AC78" s="291"/>
      <c r="AD78" s="291"/>
      <c r="AE78" s="291"/>
      <c r="AF78" s="98" t="str">
        <f t="shared" si="11"/>
        <v/>
      </c>
      <c r="AG78" s="239"/>
      <c r="AH78" s="292" t="str">
        <f t="shared" si="12"/>
        <v/>
      </c>
      <c r="AI78" s="239"/>
      <c r="AJ78" s="292" t="str">
        <f t="shared" si="13"/>
        <v/>
      </c>
      <c r="AK78" s="294" t="str">
        <f t="shared" si="14"/>
        <v/>
      </c>
      <c r="AL78" s="295" t="str">
        <f>IFERROR(IF(AND(AF77="Probabilidad",AF78="Probabilidad"),(AL77-(+AL77*AK78)),IF(AND(AF77="Impacto",AF78="Probabilidad"),(AL76-(+AL76*AK78)),IF(AF78="Impacto",AL77,""))),"")</f>
        <v/>
      </c>
      <c r="AM78" s="295" t="str">
        <f>IFERROR(IF(AND(AF77="Impacto",AF78="Impacto"),(AM77-(+AM77*AK78)),IF(AND(AF77="Probabilidad",AF78="Impacto"),(AM76-(+AM76*AK78)),IF(AF78="Probabilidad",AM77,""))),"")</f>
        <v/>
      </c>
      <c r="AN78" s="126"/>
      <c r="AO78" s="126"/>
      <c r="AP78" s="126"/>
      <c r="AQ78" s="126"/>
      <c r="AR78" s="1217"/>
      <c r="AS78" s="1093"/>
      <c r="AT78" s="1093"/>
      <c r="AU78" s="1122"/>
      <c r="AV78" s="1093"/>
      <c r="AW78" s="1093"/>
      <c r="AX78" s="1122"/>
      <c r="AY78" s="1122"/>
      <c r="AZ78" s="1122"/>
      <c r="BA78" s="1062"/>
      <c r="BB78" s="289"/>
      <c r="BC78" s="289"/>
      <c r="BD78" s="296" t="str">
        <f t="shared" si="15"/>
        <v/>
      </c>
      <c r="BE78" s="300"/>
      <c r="BF78" s="300"/>
      <c r="BG78" s="300"/>
      <c r="BH78" s="300"/>
      <c r="BI78" s="210"/>
      <c r="BJ78" s="210"/>
      <c r="BK78" s="210"/>
      <c r="BL78" s="210"/>
      <c r="BM78" s="297"/>
      <c r="BN78" s="297"/>
      <c r="BO78" s="297"/>
      <c r="BP78" s="297"/>
      <c r="BQ78" s="298" t="str">
        <f t="shared" si="16"/>
        <v/>
      </c>
      <c r="BR78" s="299" t="str">
        <f t="shared" si="17"/>
        <v/>
      </c>
      <c r="BS78" s="711"/>
      <c r="BT78" s="160"/>
      <c r="BU78" s="998"/>
      <c r="BV78" s="1230"/>
      <c r="BW78" s="1230"/>
      <c r="BX78" s="1233"/>
      <c r="BY78" s="1173"/>
      <c r="BZ78" s="1233"/>
    </row>
    <row r="79" spans="1:78" ht="110.25" customHeight="1" x14ac:dyDescent="0.2">
      <c r="A79" s="1280"/>
      <c r="B79" s="1148"/>
      <c r="C79" s="1282"/>
      <c r="D79" s="1218" t="s">
        <v>209</v>
      </c>
      <c r="E79" s="1188" t="s">
        <v>398</v>
      </c>
      <c r="F79" s="1189">
        <v>2</v>
      </c>
      <c r="G79" s="1222" t="s">
        <v>419</v>
      </c>
      <c r="H79" s="1177"/>
      <c r="I79" s="1169"/>
      <c r="J79" s="1224" t="s">
        <v>420</v>
      </c>
      <c r="K79" s="1227" t="s">
        <v>313</v>
      </c>
      <c r="L79" s="1178" t="s">
        <v>214</v>
      </c>
      <c r="M79" s="1179" t="s">
        <v>421</v>
      </c>
      <c r="N79" s="1178"/>
      <c r="O79" s="1178"/>
      <c r="P79" s="1222" t="s">
        <v>422</v>
      </c>
      <c r="Q79" s="1234">
        <v>0.9</v>
      </c>
      <c r="R79" s="1169" t="s">
        <v>217</v>
      </c>
      <c r="S79" s="1182">
        <f>IF(R79="Muy Alta",100%,IF(R79="Alta",80%,IF(R79="Media",60%,IF(R79="Baja",40%,IF(R79="Muy Baja",20%,"")))))</f>
        <v>0.6</v>
      </c>
      <c r="T79" s="1169"/>
      <c r="U79" s="1182" t="str">
        <f>IF(T79="Catastrófico",100%,IF(T79="Mayor",80%,IF(T79="Moderado",60%,IF(T79="Menor",40%,IF(T79="Leve",20%,"")))))</f>
        <v/>
      </c>
      <c r="V79" s="1169" t="s">
        <v>317</v>
      </c>
      <c r="W79" s="1182">
        <f>IF(V79="Catastrófico",100%,IF(V79="Mayor",80%,IF(V79="Moderado",60%,IF(V79="Menor",40%,IF(V79="Leve",20%,"")))))</f>
        <v>0.2</v>
      </c>
      <c r="X79" s="1186" t="str">
        <f>IF(Y79=100%,"Catastrófico",IF(Y79=80%,"Mayor",IF(Y79=60%,"Moderado",IF(Y79=40%,"Menor",IF(Y79=20%,"Leve","")))))</f>
        <v>Leve</v>
      </c>
      <c r="Y79" s="1182">
        <f>IF(AND(U79="",W79=""),"",MAX(U79,W79))</f>
        <v>0.2</v>
      </c>
      <c r="Z79" s="1182" t="str">
        <f>CONCATENATE(R79,X79)</f>
        <v>MediaLeve</v>
      </c>
      <c r="AA79" s="1168" t="str">
        <f>IF(Z79="Muy AltaLeve","Alto",IF(Z79="Muy AltaMenor","Alto",IF(Z79="Muy AltaModerado","Alto",IF(Z79="Muy AltaMayor","Alto",IF(Z79="Muy AltaCatastrófico","Extremo",IF(Z79="AltaLeve","Moderado",IF(Z79="AltaMenor","Moderado",IF(Z79="AltaModerado","Alto",IF(Z79="AltaMayor","Alto",IF(Z79="AltaCatastrófico","Extremo",IF(Z79="MediaLeve","Moderado",IF(Z79="MediaMenor","Moderado",IF(Z79="MediaModerado","Moderado",IF(Z79="MediaMayor","Alto",IF(Z79="MediaCatastrófico","Extremo",IF(Z79="BajaLeve","Bajo",IF(Z79="BajaMenor","Moderado",IF(Z79="BajaModerado","Moderado",IF(Z79="BajaMayor","Alto",IF(Z79="BajaCatastrófico","Extremo",IF(Z79="Muy BajaLeve","Bajo",IF(Z79="Muy BajaMenor","Bajo",IF(Z79="Muy BajaModerado","Moderado",IF(Z79="Muy BajaMayor","Alto",IF(Z79="Muy BajaCatastrófico","Extremo","")))))))))))))))))))))))))</f>
        <v>Moderado</v>
      </c>
      <c r="AB79" s="242">
        <v>1</v>
      </c>
      <c r="AC79" s="524" t="s">
        <v>423</v>
      </c>
      <c r="AD79" s="524" t="s">
        <v>412</v>
      </c>
      <c r="AE79" s="524" t="s">
        <v>424</v>
      </c>
      <c r="AF79" s="243" t="str">
        <f t="shared" si="11"/>
        <v>Probabilidad</v>
      </c>
      <c r="AG79" s="244" t="s">
        <v>221</v>
      </c>
      <c r="AH79" s="241">
        <f t="shared" si="12"/>
        <v>0.25</v>
      </c>
      <c r="AI79" s="244" t="s">
        <v>222</v>
      </c>
      <c r="AJ79" s="241">
        <f t="shared" si="13"/>
        <v>0.15</v>
      </c>
      <c r="AK79" s="245">
        <f t="shared" si="14"/>
        <v>0.4</v>
      </c>
      <c r="AL79" s="246">
        <f>IFERROR(IF(AF79="Probabilidad",(S79-(+S79*AK79)),IF(AF79="Impacto",S79,"")),"")</f>
        <v>0.36</v>
      </c>
      <c r="AM79" s="246">
        <f>IFERROR(IF(AF79="Impacto",(Y79-(+Y79*AK79)),IF(AF79="Probabilidad",Y79,"")),"")</f>
        <v>0.2</v>
      </c>
      <c r="AN79" s="247" t="s">
        <v>223</v>
      </c>
      <c r="AO79" s="247" t="s">
        <v>291</v>
      </c>
      <c r="AP79" s="247" t="s">
        <v>241</v>
      </c>
      <c r="AQ79" s="247" t="s">
        <v>226</v>
      </c>
      <c r="AR79" s="1216" t="s">
        <v>425</v>
      </c>
      <c r="AS79" s="1185">
        <f>S79</f>
        <v>0.6</v>
      </c>
      <c r="AT79" s="1185">
        <f>IF(AL79="","",MIN(AL79:AL84))</f>
        <v>0.216</v>
      </c>
      <c r="AU79" s="1168" t="str">
        <f>IFERROR(IF(AT79="","",IF(AT79&lt;=0.2,"Muy Baja",IF(AT79&lt;=0.4,"Baja",IF(AT79&lt;=0.6,"Media",IF(AT79&lt;=0.8,"Alta","Muy Alta"))))),"")</f>
        <v>Baja</v>
      </c>
      <c r="AV79" s="1185">
        <f>Y79</f>
        <v>0.2</v>
      </c>
      <c r="AW79" s="1185">
        <f>IF(AM79="","",MIN(AM79:AM84))</f>
        <v>0.2</v>
      </c>
      <c r="AX79" s="1168" t="str">
        <f>IFERROR(IF(AW79="","",IF(AW79&lt;=0.2,"Leve",IF(AW79&lt;=0.4,"Menor",IF(AW79&lt;=0.6,"Moderado",IF(AW79&lt;=0.8,"Mayor","Catastrófico"))))),"")</f>
        <v>Leve</v>
      </c>
      <c r="AY79" s="1168" t="str">
        <f>AA79</f>
        <v>Moderado</v>
      </c>
      <c r="AZ79" s="1168" t="str">
        <f>IFERROR(IF(OR(AND(AU79="Muy Baja",AX79="Leve"),AND(AU79="Muy Baja",AX79="Menor"),AND(AU79="Baja",AX79="Leve")),"Bajo",IF(OR(AND(AU79="Muy baja",AX79="Moderado"),AND(AU79="Baja",AX79="Menor"),AND(AU79="Baja",AX79="Moderado"),AND(AU79="Media",AX79="Leve"),AND(AU79="Media",AX79="Menor"),AND(AU79="Media",AX79="Moderado"),AND(AU79="Alta",AX79="Leve"),AND(AU79="Alta",AX79="Menor")),"Moderado",IF(OR(AND(AU79="Muy Baja",AX79="Mayor"),AND(AU79="Baja",AX79="Mayor"),AND(AU79="Media",AX79="Mayor"),AND(AU79="Alta",AX79="Moderado"),AND(AU79="Alta",AX79="Mayor"),AND(AU79="Muy Alta",AX79="Leve"),AND(AU79="Muy Alta",AX79="Menor"),AND(AU79="Muy Alta",AX79="Moderado"),AND(AU79="Muy Alta",AX79="Mayor")),"Alto",IF(OR(AND(AU79="Muy Baja",AX79="Catastrófico"),AND(AU79="Baja",AX79="Catastrófico"),AND(AU79="Media",AX79="Catastrófico"),AND(AU79="Alta",AX79="Catastrófico"),AND(AU79="Muy Alta",AX79="Catastrófico")),"Extremo","")))),"")</f>
        <v>Bajo</v>
      </c>
      <c r="BA79" s="1169" t="s">
        <v>255</v>
      </c>
      <c r="BB79" s="248"/>
      <c r="BC79" s="248"/>
      <c r="BD79" s="268" t="str">
        <f t="shared" si="15"/>
        <v/>
      </c>
      <c r="BE79" s="240"/>
      <c r="BF79" s="240"/>
      <c r="BG79" s="240"/>
      <c r="BH79" s="240"/>
      <c r="BI79" s="248"/>
      <c r="BJ79" s="248"/>
      <c r="BK79" s="248"/>
      <c r="BL79" s="248"/>
      <c r="BM79" s="251"/>
      <c r="BN79" s="251"/>
      <c r="BO79" s="251"/>
      <c r="BP79" s="251"/>
      <c r="BQ79" s="252" t="str">
        <f t="shared" si="16"/>
        <v/>
      </c>
      <c r="BR79" s="253" t="str">
        <f t="shared" si="17"/>
        <v/>
      </c>
      <c r="BS79" s="710" t="s">
        <v>423</v>
      </c>
      <c r="BT79" s="9" t="s">
        <v>2700</v>
      </c>
      <c r="BU79" s="1215" t="s">
        <v>2701</v>
      </c>
      <c r="BV79" s="1180" t="s">
        <v>2699</v>
      </c>
      <c r="BW79" s="1180" t="s">
        <v>1631</v>
      </c>
      <c r="BX79" s="1231" t="s">
        <v>1631</v>
      </c>
      <c r="BY79" s="1066" t="s">
        <v>2716</v>
      </c>
      <c r="BZ79" s="1231"/>
    </row>
    <row r="80" spans="1:78" ht="110.25" customHeight="1" x14ac:dyDescent="0.2">
      <c r="A80" s="1280"/>
      <c r="B80" s="1148"/>
      <c r="C80" s="1282"/>
      <c r="D80" s="1219"/>
      <c r="E80" s="1025"/>
      <c r="F80" s="1028"/>
      <c r="G80" s="1223"/>
      <c r="H80" s="1031"/>
      <c r="I80" s="995"/>
      <c r="J80" s="1225"/>
      <c r="K80" s="1037"/>
      <c r="L80" s="1039"/>
      <c r="M80" s="1070"/>
      <c r="N80" s="1039"/>
      <c r="O80" s="1039"/>
      <c r="P80" s="1223"/>
      <c r="Q80" s="1223"/>
      <c r="R80" s="995"/>
      <c r="S80" s="1057"/>
      <c r="T80" s="995"/>
      <c r="U80" s="1057"/>
      <c r="V80" s="995"/>
      <c r="W80" s="1057"/>
      <c r="X80" s="1060"/>
      <c r="Y80" s="1057"/>
      <c r="Z80" s="1057"/>
      <c r="AA80" s="1048"/>
      <c r="AB80" s="150">
        <v>2</v>
      </c>
      <c r="AC80" s="551" t="s">
        <v>411</v>
      </c>
      <c r="AD80" s="551" t="s">
        <v>412</v>
      </c>
      <c r="AE80" s="374" t="s">
        <v>413</v>
      </c>
      <c r="AF80" s="171" t="str">
        <f>IF(OR(AG80="Preventivo",AG80="Detectivo"),"Probabilidad",IF(AG80="Correctivo","Impacto",""))</f>
        <v>Probabilidad</v>
      </c>
      <c r="AG80" s="153" t="s">
        <v>221</v>
      </c>
      <c r="AH80" s="146">
        <f t="shared" si="12"/>
        <v>0.25</v>
      </c>
      <c r="AI80" s="153" t="s">
        <v>222</v>
      </c>
      <c r="AJ80" s="146">
        <f t="shared" si="13"/>
        <v>0.15</v>
      </c>
      <c r="AK80" s="147">
        <f t="shared" si="14"/>
        <v>0.4</v>
      </c>
      <c r="AL80" s="172">
        <f>IFERROR(IF(AND(AF79="Probabilidad",AF80="Probabilidad"),(AL79-(+AL79*AK80)),IF(AF80="Probabilidad",(S79-(+S79*AK80)),IF(AF80="Impacto",AL79,""))),"")</f>
        <v>0.216</v>
      </c>
      <c r="AM80" s="172">
        <f>IFERROR(IF(AND(AF79="Impacto",AF80="Impacto"),(AM79-(+AM79*AK80)),IF(AF80="Impacto",(Y79-(+Y79*AK80)),IF(AF80="Probabilidad",AM79,""))),"")</f>
        <v>0.2</v>
      </c>
      <c r="AN80" s="153" t="s">
        <v>223</v>
      </c>
      <c r="AO80" s="153" t="s">
        <v>291</v>
      </c>
      <c r="AP80" s="153" t="s">
        <v>241</v>
      </c>
      <c r="AQ80" s="153" t="s">
        <v>226</v>
      </c>
      <c r="AR80" s="1217"/>
      <c r="AS80" s="1051"/>
      <c r="AT80" s="1051"/>
      <c r="AU80" s="1048"/>
      <c r="AV80" s="1051"/>
      <c r="AW80" s="1051"/>
      <c r="AX80" s="1048"/>
      <c r="AY80" s="1048"/>
      <c r="AZ80" s="1048"/>
      <c r="BA80" s="995"/>
      <c r="BB80" s="130"/>
      <c r="BC80" s="130"/>
      <c r="BD80" s="173" t="str">
        <f t="shared" si="15"/>
        <v/>
      </c>
      <c r="BE80" s="149"/>
      <c r="BF80" s="149"/>
      <c r="BG80" s="149"/>
      <c r="BH80" s="149"/>
      <c r="BI80" s="130"/>
      <c r="BJ80" s="130"/>
      <c r="BK80" s="130"/>
      <c r="BL80" s="130"/>
      <c r="BM80" s="155"/>
      <c r="BN80" s="155"/>
      <c r="BO80" s="155"/>
      <c r="BP80" s="155"/>
      <c r="BQ80" s="156" t="str">
        <f t="shared" si="16"/>
        <v/>
      </c>
      <c r="BR80" s="157" t="str">
        <f t="shared" si="17"/>
        <v/>
      </c>
      <c r="BS80" s="304" t="s">
        <v>411</v>
      </c>
      <c r="BT80" s="149" t="s">
        <v>2696</v>
      </c>
      <c r="BU80" s="998"/>
      <c r="BV80" s="1072"/>
      <c r="BW80" s="1072"/>
      <c r="BX80" s="1232"/>
      <c r="BY80" s="1172"/>
      <c r="BZ80" s="1232"/>
    </row>
    <row r="81" spans="1:78" ht="16" x14ac:dyDescent="0.2">
      <c r="A81" s="1280"/>
      <c r="B81" s="1148"/>
      <c r="C81" s="1282"/>
      <c r="D81" s="1219"/>
      <c r="E81" s="1025"/>
      <c r="F81" s="1028"/>
      <c r="G81" s="1223"/>
      <c r="H81" s="1031"/>
      <c r="I81" s="995"/>
      <c r="J81" s="1225"/>
      <c r="K81" s="1037"/>
      <c r="L81" s="1039"/>
      <c r="M81" s="1070"/>
      <c r="N81" s="1039"/>
      <c r="O81" s="1039"/>
      <c r="P81" s="1223"/>
      <c r="Q81" s="1223"/>
      <c r="R81" s="995"/>
      <c r="S81" s="1057"/>
      <c r="T81" s="995"/>
      <c r="U81" s="1057"/>
      <c r="V81" s="995"/>
      <c r="W81" s="1057"/>
      <c r="X81" s="1060"/>
      <c r="Y81" s="1057"/>
      <c r="Z81" s="1057"/>
      <c r="AA81" s="1048"/>
      <c r="AB81" s="150">
        <v>3</v>
      </c>
      <c r="AC81" s="131"/>
      <c r="AD81" s="131"/>
      <c r="AE81" s="149"/>
      <c r="AF81" s="145" t="str">
        <f>IF(OR(AG81="Preventivo",AG81="Detectivo"),"Probabilidad",IF(AG81="Correctivo","Impacto",""))</f>
        <v/>
      </c>
      <c r="AG81" s="151"/>
      <c r="AH81" s="146" t="str">
        <f t="shared" si="12"/>
        <v/>
      </c>
      <c r="AI81" s="151"/>
      <c r="AJ81" s="146" t="str">
        <f t="shared" si="13"/>
        <v/>
      </c>
      <c r="AK81" s="147" t="str">
        <f t="shared" si="14"/>
        <v/>
      </c>
      <c r="AL81" s="152" t="str">
        <f>IFERROR(IF(AND(AF80="Probabilidad",AF81="Probabilidad"),(AL80-(+AL80*AK81)),IF(AND(AF80="Impacto",AF81="Probabilidad"),(AL79-(+AL79*AK81)),IF(AF81="Impacto",AL80,""))),"")</f>
        <v/>
      </c>
      <c r="AM81" s="152" t="str">
        <f>IFERROR(IF(AND(AF80="Impacto",AF81="Impacto"),(AM80-(+AM80*AK81)),IF(AND(AF80="Probabilidad",AF81="Impacto"),(AM79-(+AM79*AK81)),IF(AF81="Probabilidad",AM80,""))),"")</f>
        <v/>
      </c>
      <c r="AN81" s="153"/>
      <c r="AO81" s="153"/>
      <c r="AP81" s="153"/>
      <c r="AQ81" s="153"/>
      <c r="AR81" s="1217"/>
      <c r="AS81" s="1051"/>
      <c r="AT81" s="1051"/>
      <c r="AU81" s="1048"/>
      <c r="AV81" s="1051"/>
      <c r="AW81" s="1051"/>
      <c r="AX81" s="1048"/>
      <c r="AY81" s="1048"/>
      <c r="AZ81" s="1048"/>
      <c r="BA81" s="995"/>
      <c r="BB81" s="130"/>
      <c r="BC81" s="130"/>
      <c r="BD81" s="173" t="str">
        <f t="shared" si="15"/>
        <v/>
      </c>
      <c r="BE81" s="149"/>
      <c r="BF81" s="149"/>
      <c r="BG81" s="149"/>
      <c r="BH81" s="149"/>
      <c r="BI81" s="130"/>
      <c r="BJ81" s="130"/>
      <c r="BK81" s="130"/>
      <c r="BL81" s="130"/>
      <c r="BM81" s="155"/>
      <c r="BN81" s="155"/>
      <c r="BO81" s="155"/>
      <c r="BP81" s="155"/>
      <c r="BQ81" s="156" t="str">
        <f t="shared" si="16"/>
        <v/>
      </c>
      <c r="BR81" s="157" t="str">
        <f t="shared" si="17"/>
        <v/>
      </c>
      <c r="BS81" s="304"/>
      <c r="BT81" s="149"/>
      <c r="BU81" s="998"/>
      <c r="BV81" s="1072"/>
      <c r="BW81" s="1072"/>
      <c r="BX81" s="1232"/>
      <c r="BY81" s="1172"/>
      <c r="BZ81" s="1232"/>
    </row>
    <row r="82" spans="1:78" ht="16" x14ac:dyDescent="0.2">
      <c r="A82" s="1280"/>
      <c r="B82" s="1148"/>
      <c r="C82" s="1282"/>
      <c r="D82" s="1219"/>
      <c r="E82" s="1025"/>
      <c r="F82" s="1028"/>
      <c r="G82" s="1223"/>
      <c r="H82" s="1031"/>
      <c r="I82" s="995"/>
      <c r="J82" s="1225"/>
      <c r="K82" s="1037"/>
      <c r="L82" s="1039"/>
      <c r="M82" s="1070"/>
      <c r="N82" s="1039"/>
      <c r="O82" s="1039"/>
      <c r="P82" s="1223"/>
      <c r="Q82" s="1223"/>
      <c r="R82" s="995"/>
      <c r="S82" s="1057"/>
      <c r="T82" s="995"/>
      <c r="U82" s="1057"/>
      <c r="V82" s="995"/>
      <c r="W82" s="1057"/>
      <c r="X82" s="1060"/>
      <c r="Y82" s="1057"/>
      <c r="Z82" s="1057"/>
      <c r="AA82" s="1048"/>
      <c r="AB82" s="150">
        <v>4</v>
      </c>
      <c r="AC82" s="149"/>
      <c r="AD82" s="149"/>
      <c r="AE82" s="149"/>
      <c r="AF82" s="145" t="str">
        <f t="shared" si="11"/>
        <v/>
      </c>
      <c r="AG82" s="151"/>
      <c r="AH82" s="146" t="str">
        <f t="shared" si="12"/>
        <v/>
      </c>
      <c r="AI82" s="151"/>
      <c r="AJ82" s="146" t="str">
        <f t="shared" si="13"/>
        <v/>
      </c>
      <c r="AK82" s="147" t="str">
        <f t="shared" si="14"/>
        <v/>
      </c>
      <c r="AL82" s="152" t="str">
        <f>IFERROR(IF(AND(AF81="Probabilidad",AF82="Probabilidad"),(AL81-(+AL81*AK82)),IF(AND(AF81="Impacto",AF82="Probabilidad"),(AL80-(+AL80*AK82)),IF(AF82="Impacto",AL81,""))),"")</f>
        <v/>
      </c>
      <c r="AM82" s="152" t="str">
        <f>IFERROR(IF(AND(AF81="Impacto",AF82="Impacto"),(AM81-(+AM81*AK82)),IF(AND(AF81="Probabilidad",AF82="Impacto"),(AM80-(+AM80*AK82)),IF(AF82="Probabilidad",AM81,""))),"")</f>
        <v/>
      </c>
      <c r="AN82" s="153"/>
      <c r="AO82" s="153"/>
      <c r="AP82" s="153"/>
      <c r="AQ82" s="153"/>
      <c r="AR82" s="1217"/>
      <c r="AS82" s="1051"/>
      <c r="AT82" s="1051"/>
      <c r="AU82" s="1048"/>
      <c r="AV82" s="1051"/>
      <c r="AW82" s="1051"/>
      <c r="AX82" s="1048"/>
      <c r="AY82" s="1048"/>
      <c r="AZ82" s="1048"/>
      <c r="BA82" s="995"/>
      <c r="BB82" s="130"/>
      <c r="BC82" s="130"/>
      <c r="BD82" s="173" t="str">
        <f t="shared" si="15"/>
        <v/>
      </c>
      <c r="BE82" s="149"/>
      <c r="BF82" s="149"/>
      <c r="BG82" s="149"/>
      <c r="BH82" s="149"/>
      <c r="BI82" s="130"/>
      <c r="BJ82" s="130"/>
      <c r="BK82" s="130"/>
      <c r="BL82" s="130"/>
      <c r="BM82" s="155"/>
      <c r="BN82" s="155"/>
      <c r="BO82" s="155"/>
      <c r="BP82" s="155"/>
      <c r="BQ82" s="156" t="str">
        <f t="shared" si="16"/>
        <v/>
      </c>
      <c r="BR82" s="157" t="str">
        <f t="shared" si="17"/>
        <v/>
      </c>
      <c r="BS82" s="304"/>
      <c r="BT82" s="149"/>
      <c r="BU82" s="998"/>
      <c r="BV82" s="1072"/>
      <c r="BW82" s="1072"/>
      <c r="BX82" s="1232"/>
      <c r="BY82" s="1172"/>
      <c r="BZ82" s="1232"/>
    </row>
    <row r="83" spans="1:78" ht="16" x14ac:dyDescent="0.2">
      <c r="A83" s="1280"/>
      <c r="B83" s="1148"/>
      <c r="C83" s="1282"/>
      <c r="D83" s="1219"/>
      <c r="E83" s="1025"/>
      <c r="F83" s="1028"/>
      <c r="G83" s="1223"/>
      <c r="H83" s="1031"/>
      <c r="I83" s="995"/>
      <c r="J83" s="1225"/>
      <c r="K83" s="1037"/>
      <c r="L83" s="1039"/>
      <c r="M83" s="1070"/>
      <c r="N83" s="1039"/>
      <c r="O83" s="1039"/>
      <c r="P83" s="1223"/>
      <c r="Q83" s="1223"/>
      <c r="R83" s="995"/>
      <c r="S83" s="1057"/>
      <c r="T83" s="995"/>
      <c r="U83" s="1057"/>
      <c r="V83" s="995"/>
      <c r="W83" s="1057"/>
      <c r="X83" s="1060"/>
      <c r="Y83" s="1057"/>
      <c r="Z83" s="1057"/>
      <c r="AA83" s="1048"/>
      <c r="AB83" s="150">
        <v>5</v>
      </c>
      <c r="AC83" s="174"/>
      <c r="AD83" s="174"/>
      <c r="AE83" s="149"/>
      <c r="AF83" s="145" t="str">
        <f t="shared" si="11"/>
        <v/>
      </c>
      <c r="AG83" s="151"/>
      <c r="AH83" s="146" t="str">
        <f t="shared" si="12"/>
        <v/>
      </c>
      <c r="AI83" s="151"/>
      <c r="AJ83" s="146" t="str">
        <f t="shared" si="13"/>
        <v/>
      </c>
      <c r="AK83" s="147" t="str">
        <f t="shared" si="14"/>
        <v/>
      </c>
      <c r="AL83" s="152" t="str">
        <f>IFERROR(IF(AND(AF82="Probabilidad",AF83="Probabilidad"),(AL82-(+AL82*AK83)),IF(AND(AF82="Impacto",AF83="Probabilidad"),(AL81-(+AL81*AK83)),IF(AF83="Impacto",AL82,""))),"")</f>
        <v/>
      </c>
      <c r="AM83" s="152" t="str">
        <f>IFERROR(IF(AND(AF82="Impacto",AF83="Impacto"),(AM82-(+AM82*AK83)),IF(AND(AF82="Probabilidad",AF83="Impacto"),(AM81-(+AM81*AK83)),IF(AF83="Probabilidad",AM82,""))),"")</f>
        <v/>
      </c>
      <c r="AN83" s="153"/>
      <c r="AO83" s="153"/>
      <c r="AP83" s="153"/>
      <c r="AQ83" s="153"/>
      <c r="AR83" s="1217"/>
      <c r="AS83" s="1051"/>
      <c r="AT83" s="1051"/>
      <c r="AU83" s="1048"/>
      <c r="AV83" s="1051"/>
      <c r="AW83" s="1051"/>
      <c r="AX83" s="1048"/>
      <c r="AY83" s="1048"/>
      <c r="AZ83" s="1048"/>
      <c r="BA83" s="995"/>
      <c r="BB83" s="130"/>
      <c r="BC83" s="130"/>
      <c r="BD83" s="173" t="str">
        <f t="shared" si="15"/>
        <v/>
      </c>
      <c r="BE83" s="149"/>
      <c r="BF83" s="149"/>
      <c r="BG83" s="149"/>
      <c r="BH83" s="149"/>
      <c r="BI83" s="130"/>
      <c r="BJ83" s="130"/>
      <c r="BK83" s="130"/>
      <c r="BL83" s="130"/>
      <c r="BM83" s="155"/>
      <c r="BN83" s="155"/>
      <c r="BO83" s="155"/>
      <c r="BP83" s="155"/>
      <c r="BQ83" s="156" t="str">
        <f t="shared" si="16"/>
        <v/>
      </c>
      <c r="BR83" s="157" t="str">
        <f t="shared" si="17"/>
        <v/>
      </c>
      <c r="BS83" s="304"/>
      <c r="BT83" s="149"/>
      <c r="BU83" s="998"/>
      <c r="BV83" s="1072"/>
      <c r="BW83" s="1072"/>
      <c r="BX83" s="1232"/>
      <c r="BY83" s="1172"/>
      <c r="BZ83" s="1232"/>
    </row>
    <row r="84" spans="1:78" ht="17" thickBot="1" x14ac:dyDescent="0.25">
      <c r="A84" s="1280"/>
      <c r="B84" s="1148"/>
      <c r="C84" s="1282"/>
      <c r="D84" s="1220"/>
      <c r="E84" s="1025"/>
      <c r="F84" s="1221"/>
      <c r="G84" s="1223"/>
      <c r="H84" s="1031"/>
      <c r="I84" s="1062"/>
      <c r="J84" s="1226"/>
      <c r="K84" s="1037"/>
      <c r="L84" s="1092"/>
      <c r="M84" s="1164"/>
      <c r="N84" s="1092"/>
      <c r="O84" s="1092"/>
      <c r="P84" s="1223"/>
      <c r="Q84" s="1223"/>
      <c r="R84" s="1062"/>
      <c r="S84" s="1112"/>
      <c r="T84" s="1062"/>
      <c r="U84" s="1112"/>
      <c r="V84" s="1062"/>
      <c r="W84" s="1112"/>
      <c r="X84" s="1096"/>
      <c r="Y84" s="1112"/>
      <c r="Z84" s="1112"/>
      <c r="AA84" s="1122"/>
      <c r="AB84" s="293">
        <v>6</v>
      </c>
      <c r="AC84" s="291"/>
      <c r="AD84" s="291"/>
      <c r="AE84" s="291"/>
      <c r="AF84" s="98" t="str">
        <f t="shared" si="11"/>
        <v/>
      </c>
      <c r="AG84" s="239"/>
      <c r="AH84" s="292" t="str">
        <f t="shared" si="12"/>
        <v/>
      </c>
      <c r="AI84" s="239"/>
      <c r="AJ84" s="292" t="str">
        <f t="shared" si="13"/>
        <v/>
      </c>
      <c r="AK84" s="294" t="str">
        <f t="shared" si="14"/>
        <v/>
      </c>
      <c r="AL84" s="295" t="str">
        <f>IFERROR(IF(AND(AF83="Probabilidad",AF84="Probabilidad"),(AL83-(+AL83*AK84)),IF(AND(AF83="Impacto",AF84="Probabilidad"),(AL82-(+AL82*AK84)),IF(AF84="Impacto",AL83,""))),"")</f>
        <v/>
      </c>
      <c r="AM84" s="295" t="str">
        <f>IFERROR(IF(AND(AF83="Impacto",AF84="Impacto"),(AM83-(+AM83*AK84)),IF(AND(AF83="Probabilidad",AF84="Impacto"),(AM82-(+AM82*AK84)),IF(AF84="Probabilidad",AM83,""))),"")</f>
        <v/>
      </c>
      <c r="AN84" s="126"/>
      <c r="AO84" s="126"/>
      <c r="AP84" s="126"/>
      <c r="AQ84" s="126"/>
      <c r="AR84" s="1217"/>
      <c r="AS84" s="1093"/>
      <c r="AT84" s="1093"/>
      <c r="AU84" s="1122"/>
      <c r="AV84" s="1093"/>
      <c r="AW84" s="1093"/>
      <c r="AX84" s="1122"/>
      <c r="AY84" s="1122"/>
      <c r="AZ84" s="1122"/>
      <c r="BA84" s="1062"/>
      <c r="BB84" s="210"/>
      <c r="BC84" s="210"/>
      <c r="BD84" s="327" t="str">
        <f t="shared" si="15"/>
        <v/>
      </c>
      <c r="BE84" s="291"/>
      <c r="BF84" s="291"/>
      <c r="BG84" s="291"/>
      <c r="BH84" s="291"/>
      <c r="BI84" s="210"/>
      <c r="BJ84" s="210"/>
      <c r="BK84" s="210"/>
      <c r="BL84" s="210"/>
      <c r="BM84" s="297"/>
      <c r="BN84" s="297"/>
      <c r="BO84" s="297"/>
      <c r="BP84" s="297"/>
      <c r="BQ84" s="298" t="str">
        <f t="shared" si="16"/>
        <v/>
      </c>
      <c r="BR84" s="299" t="str">
        <f t="shared" si="17"/>
        <v/>
      </c>
      <c r="BS84" s="711"/>
      <c r="BT84" s="160"/>
      <c r="BU84" s="998"/>
      <c r="BV84" s="1230"/>
      <c r="BW84" s="1230"/>
      <c r="BX84" s="1233"/>
      <c r="BY84" s="1173"/>
      <c r="BZ84" s="1233"/>
    </row>
    <row r="85" spans="1:78" ht="135.75" customHeight="1" x14ac:dyDescent="0.2">
      <c r="A85" s="1280"/>
      <c r="B85" s="1148"/>
      <c r="C85" s="1282"/>
      <c r="D85" s="1218" t="s">
        <v>209</v>
      </c>
      <c r="E85" s="1188" t="s">
        <v>398</v>
      </c>
      <c r="F85" s="1189">
        <v>3</v>
      </c>
      <c r="G85" s="1178" t="s">
        <v>426</v>
      </c>
      <c r="H85" s="1235"/>
      <c r="I85" s="1237"/>
      <c r="J85" s="1190" t="s">
        <v>427</v>
      </c>
      <c r="K85" s="1227" t="s">
        <v>213</v>
      </c>
      <c r="L85" s="1178" t="s">
        <v>214</v>
      </c>
      <c r="M85" s="1179" t="s">
        <v>428</v>
      </c>
      <c r="N85" s="1178"/>
      <c r="O85" s="1178"/>
      <c r="P85" s="1180" t="s">
        <v>429</v>
      </c>
      <c r="Q85" s="1181">
        <v>0.8</v>
      </c>
      <c r="R85" s="1169" t="s">
        <v>430</v>
      </c>
      <c r="S85" s="1182">
        <f>IF(R85="Muy Alta",100%,IF(R85="Alta",80%,IF(R85="Media",60%,IF(R85="Baja",40%,IF(R85="Muy Baja",20%,"")))))</f>
        <v>1</v>
      </c>
      <c r="T85" s="1169"/>
      <c r="U85" s="1182" t="str">
        <f>IF(T85="Catastrófico",100%,IF(T85="Mayor",80%,IF(T85="Moderado",60%,IF(T85="Menor",40%,IF(T85="Leve",20%,"")))))</f>
        <v/>
      </c>
      <c r="V85" s="1169" t="s">
        <v>218</v>
      </c>
      <c r="W85" s="1182">
        <f>IF(V85="Catastrófico",100%,IF(V85="Mayor",80%,IF(V85="Moderado",60%,IF(V85="Menor",40%,IF(V85="Leve",20%,"")))))</f>
        <v>0.6</v>
      </c>
      <c r="X85" s="1186" t="str">
        <f>IF(Y85=100%,"Catastrófico",IF(Y85=80%,"Mayor",IF(Y85=60%,"Moderado",IF(Y85=40%,"Menor",IF(Y85=20%,"Leve","")))))</f>
        <v>Moderado</v>
      </c>
      <c r="Y85" s="1182">
        <f>IF(AND(U85="",W85=""),"",MAX(U85,W85))</f>
        <v>0.6</v>
      </c>
      <c r="Z85" s="1182" t="str">
        <f>CONCATENATE(R85,X85)</f>
        <v>Muy AltaModerado</v>
      </c>
      <c r="AA85" s="1168" t="str">
        <f>IF(Z85="Muy AltaLeve","Alto",IF(Z85="Muy AltaMenor","Alto",IF(Z85="Muy AltaModerado","Alto",IF(Z85="Muy AltaMayor","Alto",IF(Z85="Muy AltaCatastrófico","Extremo",IF(Z85="AltaLeve","Moderado",IF(Z85="AltaMenor","Moderado",IF(Z85="AltaModerado","Alto",IF(Z85="AltaMayor","Alto",IF(Z85="AltaCatastrófico","Extremo",IF(Z85="MediaLeve","Moderado",IF(Z85="MediaMenor","Moderado",IF(Z85="MediaModerado","Moderado",IF(Z85="MediaMayor","Alto",IF(Z85="MediaCatastrófico","Extremo",IF(Z85="BajaLeve","Bajo",IF(Z85="BajaMenor","Moderado",IF(Z85="BajaModerado","Moderado",IF(Z85="BajaMayor","Alto",IF(Z85="BajaCatastrófico","Extremo",IF(Z85="Muy BajaLeve","Bajo",IF(Z85="Muy BajaMenor","Bajo",IF(Z85="Muy BajaModerado","Moderado",IF(Z85="Muy BajaMayor","Alto",IF(Z85="Muy BajaCatastrófico","Extremo","")))))))))))))))))))))))))</f>
        <v>Alto</v>
      </c>
      <c r="AB85" s="242">
        <v>1</v>
      </c>
      <c r="AC85" s="328" t="s">
        <v>431</v>
      </c>
      <c r="AD85" s="305" t="s">
        <v>277</v>
      </c>
      <c r="AE85" s="328" t="s">
        <v>432</v>
      </c>
      <c r="AF85" s="243" t="str">
        <f t="shared" si="11"/>
        <v>Probabilidad</v>
      </c>
      <c r="AG85" s="244" t="s">
        <v>221</v>
      </c>
      <c r="AH85" s="241">
        <f t="shared" si="12"/>
        <v>0.25</v>
      </c>
      <c r="AI85" s="244" t="s">
        <v>222</v>
      </c>
      <c r="AJ85" s="241">
        <f t="shared" si="13"/>
        <v>0.15</v>
      </c>
      <c r="AK85" s="245">
        <f t="shared" si="14"/>
        <v>0.4</v>
      </c>
      <c r="AL85" s="246">
        <f>IFERROR(IF(AF85="Probabilidad",(S85-(+S85*AK85)),IF(AF85="Impacto",S85,"")),"")</f>
        <v>0.6</v>
      </c>
      <c r="AM85" s="246">
        <f>IFERROR(IF(AF85="Impacto",(Y85-(+Y85*AK85)),IF(AF85="Probabilidad",Y85,"")),"")</f>
        <v>0.6</v>
      </c>
      <c r="AN85" s="247" t="s">
        <v>223</v>
      </c>
      <c r="AO85" s="247" t="s">
        <v>224</v>
      </c>
      <c r="AP85" s="247" t="s">
        <v>241</v>
      </c>
      <c r="AQ85" s="247" t="s">
        <v>226</v>
      </c>
      <c r="AR85" s="1238" t="s">
        <v>433</v>
      </c>
      <c r="AS85" s="1185">
        <f>S85</f>
        <v>1</v>
      </c>
      <c r="AT85" s="1185">
        <f>IF(AL85="","",MIN(AL85:AL90))</f>
        <v>7.4088000000000001E-2</v>
      </c>
      <c r="AU85" s="1168" t="str">
        <f>IFERROR(IF(AT85="","",IF(AT85&lt;=0.2,"Muy Baja",IF(AT85&lt;=0.4,"Baja",IF(AT85&lt;=0.6,"Media",IF(AT85&lt;=0.8,"Alta","Muy Alta"))))),"")</f>
        <v>Muy Baja</v>
      </c>
      <c r="AV85" s="1185">
        <f>Y85</f>
        <v>0.6</v>
      </c>
      <c r="AW85" s="1185">
        <f>IF(AM85="","",MIN(AM85:AM90))</f>
        <v>0.6</v>
      </c>
      <c r="AX85" s="1168" t="str">
        <f>IFERROR(IF(AW85="","",IF(AW85&lt;=0.2,"Leve",IF(AW85&lt;=0.4,"Menor",IF(AW85&lt;=0.6,"Moderado",IF(AW85&lt;=0.8,"Mayor","Catastrófico"))))),"")</f>
        <v>Moderado</v>
      </c>
      <c r="AY85" s="1168" t="str">
        <f>AA85</f>
        <v>Alto</v>
      </c>
      <c r="AZ85" s="1168" t="str">
        <f>IFERROR(IF(OR(AND(AU85="Muy Baja",AX85="Leve"),AND(AU85="Muy Baja",AX85="Menor"),AND(AU85="Baja",AX85="Leve")),"Bajo",IF(OR(AND(AU85="Muy baja",AX85="Moderado"),AND(AU85="Baja",AX85="Menor"),AND(AU85="Baja",AX85="Moderado"),AND(AU85="Media",AX85="Leve"),AND(AU85="Media",AX85="Menor"),AND(AU85="Media",AX85="Moderado"),AND(AU85="Alta",AX85="Leve"),AND(AU85="Alta",AX85="Menor")),"Moderado",IF(OR(AND(AU85="Muy Baja",AX85="Mayor"),AND(AU85="Baja",AX85="Mayor"),AND(AU85="Media",AX85="Mayor"),AND(AU85="Alta",AX85="Moderado"),AND(AU85="Alta",AX85="Mayor"),AND(AU85="Muy Alta",AX85="Leve"),AND(AU85="Muy Alta",AX85="Menor"),AND(AU85="Muy Alta",AX85="Moderado"),AND(AU85="Muy Alta",AX85="Mayor")),"Alto",IF(OR(AND(AU85="Muy Baja",AX85="Catastrófico"),AND(AU85="Baja",AX85="Catastrófico"),AND(AU85="Media",AX85="Catastrófico"),AND(AU85="Alta",AX85="Catastrófico"),AND(AU85="Muy Alta",AX85="Catastrófico")),"Extremo","")))),"")</f>
        <v>Moderado</v>
      </c>
      <c r="BA85" s="1169" t="s">
        <v>228</v>
      </c>
      <c r="BB85" s="383" t="s">
        <v>434</v>
      </c>
      <c r="BC85" s="384" t="s">
        <v>435</v>
      </c>
      <c r="BD85" s="268">
        <f t="shared" si="15"/>
        <v>3</v>
      </c>
      <c r="BE85" s="385">
        <v>1</v>
      </c>
      <c r="BF85" s="367">
        <v>1</v>
      </c>
      <c r="BG85" s="367">
        <v>1</v>
      </c>
      <c r="BH85" s="367" t="s">
        <v>436</v>
      </c>
      <c r="BI85" s="386" t="s">
        <v>437</v>
      </c>
      <c r="BJ85" s="373" t="s">
        <v>438</v>
      </c>
      <c r="BK85" s="248" t="s">
        <v>2702</v>
      </c>
      <c r="BL85" s="248" t="s">
        <v>2703</v>
      </c>
      <c r="BM85" s="721">
        <v>1</v>
      </c>
      <c r="BN85" s="251">
        <v>1</v>
      </c>
      <c r="BO85" s="251"/>
      <c r="BP85" s="251"/>
      <c r="BQ85" s="252">
        <f t="shared" si="16"/>
        <v>2</v>
      </c>
      <c r="BR85" s="253">
        <f t="shared" si="17"/>
        <v>0.66666666666666663</v>
      </c>
      <c r="BS85" s="710" t="s">
        <v>431</v>
      </c>
      <c r="BT85" s="9" t="s">
        <v>2704</v>
      </c>
      <c r="BU85" s="1215" t="s">
        <v>2710</v>
      </c>
      <c r="BV85" s="1178" t="s">
        <v>2711</v>
      </c>
      <c r="BW85" s="1178" t="s">
        <v>1386</v>
      </c>
      <c r="BX85" s="1240" t="s">
        <v>1386</v>
      </c>
      <c r="BY85" s="1066" t="s">
        <v>2717</v>
      </c>
      <c r="BZ85" s="1240"/>
    </row>
    <row r="86" spans="1:78" ht="135.75" customHeight="1" x14ac:dyDescent="0.2">
      <c r="A86" s="1280"/>
      <c r="B86" s="1148"/>
      <c r="C86" s="1282"/>
      <c r="D86" s="1219"/>
      <c r="E86" s="1025"/>
      <c r="F86" s="1028"/>
      <c r="G86" s="1039"/>
      <c r="H86" s="1236"/>
      <c r="I86" s="1148"/>
      <c r="J86" s="1034"/>
      <c r="K86" s="1037"/>
      <c r="L86" s="1039"/>
      <c r="M86" s="1070"/>
      <c r="N86" s="1039"/>
      <c r="O86" s="1039"/>
      <c r="P86" s="1072"/>
      <c r="Q86" s="1078"/>
      <c r="R86" s="995"/>
      <c r="S86" s="1057"/>
      <c r="T86" s="995"/>
      <c r="U86" s="1057"/>
      <c r="V86" s="995"/>
      <c r="W86" s="1057"/>
      <c r="X86" s="1060"/>
      <c r="Y86" s="1057"/>
      <c r="Z86" s="1057"/>
      <c r="AA86" s="1048"/>
      <c r="AB86" s="150">
        <v>2</v>
      </c>
      <c r="AC86" s="223" t="s">
        <v>439</v>
      </c>
      <c r="AD86" s="131" t="s">
        <v>271</v>
      </c>
      <c r="AE86" s="223" t="s">
        <v>440</v>
      </c>
      <c r="AF86" s="145" t="str">
        <f t="shared" si="11"/>
        <v>Probabilidad</v>
      </c>
      <c r="AG86" s="151" t="s">
        <v>221</v>
      </c>
      <c r="AH86" s="146">
        <f t="shared" si="12"/>
        <v>0.25</v>
      </c>
      <c r="AI86" s="151" t="s">
        <v>222</v>
      </c>
      <c r="AJ86" s="146">
        <f t="shared" si="13"/>
        <v>0.15</v>
      </c>
      <c r="AK86" s="147">
        <f t="shared" si="14"/>
        <v>0.4</v>
      </c>
      <c r="AL86" s="152">
        <f>IFERROR(IF(AND(AF85="Probabilidad",AF86="Probabilidad"),(AL85-(+AL85*AK86)),IF(AF86="Probabilidad",(S85-(+S85*AK86)),IF(AF86="Impacto",AL85,""))),"")</f>
        <v>0.36</v>
      </c>
      <c r="AM86" s="152">
        <f>IFERROR(IF(AND(AF85="Impacto",AF86="Impacto"),(AM85-(+AM85*AK86)),IF(AF86="Impacto",(Y85-(+Y85*AK86)),IF(AF86="Probabilidad",AM85,""))),"")</f>
        <v>0.6</v>
      </c>
      <c r="AN86" s="153" t="s">
        <v>223</v>
      </c>
      <c r="AO86" s="153" t="s">
        <v>224</v>
      </c>
      <c r="AP86" s="153" t="s">
        <v>241</v>
      </c>
      <c r="AQ86" s="153" t="s">
        <v>226</v>
      </c>
      <c r="AR86" s="1239"/>
      <c r="AS86" s="1051"/>
      <c r="AT86" s="1051"/>
      <c r="AU86" s="1048"/>
      <c r="AV86" s="1051"/>
      <c r="AW86" s="1051"/>
      <c r="AX86" s="1048"/>
      <c r="AY86" s="1048"/>
      <c r="AZ86" s="1048"/>
      <c r="BA86" s="995"/>
      <c r="BB86" s="177"/>
      <c r="BC86" s="130"/>
      <c r="BD86" s="173" t="str">
        <f t="shared" si="15"/>
        <v/>
      </c>
      <c r="BE86" s="149"/>
      <c r="BF86" s="149"/>
      <c r="BG86" s="149"/>
      <c r="BH86" s="149"/>
      <c r="BI86" s="130"/>
      <c r="BJ86" s="130"/>
      <c r="BK86" s="130"/>
      <c r="BL86" s="130"/>
      <c r="BM86" s="155"/>
      <c r="BN86" s="155"/>
      <c r="BO86" s="155"/>
      <c r="BP86" s="155"/>
      <c r="BQ86" s="156" t="str">
        <f t="shared" si="16"/>
        <v/>
      </c>
      <c r="BR86" s="157" t="str">
        <f t="shared" si="17"/>
        <v/>
      </c>
      <c r="BS86" s="304" t="s">
        <v>439</v>
      </c>
      <c r="BT86" s="149" t="s">
        <v>2705</v>
      </c>
      <c r="BU86" s="998"/>
      <c r="BV86" s="1039"/>
      <c r="BW86" s="1039"/>
      <c r="BX86" s="1241"/>
      <c r="BY86" s="1172"/>
      <c r="BZ86" s="1241"/>
    </row>
    <row r="87" spans="1:78" ht="135.75" customHeight="1" x14ac:dyDescent="0.2">
      <c r="A87" s="1280"/>
      <c r="B87" s="1148"/>
      <c r="C87" s="1282"/>
      <c r="D87" s="1219"/>
      <c r="E87" s="1025"/>
      <c r="F87" s="1028"/>
      <c r="G87" s="1039"/>
      <c r="H87" s="1236"/>
      <c r="I87" s="1148"/>
      <c r="J87" s="1034"/>
      <c r="K87" s="1037"/>
      <c r="L87" s="1039"/>
      <c r="M87" s="1070"/>
      <c r="N87" s="1039"/>
      <c r="O87" s="1039"/>
      <c r="P87" s="1072"/>
      <c r="Q87" s="1078"/>
      <c r="R87" s="995"/>
      <c r="S87" s="1057"/>
      <c r="T87" s="995"/>
      <c r="U87" s="1057"/>
      <c r="V87" s="995"/>
      <c r="W87" s="1057"/>
      <c r="X87" s="1060"/>
      <c r="Y87" s="1057"/>
      <c r="Z87" s="1057"/>
      <c r="AA87" s="1048"/>
      <c r="AB87" s="150">
        <v>3</v>
      </c>
      <c r="AC87" s="223" t="s">
        <v>441</v>
      </c>
      <c r="AD87" s="131" t="s">
        <v>277</v>
      </c>
      <c r="AE87" s="223" t="s">
        <v>442</v>
      </c>
      <c r="AF87" s="145" t="str">
        <f t="shared" si="11"/>
        <v>Probabilidad</v>
      </c>
      <c r="AG87" s="151" t="s">
        <v>221</v>
      </c>
      <c r="AH87" s="146">
        <f t="shared" si="12"/>
        <v>0.25</v>
      </c>
      <c r="AI87" s="151" t="s">
        <v>222</v>
      </c>
      <c r="AJ87" s="146">
        <f t="shared" si="13"/>
        <v>0.15</v>
      </c>
      <c r="AK87" s="147">
        <f t="shared" si="14"/>
        <v>0.4</v>
      </c>
      <c r="AL87" s="152">
        <f>IFERROR(IF(AND(AF86="Probabilidad",AF87="Probabilidad"),(AL86-(+AL86*AK87)),IF(AND(AF86="Impacto",AF87="Probabilidad"),(AL85-(+AL85*AK87)),IF(AF87="Impacto",AL86,""))),"")</f>
        <v>0.216</v>
      </c>
      <c r="AM87" s="152">
        <f>IFERROR(IF(AND(AF86="Impacto",AF87="Impacto"),(AM86-(+AM86*AK87)),IF(AND(AF86="Probabilidad",AF87="Impacto"),(AM85-(+AM85*AK87)),IF(AF87="Probabilidad",AM86,""))),"")</f>
        <v>0.6</v>
      </c>
      <c r="AN87" s="153" t="s">
        <v>223</v>
      </c>
      <c r="AO87" s="153" t="s">
        <v>443</v>
      </c>
      <c r="AP87" s="153" t="s">
        <v>444</v>
      </c>
      <c r="AQ87" s="153" t="s">
        <v>226</v>
      </c>
      <c r="AR87" s="1239"/>
      <c r="AS87" s="1051"/>
      <c r="AT87" s="1051"/>
      <c r="AU87" s="1048"/>
      <c r="AV87" s="1051"/>
      <c r="AW87" s="1051"/>
      <c r="AX87" s="1048"/>
      <c r="AY87" s="1048"/>
      <c r="AZ87" s="1048"/>
      <c r="BA87" s="995"/>
      <c r="BB87" s="177"/>
      <c r="BC87" s="130"/>
      <c r="BD87" s="173" t="str">
        <f t="shared" si="15"/>
        <v/>
      </c>
      <c r="BE87" s="149"/>
      <c r="BF87" s="149"/>
      <c r="BG87" s="149"/>
      <c r="BH87" s="149"/>
      <c r="BI87" s="130"/>
      <c r="BJ87" s="130"/>
      <c r="BK87" s="130"/>
      <c r="BL87" s="130"/>
      <c r="BM87" s="155"/>
      <c r="BN87" s="155"/>
      <c r="BO87" s="155"/>
      <c r="BP87" s="155"/>
      <c r="BQ87" s="156" t="str">
        <f t="shared" si="16"/>
        <v/>
      </c>
      <c r="BR87" s="157" t="str">
        <f t="shared" si="17"/>
        <v/>
      </c>
      <c r="BS87" s="304" t="s">
        <v>441</v>
      </c>
      <c r="BT87" s="149" t="s">
        <v>2706</v>
      </c>
      <c r="BU87" s="998"/>
      <c r="BV87" s="1039"/>
      <c r="BW87" s="1039"/>
      <c r="BX87" s="1241"/>
      <c r="BY87" s="1172"/>
      <c r="BZ87" s="1241"/>
    </row>
    <row r="88" spans="1:78" ht="290.25" customHeight="1" x14ac:dyDescent="0.2">
      <c r="A88" s="1280"/>
      <c r="B88" s="1148"/>
      <c r="C88" s="1282"/>
      <c r="D88" s="1219"/>
      <c r="E88" s="1025"/>
      <c r="F88" s="1028"/>
      <c r="G88" s="1039"/>
      <c r="H88" s="1236"/>
      <c r="I88" s="1148"/>
      <c r="J88" s="1034"/>
      <c r="K88" s="1037"/>
      <c r="L88" s="1039"/>
      <c r="M88" s="1070"/>
      <c r="N88" s="1039"/>
      <c r="O88" s="1039"/>
      <c r="P88" s="1072"/>
      <c r="Q88" s="1078"/>
      <c r="R88" s="995"/>
      <c r="S88" s="1057"/>
      <c r="T88" s="995"/>
      <c r="U88" s="1057"/>
      <c r="V88" s="995"/>
      <c r="W88" s="1057"/>
      <c r="X88" s="1060"/>
      <c r="Y88" s="1057"/>
      <c r="Z88" s="1057"/>
      <c r="AA88" s="1048"/>
      <c r="AB88" s="150">
        <v>4</v>
      </c>
      <c r="AC88" s="223" t="s">
        <v>445</v>
      </c>
      <c r="AD88" s="223" t="s">
        <v>354</v>
      </c>
      <c r="AE88" s="223" t="s">
        <v>446</v>
      </c>
      <c r="AF88" s="145" t="str">
        <f t="shared" si="11"/>
        <v>Probabilidad</v>
      </c>
      <c r="AG88" s="151" t="s">
        <v>281</v>
      </c>
      <c r="AH88" s="146">
        <f t="shared" si="12"/>
        <v>0.15</v>
      </c>
      <c r="AI88" s="151" t="s">
        <v>222</v>
      </c>
      <c r="AJ88" s="146">
        <f t="shared" si="13"/>
        <v>0.15</v>
      </c>
      <c r="AK88" s="147">
        <f t="shared" si="14"/>
        <v>0.3</v>
      </c>
      <c r="AL88" s="152">
        <f>IFERROR(IF(AND(AF87="Probabilidad",AF88="Probabilidad"),(AL87-(+AL87*AK88)),IF(AND(AF87="Impacto",AF88="Probabilidad"),(AL86-(+AL86*AK88)),IF(AF88="Impacto",AL87,""))),"")</f>
        <v>0.1512</v>
      </c>
      <c r="AM88" s="152">
        <f>IFERROR(IF(AND(AF87="Impacto",AF88="Impacto"),(AM87-(+AM87*AK88)),IF(AND(AF87="Probabilidad",AF88="Impacto"),(AM86-(+AM86*AK88)),IF(AF88="Probabilidad",AM87,""))),"")</f>
        <v>0.6</v>
      </c>
      <c r="AN88" s="153" t="s">
        <v>223</v>
      </c>
      <c r="AO88" s="153" t="s">
        <v>443</v>
      </c>
      <c r="AP88" s="153" t="s">
        <v>241</v>
      </c>
      <c r="AQ88" s="153" t="s">
        <v>226</v>
      </c>
      <c r="AR88" s="1239"/>
      <c r="AS88" s="1051"/>
      <c r="AT88" s="1051"/>
      <c r="AU88" s="1048"/>
      <c r="AV88" s="1051"/>
      <c r="AW88" s="1051"/>
      <c r="AX88" s="1048"/>
      <c r="AY88" s="1048"/>
      <c r="AZ88" s="1048"/>
      <c r="BA88" s="995"/>
      <c r="BB88" s="177"/>
      <c r="BC88" s="130"/>
      <c r="BD88" s="173" t="str">
        <f t="shared" si="15"/>
        <v/>
      </c>
      <c r="BE88" s="149"/>
      <c r="BF88" s="149"/>
      <c r="BG88" s="149"/>
      <c r="BH88" s="149"/>
      <c r="BI88" s="130"/>
      <c r="BJ88" s="130"/>
      <c r="BK88" s="130"/>
      <c r="BL88" s="130"/>
      <c r="BM88" s="155"/>
      <c r="BN88" s="155"/>
      <c r="BO88" s="155"/>
      <c r="BP88" s="155"/>
      <c r="BQ88" s="156" t="str">
        <f t="shared" si="16"/>
        <v/>
      </c>
      <c r="BR88" s="157" t="str">
        <f t="shared" si="17"/>
        <v/>
      </c>
      <c r="BS88" s="304" t="s">
        <v>445</v>
      </c>
      <c r="BT88" s="149" t="s">
        <v>2707</v>
      </c>
      <c r="BU88" s="998"/>
      <c r="BV88" s="1039"/>
      <c r="BW88" s="1039"/>
      <c r="BX88" s="1241"/>
      <c r="BY88" s="1172"/>
      <c r="BZ88" s="1241"/>
    </row>
    <row r="89" spans="1:78" ht="135.75" customHeight="1" x14ac:dyDescent="0.2">
      <c r="A89" s="1280"/>
      <c r="B89" s="1148"/>
      <c r="C89" s="1282"/>
      <c r="D89" s="1219"/>
      <c r="E89" s="1025"/>
      <c r="F89" s="1028"/>
      <c r="G89" s="1039"/>
      <c r="H89" s="1236"/>
      <c r="I89" s="1148"/>
      <c r="J89" s="1034"/>
      <c r="K89" s="1037"/>
      <c r="L89" s="1039"/>
      <c r="M89" s="1070"/>
      <c r="N89" s="1039"/>
      <c r="O89" s="1039"/>
      <c r="P89" s="1072"/>
      <c r="Q89" s="1078"/>
      <c r="R89" s="995"/>
      <c r="S89" s="1057"/>
      <c r="T89" s="995"/>
      <c r="U89" s="1057"/>
      <c r="V89" s="995"/>
      <c r="W89" s="1057"/>
      <c r="X89" s="1060"/>
      <c r="Y89" s="1057"/>
      <c r="Z89" s="1057"/>
      <c r="AA89" s="1048"/>
      <c r="AB89" s="150">
        <v>5</v>
      </c>
      <c r="AC89" s="223" t="s">
        <v>447</v>
      </c>
      <c r="AD89" s="223" t="s">
        <v>354</v>
      </c>
      <c r="AE89" s="223" t="s">
        <v>448</v>
      </c>
      <c r="AF89" s="145" t="str">
        <f t="shared" si="11"/>
        <v>Probabilidad</v>
      </c>
      <c r="AG89" s="151" t="s">
        <v>281</v>
      </c>
      <c r="AH89" s="146">
        <f t="shared" si="12"/>
        <v>0.15</v>
      </c>
      <c r="AI89" s="151" t="s">
        <v>222</v>
      </c>
      <c r="AJ89" s="146">
        <f t="shared" si="13"/>
        <v>0.15</v>
      </c>
      <c r="AK89" s="147">
        <f t="shared" si="14"/>
        <v>0.3</v>
      </c>
      <c r="AL89" s="152">
        <f>IFERROR(IF(AND(AF88="Probabilidad",AF89="Probabilidad"),(AL88-(+AL88*AK89)),IF(AND(AF88="Impacto",AF89="Probabilidad"),(AL87-(+AL87*AK89)),IF(AF89="Impacto",AL88,""))),"")</f>
        <v>0.10584</v>
      </c>
      <c r="AM89" s="152">
        <f>IFERROR(IF(AND(AF88="Impacto",AF89="Impacto"),(AM88-(+AM88*AK89)),IF(AND(AF88="Probabilidad",AF89="Impacto"),(AM87-(+AM87*AK89)),IF(AF89="Probabilidad",AM88,""))),"")</f>
        <v>0.6</v>
      </c>
      <c r="AN89" s="153" t="s">
        <v>223</v>
      </c>
      <c r="AO89" s="153" t="s">
        <v>240</v>
      </c>
      <c r="AP89" s="153" t="s">
        <v>241</v>
      </c>
      <c r="AQ89" s="153" t="s">
        <v>226</v>
      </c>
      <c r="AR89" s="1239"/>
      <c r="AS89" s="1051"/>
      <c r="AT89" s="1051"/>
      <c r="AU89" s="1048"/>
      <c r="AV89" s="1051"/>
      <c r="AW89" s="1051"/>
      <c r="AX89" s="1048"/>
      <c r="AY89" s="1048"/>
      <c r="AZ89" s="1048"/>
      <c r="BA89" s="995"/>
      <c r="BB89" s="177"/>
      <c r="BC89" s="130"/>
      <c r="BD89" s="173" t="str">
        <f t="shared" si="15"/>
        <v/>
      </c>
      <c r="BE89" s="149"/>
      <c r="BF89" s="149"/>
      <c r="BG89" s="149"/>
      <c r="BH89" s="149"/>
      <c r="BI89" s="130"/>
      <c r="BJ89" s="130"/>
      <c r="BK89" s="130"/>
      <c r="BL89" s="130"/>
      <c r="BM89" s="155"/>
      <c r="BN89" s="155"/>
      <c r="BO89" s="155"/>
      <c r="BP89" s="155"/>
      <c r="BQ89" s="156" t="str">
        <f t="shared" si="16"/>
        <v/>
      </c>
      <c r="BR89" s="157" t="str">
        <f t="shared" si="17"/>
        <v/>
      </c>
      <c r="BS89" s="304" t="s">
        <v>447</v>
      </c>
      <c r="BT89" s="149" t="s">
        <v>2708</v>
      </c>
      <c r="BU89" s="998"/>
      <c r="BV89" s="1039"/>
      <c r="BW89" s="1039"/>
      <c r="BX89" s="1241"/>
      <c r="BY89" s="1172"/>
      <c r="BZ89" s="1241"/>
    </row>
    <row r="90" spans="1:78" ht="135.75" customHeight="1" thickBot="1" x14ac:dyDescent="0.25">
      <c r="A90" s="1280"/>
      <c r="B90" s="1148"/>
      <c r="C90" s="1282"/>
      <c r="D90" s="1220"/>
      <c r="E90" s="1025"/>
      <c r="F90" s="1221"/>
      <c r="G90" s="1092"/>
      <c r="H90" s="1236"/>
      <c r="I90" s="1202"/>
      <c r="J90" s="1162"/>
      <c r="K90" s="1037"/>
      <c r="L90" s="1092"/>
      <c r="M90" s="1164"/>
      <c r="N90" s="1092"/>
      <c r="O90" s="1092"/>
      <c r="P90" s="1230"/>
      <c r="Q90" s="1229"/>
      <c r="R90" s="1062"/>
      <c r="S90" s="1112"/>
      <c r="T90" s="1062"/>
      <c r="U90" s="1112"/>
      <c r="V90" s="1062"/>
      <c r="W90" s="1112"/>
      <c r="X90" s="1096"/>
      <c r="Y90" s="1112"/>
      <c r="Z90" s="1112"/>
      <c r="AA90" s="1122"/>
      <c r="AB90" s="293">
        <v>6</v>
      </c>
      <c r="AC90" s="325" t="s">
        <v>449</v>
      </c>
      <c r="AD90" s="325" t="s">
        <v>354</v>
      </c>
      <c r="AE90" s="325" t="s">
        <v>450</v>
      </c>
      <c r="AF90" s="98" t="str">
        <f t="shared" si="11"/>
        <v>Probabilidad</v>
      </c>
      <c r="AG90" s="239" t="s">
        <v>281</v>
      </c>
      <c r="AH90" s="292">
        <f t="shared" si="12"/>
        <v>0.15</v>
      </c>
      <c r="AI90" s="239" t="s">
        <v>222</v>
      </c>
      <c r="AJ90" s="292">
        <f t="shared" si="13"/>
        <v>0.15</v>
      </c>
      <c r="AK90" s="294">
        <f t="shared" si="14"/>
        <v>0.3</v>
      </c>
      <c r="AL90" s="295">
        <f>IFERROR(IF(AND(AF89="Probabilidad",AF90="Probabilidad"),(AL89-(+AL89*AK90)),IF(AND(AF89="Impacto",AF90="Probabilidad"),(AL88-(+AL88*AK90)),IF(AF90="Impacto",AL89,""))),"")</f>
        <v>7.4088000000000001E-2</v>
      </c>
      <c r="AM90" s="295">
        <f>IFERROR(IF(AND(AF89="Impacto",AF90="Impacto"),(AM89-(+AM89*AK90)),IF(AND(AF89="Probabilidad",AF90="Impacto"),(AM88-(+AM88*AK90)),IF(AF90="Probabilidad",AM89,""))),"")</f>
        <v>0.6</v>
      </c>
      <c r="AN90" s="126" t="s">
        <v>223</v>
      </c>
      <c r="AO90" s="126" t="s">
        <v>240</v>
      </c>
      <c r="AP90" s="126" t="s">
        <v>225</v>
      </c>
      <c r="AQ90" s="126" t="s">
        <v>226</v>
      </c>
      <c r="AR90" s="1239"/>
      <c r="AS90" s="1093"/>
      <c r="AT90" s="1093"/>
      <c r="AU90" s="1122"/>
      <c r="AV90" s="1093"/>
      <c r="AW90" s="1093"/>
      <c r="AX90" s="1122"/>
      <c r="AY90" s="1122"/>
      <c r="AZ90" s="1122"/>
      <c r="BA90" s="1062"/>
      <c r="BB90" s="326"/>
      <c r="BC90" s="210"/>
      <c r="BD90" s="327" t="str">
        <f t="shared" si="15"/>
        <v/>
      </c>
      <c r="BE90" s="291"/>
      <c r="BF90" s="291"/>
      <c r="BG90" s="291"/>
      <c r="BH90" s="291"/>
      <c r="BI90" s="210"/>
      <c r="BJ90" s="210"/>
      <c r="BK90" s="210"/>
      <c r="BL90" s="210"/>
      <c r="BM90" s="297"/>
      <c r="BN90" s="297"/>
      <c r="BO90" s="297"/>
      <c r="BP90" s="297"/>
      <c r="BQ90" s="298" t="str">
        <f t="shared" si="16"/>
        <v/>
      </c>
      <c r="BR90" s="299" t="str">
        <f t="shared" si="17"/>
        <v/>
      </c>
      <c r="BS90" s="711" t="s">
        <v>449</v>
      </c>
      <c r="BT90" s="160" t="s">
        <v>2709</v>
      </c>
      <c r="BU90" s="998"/>
      <c r="BV90" s="1092"/>
      <c r="BW90" s="1092"/>
      <c r="BX90" s="1242"/>
      <c r="BY90" s="1173"/>
      <c r="BZ90" s="1242"/>
    </row>
    <row r="91" spans="1:78" ht="92.25" customHeight="1" x14ac:dyDescent="0.2">
      <c r="A91" s="1280"/>
      <c r="B91" s="1148"/>
      <c r="C91" s="1282"/>
      <c r="D91" s="1218" t="s">
        <v>209</v>
      </c>
      <c r="E91" s="1188" t="s">
        <v>398</v>
      </c>
      <c r="F91" s="1189">
        <v>4</v>
      </c>
      <c r="G91" s="1178" t="s">
        <v>426</v>
      </c>
      <c r="H91" s="1235"/>
      <c r="I91" s="1237"/>
      <c r="J91" s="1190" t="s">
        <v>451</v>
      </c>
      <c r="K91" s="1227" t="s">
        <v>213</v>
      </c>
      <c r="L91" s="1178" t="s">
        <v>214</v>
      </c>
      <c r="M91" s="1243" t="s">
        <v>452</v>
      </c>
      <c r="N91" s="1178"/>
      <c r="O91" s="1178"/>
      <c r="P91" s="1180" t="s">
        <v>453</v>
      </c>
      <c r="Q91" s="1246">
        <v>0.9</v>
      </c>
      <c r="R91" s="1169" t="s">
        <v>430</v>
      </c>
      <c r="S91" s="1182">
        <f>IF(R91="Muy Alta",100%,IF(R91="Alta",80%,IF(R91="Media",60%,IF(R91="Baja",40%,IF(R91="Muy Baja",20%,"")))))</f>
        <v>1</v>
      </c>
      <c r="T91" s="1169"/>
      <c r="U91" s="1182" t="str">
        <f>IF(T91="Catastrófico",100%,IF(T91="Mayor",80%,IF(T91="Moderado",60%,IF(T91="Menor",40%,IF(T91="Leve",20%,"")))))</f>
        <v/>
      </c>
      <c r="V91" s="1169" t="s">
        <v>251</v>
      </c>
      <c r="W91" s="1182">
        <f>IF(V91="Catastrófico",100%,IF(V91="Mayor",80%,IF(V91="Moderado",60%,IF(V91="Menor",40%,IF(V91="Leve",20%,"")))))</f>
        <v>0.4</v>
      </c>
      <c r="X91" s="1186" t="str">
        <f>IF(Y91=100%,"Catastrófico",IF(Y91=80%,"Mayor",IF(Y91=60%,"Moderado",IF(Y91=40%,"Menor",IF(Y91=20%,"Leve","")))))</f>
        <v>Menor</v>
      </c>
      <c r="Y91" s="1182">
        <f>IF(AND(U91="",W91=""),"",MAX(U91,W91))</f>
        <v>0.4</v>
      </c>
      <c r="Z91" s="1182" t="str">
        <f>CONCATENATE(R91,X91)</f>
        <v>Muy AltaMenor</v>
      </c>
      <c r="AA91" s="1168" t="str">
        <f>IF(Z91="Muy AltaLeve","Alto",IF(Z91="Muy AltaMenor","Alto",IF(Z91="Muy AltaModerado","Alto",IF(Z91="Muy AltaMayor","Alto",IF(Z91="Muy AltaCatastrófico","Extremo",IF(Z91="AltaLeve","Moderado",IF(Z91="AltaMenor","Moderado",IF(Z91="AltaModerado","Alto",IF(Z91="AltaMayor","Alto",IF(Z91="AltaCatastrófico","Extremo",IF(Z91="MediaLeve","Moderado",IF(Z91="MediaMenor","Moderado",IF(Z91="MediaModerado","Moderado",IF(Z91="MediaMayor","Alto",IF(Z91="MediaCatastrófico","Extremo",IF(Z91="BajaLeve","Bajo",IF(Z91="BajaMenor","Moderado",IF(Z91="BajaModerado","Moderado",IF(Z91="BajaMayor","Alto",IF(Z91="BajaCatastrófico","Extremo",IF(Z91="Muy BajaLeve","Bajo",IF(Z91="Muy BajaMenor","Bajo",IF(Z91="Muy BajaModerado","Moderado",IF(Z91="Muy BajaMayor","Alto",IF(Z91="Muy BajaCatastrófico","Extremo","")))))))))))))))))))))))))</f>
        <v>Alto</v>
      </c>
      <c r="AB91" s="242">
        <v>1</v>
      </c>
      <c r="AC91" s="328" t="s">
        <v>439</v>
      </c>
      <c r="AD91" s="328" t="s">
        <v>271</v>
      </c>
      <c r="AE91" s="328" t="s">
        <v>440</v>
      </c>
      <c r="AF91" s="243" t="str">
        <f t="shared" si="11"/>
        <v>Probabilidad</v>
      </c>
      <c r="AG91" s="244" t="s">
        <v>221</v>
      </c>
      <c r="AH91" s="241">
        <f t="shared" si="12"/>
        <v>0.25</v>
      </c>
      <c r="AI91" s="244" t="s">
        <v>222</v>
      </c>
      <c r="AJ91" s="241">
        <f t="shared" si="13"/>
        <v>0.15</v>
      </c>
      <c r="AK91" s="245">
        <f t="shared" si="14"/>
        <v>0.4</v>
      </c>
      <c r="AL91" s="246">
        <f>IFERROR(IF(AF91="Probabilidad",(S91-(+S91*AK91)),IF(AF91="Impacto",S91,"")),"")</f>
        <v>0.6</v>
      </c>
      <c r="AM91" s="246">
        <f>IFERROR(IF(AF91="Impacto",(Y91-(+Y91*AK91)),IF(AF91="Probabilidad",Y91,"")),"")</f>
        <v>0.4</v>
      </c>
      <c r="AN91" s="389" t="s">
        <v>223</v>
      </c>
      <c r="AO91" s="247" t="s">
        <v>224</v>
      </c>
      <c r="AP91" s="247" t="s">
        <v>241</v>
      </c>
      <c r="AQ91" s="247" t="s">
        <v>226</v>
      </c>
      <c r="AR91" s="1238" t="s">
        <v>454</v>
      </c>
      <c r="AS91" s="1185">
        <f>S91</f>
        <v>1</v>
      </c>
      <c r="AT91" s="1185">
        <f>IF(AL91="","",MIN(AL91:AL96))</f>
        <v>6.3504000000000005E-2</v>
      </c>
      <c r="AU91" s="1168" t="str">
        <f>IFERROR(IF(AT91="","",IF(AT91&lt;=0.2,"Muy Baja",IF(AT91&lt;=0.4,"Baja",IF(AT91&lt;=0.6,"Media",IF(AT91&lt;=0.8,"Alta","Muy Alta"))))),"")</f>
        <v>Muy Baja</v>
      </c>
      <c r="AV91" s="1185">
        <f>Y91</f>
        <v>0.4</v>
      </c>
      <c r="AW91" s="1185">
        <f>IF(AM91="","",MIN(AM91:AM96))</f>
        <v>0.4</v>
      </c>
      <c r="AX91" s="1168" t="str">
        <f>IFERROR(IF(AW91="","",IF(AW91&lt;=0.2,"Leve",IF(AW91&lt;=0.4,"Menor",IF(AW91&lt;=0.6,"Moderado",IF(AW91&lt;=0.8,"Mayor","Catastrófico"))))),"")</f>
        <v>Menor</v>
      </c>
      <c r="AY91" s="1168" t="str">
        <f>AA91</f>
        <v>Alto</v>
      </c>
      <c r="AZ91" s="1168" t="str">
        <f>IFERROR(IF(OR(AND(AU91="Muy Baja",AX91="Leve"),AND(AU91="Muy Baja",AX91="Menor"),AND(AU91="Baja",AX91="Leve")),"Bajo",IF(OR(AND(AU91="Muy baja",AX91="Moderado"),AND(AU91="Baja",AX91="Menor"),AND(AU91="Baja",AX91="Moderado"),AND(AU91="Media",AX91="Leve"),AND(AU91="Media",AX91="Menor"),AND(AU91="Media",AX91="Moderado"),AND(AU91="Alta",AX91="Leve"),AND(AU91="Alta",AX91="Menor")),"Moderado",IF(OR(AND(AU91="Muy Baja",AX91="Mayor"),AND(AU91="Baja",AX91="Mayor"),AND(AU91="Media",AX91="Mayor"),AND(AU91="Alta",AX91="Moderado"),AND(AU91="Alta",AX91="Mayor"),AND(AU91="Muy Alta",AX91="Leve"),AND(AU91="Muy Alta",AX91="Menor"),AND(AU91="Muy Alta",AX91="Moderado"),AND(AU91="Muy Alta",AX91="Mayor")),"Alto",IF(OR(AND(AU91="Muy Baja",AX91="Catastrófico"),AND(AU91="Baja",AX91="Catastrófico"),AND(AU91="Media",AX91="Catastrófico"),AND(AU91="Alta",AX91="Catastrófico"),AND(AU91="Muy Alta",AX91="Catastrófico")),"Extremo","")))),"")</f>
        <v>Bajo</v>
      </c>
      <c r="BA91" s="1169" t="s">
        <v>255</v>
      </c>
      <c r="BB91" s="248"/>
      <c r="BC91" s="248"/>
      <c r="BD91" s="268" t="str">
        <f t="shared" si="15"/>
        <v/>
      </c>
      <c r="BE91" s="240"/>
      <c r="BF91" s="240"/>
      <c r="BG91" s="240"/>
      <c r="BH91" s="240"/>
      <c r="BI91" s="248"/>
      <c r="BJ91" s="248"/>
      <c r="BK91" s="248"/>
      <c r="BL91" s="248"/>
      <c r="BM91" s="251"/>
      <c r="BN91" s="251"/>
      <c r="BO91" s="251"/>
      <c r="BP91" s="251"/>
      <c r="BQ91" s="252" t="str">
        <f t="shared" si="16"/>
        <v/>
      </c>
      <c r="BR91" s="253" t="str">
        <f t="shared" si="17"/>
        <v/>
      </c>
      <c r="BS91" s="710" t="s">
        <v>439</v>
      </c>
      <c r="BT91" s="149" t="s">
        <v>2705</v>
      </c>
      <c r="BU91" s="1215" t="s">
        <v>2718</v>
      </c>
      <c r="BV91" s="1252" t="s">
        <v>2711</v>
      </c>
      <c r="BW91" s="1252" t="s">
        <v>1386</v>
      </c>
      <c r="BX91" s="1254" t="s">
        <v>1386</v>
      </c>
      <c r="BY91" s="1535" t="s">
        <v>2719</v>
      </c>
      <c r="BZ91" s="1240"/>
    </row>
    <row r="92" spans="1:78" ht="92.25" customHeight="1" x14ac:dyDescent="0.2">
      <c r="A92" s="1280"/>
      <c r="B92" s="1148"/>
      <c r="C92" s="1282"/>
      <c r="D92" s="1219"/>
      <c r="E92" s="1025"/>
      <c r="F92" s="1028"/>
      <c r="G92" s="1039"/>
      <c r="H92" s="1236"/>
      <c r="I92" s="1148"/>
      <c r="J92" s="1034"/>
      <c r="K92" s="1037"/>
      <c r="L92" s="1039"/>
      <c r="M92" s="1244"/>
      <c r="N92" s="1039"/>
      <c r="O92" s="1039"/>
      <c r="P92" s="1072"/>
      <c r="Q92" s="1054"/>
      <c r="R92" s="995"/>
      <c r="S92" s="1057"/>
      <c r="T92" s="995"/>
      <c r="U92" s="1057"/>
      <c r="V92" s="995"/>
      <c r="W92" s="1057"/>
      <c r="X92" s="1060"/>
      <c r="Y92" s="1057"/>
      <c r="Z92" s="1057"/>
      <c r="AA92" s="1048"/>
      <c r="AB92" s="150">
        <v>2</v>
      </c>
      <c r="AC92" s="223" t="s">
        <v>455</v>
      </c>
      <c r="AD92" s="223" t="s">
        <v>354</v>
      </c>
      <c r="AE92" s="223" t="s">
        <v>442</v>
      </c>
      <c r="AF92" s="145" t="str">
        <f t="shared" si="11"/>
        <v>Probabilidad</v>
      </c>
      <c r="AG92" s="151" t="s">
        <v>221</v>
      </c>
      <c r="AH92" s="146">
        <f t="shared" si="12"/>
        <v>0.25</v>
      </c>
      <c r="AI92" s="151" t="s">
        <v>222</v>
      </c>
      <c r="AJ92" s="146">
        <f t="shared" si="13"/>
        <v>0.15</v>
      </c>
      <c r="AK92" s="147">
        <f t="shared" si="14"/>
        <v>0.4</v>
      </c>
      <c r="AL92" s="152">
        <f>IFERROR(IF(AND(AF91="Probabilidad",AF92="Probabilidad"),(AL91-(+AL91*AK92)),IF(AF92="Probabilidad",(S91-(+S91*AK92)),IF(AF92="Impacto",AL91,""))),"")</f>
        <v>0.36</v>
      </c>
      <c r="AM92" s="152">
        <f>IFERROR(IF(AND(AF91="Impacto",AF92="Impacto"),(AM91-(+AM91*AK92)),IF(AF92="Impacto",(Y91-(+Y91*AK92)),IF(AF92="Probabilidad",AM91,""))),"")</f>
        <v>0.4</v>
      </c>
      <c r="AN92" s="153" t="s">
        <v>223</v>
      </c>
      <c r="AO92" s="153" t="s">
        <v>443</v>
      </c>
      <c r="AP92" s="153" t="s">
        <v>444</v>
      </c>
      <c r="AQ92" s="153" t="s">
        <v>226</v>
      </c>
      <c r="AR92" s="1239"/>
      <c r="AS92" s="1051"/>
      <c r="AT92" s="1051"/>
      <c r="AU92" s="1048"/>
      <c r="AV92" s="1051"/>
      <c r="AW92" s="1051"/>
      <c r="AX92" s="1048"/>
      <c r="AY92" s="1048"/>
      <c r="AZ92" s="1048"/>
      <c r="BA92" s="995"/>
      <c r="BB92" s="130"/>
      <c r="BC92" s="130"/>
      <c r="BD92" s="173" t="str">
        <f t="shared" si="15"/>
        <v/>
      </c>
      <c r="BE92" s="149"/>
      <c r="BF92" s="149"/>
      <c r="BG92" s="149"/>
      <c r="BH92" s="149"/>
      <c r="BI92" s="130"/>
      <c r="BJ92" s="130"/>
      <c r="BK92" s="130"/>
      <c r="BL92" s="130"/>
      <c r="BM92" s="155"/>
      <c r="BN92" s="155"/>
      <c r="BO92" s="155"/>
      <c r="BP92" s="155"/>
      <c r="BQ92" s="156" t="str">
        <f t="shared" si="16"/>
        <v/>
      </c>
      <c r="BR92" s="157" t="str">
        <f t="shared" si="17"/>
        <v/>
      </c>
      <c r="BS92" s="304" t="s">
        <v>455</v>
      </c>
      <c r="BT92" s="149" t="s">
        <v>2706</v>
      </c>
      <c r="BU92" s="998"/>
      <c r="BV92" s="1016"/>
      <c r="BW92" s="1016"/>
      <c r="BX92" s="1255"/>
      <c r="BY92" s="1536"/>
      <c r="BZ92" s="1241"/>
    </row>
    <row r="93" spans="1:78" ht="92.25" customHeight="1" x14ac:dyDescent="0.2">
      <c r="A93" s="1280"/>
      <c r="B93" s="1148"/>
      <c r="C93" s="1282"/>
      <c r="D93" s="1219"/>
      <c r="E93" s="1025"/>
      <c r="F93" s="1028"/>
      <c r="G93" s="1039"/>
      <c r="H93" s="1236"/>
      <c r="I93" s="1148"/>
      <c r="J93" s="1034"/>
      <c r="K93" s="1037"/>
      <c r="L93" s="1039"/>
      <c r="M93" s="1244"/>
      <c r="N93" s="1039"/>
      <c r="O93" s="1039"/>
      <c r="P93" s="1072"/>
      <c r="Q93" s="1054"/>
      <c r="R93" s="995"/>
      <c r="S93" s="1057"/>
      <c r="T93" s="995"/>
      <c r="U93" s="1057"/>
      <c r="V93" s="995"/>
      <c r="W93" s="1057"/>
      <c r="X93" s="1060"/>
      <c r="Y93" s="1057"/>
      <c r="Z93" s="1057"/>
      <c r="AA93" s="1048"/>
      <c r="AB93" s="150">
        <v>3</v>
      </c>
      <c r="AC93" s="223" t="s">
        <v>456</v>
      </c>
      <c r="AD93" s="223" t="s">
        <v>277</v>
      </c>
      <c r="AE93" s="223" t="s">
        <v>457</v>
      </c>
      <c r="AF93" s="145" t="str">
        <f t="shared" si="11"/>
        <v>Probabilidad</v>
      </c>
      <c r="AG93" s="151" t="s">
        <v>221</v>
      </c>
      <c r="AH93" s="146">
        <f t="shared" si="12"/>
        <v>0.25</v>
      </c>
      <c r="AI93" s="151" t="s">
        <v>222</v>
      </c>
      <c r="AJ93" s="146">
        <f t="shared" si="13"/>
        <v>0.15</v>
      </c>
      <c r="AK93" s="147">
        <f t="shared" si="14"/>
        <v>0.4</v>
      </c>
      <c r="AL93" s="152">
        <f>IFERROR(IF(AND(AF92="Probabilidad",AF93="Probabilidad"),(AL92-(+AL92*AK93)),IF(AND(AF92="Impacto",AF93="Probabilidad"),(AL91-(+AL91*AK93)),IF(AF93="Impacto",AL92,""))),"")</f>
        <v>0.216</v>
      </c>
      <c r="AM93" s="152">
        <f>IFERROR(IF(AND(AF92="Impacto",AF93="Impacto"),(AM92-(+AM92*AK93)),IF(AND(AF92="Probabilidad",AF93="Impacto"),(AM91-(+AM91*AK93)),IF(AF93="Probabilidad",AM92,""))),"")</f>
        <v>0.4</v>
      </c>
      <c r="AN93" s="153" t="s">
        <v>223</v>
      </c>
      <c r="AO93" s="153" t="s">
        <v>443</v>
      </c>
      <c r="AP93" s="153" t="s">
        <v>444</v>
      </c>
      <c r="AQ93" s="153" t="s">
        <v>226</v>
      </c>
      <c r="AR93" s="1239"/>
      <c r="AS93" s="1051"/>
      <c r="AT93" s="1051"/>
      <c r="AU93" s="1048"/>
      <c r="AV93" s="1051"/>
      <c r="AW93" s="1051"/>
      <c r="AX93" s="1048"/>
      <c r="AY93" s="1048"/>
      <c r="AZ93" s="1048"/>
      <c r="BA93" s="995"/>
      <c r="BB93" s="130"/>
      <c r="BC93" s="130"/>
      <c r="BD93" s="173" t="str">
        <f t="shared" si="15"/>
        <v/>
      </c>
      <c r="BE93" s="149"/>
      <c r="BF93" s="149"/>
      <c r="BG93" s="149"/>
      <c r="BH93" s="149"/>
      <c r="BI93" s="130"/>
      <c r="BJ93" s="130"/>
      <c r="BK93" s="130"/>
      <c r="BL93" s="130"/>
      <c r="BM93" s="155"/>
      <c r="BN93" s="155"/>
      <c r="BO93" s="155"/>
      <c r="BP93" s="155"/>
      <c r="BQ93" s="156" t="str">
        <f t="shared" si="16"/>
        <v/>
      </c>
      <c r="BR93" s="157" t="str">
        <f t="shared" si="17"/>
        <v/>
      </c>
      <c r="BS93" s="304" t="s">
        <v>456</v>
      </c>
      <c r="BT93" s="149" t="s">
        <v>2720</v>
      </c>
      <c r="BU93" s="998"/>
      <c r="BV93" s="1016"/>
      <c r="BW93" s="1016"/>
      <c r="BX93" s="1255"/>
      <c r="BY93" s="1536"/>
      <c r="BZ93" s="1241"/>
    </row>
    <row r="94" spans="1:78" ht="92.25" customHeight="1" x14ac:dyDescent="0.2">
      <c r="A94" s="1280"/>
      <c r="B94" s="1148"/>
      <c r="C94" s="1282"/>
      <c r="D94" s="1219"/>
      <c r="E94" s="1025"/>
      <c r="F94" s="1028"/>
      <c r="G94" s="1039"/>
      <c r="H94" s="1236"/>
      <c r="I94" s="1148"/>
      <c r="J94" s="1034"/>
      <c r="K94" s="1037"/>
      <c r="L94" s="1039"/>
      <c r="M94" s="1244"/>
      <c r="N94" s="1039"/>
      <c r="O94" s="1039"/>
      <c r="P94" s="1072"/>
      <c r="Q94" s="1054"/>
      <c r="R94" s="995"/>
      <c r="S94" s="1057"/>
      <c r="T94" s="995"/>
      <c r="U94" s="1057"/>
      <c r="V94" s="995"/>
      <c r="W94" s="1057"/>
      <c r="X94" s="1060"/>
      <c r="Y94" s="1057"/>
      <c r="Z94" s="1057"/>
      <c r="AA94" s="1048"/>
      <c r="AB94" s="150">
        <v>4</v>
      </c>
      <c r="AC94" s="223" t="s">
        <v>458</v>
      </c>
      <c r="AD94" s="223" t="s">
        <v>277</v>
      </c>
      <c r="AE94" s="223" t="s">
        <v>459</v>
      </c>
      <c r="AF94" s="145" t="str">
        <f t="shared" si="11"/>
        <v>Probabilidad</v>
      </c>
      <c r="AG94" s="151" t="s">
        <v>221</v>
      </c>
      <c r="AH94" s="146">
        <f t="shared" si="12"/>
        <v>0.25</v>
      </c>
      <c r="AI94" s="151" t="s">
        <v>222</v>
      </c>
      <c r="AJ94" s="146">
        <f t="shared" si="13"/>
        <v>0.15</v>
      </c>
      <c r="AK94" s="147">
        <f t="shared" si="14"/>
        <v>0.4</v>
      </c>
      <c r="AL94" s="152">
        <f>IFERROR(IF(AND(AF93="Probabilidad",AF94="Probabilidad"),(AL93-(+AL93*AK94)),IF(AND(AF93="Impacto",AF94="Probabilidad"),(AL92-(+AL92*AK94)),IF(AF94="Impacto",AL93,""))),"")</f>
        <v>0.12959999999999999</v>
      </c>
      <c r="AM94" s="152">
        <f>IFERROR(IF(AND(AF93="Impacto",AF94="Impacto"),(AM93-(+AM93*AK94)),IF(AND(AF93="Probabilidad",AF94="Impacto"),(AM92-(+AM92*AK94)),IF(AF94="Probabilidad",AM93,""))),"")</f>
        <v>0.4</v>
      </c>
      <c r="AN94" s="153" t="s">
        <v>223</v>
      </c>
      <c r="AO94" s="153" t="s">
        <v>443</v>
      </c>
      <c r="AP94" s="153" t="s">
        <v>444</v>
      </c>
      <c r="AQ94" s="153" t="s">
        <v>226</v>
      </c>
      <c r="AR94" s="1239"/>
      <c r="AS94" s="1051"/>
      <c r="AT94" s="1051"/>
      <c r="AU94" s="1048"/>
      <c r="AV94" s="1051"/>
      <c r="AW94" s="1051"/>
      <c r="AX94" s="1048"/>
      <c r="AY94" s="1048"/>
      <c r="AZ94" s="1048"/>
      <c r="BA94" s="995"/>
      <c r="BB94" s="130"/>
      <c r="BC94" s="130"/>
      <c r="BD94" s="173" t="str">
        <f t="shared" si="15"/>
        <v/>
      </c>
      <c r="BE94" s="149"/>
      <c r="BF94" s="149"/>
      <c r="BG94" s="149"/>
      <c r="BH94" s="149"/>
      <c r="BI94" s="130"/>
      <c r="BJ94" s="130"/>
      <c r="BK94" s="130"/>
      <c r="BL94" s="130"/>
      <c r="BM94" s="155"/>
      <c r="BN94" s="155"/>
      <c r="BO94" s="155"/>
      <c r="BP94" s="155"/>
      <c r="BQ94" s="156" t="str">
        <f t="shared" si="16"/>
        <v/>
      </c>
      <c r="BR94" s="157" t="str">
        <f t="shared" si="17"/>
        <v/>
      </c>
      <c r="BS94" s="304" t="s">
        <v>458</v>
      </c>
      <c r="BT94" s="149" t="s">
        <v>2721</v>
      </c>
      <c r="BU94" s="998"/>
      <c r="BV94" s="1016"/>
      <c r="BW94" s="1016"/>
      <c r="BX94" s="1255"/>
      <c r="BY94" s="1536"/>
      <c r="BZ94" s="1241"/>
    </row>
    <row r="95" spans="1:78" ht="167.25" customHeight="1" x14ac:dyDescent="0.2">
      <c r="A95" s="1280"/>
      <c r="B95" s="1148"/>
      <c r="C95" s="1282"/>
      <c r="D95" s="1219"/>
      <c r="E95" s="1025"/>
      <c r="F95" s="1028"/>
      <c r="G95" s="1039"/>
      <c r="H95" s="1236"/>
      <c r="I95" s="1148"/>
      <c r="J95" s="1034"/>
      <c r="K95" s="1037"/>
      <c r="L95" s="1039"/>
      <c r="M95" s="1244"/>
      <c r="N95" s="1039"/>
      <c r="O95" s="1039"/>
      <c r="P95" s="1072"/>
      <c r="Q95" s="1054"/>
      <c r="R95" s="995"/>
      <c r="S95" s="1057"/>
      <c r="T95" s="995"/>
      <c r="U95" s="1057"/>
      <c r="V95" s="995"/>
      <c r="W95" s="1057"/>
      <c r="X95" s="1060"/>
      <c r="Y95" s="1057"/>
      <c r="Z95" s="1057"/>
      <c r="AA95" s="1048"/>
      <c r="AB95" s="150">
        <v>5</v>
      </c>
      <c r="AC95" s="223" t="s">
        <v>447</v>
      </c>
      <c r="AD95" s="223" t="s">
        <v>277</v>
      </c>
      <c r="AE95" s="223" t="s">
        <v>448</v>
      </c>
      <c r="AF95" s="145" t="str">
        <f t="shared" si="11"/>
        <v>Probabilidad</v>
      </c>
      <c r="AG95" s="151" t="s">
        <v>281</v>
      </c>
      <c r="AH95" s="146">
        <f t="shared" si="12"/>
        <v>0.15</v>
      </c>
      <c r="AI95" s="151" t="s">
        <v>222</v>
      </c>
      <c r="AJ95" s="146">
        <f t="shared" si="13"/>
        <v>0.15</v>
      </c>
      <c r="AK95" s="147">
        <f t="shared" si="14"/>
        <v>0.3</v>
      </c>
      <c r="AL95" s="152">
        <f>IFERROR(IF(AND(AF94="Probabilidad",AF95="Probabilidad"),(AL94-(+AL94*AK95)),IF(AND(AF94="Impacto",AF95="Probabilidad"),(AL93-(+AL93*AK95)),IF(AF95="Impacto",AL94,""))),"")</f>
        <v>9.0719999999999995E-2</v>
      </c>
      <c r="AM95" s="152">
        <f>IFERROR(IF(AND(AF94="Impacto",AF95="Impacto"),(AM94-(+AM94*AK95)),IF(AND(AF94="Probabilidad",AF95="Impacto"),(AM93-(+AM93*AK95)),IF(AF95="Probabilidad",AM94,""))),"")</f>
        <v>0.4</v>
      </c>
      <c r="AN95" s="153" t="s">
        <v>223</v>
      </c>
      <c r="AO95" s="153" t="s">
        <v>240</v>
      </c>
      <c r="AP95" s="153" t="s">
        <v>241</v>
      </c>
      <c r="AQ95" s="153" t="s">
        <v>226</v>
      </c>
      <c r="AR95" s="1239"/>
      <c r="AS95" s="1051"/>
      <c r="AT95" s="1051"/>
      <c r="AU95" s="1048"/>
      <c r="AV95" s="1051"/>
      <c r="AW95" s="1051"/>
      <c r="AX95" s="1048"/>
      <c r="AY95" s="1048"/>
      <c r="AZ95" s="1048"/>
      <c r="BA95" s="995"/>
      <c r="BB95" s="130"/>
      <c r="BC95" s="130"/>
      <c r="BD95" s="173" t="str">
        <f t="shared" si="15"/>
        <v/>
      </c>
      <c r="BE95" s="149"/>
      <c r="BF95" s="149"/>
      <c r="BG95" s="149"/>
      <c r="BH95" s="149"/>
      <c r="BI95" s="130"/>
      <c r="BJ95" s="130"/>
      <c r="BK95" s="130"/>
      <c r="BL95" s="130"/>
      <c r="BM95" s="155"/>
      <c r="BN95" s="155"/>
      <c r="BO95" s="155"/>
      <c r="BP95" s="155"/>
      <c r="BQ95" s="156" t="str">
        <f t="shared" si="16"/>
        <v/>
      </c>
      <c r="BR95" s="157" t="str">
        <f t="shared" si="17"/>
        <v/>
      </c>
      <c r="BS95" s="304" t="s">
        <v>447</v>
      </c>
      <c r="BT95" s="28" t="s">
        <v>2708</v>
      </c>
      <c r="BU95" s="998"/>
      <c r="BV95" s="1016"/>
      <c r="BW95" s="1016"/>
      <c r="BX95" s="1255"/>
      <c r="BY95" s="1536"/>
      <c r="BZ95" s="1241"/>
    </row>
    <row r="96" spans="1:78" ht="59.25" customHeight="1" thickBot="1" x14ac:dyDescent="0.25">
      <c r="A96" s="1280"/>
      <c r="B96" s="1148"/>
      <c r="C96" s="1282"/>
      <c r="D96" s="1220"/>
      <c r="E96" s="1025"/>
      <c r="F96" s="1221"/>
      <c r="G96" s="1092"/>
      <c r="H96" s="1236"/>
      <c r="I96" s="1202"/>
      <c r="J96" s="1162"/>
      <c r="K96" s="1037"/>
      <c r="L96" s="1092"/>
      <c r="M96" s="1245"/>
      <c r="N96" s="1092"/>
      <c r="O96" s="1092"/>
      <c r="P96" s="1230"/>
      <c r="Q96" s="1247"/>
      <c r="R96" s="1062"/>
      <c r="S96" s="1112"/>
      <c r="T96" s="1062"/>
      <c r="U96" s="1112"/>
      <c r="V96" s="1062"/>
      <c r="W96" s="1112"/>
      <c r="X96" s="1096"/>
      <c r="Y96" s="1112"/>
      <c r="Z96" s="1112"/>
      <c r="AA96" s="1122"/>
      <c r="AB96" s="293">
        <v>6</v>
      </c>
      <c r="AC96" s="325" t="s">
        <v>449</v>
      </c>
      <c r="AD96" s="325" t="s">
        <v>277</v>
      </c>
      <c r="AE96" s="325" t="s">
        <v>450</v>
      </c>
      <c r="AF96" s="98" t="str">
        <f t="shared" si="11"/>
        <v>Probabilidad</v>
      </c>
      <c r="AG96" s="239" t="s">
        <v>281</v>
      </c>
      <c r="AH96" s="292">
        <f t="shared" si="12"/>
        <v>0.15</v>
      </c>
      <c r="AI96" s="239" t="s">
        <v>222</v>
      </c>
      <c r="AJ96" s="292">
        <f t="shared" si="13"/>
        <v>0.15</v>
      </c>
      <c r="AK96" s="294">
        <f t="shared" si="14"/>
        <v>0.3</v>
      </c>
      <c r="AL96" s="295">
        <f>IFERROR(IF(AND(AF95="Probabilidad",AF96="Probabilidad"),(AL95-(+AL95*AK96)),IF(AND(AF95="Impacto",AF96="Probabilidad"),(AL94-(+AL94*AK96)),IF(AF96="Impacto",AL95,""))),"")</f>
        <v>6.3504000000000005E-2</v>
      </c>
      <c r="AM96" s="295">
        <f>IFERROR(IF(AND(AF95="Impacto",AF96="Impacto"),(AM95-(+AM95*AK96)),IF(AND(AF95="Probabilidad",AF96="Impacto"),(AM94-(+AM94*AK96)),IF(AF96="Probabilidad",AM95,""))),"")</f>
        <v>0.4</v>
      </c>
      <c r="AN96" s="126" t="s">
        <v>223</v>
      </c>
      <c r="AO96" s="126" t="s">
        <v>240</v>
      </c>
      <c r="AP96" s="126" t="s">
        <v>225</v>
      </c>
      <c r="AQ96" s="126" t="s">
        <v>226</v>
      </c>
      <c r="AR96" s="1239"/>
      <c r="AS96" s="1093"/>
      <c r="AT96" s="1093"/>
      <c r="AU96" s="1122"/>
      <c r="AV96" s="1093"/>
      <c r="AW96" s="1093"/>
      <c r="AX96" s="1122"/>
      <c r="AY96" s="1122"/>
      <c r="AZ96" s="1122"/>
      <c r="BA96" s="1062"/>
      <c r="BB96" s="210"/>
      <c r="BC96" s="210"/>
      <c r="BD96" s="327" t="str">
        <f t="shared" si="15"/>
        <v/>
      </c>
      <c r="BE96" s="291"/>
      <c r="BF96" s="291"/>
      <c r="BG96" s="291"/>
      <c r="BH96" s="291"/>
      <c r="BI96" s="210"/>
      <c r="BJ96" s="210"/>
      <c r="BK96" s="210"/>
      <c r="BL96" s="210"/>
      <c r="BM96" s="297"/>
      <c r="BN96" s="297"/>
      <c r="BO96" s="297"/>
      <c r="BP96" s="297"/>
      <c r="BQ96" s="298" t="str">
        <f t="shared" si="16"/>
        <v/>
      </c>
      <c r="BR96" s="299" t="str">
        <f t="shared" si="17"/>
        <v/>
      </c>
      <c r="BS96" s="711" t="s">
        <v>449</v>
      </c>
      <c r="BT96" s="160" t="s">
        <v>2709</v>
      </c>
      <c r="BU96" s="1251"/>
      <c r="BV96" s="1253"/>
      <c r="BW96" s="1253"/>
      <c r="BX96" s="1256"/>
      <c r="BY96" s="1537"/>
      <c r="BZ96" s="1242"/>
    </row>
    <row r="97" spans="1:78" ht="93.75" customHeight="1" x14ac:dyDescent="0.2">
      <c r="A97" s="1280"/>
      <c r="B97" s="1148"/>
      <c r="C97" s="1282"/>
      <c r="D97" s="1218" t="s">
        <v>209</v>
      </c>
      <c r="E97" s="1188" t="s">
        <v>398</v>
      </c>
      <c r="F97" s="1189">
        <v>5</v>
      </c>
      <c r="G97" s="1178" t="s">
        <v>460</v>
      </c>
      <c r="H97" s="1177"/>
      <c r="I97" s="1169"/>
      <c r="J97" s="1190" t="s">
        <v>461</v>
      </c>
      <c r="K97" s="1227" t="s">
        <v>313</v>
      </c>
      <c r="L97" s="1178" t="s">
        <v>214</v>
      </c>
      <c r="M97" s="1184" t="s">
        <v>462</v>
      </c>
      <c r="N97" s="1178"/>
      <c r="O97" s="1178"/>
      <c r="P97" s="1249" t="s">
        <v>463</v>
      </c>
      <c r="Q97" s="1246">
        <v>0.9</v>
      </c>
      <c r="R97" s="1169" t="s">
        <v>430</v>
      </c>
      <c r="S97" s="1182">
        <f>IF(R97="Muy Alta",100%,IF(R97="Alta",80%,IF(R97="Media",60%,IF(R97="Baja",40%,IF(R97="Muy Baja",20%,"")))))</f>
        <v>1</v>
      </c>
      <c r="T97" s="1169"/>
      <c r="U97" s="1182" t="str">
        <f>IF(T97="Catastrófico",100%,IF(T97="Mayor",80%,IF(T97="Moderado",60%,IF(T97="Menor",40%,IF(T97="Leve",20%,"")))))</f>
        <v/>
      </c>
      <c r="V97" s="1169" t="s">
        <v>218</v>
      </c>
      <c r="W97" s="1182">
        <f>IF(V97="Catastrófico",100%,IF(V97="Mayor",80%,IF(V97="Moderado",60%,IF(V97="Menor",40%,IF(V97="Leve",20%,"")))))</f>
        <v>0.6</v>
      </c>
      <c r="X97" s="1186" t="str">
        <f>IF(Y97=100%,"Catastrófico",IF(Y97=80%,"Mayor",IF(Y97=60%,"Moderado",IF(Y97=40%,"Menor",IF(Y97=20%,"Leve","")))))</f>
        <v>Moderado</v>
      </c>
      <c r="Y97" s="1182">
        <f>IF(AND(U97="",W97=""),"",MAX(U97,W97))</f>
        <v>0.6</v>
      </c>
      <c r="Z97" s="1182" t="str">
        <f>CONCATENATE(R97,X97)</f>
        <v>Muy AltaModerado</v>
      </c>
      <c r="AA97" s="1168" t="str">
        <f>IF(Z97="Muy AltaLeve","Alto",IF(Z97="Muy AltaMenor","Alto",IF(Z97="Muy AltaModerado","Alto",IF(Z97="Muy AltaMayor","Alto",IF(Z97="Muy AltaCatastrófico","Extremo",IF(Z97="AltaLeve","Moderado",IF(Z97="AltaMenor","Moderado",IF(Z97="AltaModerado","Alto",IF(Z97="AltaMayor","Alto",IF(Z97="AltaCatastrófico","Extremo",IF(Z97="MediaLeve","Moderado",IF(Z97="MediaMenor","Moderado",IF(Z97="MediaModerado","Moderado",IF(Z97="MediaMayor","Alto",IF(Z97="MediaCatastrófico","Extremo",IF(Z97="BajaLeve","Bajo",IF(Z97="BajaMenor","Moderado",IF(Z97="BajaModerado","Moderado",IF(Z97="BajaMayor","Alto",IF(Z97="BajaCatastrófico","Extremo",IF(Z97="Muy BajaLeve","Bajo",IF(Z97="Muy BajaMenor","Bajo",IF(Z97="Muy BajaModerado","Moderado",IF(Z97="Muy BajaMayor","Alto",IF(Z97="Muy BajaCatastrófico","Extremo","")))))))))))))))))))))))))</f>
        <v>Alto</v>
      </c>
      <c r="AB97" s="242">
        <v>1</v>
      </c>
      <c r="AC97" s="240" t="s">
        <v>464</v>
      </c>
      <c r="AD97" s="328" t="s">
        <v>271</v>
      </c>
      <c r="AE97" s="240" t="s">
        <v>465</v>
      </c>
      <c r="AF97" s="243" t="str">
        <f t="shared" si="11"/>
        <v>Probabilidad</v>
      </c>
      <c r="AG97" s="244" t="s">
        <v>221</v>
      </c>
      <c r="AH97" s="241">
        <f t="shared" si="12"/>
        <v>0.25</v>
      </c>
      <c r="AI97" s="244" t="s">
        <v>222</v>
      </c>
      <c r="AJ97" s="241">
        <f t="shared" si="13"/>
        <v>0.15</v>
      </c>
      <c r="AK97" s="245">
        <f t="shared" si="14"/>
        <v>0.4</v>
      </c>
      <c r="AL97" s="246">
        <f>IFERROR(IF(AF97="Probabilidad",(S97-(+S97*AK97)),IF(AF97="Impacto",S97,"")),"")</f>
        <v>0.6</v>
      </c>
      <c r="AM97" s="246">
        <f>IFERROR(IF(AF97="Impacto",(Y97-(+Y97*AK97)),IF(AF97="Probabilidad",Y97,"")),"")</f>
        <v>0.6</v>
      </c>
      <c r="AN97" s="389" t="s">
        <v>223</v>
      </c>
      <c r="AO97" s="247" t="s">
        <v>224</v>
      </c>
      <c r="AP97" s="247" t="s">
        <v>241</v>
      </c>
      <c r="AQ97" s="247" t="s">
        <v>226</v>
      </c>
      <c r="AR97" s="1238" t="s">
        <v>466</v>
      </c>
      <c r="AS97" s="1185">
        <f>S97</f>
        <v>1</v>
      </c>
      <c r="AT97" s="1185">
        <f>IF(AL97="","",MIN(AL97:AL102))</f>
        <v>6.3504000000000005E-2</v>
      </c>
      <c r="AU97" s="1168" t="str">
        <f>IFERROR(IF(AT97="","",IF(AT97&lt;=0.2,"Muy Baja",IF(AT97&lt;=0.4,"Baja",IF(AT97&lt;=0.6,"Media",IF(AT97&lt;=0.8,"Alta","Muy Alta"))))),"")</f>
        <v>Muy Baja</v>
      </c>
      <c r="AV97" s="1185">
        <f>Y97</f>
        <v>0.6</v>
      </c>
      <c r="AW97" s="1185">
        <f>IF(AM97="","",MIN(AM97:AM102))</f>
        <v>0.6</v>
      </c>
      <c r="AX97" s="1168" t="str">
        <f>IFERROR(IF(AW97="","",IF(AW97&lt;=0.2,"Leve",IF(AW97&lt;=0.4,"Menor",IF(AW97&lt;=0.6,"Moderado",IF(AW97&lt;=0.8,"Mayor","Catastrófico"))))),"")</f>
        <v>Moderado</v>
      </c>
      <c r="AY97" s="1168" t="str">
        <f>AA97</f>
        <v>Alto</v>
      </c>
      <c r="AZ97" s="1168" t="str">
        <f>IFERROR(IF(OR(AND(AU97="Muy Baja",AX97="Leve"),AND(AU97="Muy Baja",AX97="Menor"),AND(AU97="Baja",AX97="Leve")),"Bajo",IF(OR(AND(AU97="Muy baja",AX97="Moderado"),AND(AU97="Baja",AX97="Menor"),AND(AU97="Baja",AX97="Moderado"),AND(AU97="Media",AX97="Leve"),AND(AU97="Media",AX97="Menor"),AND(AU97="Media",AX97="Moderado"),AND(AU97="Alta",AX97="Leve"),AND(AU97="Alta",AX97="Menor")),"Moderado",IF(OR(AND(AU97="Muy Baja",AX97="Mayor"),AND(AU97="Baja",AX97="Mayor"),AND(AU97="Media",AX97="Mayor"),AND(AU97="Alta",AX97="Moderado"),AND(AU97="Alta",AX97="Mayor"),AND(AU97="Muy Alta",AX97="Leve"),AND(AU97="Muy Alta",AX97="Menor"),AND(AU97="Muy Alta",AX97="Moderado"),AND(AU97="Muy Alta",AX97="Mayor")),"Alto",IF(OR(AND(AU97="Muy Baja",AX97="Catastrófico"),AND(AU97="Baja",AX97="Catastrófico"),AND(AU97="Media",AX97="Catastrófico"),AND(AU97="Alta",AX97="Catastrófico"),AND(AU97="Muy Alta",AX97="Catastrófico")),"Extremo","")))),"")</f>
        <v>Moderado</v>
      </c>
      <c r="BA97" s="1169" t="s">
        <v>228</v>
      </c>
      <c r="BB97" s="383" t="s">
        <v>467</v>
      </c>
      <c r="BC97" s="384" t="s">
        <v>468</v>
      </c>
      <c r="BD97" s="268">
        <f t="shared" si="15"/>
        <v>4</v>
      </c>
      <c r="BE97" s="371">
        <v>1</v>
      </c>
      <c r="BF97" s="372">
        <v>1</v>
      </c>
      <c r="BG97" s="372">
        <v>1</v>
      </c>
      <c r="BH97" s="372">
        <v>1</v>
      </c>
      <c r="BI97" s="392" t="s">
        <v>469</v>
      </c>
      <c r="BJ97" s="392" t="s">
        <v>470</v>
      </c>
      <c r="BK97" s="248" t="s">
        <v>2722</v>
      </c>
      <c r="BL97" s="248" t="s">
        <v>2723</v>
      </c>
      <c r="BM97" s="721">
        <v>1</v>
      </c>
      <c r="BN97" s="251">
        <v>1</v>
      </c>
      <c r="BO97" s="251"/>
      <c r="BP97" s="251"/>
      <c r="BQ97" s="252">
        <f t="shared" si="16"/>
        <v>2</v>
      </c>
      <c r="BR97" s="253">
        <f t="shared" si="17"/>
        <v>0.5</v>
      </c>
      <c r="BS97" s="710" t="s">
        <v>464</v>
      </c>
      <c r="BT97" s="149" t="s">
        <v>2724</v>
      </c>
      <c r="BU97" s="1259" t="s">
        <v>2725</v>
      </c>
      <c r="BV97" s="1178" t="s">
        <v>2711</v>
      </c>
      <c r="BW97" s="1178" t="s">
        <v>1386</v>
      </c>
      <c r="BX97" s="1240" t="s">
        <v>1386</v>
      </c>
      <c r="BY97" s="1066" t="s">
        <v>2726</v>
      </c>
      <c r="BZ97" s="1240"/>
    </row>
    <row r="98" spans="1:78" ht="93.75" customHeight="1" x14ac:dyDescent="0.2">
      <c r="A98" s="1280"/>
      <c r="B98" s="1148"/>
      <c r="C98" s="1282"/>
      <c r="D98" s="1219"/>
      <c r="E98" s="1025"/>
      <c r="F98" s="1028"/>
      <c r="G98" s="1039"/>
      <c r="H98" s="1031"/>
      <c r="I98" s="995"/>
      <c r="J98" s="1034"/>
      <c r="K98" s="1037"/>
      <c r="L98" s="1039"/>
      <c r="M98" s="1042"/>
      <c r="N98" s="1039"/>
      <c r="O98" s="1039"/>
      <c r="P98" s="1045"/>
      <c r="Q98" s="1054"/>
      <c r="R98" s="995"/>
      <c r="S98" s="1057"/>
      <c r="T98" s="995"/>
      <c r="U98" s="1057"/>
      <c r="V98" s="995"/>
      <c r="W98" s="1057"/>
      <c r="X98" s="1060"/>
      <c r="Y98" s="1057"/>
      <c r="Z98" s="1057"/>
      <c r="AA98" s="1048"/>
      <c r="AB98" s="150">
        <v>2</v>
      </c>
      <c r="AC98" s="149" t="s">
        <v>471</v>
      </c>
      <c r="AD98" s="223" t="s">
        <v>277</v>
      </c>
      <c r="AE98" s="149" t="s">
        <v>472</v>
      </c>
      <c r="AF98" s="145" t="str">
        <f t="shared" si="11"/>
        <v>Probabilidad</v>
      </c>
      <c r="AG98" s="151" t="s">
        <v>221</v>
      </c>
      <c r="AH98" s="146">
        <f t="shared" si="12"/>
        <v>0.25</v>
      </c>
      <c r="AI98" s="151" t="s">
        <v>222</v>
      </c>
      <c r="AJ98" s="146">
        <f t="shared" si="13"/>
        <v>0.15</v>
      </c>
      <c r="AK98" s="147">
        <f t="shared" si="14"/>
        <v>0.4</v>
      </c>
      <c r="AL98" s="152">
        <f>IFERROR(IF(AND(AF97="Probabilidad",AF98="Probabilidad"),(AL97-(+AL97*AK98)),IF(AF98="Probabilidad",(S97-(+S97*AK98)),IF(AF98="Impacto",AL97,""))),"")</f>
        <v>0.36</v>
      </c>
      <c r="AM98" s="152">
        <f>IFERROR(IF(AND(AF97="Impacto",AF98="Impacto"),(AM97-(+AM97*AK98)),IF(AF98="Impacto",(Y97-(+Y97*AK98)),IF(AF98="Probabilidad",AM97,""))),"")</f>
        <v>0.6</v>
      </c>
      <c r="AN98" s="153" t="s">
        <v>223</v>
      </c>
      <c r="AO98" s="153" t="s">
        <v>443</v>
      </c>
      <c r="AP98" s="153" t="s">
        <v>444</v>
      </c>
      <c r="AQ98" s="153" t="s">
        <v>226</v>
      </c>
      <c r="AR98" s="1239"/>
      <c r="AS98" s="1051"/>
      <c r="AT98" s="1051"/>
      <c r="AU98" s="1048"/>
      <c r="AV98" s="1051"/>
      <c r="AW98" s="1051"/>
      <c r="AX98" s="1048"/>
      <c r="AY98" s="1048"/>
      <c r="AZ98" s="1048"/>
      <c r="BA98" s="995"/>
      <c r="BB98" s="130"/>
      <c r="BC98" s="130"/>
      <c r="BD98" s="173" t="str">
        <f t="shared" si="15"/>
        <v/>
      </c>
      <c r="BE98" s="149"/>
      <c r="BF98" s="149"/>
      <c r="BG98" s="149"/>
      <c r="BH98" s="149"/>
      <c r="BI98" s="130"/>
      <c r="BJ98" s="130"/>
      <c r="BK98" s="130"/>
      <c r="BL98" s="130"/>
      <c r="BM98" s="155"/>
      <c r="BN98" s="155"/>
      <c r="BO98" s="155"/>
      <c r="BP98" s="155"/>
      <c r="BQ98" s="156" t="str">
        <f t="shared" si="16"/>
        <v/>
      </c>
      <c r="BR98" s="157" t="str">
        <f t="shared" si="17"/>
        <v/>
      </c>
      <c r="BS98" s="304" t="s">
        <v>471</v>
      </c>
      <c r="BT98" s="149" t="s">
        <v>2706</v>
      </c>
      <c r="BU98" s="1260"/>
      <c r="BV98" s="1039"/>
      <c r="BW98" s="1039"/>
      <c r="BX98" s="1241"/>
      <c r="BY98" s="1172"/>
      <c r="BZ98" s="1241"/>
    </row>
    <row r="99" spans="1:78" ht="93.75" customHeight="1" x14ac:dyDescent="0.2">
      <c r="A99" s="1280"/>
      <c r="B99" s="1148"/>
      <c r="C99" s="1282"/>
      <c r="D99" s="1219"/>
      <c r="E99" s="1025"/>
      <c r="F99" s="1028"/>
      <c r="G99" s="1039"/>
      <c r="H99" s="1031"/>
      <c r="I99" s="995"/>
      <c r="J99" s="1034"/>
      <c r="K99" s="1037"/>
      <c r="L99" s="1039"/>
      <c r="M99" s="1042"/>
      <c r="N99" s="1039"/>
      <c r="O99" s="1039"/>
      <c r="P99" s="1045"/>
      <c r="Q99" s="1054"/>
      <c r="R99" s="995"/>
      <c r="S99" s="1057"/>
      <c r="T99" s="995"/>
      <c r="U99" s="1057"/>
      <c r="V99" s="995"/>
      <c r="W99" s="1057"/>
      <c r="X99" s="1060"/>
      <c r="Y99" s="1057"/>
      <c r="Z99" s="1057"/>
      <c r="AA99" s="1048"/>
      <c r="AB99" s="150">
        <v>3</v>
      </c>
      <c r="AC99" s="149" t="s">
        <v>473</v>
      </c>
      <c r="AD99" s="223" t="s">
        <v>354</v>
      </c>
      <c r="AE99" s="149" t="s">
        <v>474</v>
      </c>
      <c r="AF99" s="145" t="str">
        <f t="shared" si="11"/>
        <v>Probabilidad</v>
      </c>
      <c r="AG99" s="151" t="s">
        <v>221</v>
      </c>
      <c r="AH99" s="146">
        <f t="shared" si="12"/>
        <v>0.25</v>
      </c>
      <c r="AI99" s="151" t="s">
        <v>222</v>
      </c>
      <c r="AJ99" s="146">
        <f t="shared" si="13"/>
        <v>0.15</v>
      </c>
      <c r="AK99" s="147">
        <f t="shared" si="14"/>
        <v>0.4</v>
      </c>
      <c r="AL99" s="152">
        <f>IFERROR(IF(AND(AF98="Probabilidad",AF99="Probabilidad"),(AL98-(+AL98*AK99)),IF(AND(AF98="Impacto",AF99="Probabilidad"),(AL97-(+AL97*AK99)),IF(AF99="Impacto",AL98,""))),"")</f>
        <v>0.216</v>
      </c>
      <c r="AM99" s="152">
        <f>IFERROR(IF(AND(AF98="Impacto",AF99="Impacto"),(AM98-(+AM98*AK99)),IF(AND(AF98="Probabilidad",AF99="Impacto"),(AM97-(+AM97*AK99)),IF(AF99="Probabilidad",AM98,""))),"")</f>
        <v>0.6</v>
      </c>
      <c r="AN99" s="153" t="s">
        <v>223</v>
      </c>
      <c r="AO99" s="153" t="s">
        <v>443</v>
      </c>
      <c r="AP99" s="153" t="s">
        <v>241</v>
      </c>
      <c r="AQ99" s="153" t="s">
        <v>226</v>
      </c>
      <c r="AR99" s="1239"/>
      <c r="AS99" s="1051"/>
      <c r="AT99" s="1051"/>
      <c r="AU99" s="1048"/>
      <c r="AV99" s="1051"/>
      <c r="AW99" s="1051"/>
      <c r="AX99" s="1048"/>
      <c r="AY99" s="1048"/>
      <c r="AZ99" s="1048"/>
      <c r="BA99" s="995"/>
      <c r="BB99" s="130"/>
      <c r="BC99" s="130"/>
      <c r="BD99" s="173" t="str">
        <f t="shared" si="15"/>
        <v/>
      </c>
      <c r="BE99" s="149"/>
      <c r="BF99" s="149"/>
      <c r="BG99" s="149"/>
      <c r="BH99" s="149"/>
      <c r="BI99" s="130"/>
      <c r="BJ99" s="130"/>
      <c r="BK99" s="130"/>
      <c r="BL99" s="130"/>
      <c r="BM99" s="155"/>
      <c r="BN99" s="155"/>
      <c r="BO99" s="155"/>
      <c r="BP99" s="155"/>
      <c r="BQ99" s="156" t="str">
        <f t="shared" si="16"/>
        <v/>
      </c>
      <c r="BR99" s="157" t="str">
        <f t="shared" si="17"/>
        <v/>
      </c>
      <c r="BS99" s="304" t="s">
        <v>473</v>
      </c>
      <c r="BT99" s="149" t="s">
        <v>2727</v>
      </c>
      <c r="BU99" s="1260"/>
      <c r="BV99" s="1039"/>
      <c r="BW99" s="1039"/>
      <c r="BX99" s="1241"/>
      <c r="BY99" s="1172"/>
      <c r="BZ99" s="1241"/>
    </row>
    <row r="100" spans="1:78" ht="93.75" customHeight="1" x14ac:dyDescent="0.2">
      <c r="A100" s="1280"/>
      <c r="B100" s="1148"/>
      <c r="C100" s="1282"/>
      <c r="D100" s="1219"/>
      <c r="E100" s="1025"/>
      <c r="F100" s="1028"/>
      <c r="G100" s="1039"/>
      <c r="H100" s="1031"/>
      <c r="I100" s="995"/>
      <c r="J100" s="1034"/>
      <c r="K100" s="1037"/>
      <c r="L100" s="1039"/>
      <c r="M100" s="1042"/>
      <c r="N100" s="1039"/>
      <c r="O100" s="1039"/>
      <c r="P100" s="1045"/>
      <c r="Q100" s="1054"/>
      <c r="R100" s="995"/>
      <c r="S100" s="1057"/>
      <c r="T100" s="995"/>
      <c r="U100" s="1057"/>
      <c r="V100" s="995"/>
      <c r="W100" s="1057"/>
      <c r="X100" s="1060"/>
      <c r="Y100" s="1057"/>
      <c r="Z100" s="1057"/>
      <c r="AA100" s="1048"/>
      <c r="AB100" s="150">
        <v>4</v>
      </c>
      <c r="AC100" s="149" t="s">
        <v>475</v>
      </c>
      <c r="AD100" s="223" t="s">
        <v>354</v>
      </c>
      <c r="AE100" s="149" t="s">
        <v>476</v>
      </c>
      <c r="AF100" s="145" t="str">
        <f t="shared" si="11"/>
        <v>Probabilidad</v>
      </c>
      <c r="AG100" s="151" t="s">
        <v>281</v>
      </c>
      <c r="AH100" s="146">
        <f t="shared" si="12"/>
        <v>0.15</v>
      </c>
      <c r="AI100" s="151" t="s">
        <v>222</v>
      </c>
      <c r="AJ100" s="146">
        <f t="shared" si="13"/>
        <v>0.15</v>
      </c>
      <c r="AK100" s="147">
        <f t="shared" si="14"/>
        <v>0.3</v>
      </c>
      <c r="AL100" s="152">
        <f>IFERROR(IF(AND(AF99="Probabilidad",AF100="Probabilidad"),(AL99-(+AL99*AK100)),IF(AND(AF99="Impacto",AF100="Probabilidad"),(AL98-(+AL98*AK100)),IF(AF100="Impacto",AL99,""))),"")</f>
        <v>0.1512</v>
      </c>
      <c r="AM100" s="152">
        <f>IFERROR(IF(AND(AF99="Impacto",AF100="Impacto"),(AM99-(+AM99*AK100)),IF(AND(AF99="Probabilidad",AF100="Impacto"),(AM98-(+AM98*AK100)),IF(AF100="Probabilidad",AM99,""))),"")</f>
        <v>0.6</v>
      </c>
      <c r="AN100" s="153" t="s">
        <v>223</v>
      </c>
      <c r="AO100" s="153" t="s">
        <v>240</v>
      </c>
      <c r="AP100" s="153" t="s">
        <v>225</v>
      </c>
      <c r="AQ100" s="153" t="s">
        <v>226</v>
      </c>
      <c r="AR100" s="1239"/>
      <c r="AS100" s="1051"/>
      <c r="AT100" s="1051"/>
      <c r="AU100" s="1048"/>
      <c r="AV100" s="1051"/>
      <c r="AW100" s="1051"/>
      <c r="AX100" s="1048"/>
      <c r="AY100" s="1048"/>
      <c r="AZ100" s="1048"/>
      <c r="BA100" s="995"/>
      <c r="BB100" s="130"/>
      <c r="BC100" s="130"/>
      <c r="BD100" s="173" t="str">
        <f t="shared" si="15"/>
        <v/>
      </c>
      <c r="BE100" s="149"/>
      <c r="BF100" s="149"/>
      <c r="BG100" s="149"/>
      <c r="BH100" s="149"/>
      <c r="BI100" s="130"/>
      <c r="BJ100" s="130"/>
      <c r="BK100" s="130"/>
      <c r="BL100" s="130"/>
      <c r="BM100" s="155"/>
      <c r="BN100" s="155"/>
      <c r="BO100" s="155"/>
      <c r="BP100" s="155"/>
      <c r="BQ100" s="156" t="str">
        <f t="shared" si="16"/>
        <v/>
      </c>
      <c r="BR100" s="157" t="str">
        <f t="shared" si="17"/>
        <v/>
      </c>
      <c r="BS100" s="304" t="s">
        <v>475</v>
      </c>
      <c r="BT100" s="149" t="s">
        <v>2728</v>
      </c>
      <c r="BU100" s="1260"/>
      <c r="BV100" s="1039"/>
      <c r="BW100" s="1039"/>
      <c r="BX100" s="1241"/>
      <c r="BY100" s="1172"/>
      <c r="BZ100" s="1241"/>
    </row>
    <row r="101" spans="1:78" ht="93.75" customHeight="1" x14ac:dyDescent="0.2">
      <c r="A101" s="1280"/>
      <c r="B101" s="1148"/>
      <c r="C101" s="1282"/>
      <c r="D101" s="1219"/>
      <c r="E101" s="1025"/>
      <c r="F101" s="1028"/>
      <c r="G101" s="1039"/>
      <c r="H101" s="1031"/>
      <c r="I101" s="995"/>
      <c r="J101" s="1034"/>
      <c r="K101" s="1037"/>
      <c r="L101" s="1039"/>
      <c r="M101" s="1042"/>
      <c r="N101" s="1039"/>
      <c r="O101" s="1039"/>
      <c r="P101" s="1045"/>
      <c r="Q101" s="1054"/>
      <c r="R101" s="995"/>
      <c r="S101" s="1057"/>
      <c r="T101" s="995"/>
      <c r="U101" s="1057"/>
      <c r="V101" s="995"/>
      <c r="W101" s="1057"/>
      <c r="X101" s="1060"/>
      <c r="Y101" s="1057"/>
      <c r="Z101" s="1057"/>
      <c r="AA101" s="1048"/>
      <c r="AB101" s="150">
        <v>5</v>
      </c>
      <c r="AC101" s="149" t="s">
        <v>477</v>
      </c>
      <c r="AD101" s="223" t="s">
        <v>354</v>
      </c>
      <c r="AE101" s="149" t="s">
        <v>478</v>
      </c>
      <c r="AF101" s="145" t="str">
        <f t="shared" si="11"/>
        <v>Probabilidad</v>
      </c>
      <c r="AG101" s="151" t="s">
        <v>221</v>
      </c>
      <c r="AH101" s="146">
        <f t="shared" si="12"/>
        <v>0.25</v>
      </c>
      <c r="AI101" s="151" t="s">
        <v>222</v>
      </c>
      <c r="AJ101" s="146">
        <f t="shared" si="13"/>
        <v>0.15</v>
      </c>
      <c r="AK101" s="147">
        <f t="shared" si="14"/>
        <v>0.4</v>
      </c>
      <c r="AL101" s="152">
        <f>IFERROR(IF(AND(AF100="Probabilidad",AF101="Probabilidad"),(AL100-(+AL100*AK101)),IF(AND(AF100="Impacto",AF101="Probabilidad"),(AL99-(+AL99*AK101)),IF(AF101="Impacto",AL100,""))),"")</f>
        <v>9.0719999999999995E-2</v>
      </c>
      <c r="AM101" s="152">
        <f>IFERROR(IF(AND(AF100="Impacto",AF101="Impacto"),(AM100-(+AM100*AK101)),IF(AND(AF100="Probabilidad",AF101="Impacto"),(AM99-(+AM99*AK101)),IF(AF101="Probabilidad",AM100,""))),"")</f>
        <v>0.6</v>
      </c>
      <c r="AN101" s="153" t="s">
        <v>223</v>
      </c>
      <c r="AO101" s="153" t="s">
        <v>443</v>
      </c>
      <c r="AP101" s="153" t="s">
        <v>444</v>
      </c>
      <c r="AQ101" s="153" t="s">
        <v>226</v>
      </c>
      <c r="AR101" s="1239"/>
      <c r="AS101" s="1051"/>
      <c r="AT101" s="1051"/>
      <c r="AU101" s="1048"/>
      <c r="AV101" s="1051"/>
      <c r="AW101" s="1051"/>
      <c r="AX101" s="1048"/>
      <c r="AY101" s="1048"/>
      <c r="AZ101" s="1048"/>
      <c r="BA101" s="995"/>
      <c r="BB101" s="130"/>
      <c r="BC101" s="130"/>
      <c r="BD101" s="173" t="str">
        <f t="shared" si="15"/>
        <v/>
      </c>
      <c r="BE101" s="149"/>
      <c r="BF101" s="149"/>
      <c r="BG101" s="149"/>
      <c r="BH101" s="149"/>
      <c r="BI101" s="130"/>
      <c r="BJ101" s="130"/>
      <c r="BK101" s="130"/>
      <c r="BL101" s="130"/>
      <c r="BM101" s="155"/>
      <c r="BN101" s="155"/>
      <c r="BO101" s="155"/>
      <c r="BP101" s="155"/>
      <c r="BQ101" s="156" t="str">
        <f t="shared" si="16"/>
        <v/>
      </c>
      <c r="BR101" s="157" t="str">
        <f t="shared" si="17"/>
        <v/>
      </c>
      <c r="BS101" s="304" t="s">
        <v>477</v>
      </c>
      <c r="BT101" s="149" t="s">
        <v>2729</v>
      </c>
      <c r="BU101" s="1260"/>
      <c r="BV101" s="1039"/>
      <c r="BW101" s="1039"/>
      <c r="BX101" s="1241"/>
      <c r="BY101" s="1172"/>
      <c r="BZ101" s="1241"/>
    </row>
    <row r="102" spans="1:78" ht="151.5" customHeight="1" thickBot="1" x14ac:dyDescent="0.25">
      <c r="A102" s="1280"/>
      <c r="B102" s="1148"/>
      <c r="C102" s="1282"/>
      <c r="D102" s="1220"/>
      <c r="E102" s="1025"/>
      <c r="F102" s="1221"/>
      <c r="G102" s="1092"/>
      <c r="H102" s="1031"/>
      <c r="I102" s="1062"/>
      <c r="J102" s="1162"/>
      <c r="K102" s="1037"/>
      <c r="L102" s="1092"/>
      <c r="M102" s="1248"/>
      <c r="N102" s="1092"/>
      <c r="O102" s="1092"/>
      <c r="P102" s="1250"/>
      <c r="Q102" s="1247"/>
      <c r="R102" s="1062"/>
      <c r="S102" s="1112"/>
      <c r="T102" s="1062"/>
      <c r="U102" s="1112"/>
      <c r="V102" s="1062"/>
      <c r="W102" s="1112"/>
      <c r="X102" s="1096"/>
      <c r="Y102" s="1112"/>
      <c r="Z102" s="1112"/>
      <c r="AA102" s="1122"/>
      <c r="AB102" s="293">
        <v>6</v>
      </c>
      <c r="AC102" s="291" t="s">
        <v>479</v>
      </c>
      <c r="AD102" s="325" t="s">
        <v>354</v>
      </c>
      <c r="AE102" s="291" t="s">
        <v>480</v>
      </c>
      <c r="AF102" s="98" t="str">
        <f t="shared" si="11"/>
        <v>Probabilidad</v>
      </c>
      <c r="AG102" s="239" t="s">
        <v>281</v>
      </c>
      <c r="AH102" s="292">
        <f t="shared" si="12"/>
        <v>0.15</v>
      </c>
      <c r="AI102" s="239" t="s">
        <v>222</v>
      </c>
      <c r="AJ102" s="292">
        <f t="shared" si="13"/>
        <v>0.15</v>
      </c>
      <c r="AK102" s="294">
        <f t="shared" si="14"/>
        <v>0.3</v>
      </c>
      <c r="AL102" s="295">
        <f>IFERROR(IF(AND(AF101="Probabilidad",AF102="Probabilidad"),(AL101-(+AL101*AK102)),IF(AND(AF101="Impacto",AF102="Probabilidad"),(AL100-(+AL100*AK102)),IF(AF102="Impacto",AL101,""))),"")</f>
        <v>6.3504000000000005E-2</v>
      </c>
      <c r="AM102" s="295">
        <f>IFERROR(IF(AND(AF101="Impacto",AF102="Impacto"),(AM101-(+AM101*AK102)),IF(AND(AF101="Probabilidad",AF102="Impacto"),(AM100-(+AM100*AK102)),IF(AF102="Probabilidad",AM101,""))),"")</f>
        <v>0.6</v>
      </c>
      <c r="AN102" s="357" t="s">
        <v>223</v>
      </c>
      <c r="AO102" s="126" t="s">
        <v>443</v>
      </c>
      <c r="AP102" s="126" t="s">
        <v>241</v>
      </c>
      <c r="AQ102" s="126" t="s">
        <v>226</v>
      </c>
      <c r="AR102" s="1239"/>
      <c r="AS102" s="1093"/>
      <c r="AT102" s="1093"/>
      <c r="AU102" s="1122"/>
      <c r="AV102" s="1093"/>
      <c r="AW102" s="1093"/>
      <c r="AX102" s="1122"/>
      <c r="AY102" s="1122"/>
      <c r="AZ102" s="1122"/>
      <c r="BA102" s="1062"/>
      <c r="BB102" s="210"/>
      <c r="BC102" s="210"/>
      <c r="BD102" s="327" t="str">
        <f t="shared" si="15"/>
        <v/>
      </c>
      <c r="BE102" s="291"/>
      <c r="BF102" s="291"/>
      <c r="BG102" s="291"/>
      <c r="BH102" s="291"/>
      <c r="BI102" s="210"/>
      <c r="BJ102" s="210"/>
      <c r="BK102" s="210"/>
      <c r="BL102" s="210"/>
      <c r="BM102" s="297"/>
      <c r="BN102" s="297"/>
      <c r="BO102" s="297"/>
      <c r="BP102" s="297"/>
      <c r="BQ102" s="298" t="str">
        <f t="shared" si="16"/>
        <v/>
      </c>
      <c r="BR102" s="299" t="str">
        <f t="shared" si="17"/>
        <v/>
      </c>
      <c r="BS102" s="711" t="s">
        <v>479</v>
      </c>
      <c r="BT102" s="160" t="s">
        <v>2730</v>
      </c>
      <c r="BU102" s="1260"/>
      <c r="BV102" s="1092"/>
      <c r="BW102" s="1092"/>
      <c r="BX102" s="1242"/>
      <c r="BY102" s="1173"/>
      <c r="BZ102" s="1242"/>
    </row>
    <row r="103" spans="1:78" ht="126" customHeight="1" x14ac:dyDescent="0.2">
      <c r="A103" s="1280"/>
      <c r="B103" s="1148"/>
      <c r="C103" s="1282"/>
      <c r="D103" s="1218" t="s">
        <v>209</v>
      </c>
      <c r="E103" s="1188" t="s">
        <v>398</v>
      </c>
      <c r="F103" s="1189">
        <v>6</v>
      </c>
      <c r="G103" s="1178" t="s">
        <v>481</v>
      </c>
      <c r="H103" s="1177"/>
      <c r="I103" s="1169"/>
      <c r="J103" s="1224" t="s">
        <v>482</v>
      </c>
      <c r="K103" s="1257" t="s">
        <v>213</v>
      </c>
      <c r="L103" s="1178" t="s">
        <v>214</v>
      </c>
      <c r="M103" s="1184" t="s">
        <v>483</v>
      </c>
      <c r="N103" s="1178"/>
      <c r="O103" s="1178"/>
      <c r="P103" s="1180" t="s">
        <v>484</v>
      </c>
      <c r="Q103" s="1181">
        <v>0.98</v>
      </c>
      <c r="R103" s="1169" t="s">
        <v>430</v>
      </c>
      <c r="S103" s="1182">
        <f>IF(R103="Muy Alta",100%,IF(R103="Alta",80%,IF(R103="Media",60%,IF(R103="Baja",40%,IF(R103="Muy Baja",20%,"")))))</f>
        <v>1</v>
      </c>
      <c r="T103" s="1169"/>
      <c r="U103" s="1182" t="str">
        <f>IF(T103="Catastrófico",100%,IF(T103="Mayor",80%,IF(T103="Moderado",60%,IF(T103="Menor",40%,IF(T103="Leve",20%,"")))))</f>
        <v/>
      </c>
      <c r="V103" s="1169" t="s">
        <v>218</v>
      </c>
      <c r="W103" s="1182">
        <f>IF(V103="Catastrófico",100%,IF(V103="Mayor",80%,IF(V103="Moderado",60%,IF(V103="Menor",40%,IF(V103="Leve",20%,"")))))</f>
        <v>0.6</v>
      </c>
      <c r="X103" s="1186" t="str">
        <f>IF(Y103=100%,"Catastrófico",IF(Y103=80%,"Mayor",IF(Y103=60%,"Moderado",IF(Y103=40%,"Menor",IF(Y103=20%,"Leve","")))))</f>
        <v>Moderado</v>
      </c>
      <c r="Y103" s="1182">
        <f>IF(AND(U103="",W103=""),"",MAX(U103,W103))</f>
        <v>0.6</v>
      </c>
      <c r="Z103" s="1182" t="str">
        <f>CONCATENATE(R103,X103)</f>
        <v>Muy AltaModerado</v>
      </c>
      <c r="AA103" s="1168" t="str">
        <f>IF(Z103="Muy AltaLeve","Alto",IF(Z103="Muy AltaMenor","Alto",IF(Z103="Muy AltaModerado","Alto",IF(Z103="Muy AltaMayor","Alto",IF(Z103="Muy AltaCatastrófico","Extremo",IF(Z103="AltaLeve","Moderado",IF(Z103="AltaMenor","Moderado",IF(Z103="AltaModerado","Alto",IF(Z103="AltaMayor","Alto",IF(Z103="AltaCatastrófico","Extremo",IF(Z103="MediaLeve","Moderado",IF(Z103="MediaMenor","Moderado",IF(Z103="MediaModerado","Moderado",IF(Z103="MediaMayor","Alto",IF(Z103="MediaCatastrófico","Extremo",IF(Z103="BajaLeve","Bajo",IF(Z103="BajaMenor","Moderado",IF(Z103="BajaModerado","Moderado",IF(Z103="BajaMayor","Alto",IF(Z103="BajaCatastrófico","Extremo",IF(Z103="Muy BajaLeve","Bajo",IF(Z103="Muy BajaMenor","Bajo",IF(Z103="Muy BajaModerado","Moderado",IF(Z103="Muy BajaMayor","Alto",IF(Z103="Muy BajaCatastrófico","Extremo","")))))))))))))))))))))))))</f>
        <v>Alto</v>
      </c>
      <c r="AB103" s="242">
        <v>1</v>
      </c>
      <c r="AC103" s="385" t="s">
        <v>485</v>
      </c>
      <c r="AD103" s="393" t="s">
        <v>271</v>
      </c>
      <c r="AE103" s="367" t="s">
        <v>486</v>
      </c>
      <c r="AF103" s="243" t="str">
        <f t="shared" si="11"/>
        <v>Probabilidad</v>
      </c>
      <c r="AG103" s="244" t="s">
        <v>221</v>
      </c>
      <c r="AH103" s="241">
        <f t="shared" si="12"/>
        <v>0.25</v>
      </c>
      <c r="AI103" s="244" t="s">
        <v>222</v>
      </c>
      <c r="AJ103" s="241">
        <f t="shared" si="13"/>
        <v>0.15</v>
      </c>
      <c r="AK103" s="245">
        <f t="shared" si="14"/>
        <v>0.4</v>
      </c>
      <c r="AL103" s="246">
        <f>IFERROR(IF(AF103="Probabilidad",(S103-(+S103*AK103)),IF(AF103="Impacto",S103,"")),"")</f>
        <v>0.6</v>
      </c>
      <c r="AM103" s="246">
        <f>IFERROR(IF(AF103="Impacto",(Y103-(+Y103*AK103)),IF(AF103="Probabilidad",Y103,"")),"")</f>
        <v>0.6</v>
      </c>
      <c r="AN103" s="247" t="s">
        <v>223</v>
      </c>
      <c r="AO103" s="247" t="s">
        <v>224</v>
      </c>
      <c r="AP103" s="247" t="s">
        <v>241</v>
      </c>
      <c r="AQ103" s="247" t="s">
        <v>226</v>
      </c>
      <c r="AR103" s="1238" t="s">
        <v>466</v>
      </c>
      <c r="AS103" s="1185">
        <f>S103</f>
        <v>1</v>
      </c>
      <c r="AT103" s="1185">
        <f>IF(AL103="","",MIN(AL103:AL108))</f>
        <v>0.10584</v>
      </c>
      <c r="AU103" s="1168" t="str">
        <f>IFERROR(IF(AT103="","",IF(AT103&lt;=0.2,"Muy Baja",IF(AT103&lt;=0.4,"Baja",IF(AT103&lt;=0.6,"Media",IF(AT103&lt;=0.8,"Alta","Muy Alta"))))),"")</f>
        <v>Muy Baja</v>
      </c>
      <c r="AV103" s="1185">
        <f>Y103</f>
        <v>0.6</v>
      </c>
      <c r="AW103" s="1185">
        <f>IF(AM103="","",MIN(AM103:AM108))</f>
        <v>0.6</v>
      </c>
      <c r="AX103" s="1168" t="str">
        <f>IFERROR(IF(AW103="","",IF(AW103&lt;=0.2,"Leve",IF(AW103&lt;=0.4,"Menor",IF(AW103&lt;=0.6,"Moderado",IF(AW103&lt;=0.8,"Mayor","Catastrófico"))))),"")</f>
        <v>Moderado</v>
      </c>
      <c r="AY103" s="1168" t="str">
        <f>AA103</f>
        <v>Alto</v>
      </c>
      <c r="AZ103" s="1168" t="str">
        <f>IFERROR(IF(OR(AND(AU103="Muy Baja",AX103="Leve"),AND(AU103="Muy Baja",AX103="Menor"),AND(AU103="Baja",AX103="Leve")),"Bajo",IF(OR(AND(AU103="Muy baja",AX103="Moderado"),AND(AU103="Baja",AX103="Menor"),AND(AU103="Baja",AX103="Moderado"),AND(AU103="Media",AX103="Leve"),AND(AU103="Media",AX103="Menor"),AND(AU103="Media",AX103="Moderado"),AND(AU103="Alta",AX103="Leve"),AND(AU103="Alta",AX103="Menor")),"Moderado",IF(OR(AND(AU103="Muy Baja",AX103="Mayor"),AND(AU103="Baja",AX103="Mayor"),AND(AU103="Media",AX103="Mayor"),AND(AU103="Alta",AX103="Moderado"),AND(AU103="Alta",AX103="Mayor"),AND(AU103="Muy Alta",AX103="Leve"),AND(AU103="Muy Alta",AX103="Menor"),AND(AU103="Muy Alta",AX103="Moderado"),AND(AU103="Muy Alta",AX103="Mayor")),"Alto",IF(OR(AND(AU103="Muy Baja",AX103="Catastrófico"),AND(AU103="Baja",AX103="Catastrófico"),AND(AU103="Media",AX103="Catastrófico"),AND(AU103="Alta",AX103="Catastrófico"),AND(AU103="Muy Alta",AX103="Catastrófico")),"Extremo","")))),"")</f>
        <v>Moderado</v>
      </c>
      <c r="BA103" s="1169" t="s">
        <v>228</v>
      </c>
      <c r="BB103" s="394" t="s">
        <v>487</v>
      </c>
      <c r="BC103" s="395" t="s">
        <v>488</v>
      </c>
      <c r="BD103" s="268">
        <f t="shared" si="15"/>
        <v>4</v>
      </c>
      <c r="BE103" s="371">
        <v>1</v>
      </c>
      <c r="BF103" s="372">
        <v>1</v>
      </c>
      <c r="BG103" s="372">
        <v>1</v>
      </c>
      <c r="BH103" s="372">
        <v>1</v>
      </c>
      <c r="BI103" s="367" t="s">
        <v>469</v>
      </c>
      <c r="BJ103" s="367" t="s">
        <v>489</v>
      </c>
      <c r="BK103" s="248" t="s">
        <v>2731</v>
      </c>
      <c r="BL103" s="248" t="s">
        <v>2732</v>
      </c>
      <c r="BM103" s="721">
        <v>1</v>
      </c>
      <c r="BN103" s="251">
        <v>1</v>
      </c>
      <c r="BO103" s="251"/>
      <c r="BP103" s="251"/>
      <c r="BQ103" s="252">
        <f t="shared" si="16"/>
        <v>2</v>
      </c>
      <c r="BR103" s="253">
        <f t="shared" si="17"/>
        <v>0.5</v>
      </c>
      <c r="BS103" s="710" t="s">
        <v>485</v>
      </c>
      <c r="BT103" s="149" t="s">
        <v>2724</v>
      </c>
      <c r="BU103" s="1259" t="s">
        <v>2733</v>
      </c>
      <c r="BV103" s="1178" t="s">
        <v>2711</v>
      </c>
      <c r="BW103" s="1178" t="s">
        <v>1386</v>
      </c>
      <c r="BX103" s="1240" t="s">
        <v>1386</v>
      </c>
      <c r="BY103" s="1066" t="s">
        <v>2726</v>
      </c>
      <c r="BZ103" s="1240"/>
    </row>
    <row r="104" spans="1:78" ht="114" customHeight="1" x14ac:dyDescent="0.2">
      <c r="A104" s="1280"/>
      <c r="B104" s="1148"/>
      <c r="C104" s="1282"/>
      <c r="D104" s="1219"/>
      <c r="E104" s="1025"/>
      <c r="F104" s="1028"/>
      <c r="G104" s="1039"/>
      <c r="H104" s="1031"/>
      <c r="I104" s="995"/>
      <c r="J104" s="1225"/>
      <c r="K104" s="1258"/>
      <c r="L104" s="1039"/>
      <c r="M104" s="1042"/>
      <c r="N104" s="1039"/>
      <c r="O104" s="1039"/>
      <c r="P104" s="1072"/>
      <c r="Q104" s="1078"/>
      <c r="R104" s="995"/>
      <c r="S104" s="1057"/>
      <c r="T104" s="995"/>
      <c r="U104" s="1057"/>
      <c r="V104" s="995"/>
      <c r="W104" s="1057"/>
      <c r="X104" s="1060"/>
      <c r="Y104" s="1057"/>
      <c r="Z104" s="1057"/>
      <c r="AA104" s="1048"/>
      <c r="AB104" s="150">
        <v>2</v>
      </c>
      <c r="AC104" s="551" t="s">
        <v>490</v>
      </c>
      <c r="AD104" s="374" t="s">
        <v>277</v>
      </c>
      <c r="AE104" s="374" t="s">
        <v>491</v>
      </c>
      <c r="AF104" s="145" t="str">
        <f t="shared" si="11"/>
        <v>Probabilidad</v>
      </c>
      <c r="AG104" s="151" t="s">
        <v>221</v>
      </c>
      <c r="AH104" s="146">
        <f t="shared" si="12"/>
        <v>0.25</v>
      </c>
      <c r="AI104" s="151" t="s">
        <v>222</v>
      </c>
      <c r="AJ104" s="146">
        <f t="shared" si="13"/>
        <v>0.15</v>
      </c>
      <c r="AK104" s="147">
        <f t="shared" si="14"/>
        <v>0.4</v>
      </c>
      <c r="AL104" s="152">
        <f>IFERROR(IF(AND(AF103="Probabilidad",AF104="Probabilidad"),(AL103-(+AL103*AK104)),IF(AF104="Probabilidad",(S103-(+S103*AK104)),IF(AF104="Impacto",AL103,""))),"")</f>
        <v>0.36</v>
      </c>
      <c r="AM104" s="152">
        <f>IFERROR(IF(AND(AF103="Impacto",AF104="Impacto"),(AM103-(+AM103*AK104)),IF(AF104="Impacto",(Y103-(+Y103*AK104)),IF(AF104="Probabilidad",AM103,""))),"")</f>
        <v>0.6</v>
      </c>
      <c r="AN104" s="153" t="s">
        <v>223</v>
      </c>
      <c r="AO104" s="153" t="s">
        <v>443</v>
      </c>
      <c r="AP104" s="153" t="s">
        <v>444</v>
      </c>
      <c r="AQ104" s="153" t="s">
        <v>226</v>
      </c>
      <c r="AR104" s="1239"/>
      <c r="AS104" s="1051"/>
      <c r="AT104" s="1051"/>
      <c r="AU104" s="1048"/>
      <c r="AV104" s="1051"/>
      <c r="AW104" s="1051"/>
      <c r="AX104" s="1048"/>
      <c r="AY104" s="1048"/>
      <c r="AZ104" s="1048"/>
      <c r="BA104" s="995"/>
      <c r="BB104" s="130"/>
      <c r="BC104" s="130"/>
      <c r="BD104" s="173" t="str">
        <f t="shared" si="15"/>
        <v/>
      </c>
      <c r="BE104" s="149"/>
      <c r="BF104" s="149"/>
      <c r="BG104" s="149"/>
      <c r="BH104" s="149"/>
      <c r="BI104" s="130"/>
      <c r="BJ104" s="130"/>
      <c r="BK104" s="130"/>
      <c r="BL104" s="130"/>
      <c r="BM104" s="155"/>
      <c r="BN104" s="155"/>
      <c r="BO104" s="155"/>
      <c r="BP104" s="155"/>
      <c r="BQ104" s="156" t="str">
        <f t="shared" si="16"/>
        <v/>
      </c>
      <c r="BR104" s="157" t="str">
        <f t="shared" si="17"/>
        <v/>
      </c>
      <c r="BS104" s="304" t="s">
        <v>490</v>
      </c>
      <c r="BT104" s="149" t="s">
        <v>2734</v>
      </c>
      <c r="BU104" s="1260"/>
      <c r="BV104" s="1039"/>
      <c r="BW104" s="1039"/>
      <c r="BX104" s="1241"/>
      <c r="BY104" s="1172"/>
      <c r="BZ104" s="1241"/>
    </row>
    <row r="105" spans="1:78" ht="69" customHeight="1" x14ac:dyDescent="0.2">
      <c r="A105" s="1280"/>
      <c r="B105" s="1148"/>
      <c r="C105" s="1282"/>
      <c r="D105" s="1219"/>
      <c r="E105" s="1025"/>
      <c r="F105" s="1028"/>
      <c r="G105" s="1039"/>
      <c r="H105" s="1031"/>
      <c r="I105" s="995"/>
      <c r="J105" s="1225"/>
      <c r="K105" s="1258"/>
      <c r="L105" s="1039"/>
      <c r="M105" s="1042"/>
      <c r="N105" s="1039"/>
      <c r="O105" s="1039"/>
      <c r="P105" s="1072"/>
      <c r="Q105" s="1078"/>
      <c r="R105" s="995"/>
      <c r="S105" s="1057"/>
      <c r="T105" s="995"/>
      <c r="U105" s="1057"/>
      <c r="V105" s="995"/>
      <c r="W105" s="1057"/>
      <c r="X105" s="1060"/>
      <c r="Y105" s="1057"/>
      <c r="Z105" s="1057"/>
      <c r="AA105" s="1048"/>
      <c r="AB105" s="150">
        <v>3</v>
      </c>
      <c r="AC105" s="655" t="s">
        <v>492</v>
      </c>
      <c r="AD105" s="379" t="s">
        <v>354</v>
      </c>
      <c r="AE105" s="379" t="s">
        <v>493</v>
      </c>
      <c r="AF105" s="145" t="str">
        <f t="shared" si="11"/>
        <v>Probabilidad</v>
      </c>
      <c r="AG105" s="151" t="s">
        <v>221</v>
      </c>
      <c r="AH105" s="146">
        <f t="shared" si="12"/>
        <v>0.25</v>
      </c>
      <c r="AI105" s="151" t="s">
        <v>222</v>
      </c>
      <c r="AJ105" s="146">
        <f t="shared" si="13"/>
        <v>0.15</v>
      </c>
      <c r="AK105" s="147">
        <f t="shared" si="14"/>
        <v>0.4</v>
      </c>
      <c r="AL105" s="152">
        <f>IFERROR(IF(AND(AF104="Probabilidad",AF105="Probabilidad"),(AL104-(+AL104*AK105)),IF(AND(AF104="Impacto",AF105="Probabilidad"),(AL103-(+AL103*AK105)),IF(AF105="Impacto",AL104,""))),"")</f>
        <v>0.216</v>
      </c>
      <c r="AM105" s="152">
        <f>IFERROR(IF(AND(AF104="Impacto",AF105="Impacto"),(AM104-(+AM104*AK105)),IF(AND(AF104="Probabilidad",AF105="Impacto"),(AM103-(+AM103*AK105)),IF(AF105="Probabilidad",AM104,""))),"")</f>
        <v>0.6</v>
      </c>
      <c r="AN105" s="153" t="s">
        <v>223</v>
      </c>
      <c r="AO105" s="153" t="s">
        <v>291</v>
      </c>
      <c r="AP105" s="153" t="s">
        <v>241</v>
      </c>
      <c r="AQ105" s="153" t="s">
        <v>226</v>
      </c>
      <c r="AR105" s="1239"/>
      <c r="AS105" s="1051"/>
      <c r="AT105" s="1051"/>
      <c r="AU105" s="1048"/>
      <c r="AV105" s="1051"/>
      <c r="AW105" s="1051"/>
      <c r="AX105" s="1048"/>
      <c r="AY105" s="1048"/>
      <c r="AZ105" s="1048"/>
      <c r="BA105" s="995"/>
      <c r="BB105" s="130"/>
      <c r="BC105" s="130"/>
      <c r="BD105" s="173" t="str">
        <f t="shared" si="15"/>
        <v/>
      </c>
      <c r="BE105" s="149"/>
      <c r="BF105" s="149"/>
      <c r="BG105" s="149"/>
      <c r="BH105" s="149"/>
      <c r="BI105" s="130"/>
      <c r="BJ105" s="130"/>
      <c r="BK105" s="130"/>
      <c r="BL105" s="130"/>
      <c r="BM105" s="155"/>
      <c r="BN105" s="155"/>
      <c r="BO105" s="155"/>
      <c r="BP105" s="155"/>
      <c r="BQ105" s="156" t="str">
        <f t="shared" si="16"/>
        <v/>
      </c>
      <c r="BR105" s="157" t="str">
        <f t="shared" si="17"/>
        <v/>
      </c>
      <c r="BS105" s="304" t="s">
        <v>492</v>
      </c>
      <c r="BT105" s="149" t="s">
        <v>2735</v>
      </c>
      <c r="BU105" s="1260"/>
      <c r="BV105" s="1039"/>
      <c r="BW105" s="1039"/>
      <c r="BX105" s="1241"/>
      <c r="BY105" s="1172"/>
      <c r="BZ105" s="1241"/>
    </row>
    <row r="106" spans="1:78" ht="69" customHeight="1" x14ac:dyDescent="0.2">
      <c r="A106" s="1280"/>
      <c r="B106" s="1148"/>
      <c r="C106" s="1282"/>
      <c r="D106" s="1219"/>
      <c r="E106" s="1025"/>
      <c r="F106" s="1028"/>
      <c r="G106" s="1039"/>
      <c r="H106" s="1031"/>
      <c r="I106" s="995"/>
      <c r="J106" s="1225"/>
      <c r="K106" s="1258"/>
      <c r="L106" s="1039"/>
      <c r="M106" s="1042"/>
      <c r="N106" s="1039"/>
      <c r="O106" s="1039"/>
      <c r="P106" s="1072"/>
      <c r="Q106" s="1078"/>
      <c r="R106" s="995"/>
      <c r="S106" s="1057"/>
      <c r="T106" s="995"/>
      <c r="U106" s="1057"/>
      <c r="V106" s="995"/>
      <c r="W106" s="1057"/>
      <c r="X106" s="1060"/>
      <c r="Y106" s="1057"/>
      <c r="Z106" s="1057"/>
      <c r="AA106" s="1048"/>
      <c r="AB106" s="150">
        <v>4</v>
      </c>
      <c r="AC106" s="655" t="s">
        <v>494</v>
      </c>
      <c r="AD106" s="379" t="s">
        <v>354</v>
      </c>
      <c r="AE106" s="379" t="s">
        <v>495</v>
      </c>
      <c r="AF106" s="145" t="str">
        <f t="shared" si="11"/>
        <v>Probabilidad</v>
      </c>
      <c r="AG106" s="151" t="s">
        <v>281</v>
      </c>
      <c r="AH106" s="146">
        <f t="shared" si="12"/>
        <v>0.15</v>
      </c>
      <c r="AI106" s="151" t="s">
        <v>222</v>
      </c>
      <c r="AJ106" s="146">
        <f t="shared" si="13"/>
        <v>0.15</v>
      </c>
      <c r="AK106" s="147">
        <f t="shared" si="14"/>
        <v>0.3</v>
      </c>
      <c r="AL106" s="152">
        <f>IFERROR(IF(AND(AF105="Probabilidad",AF106="Probabilidad"),(AL105-(+AL105*AK106)),IF(AND(AF105="Impacto",AF106="Probabilidad"),(AL104-(+AL104*AK106)),IF(AF106="Impacto",AL105,""))),"")</f>
        <v>0.1512</v>
      </c>
      <c r="AM106" s="152">
        <f>IFERROR(IF(AND(AF105="Impacto",AF106="Impacto"),(AM105-(+AM105*AK106)),IF(AND(AF105="Probabilidad",AF106="Impacto"),(AM104-(+AM104*AK106)),IF(AF106="Probabilidad",AM105,""))),"")</f>
        <v>0.6</v>
      </c>
      <c r="AN106" s="153" t="s">
        <v>223</v>
      </c>
      <c r="AO106" s="153" t="s">
        <v>240</v>
      </c>
      <c r="AP106" s="153" t="s">
        <v>225</v>
      </c>
      <c r="AQ106" s="153" t="s">
        <v>226</v>
      </c>
      <c r="AR106" s="1239"/>
      <c r="AS106" s="1051"/>
      <c r="AT106" s="1051"/>
      <c r="AU106" s="1048"/>
      <c r="AV106" s="1051"/>
      <c r="AW106" s="1051"/>
      <c r="AX106" s="1048"/>
      <c r="AY106" s="1048"/>
      <c r="AZ106" s="1048"/>
      <c r="BA106" s="995"/>
      <c r="BB106" s="130"/>
      <c r="BC106" s="130"/>
      <c r="BD106" s="173" t="str">
        <f t="shared" si="15"/>
        <v/>
      </c>
      <c r="BE106" s="149"/>
      <c r="BF106" s="149"/>
      <c r="BG106" s="149"/>
      <c r="BH106" s="149"/>
      <c r="BI106" s="130"/>
      <c r="BJ106" s="130"/>
      <c r="BK106" s="130"/>
      <c r="BL106" s="130"/>
      <c r="BM106" s="155"/>
      <c r="BN106" s="155"/>
      <c r="BO106" s="155"/>
      <c r="BP106" s="155"/>
      <c r="BQ106" s="156" t="str">
        <f t="shared" si="16"/>
        <v/>
      </c>
      <c r="BR106" s="157" t="str">
        <f t="shared" si="17"/>
        <v/>
      </c>
      <c r="BS106" s="304" t="s">
        <v>494</v>
      </c>
      <c r="BT106" s="149" t="s">
        <v>2736</v>
      </c>
      <c r="BU106" s="1260"/>
      <c r="BV106" s="1039"/>
      <c r="BW106" s="1039"/>
      <c r="BX106" s="1241"/>
      <c r="BY106" s="1172"/>
      <c r="BZ106" s="1241"/>
    </row>
    <row r="107" spans="1:78" ht="69" customHeight="1" x14ac:dyDescent="0.2">
      <c r="A107" s="1280"/>
      <c r="B107" s="1148"/>
      <c r="C107" s="1282"/>
      <c r="D107" s="1219"/>
      <c r="E107" s="1025"/>
      <c r="F107" s="1028"/>
      <c r="G107" s="1039"/>
      <c r="H107" s="1031"/>
      <c r="I107" s="995"/>
      <c r="J107" s="1225"/>
      <c r="K107" s="1258"/>
      <c r="L107" s="1039"/>
      <c r="M107" s="1042"/>
      <c r="N107" s="1039"/>
      <c r="O107" s="1039"/>
      <c r="P107" s="1072"/>
      <c r="Q107" s="1078"/>
      <c r="R107" s="995"/>
      <c r="S107" s="1057"/>
      <c r="T107" s="995"/>
      <c r="U107" s="1057"/>
      <c r="V107" s="995"/>
      <c r="W107" s="1057"/>
      <c r="X107" s="1060"/>
      <c r="Y107" s="1057"/>
      <c r="Z107" s="1057"/>
      <c r="AA107" s="1048"/>
      <c r="AB107" s="150">
        <v>5</v>
      </c>
      <c r="AC107" s="655" t="s">
        <v>496</v>
      </c>
      <c r="AD107" s="379" t="s">
        <v>354</v>
      </c>
      <c r="AE107" s="379" t="s">
        <v>497</v>
      </c>
      <c r="AF107" s="145" t="str">
        <f t="shared" si="11"/>
        <v>Probabilidad</v>
      </c>
      <c r="AG107" s="151" t="s">
        <v>281</v>
      </c>
      <c r="AH107" s="146">
        <f t="shared" si="12"/>
        <v>0.15</v>
      </c>
      <c r="AI107" s="151" t="s">
        <v>222</v>
      </c>
      <c r="AJ107" s="146">
        <f t="shared" si="13"/>
        <v>0.15</v>
      </c>
      <c r="AK107" s="147">
        <f t="shared" si="14"/>
        <v>0.3</v>
      </c>
      <c r="AL107" s="152">
        <f>IFERROR(IF(AND(AF106="Probabilidad",AF107="Probabilidad"),(AL106-(+AL106*AK107)),IF(AND(AF106="Impacto",AF107="Probabilidad"),(AL105-(+AL105*AK107)),IF(AF107="Impacto",AL106,""))),"")</f>
        <v>0.10584</v>
      </c>
      <c r="AM107" s="152">
        <f>IFERROR(IF(AND(AF106="Impacto",AF107="Impacto"),(AM106-(+AM106*AK107)),IF(AND(AF106="Probabilidad",AF107="Impacto"),(AM105-(+AM105*AK107)),IF(AF107="Probabilidad",AM106,""))),"")</f>
        <v>0.6</v>
      </c>
      <c r="AN107" s="153" t="s">
        <v>223</v>
      </c>
      <c r="AO107" s="153" t="s">
        <v>240</v>
      </c>
      <c r="AP107" s="153" t="s">
        <v>225</v>
      </c>
      <c r="AQ107" s="153" t="s">
        <v>226</v>
      </c>
      <c r="AR107" s="1239"/>
      <c r="AS107" s="1051"/>
      <c r="AT107" s="1051"/>
      <c r="AU107" s="1048"/>
      <c r="AV107" s="1051"/>
      <c r="AW107" s="1051"/>
      <c r="AX107" s="1048"/>
      <c r="AY107" s="1048"/>
      <c r="AZ107" s="1048"/>
      <c r="BA107" s="995"/>
      <c r="BB107" s="130"/>
      <c r="BC107" s="130"/>
      <c r="BD107" s="173" t="str">
        <f t="shared" si="15"/>
        <v/>
      </c>
      <c r="BE107" s="149"/>
      <c r="BF107" s="149"/>
      <c r="BG107" s="149"/>
      <c r="BH107" s="149"/>
      <c r="BI107" s="130"/>
      <c r="BJ107" s="130"/>
      <c r="BK107" s="130"/>
      <c r="BL107" s="130"/>
      <c r="BM107" s="155"/>
      <c r="BN107" s="155"/>
      <c r="BO107" s="155"/>
      <c r="BP107" s="155"/>
      <c r="BQ107" s="156" t="str">
        <f t="shared" si="16"/>
        <v/>
      </c>
      <c r="BR107" s="157" t="str">
        <f t="shared" si="17"/>
        <v/>
      </c>
      <c r="BS107" s="304" t="s">
        <v>496</v>
      </c>
      <c r="BT107" s="149" t="s">
        <v>2709</v>
      </c>
      <c r="BU107" s="1260"/>
      <c r="BV107" s="1039"/>
      <c r="BW107" s="1039"/>
      <c r="BX107" s="1241"/>
      <c r="BY107" s="1172"/>
      <c r="BZ107" s="1241"/>
    </row>
    <row r="108" spans="1:78" ht="17" thickBot="1" x14ac:dyDescent="0.25">
      <c r="A108" s="1280"/>
      <c r="B108" s="1148"/>
      <c r="C108" s="1282"/>
      <c r="D108" s="1220"/>
      <c r="E108" s="1025"/>
      <c r="F108" s="1221"/>
      <c r="G108" s="1092"/>
      <c r="H108" s="1031"/>
      <c r="I108" s="1062"/>
      <c r="J108" s="1226"/>
      <c r="K108" s="1258"/>
      <c r="L108" s="1092"/>
      <c r="M108" s="1248"/>
      <c r="N108" s="1092"/>
      <c r="O108" s="1092"/>
      <c r="P108" s="1230"/>
      <c r="Q108" s="1229"/>
      <c r="R108" s="1062"/>
      <c r="S108" s="1112"/>
      <c r="T108" s="1062"/>
      <c r="U108" s="1112"/>
      <c r="V108" s="1062"/>
      <c r="W108" s="1112"/>
      <c r="X108" s="1096"/>
      <c r="Y108" s="1112"/>
      <c r="Z108" s="1112"/>
      <c r="AA108" s="1122"/>
      <c r="AB108" s="293">
        <v>6</v>
      </c>
      <c r="AC108" s="291"/>
      <c r="AD108" s="291"/>
      <c r="AE108" s="291"/>
      <c r="AF108" s="98" t="str">
        <f t="shared" si="11"/>
        <v/>
      </c>
      <c r="AG108" s="239"/>
      <c r="AH108" s="292" t="str">
        <f t="shared" si="12"/>
        <v/>
      </c>
      <c r="AI108" s="239"/>
      <c r="AJ108" s="292" t="str">
        <f t="shared" si="13"/>
        <v/>
      </c>
      <c r="AK108" s="294" t="str">
        <f t="shared" si="14"/>
        <v/>
      </c>
      <c r="AL108" s="295" t="str">
        <f>IFERROR(IF(AND(AF107="Probabilidad",AF108="Probabilidad"),(AL107-(+AL107*AK108)),IF(AND(AF107="Impacto",AF108="Probabilidad"),(AL106-(+AL106*AK108)),IF(AF108="Impacto",AL107,""))),"")</f>
        <v/>
      </c>
      <c r="AM108" s="295" t="str">
        <f>IFERROR(IF(AND(AF107="Impacto",AF108="Impacto"),(AM107-(+AM107*AK108)),IF(AND(AF107="Probabilidad",AF108="Impacto"),(AM106-(+AM106*AK108)),IF(AF108="Probabilidad",AM107,""))),"")</f>
        <v/>
      </c>
      <c r="AN108" s="126"/>
      <c r="AO108" s="126"/>
      <c r="AP108" s="126"/>
      <c r="AQ108" s="126"/>
      <c r="AR108" s="1239"/>
      <c r="AS108" s="1093"/>
      <c r="AT108" s="1093"/>
      <c r="AU108" s="1122"/>
      <c r="AV108" s="1093"/>
      <c r="AW108" s="1093"/>
      <c r="AX108" s="1122"/>
      <c r="AY108" s="1122"/>
      <c r="AZ108" s="1122"/>
      <c r="BA108" s="1062"/>
      <c r="BB108" s="210"/>
      <c r="BC108" s="210"/>
      <c r="BD108" s="327" t="str">
        <f t="shared" si="15"/>
        <v/>
      </c>
      <c r="BE108" s="291"/>
      <c r="BF108" s="291"/>
      <c r="BG108" s="291"/>
      <c r="BH108" s="291"/>
      <c r="BI108" s="210"/>
      <c r="BJ108" s="210"/>
      <c r="BK108" s="210"/>
      <c r="BL108" s="210"/>
      <c r="BM108" s="297"/>
      <c r="BN108" s="297"/>
      <c r="BO108" s="297"/>
      <c r="BP108" s="297"/>
      <c r="BQ108" s="298" t="str">
        <f t="shared" si="16"/>
        <v/>
      </c>
      <c r="BR108" s="299" t="str">
        <f t="shared" si="17"/>
        <v/>
      </c>
      <c r="BS108" s="711"/>
      <c r="BT108" s="160"/>
      <c r="BU108" s="1260"/>
      <c r="BV108" s="1092"/>
      <c r="BW108" s="1092"/>
      <c r="BX108" s="1242"/>
      <c r="BY108" s="1173"/>
      <c r="BZ108" s="1242"/>
    </row>
    <row r="109" spans="1:78" ht="95.25" customHeight="1" x14ac:dyDescent="0.2">
      <c r="A109" s="1280"/>
      <c r="B109" s="1148"/>
      <c r="C109" s="1282"/>
      <c r="D109" s="1218" t="s">
        <v>209</v>
      </c>
      <c r="E109" s="1188" t="s">
        <v>398</v>
      </c>
      <c r="F109" s="1189">
        <v>7</v>
      </c>
      <c r="G109" s="1222" t="s">
        <v>498</v>
      </c>
      <c r="H109" s="1177"/>
      <c r="I109" s="1169"/>
      <c r="J109" s="1190" t="s">
        <v>499</v>
      </c>
      <c r="K109" s="1227" t="s">
        <v>313</v>
      </c>
      <c r="L109" s="1178" t="s">
        <v>214</v>
      </c>
      <c r="M109" s="1184" t="s">
        <v>500</v>
      </c>
      <c r="N109" s="1178"/>
      <c r="O109" s="1178"/>
      <c r="P109" s="1228" t="s">
        <v>501</v>
      </c>
      <c r="Q109" s="1263">
        <v>0.9</v>
      </c>
      <c r="R109" s="1169" t="s">
        <v>250</v>
      </c>
      <c r="S109" s="1182">
        <f>IF(R109="Muy Alta",100%,IF(R109="Alta",80%,IF(R109="Media",60%,IF(R109="Baja",40%,IF(R109="Muy Baja",20%,"")))))</f>
        <v>0.4</v>
      </c>
      <c r="T109" s="1169"/>
      <c r="U109" s="1182" t="str">
        <f>IF(T109="Catastrófico",100%,IF(T109="Mayor",80%,IF(T109="Moderado",60%,IF(T109="Menor",40%,IF(T109="Leve",20%,"")))))</f>
        <v/>
      </c>
      <c r="V109" s="1169" t="s">
        <v>218</v>
      </c>
      <c r="W109" s="1182">
        <f>IF(V109="Catastrófico",100%,IF(V109="Mayor",80%,IF(V109="Moderado",60%,IF(V109="Menor",40%,IF(V109="Leve",20%,"")))))</f>
        <v>0.6</v>
      </c>
      <c r="X109" s="1186" t="str">
        <f>IF(Y109=100%,"Catastrófico",IF(Y109=80%,"Mayor",IF(Y109=60%,"Moderado",IF(Y109=40%,"Menor",IF(Y109=20%,"Leve","")))))</f>
        <v>Moderado</v>
      </c>
      <c r="Y109" s="1182">
        <f>IF(AND(U109="",W109=""),"",MAX(U109,W109))</f>
        <v>0.6</v>
      </c>
      <c r="Z109" s="1182" t="str">
        <f>CONCATENATE(R109,X109)</f>
        <v>BajaModerado</v>
      </c>
      <c r="AA109" s="1168" t="str">
        <f>IF(Z109="Muy AltaLeve","Alto",IF(Z109="Muy AltaMenor","Alto",IF(Z109="Muy AltaModerado","Alto",IF(Z109="Muy AltaMayor","Alto",IF(Z109="Muy AltaCatastrófico","Extremo",IF(Z109="AltaLeve","Moderado",IF(Z109="AltaMenor","Moderado",IF(Z109="AltaModerado","Alto",IF(Z109="AltaMayor","Alto",IF(Z109="AltaCatastrófico","Extremo",IF(Z109="MediaLeve","Moderado",IF(Z109="MediaMenor","Moderado",IF(Z109="MediaModerado","Moderado",IF(Z109="MediaMayor","Alto",IF(Z109="MediaCatastrófico","Extremo",IF(Z109="BajaLeve","Bajo",IF(Z109="BajaMenor","Moderado",IF(Z109="BajaModerado","Moderado",IF(Z109="BajaMayor","Alto",IF(Z109="BajaCatastrófico","Extremo",IF(Z109="Muy BajaLeve","Bajo",IF(Z109="Muy BajaMenor","Bajo",IF(Z109="Muy BajaModerado","Moderado",IF(Z109="Muy BajaMayor","Alto",IF(Z109="Muy BajaCatastrófico","Extremo","")))))))))))))))))))))))))</f>
        <v>Moderado</v>
      </c>
      <c r="AB109" s="242">
        <v>1</v>
      </c>
      <c r="AC109" s="385" t="s">
        <v>502</v>
      </c>
      <c r="AD109" s="367" t="s">
        <v>271</v>
      </c>
      <c r="AE109" s="367" t="s">
        <v>503</v>
      </c>
      <c r="AF109" s="243" t="str">
        <f t="shared" si="11"/>
        <v>Probabilidad</v>
      </c>
      <c r="AG109" s="244" t="s">
        <v>221</v>
      </c>
      <c r="AH109" s="241">
        <f t="shared" si="12"/>
        <v>0.25</v>
      </c>
      <c r="AI109" s="244" t="s">
        <v>222</v>
      </c>
      <c r="AJ109" s="241">
        <f t="shared" si="13"/>
        <v>0.15</v>
      </c>
      <c r="AK109" s="245">
        <f t="shared" si="14"/>
        <v>0.4</v>
      </c>
      <c r="AL109" s="246">
        <f>IFERROR(IF(AF109="Probabilidad",(S109-(+S109*AK109)),IF(AF109="Impacto",S109,"")),"")</f>
        <v>0.24</v>
      </c>
      <c r="AM109" s="246">
        <f>IFERROR(IF(AF109="Impacto",(Y109-(+Y109*AK109)),IF(AF109="Probabilidad",Y109,"")),"")</f>
        <v>0.6</v>
      </c>
      <c r="AN109" s="247" t="s">
        <v>223</v>
      </c>
      <c r="AO109" s="247" t="s">
        <v>224</v>
      </c>
      <c r="AP109" s="247" t="s">
        <v>241</v>
      </c>
      <c r="AQ109" s="247" t="s">
        <v>226</v>
      </c>
      <c r="AR109" s="1238" t="s">
        <v>504</v>
      </c>
      <c r="AS109" s="1185">
        <f>S109</f>
        <v>0.4</v>
      </c>
      <c r="AT109" s="1185">
        <f>IF(AL109="","",MIN(AL109:AL114))</f>
        <v>0.11759999999999998</v>
      </c>
      <c r="AU109" s="1168" t="str">
        <f>IFERROR(IF(AT109="","",IF(AT109&lt;=0.2,"Muy Baja",IF(AT109&lt;=0.4,"Baja",IF(AT109&lt;=0.6,"Media",IF(AT109&lt;=0.8,"Alta","Muy Alta"))))),"")</f>
        <v>Muy Baja</v>
      </c>
      <c r="AV109" s="1185">
        <f>Y109</f>
        <v>0.6</v>
      </c>
      <c r="AW109" s="1185">
        <f>IF(AM109="","",MIN(AM109:AM114))</f>
        <v>0.44999999999999996</v>
      </c>
      <c r="AX109" s="1168" t="str">
        <f>IFERROR(IF(AW109="","",IF(AW109&lt;=0.2,"Leve",IF(AW109&lt;=0.4,"Menor",IF(AW109&lt;=0.6,"Moderado",IF(AW109&lt;=0.8,"Mayor","Catastrófico"))))),"")</f>
        <v>Moderado</v>
      </c>
      <c r="AY109" s="1168" t="str">
        <f>AA109</f>
        <v>Moderado</v>
      </c>
      <c r="AZ109" s="1168" t="str">
        <f>IFERROR(IF(OR(AND(AU109="Muy Baja",AX109="Leve"),AND(AU109="Muy Baja",AX109="Menor"),AND(AU109="Baja",AX109="Leve")),"Bajo",IF(OR(AND(AU109="Muy baja",AX109="Moderado"),AND(AU109="Baja",AX109="Menor"),AND(AU109="Baja",AX109="Moderado"),AND(AU109="Media",AX109="Leve"),AND(AU109="Media",AX109="Menor"),AND(AU109="Media",AX109="Moderado"),AND(AU109="Alta",AX109="Leve"),AND(AU109="Alta",AX109="Menor")),"Moderado",IF(OR(AND(AU109="Muy Baja",AX109="Mayor"),AND(AU109="Baja",AX109="Mayor"),AND(AU109="Media",AX109="Mayor"),AND(AU109="Alta",AX109="Moderado"),AND(AU109="Alta",AX109="Mayor"),AND(AU109="Muy Alta",AX109="Leve"),AND(AU109="Muy Alta",AX109="Menor"),AND(AU109="Muy Alta",AX109="Moderado"),AND(AU109="Muy Alta",AX109="Mayor")),"Alto",IF(OR(AND(AU109="Muy Baja",AX109="Catastrófico"),AND(AU109="Baja",AX109="Catastrófico"),AND(AU109="Media",AX109="Catastrófico"),AND(AU109="Alta",AX109="Catastrófico"),AND(AU109="Muy Alta",AX109="Catastrófico")),"Extremo","")))),"")</f>
        <v>Moderado</v>
      </c>
      <c r="BA109" s="1169" t="s">
        <v>228</v>
      </c>
      <c r="BB109" s="382" t="s">
        <v>505</v>
      </c>
      <c r="BC109" s="396" t="s">
        <v>506</v>
      </c>
      <c r="BD109" s="268">
        <f t="shared" si="15"/>
        <v>12</v>
      </c>
      <c r="BE109" s="371">
        <v>3</v>
      </c>
      <c r="BF109" s="372">
        <v>3</v>
      </c>
      <c r="BG109" s="372">
        <v>3</v>
      </c>
      <c r="BH109" s="372">
        <v>3</v>
      </c>
      <c r="BI109" s="372" t="s">
        <v>469</v>
      </c>
      <c r="BJ109" s="367" t="s">
        <v>507</v>
      </c>
      <c r="BK109" s="248" t="s">
        <v>2737</v>
      </c>
      <c r="BL109" s="726" t="s">
        <v>2738</v>
      </c>
      <c r="BM109" s="721">
        <v>3</v>
      </c>
      <c r="BN109" s="251">
        <v>3</v>
      </c>
      <c r="BO109" s="251"/>
      <c r="BP109" s="251"/>
      <c r="BQ109" s="252">
        <f t="shared" si="16"/>
        <v>6</v>
      </c>
      <c r="BR109" s="253">
        <f t="shared" si="17"/>
        <v>0.5</v>
      </c>
      <c r="BS109" s="710" t="s">
        <v>502</v>
      </c>
      <c r="BT109" s="727" t="s">
        <v>2739</v>
      </c>
      <c r="BU109" s="1263" t="s">
        <v>2740</v>
      </c>
      <c r="BV109" s="1264" t="s">
        <v>2711</v>
      </c>
      <c r="BW109" s="1264" t="s">
        <v>1386</v>
      </c>
      <c r="BX109" s="1267" t="s">
        <v>1386</v>
      </c>
      <c r="BY109" s="1066" t="s">
        <v>2741</v>
      </c>
      <c r="BZ109" s="1240"/>
    </row>
    <row r="110" spans="1:78" ht="58.5" customHeight="1" x14ac:dyDescent="0.2">
      <c r="A110" s="1280"/>
      <c r="B110" s="1148"/>
      <c r="C110" s="1282"/>
      <c r="D110" s="1219"/>
      <c r="E110" s="1025"/>
      <c r="F110" s="1028"/>
      <c r="G110" s="1223"/>
      <c r="H110" s="1031"/>
      <c r="I110" s="995"/>
      <c r="J110" s="1034"/>
      <c r="K110" s="1037"/>
      <c r="L110" s="1039"/>
      <c r="M110" s="1042"/>
      <c r="N110" s="1039"/>
      <c r="O110" s="1039"/>
      <c r="P110" s="1199"/>
      <c r="Q110" s="1199"/>
      <c r="R110" s="995"/>
      <c r="S110" s="1057"/>
      <c r="T110" s="995"/>
      <c r="U110" s="1057"/>
      <c r="V110" s="995"/>
      <c r="W110" s="1057"/>
      <c r="X110" s="1060"/>
      <c r="Y110" s="1057"/>
      <c r="Z110" s="1057"/>
      <c r="AA110" s="1048"/>
      <c r="AB110" s="150">
        <v>2</v>
      </c>
      <c r="AC110" s="551" t="s">
        <v>508</v>
      </c>
      <c r="AD110" s="374" t="s">
        <v>271</v>
      </c>
      <c r="AE110" s="374" t="s">
        <v>509</v>
      </c>
      <c r="AF110" s="145" t="str">
        <f t="shared" si="11"/>
        <v>Impacto</v>
      </c>
      <c r="AG110" s="151" t="s">
        <v>264</v>
      </c>
      <c r="AH110" s="146">
        <f t="shared" si="12"/>
        <v>0.1</v>
      </c>
      <c r="AI110" s="151" t="s">
        <v>222</v>
      </c>
      <c r="AJ110" s="146">
        <f t="shared" si="13"/>
        <v>0.15</v>
      </c>
      <c r="AK110" s="147">
        <f t="shared" si="14"/>
        <v>0.25</v>
      </c>
      <c r="AL110" s="152">
        <f>IFERROR(IF(AND(AF109="Probabilidad",AF110="Probabilidad"),(AL109-(+AL109*AK110)),IF(AF110="Probabilidad",(S109-(+S109*AK110)),IF(AF110="Impacto",AL109,""))),"")</f>
        <v>0.24</v>
      </c>
      <c r="AM110" s="152">
        <f>IFERROR(IF(AND(AF109="Impacto",AF110="Impacto"),(AM109-(+AM109*AK110)),IF(AF110="Impacto",(Y109-(Y109*AK110)),IF(AF110="Probabilidad",AM109,""))),"")</f>
        <v>0.44999999999999996</v>
      </c>
      <c r="AN110" s="153" t="s">
        <v>223</v>
      </c>
      <c r="AO110" s="153" t="s">
        <v>224</v>
      </c>
      <c r="AP110" s="153" t="s">
        <v>241</v>
      </c>
      <c r="AQ110" s="153" t="s">
        <v>226</v>
      </c>
      <c r="AR110" s="1239"/>
      <c r="AS110" s="1051"/>
      <c r="AT110" s="1051"/>
      <c r="AU110" s="1048"/>
      <c r="AV110" s="1051"/>
      <c r="AW110" s="1051"/>
      <c r="AX110" s="1048"/>
      <c r="AY110" s="1048"/>
      <c r="AZ110" s="1048"/>
      <c r="BA110" s="1384"/>
      <c r="BB110" s="397"/>
      <c r="BC110" s="397"/>
      <c r="BD110" s="398" t="str">
        <f t="shared" si="15"/>
        <v/>
      </c>
      <c r="BE110" s="149"/>
      <c r="BF110" s="149"/>
      <c r="BG110" s="149"/>
      <c r="BH110" s="149"/>
      <c r="BI110" s="130"/>
      <c r="BJ110" s="130"/>
      <c r="BK110" s="130"/>
      <c r="BL110" s="130"/>
      <c r="BM110" s="155"/>
      <c r="BN110" s="155"/>
      <c r="BO110" s="155"/>
      <c r="BP110" s="155"/>
      <c r="BQ110" s="156" t="str">
        <f t="shared" si="16"/>
        <v/>
      </c>
      <c r="BR110" s="157" t="str">
        <f t="shared" si="17"/>
        <v/>
      </c>
      <c r="BS110" s="304" t="s">
        <v>508</v>
      </c>
      <c r="BT110" s="728" t="s">
        <v>2742</v>
      </c>
      <c r="BU110" s="998"/>
      <c r="BV110" s="1265"/>
      <c r="BW110" s="1265"/>
      <c r="BX110" s="1268"/>
      <c r="BY110" s="1172"/>
      <c r="BZ110" s="1241"/>
    </row>
    <row r="111" spans="1:78" ht="87" customHeight="1" x14ac:dyDescent="0.2">
      <c r="A111" s="1280"/>
      <c r="B111" s="1148"/>
      <c r="C111" s="1282"/>
      <c r="D111" s="1219"/>
      <c r="E111" s="1025"/>
      <c r="F111" s="1028"/>
      <c r="G111" s="1223"/>
      <c r="H111" s="1031"/>
      <c r="I111" s="995"/>
      <c r="J111" s="1034"/>
      <c r="K111" s="1037"/>
      <c r="L111" s="1039"/>
      <c r="M111" s="1042"/>
      <c r="N111" s="1039"/>
      <c r="O111" s="1039"/>
      <c r="P111" s="1199"/>
      <c r="Q111" s="1199"/>
      <c r="R111" s="995"/>
      <c r="S111" s="1057"/>
      <c r="T111" s="995"/>
      <c r="U111" s="1057"/>
      <c r="V111" s="995"/>
      <c r="W111" s="1057"/>
      <c r="X111" s="1060"/>
      <c r="Y111" s="1057"/>
      <c r="Z111" s="1057"/>
      <c r="AA111" s="1048"/>
      <c r="AB111" s="150">
        <v>3</v>
      </c>
      <c r="AC111" s="655" t="s">
        <v>510</v>
      </c>
      <c r="AD111" s="379" t="s">
        <v>277</v>
      </c>
      <c r="AE111" s="379" t="s">
        <v>511</v>
      </c>
      <c r="AF111" s="145" t="str">
        <f t="shared" si="11"/>
        <v>Probabilidad</v>
      </c>
      <c r="AG111" s="151" t="s">
        <v>281</v>
      </c>
      <c r="AH111" s="146">
        <f t="shared" si="12"/>
        <v>0.15</v>
      </c>
      <c r="AI111" s="151" t="s">
        <v>222</v>
      </c>
      <c r="AJ111" s="146">
        <f t="shared" si="13"/>
        <v>0.15</v>
      </c>
      <c r="AK111" s="147">
        <f t="shared" si="14"/>
        <v>0.3</v>
      </c>
      <c r="AL111" s="152">
        <f>IFERROR(IF(AND(AF110="Probabilidad",AF111="Probabilidad"),(AL110-(+AL110*AK111)),IF(AND(AF110="Impacto",AF111="Probabilidad"),(AL109-(+AL109*AK111)),IF(AF111="Impacto",AL110,""))),"")</f>
        <v>0.16799999999999998</v>
      </c>
      <c r="AM111" s="152">
        <f>IFERROR(IF(AND(AF110="Impacto",AF111="Impacto"),(AM110-(+AM110*AK111)),IF(AND(AF110="Probabilidad",AF111="Impacto"),(AM109-(+AM109*AK111)),IF(AF111="Probabilidad",AM110,""))),"")</f>
        <v>0.44999999999999996</v>
      </c>
      <c r="AN111" s="153" t="s">
        <v>223</v>
      </c>
      <c r="AO111" s="153" t="s">
        <v>240</v>
      </c>
      <c r="AP111" s="153" t="s">
        <v>241</v>
      </c>
      <c r="AQ111" s="153" t="s">
        <v>226</v>
      </c>
      <c r="AR111" s="1239"/>
      <c r="AS111" s="1051"/>
      <c r="AT111" s="1051"/>
      <c r="AU111" s="1048"/>
      <c r="AV111" s="1051"/>
      <c r="AW111" s="1051"/>
      <c r="AX111" s="1048"/>
      <c r="AY111" s="1048"/>
      <c r="AZ111" s="1048"/>
      <c r="BA111" s="995"/>
      <c r="BB111" s="235"/>
      <c r="BC111" s="235"/>
      <c r="BD111" s="173" t="str">
        <f t="shared" si="15"/>
        <v/>
      </c>
      <c r="BE111" s="149"/>
      <c r="BF111" s="149"/>
      <c r="BG111" s="149"/>
      <c r="BH111" s="149"/>
      <c r="BI111" s="130"/>
      <c r="BJ111" s="130"/>
      <c r="BK111" s="130"/>
      <c r="BL111" s="130"/>
      <c r="BM111" s="155"/>
      <c r="BN111" s="155"/>
      <c r="BO111" s="155"/>
      <c r="BP111" s="155"/>
      <c r="BQ111" s="156" t="str">
        <f t="shared" si="16"/>
        <v/>
      </c>
      <c r="BR111" s="157" t="str">
        <f t="shared" si="17"/>
        <v/>
      </c>
      <c r="BS111" s="304" t="s">
        <v>510</v>
      </c>
      <c r="BT111" s="729" t="s">
        <v>2743</v>
      </c>
      <c r="BU111" s="998"/>
      <c r="BV111" s="1265"/>
      <c r="BW111" s="1265"/>
      <c r="BX111" s="1268"/>
      <c r="BY111" s="1172"/>
      <c r="BZ111" s="1241"/>
    </row>
    <row r="112" spans="1:78" ht="58.5" customHeight="1" x14ac:dyDescent="0.2">
      <c r="A112" s="1280"/>
      <c r="B112" s="1148"/>
      <c r="C112" s="1282"/>
      <c r="D112" s="1219"/>
      <c r="E112" s="1025"/>
      <c r="F112" s="1028"/>
      <c r="G112" s="1223"/>
      <c r="H112" s="1031"/>
      <c r="I112" s="995"/>
      <c r="J112" s="1034"/>
      <c r="K112" s="1037"/>
      <c r="L112" s="1039"/>
      <c r="M112" s="1042"/>
      <c r="N112" s="1039"/>
      <c r="O112" s="1039"/>
      <c r="P112" s="1199"/>
      <c r="Q112" s="1199"/>
      <c r="R112" s="995"/>
      <c r="S112" s="1057"/>
      <c r="T112" s="995"/>
      <c r="U112" s="1057"/>
      <c r="V112" s="995"/>
      <c r="W112" s="1057"/>
      <c r="X112" s="1060"/>
      <c r="Y112" s="1057"/>
      <c r="Z112" s="1057"/>
      <c r="AA112" s="1048"/>
      <c r="AB112" s="150">
        <v>4</v>
      </c>
      <c r="AC112" s="655" t="s">
        <v>512</v>
      </c>
      <c r="AD112" s="379" t="s">
        <v>277</v>
      </c>
      <c r="AE112" s="379" t="s">
        <v>513</v>
      </c>
      <c r="AF112" s="145" t="str">
        <f t="shared" si="11"/>
        <v>Probabilidad</v>
      </c>
      <c r="AG112" s="151" t="s">
        <v>281</v>
      </c>
      <c r="AH112" s="146">
        <f t="shared" si="12"/>
        <v>0.15</v>
      </c>
      <c r="AI112" s="151" t="s">
        <v>222</v>
      </c>
      <c r="AJ112" s="146">
        <f t="shared" si="13"/>
        <v>0.15</v>
      </c>
      <c r="AK112" s="147">
        <f t="shared" si="14"/>
        <v>0.3</v>
      </c>
      <c r="AL112" s="152">
        <f>IFERROR(IF(AND(AF111="Probabilidad",AF112="Probabilidad"),(AL111-(+AL111*AK112)),IF(AND(AF111="Impacto",AF112="Probabilidad"),(AL110-(+AL110*AK112)),IF(AF112="Impacto",AL111,""))),"")</f>
        <v>0.11759999999999998</v>
      </c>
      <c r="AM112" s="152">
        <f>IFERROR(IF(AND(AF111="Impacto",AF112="Impacto"),(AM111-(+AM111*AK112)),IF(AND(AF111="Probabilidad",AF112="Impacto"),(AM110-(+AM110*AK112)),IF(AF112="Probabilidad",AM111,""))),"")</f>
        <v>0.44999999999999996</v>
      </c>
      <c r="AN112" s="153" t="s">
        <v>223</v>
      </c>
      <c r="AO112" s="153" t="s">
        <v>240</v>
      </c>
      <c r="AP112" s="153" t="s">
        <v>241</v>
      </c>
      <c r="AQ112" s="153" t="s">
        <v>226</v>
      </c>
      <c r="AR112" s="1239"/>
      <c r="AS112" s="1051"/>
      <c r="AT112" s="1051"/>
      <c r="AU112" s="1048"/>
      <c r="AV112" s="1051"/>
      <c r="AW112" s="1051"/>
      <c r="AX112" s="1048"/>
      <c r="AY112" s="1048"/>
      <c r="AZ112" s="1048"/>
      <c r="BA112" s="995"/>
      <c r="BB112" s="130"/>
      <c r="BC112" s="130"/>
      <c r="BD112" s="173" t="str">
        <f t="shared" si="15"/>
        <v/>
      </c>
      <c r="BE112" s="149"/>
      <c r="BF112" s="149"/>
      <c r="BG112" s="149"/>
      <c r="BH112" s="149"/>
      <c r="BI112" s="130"/>
      <c r="BJ112" s="130"/>
      <c r="BK112" s="130"/>
      <c r="BL112" s="130"/>
      <c r="BM112" s="155"/>
      <c r="BN112" s="155"/>
      <c r="BO112" s="155"/>
      <c r="BP112" s="155"/>
      <c r="BQ112" s="156" t="str">
        <f t="shared" si="16"/>
        <v/>
      </c>
      <c r="BR112" s="157" t="str">
        <f t="shared" si="17"/>
        <v/>
      </c>
      <c r="BS112" s="304" t="s">
        <v>512</v>
      </c>
      <c r="BT112" s="728" t="s">
        <v>2744</v>
      </c>
      <c r="BU112" s="998"/>
      <c r="BV112" s="1265"/>
      <c r="BW112" s="1265"/>
      <c r="BX112" s="1268"/>
      <c r="BY112" s="1172"/>
      <c r="BZ112" s="1241"/>
    </row>
    <row r="113" spans="1:78" ht="16" x14ac:dyDescent="0.2">
      <c r="A113" s="1280"/>
      <c r="B113" s="1148"/>
      <c r="C113" s="1282"/>
      <c r="D113" s="1219"/>
      <c r="E113" s="1025"/>
      <c r="F113" s="1028"/>
      <c r="G113" s="1223"/>
      <c r="H113" s="1031"/>
      <c r="I113" s="995"/>
      <c r="J113" s="1034"/>
      <c r="K113" s="1037"/>
      <c r="L113" s="1039"/>
      <c r="M113" s="1042"/>
      <c r="N113" s="1039"/>
      <c r="O113" s="1039"/>
      <c r="P113" s="1199"/>
      <c r="Q113" s="1199"/>
      <c r="R113" s="995"/>
      <c r="S113" s="1057"/>
      <c r="T113" s="995"/>
      <c r="U113" s="1057"/>
      <c r="V113" s="995"/>
      <c r="W113" s="1057"/>
      <c r="X113" s="1060"/>
      <c r="Y113" s="1057"/>
      <c r="Z113" s="1057"/>
      <c r="AA113" s="1048"/>
      <c r="AB113" s="150">
        <v>5</v>
      </c>
      <c r="AC113" s="149"/>
      <c r="AD113" s="149"/>
      <c r="AE113" s="149"/>
      <c r="AF113" s="145" t="str">
        <f t="shared" si="11"/>
        <v/>
      </c>
      <c r="AG113" s="151"/>
      <c r="AH113" s="146" t="str">
        <f t="shared" si="12"/>
        <v/>
      </c>
      <c r="AI113" s="151"/>
      <c r="AJ113" s="146" t="str">
        <f t="shared" si="13"/>
        <v/>
      </c>
      <c r="AK113" s="147" t="str">
        <f t="shared" si="14"/>
        <v/>
      </c>
      <c r="AL113" s="152" t="str">
        <f>IFERROR(IF(AND(AF112="Probabilidad",AF113="Probabilidad"),(AL112-(+AL112*AK113)),IF(AND(AF112="Impacto",AF113="Probabilidad"),(AL111-(+AL111*AK113)),IF(AF113="Impacto",AL112,""))),"")</f>
        <v/>
      </c>
      <c r="AM113" s="152" t="str">
        <f>IFERROR(IF(AND(AF112="Impacto",AF113="Impacto"),(AM112-(+AM112*AK113)),IF(AND(AF112="Probabilidad",AF113="Impacto"),(AM111-(+AM111*AK113)),IF(AF113="Probabilidad",AM112,""))),"")</f>
        <v/>
      </c>
      <c r="AN113" s="153"/>
      <c r="AO113" s="153"/>
      <c r="AP113" s="153"/>
      <c r="AQ113" s="153"/>
      <c r="AR113" s="1239"/>
      <c r="AS113" s="1051"/>
      <c r="AT113" s="1051"/>
      <c r="AU113" s="1048"/>
      <c r="AV113" s="1051"/>
      <c r="AW113" s="1051"/>
      <c r="AX113" s="1048"/>
      <c r="AY113" s="1048"/>
      <c r="AZ113" s="1048"/>
      <c r="BA113" s="995"/>
      <c r="BB113" s="130"/>
      <c r="BC113" s="130"/>
      <c r="BD113" s="173" t="str">
        <f t="shared" si="15"/>
        <v/>
      </c>
      <c r="BE113" s="149"/>
      <c r="BF113" s="149"/>
      <c r="BG113" s="149"/>
      <c r="BH113" s="149"/>
      <c r="BI113" s="130"/>
      <c r="BJ113" s="130"/>
      <c r="BK113" s="130"/>
      <c r="BL113" s="130"/>
      <c r="BM113" s="155"/>
      <c r="BN113" s="155"/>
      <c r="BO113" s="155"/>
      <c r="BP113" s="155"/>
      <c r="BQ113" s="156" t="str">
        <f t="shared" si="16"/>
        <v/>
      </c>
      <c r="BR113" s="157" t="str">
        <f t="shared" si="17"/>
        <v/>
      </c>
      <c r="BS113" s="304"/>
      <c r="BT113" s="130"/>
      <c r="BU113" s="998"/>
      <c r="BV113" s="1265"/>
      <c r="BW113" s="1265"/>
      <c r="BX113" s="1268"/>
      <c r="BY113" s="1172"/>
      <c r="BZ113" s="1241"/>
    </row>
    <row r="114" spans="1:78" ht="17" thickBot="1" x14ac:dyDescent="0.25">
      <c r="A114" s="1280"/>
      <c r="B114" s="1148"/>
      <c r="C114" s="1282"/>
      <c r="D114" s="1261"/>
      <c r="E114" s="1157"/>
      <c r="F114" s="1158"/>
      <c r="G114" s="1262"/>
      <c r="H114" s="1160"/>
      <c r="I114" s="1161"/>
      <c r="J114" s="1162"/>
      <c r="K114" s="1163"/>
      <c r="L114" s="1159"/>
      <c r="M114" s="1248"/>
      <c r="N114" s="1159"/>
      <c r="O114" s="1159"/>
      <c r="P114" s="1200"/>
      <c r="Q114" s="1200"/>
      <c r="R114" s="1161"/>
      <c r="S114" s="1167"/>
      <c r="T114" s="1161"/>
      <c r="U114" s="1167"/>
      <c r="V114" s="1161"/>
      <c r="W114" s="1167"/>
      <c r="X114" s="1170"/>
      <c r="Y114" s="1167"/>
      <c r="Z114" s="1167"/>
      <c r="AA114" s="1171"/>
      <c r="AB114" s="256">
        <v>6</v>
      </c>
      <c r="AC114" s="254"/>
      <c r="AD114" s="254"/>
      <c r="AE114" s="254"/>
      <c r="AF114" s="257" t="str">
        <f t="shared" si="11"/>
        <v/>
      </c>
      <c r="AG114" s="258"/>
      <c r="AH114" s="255" t="str">
        <f t="shared" si="12"/>
        <v/>
      </c>
      <c r="AI114" s="258"/>
      <c r="AJ114" s="255" t="str">
        <f t="shared" si="13"/>
        <v/>
      </c>
      <c r="AK114" s="259" t="str">
        <f t="shared" si="14"/>
        <v/>
      </c>
      <c r="AL114" s="260" t="str">
        <f>IFERROR(IF(AND(AF113="Probabilidad",AF114="Probabilidad"),(AL113-(+AL113*AK114)),IF(AND(AF113="Impacto",AF114="Probabilidad"),(AL112-(+AL112*AK114)),IF(AF114="Impacto",AL113,""))),"")</f>
        <v/>
      </c>
      <c r="AM114" s="260" t="str">
        <f>IFERROR(IF(AND(AF113="Impacto",AF114="Impacto"),(AM113-(+AM113*AK114)),IF(AND(AF113="Probabilidad",AF114="Impacto"),(AM112-(+AM112*AK114)),IF(AF114="Probabilidad",AM113,""))),"")</f>
        <v/>
      </c>
      <c r="AN114" s="261"/>
      <c r="AO114" s="261"/>
      <c r="AP114" s="261"/>
      <c r="AQ114" s="261"/>
      <c r="AR114" s="1270"/>
      <c r="AS114" s="1183"/>
      <c r="AT114" s="1183"/>
      <c r="AU114" s="1171"/>
      <c r="AV114" s="1183"/>
      <c r="AW114" s="1183"/>
      <c r="AX114" s="1171"/>
      <c r="AY114" s="1171"/>
      <c r="AZ114" s="1171"/>
      <c r="BA114" s="1161"/>
      <c r="BB114" s="262"/>
      <c r="BC114" s="262"/>
      <c r="BD114" s="263" t="str">
        <f t="shared" si="15"/>
        <v/>
      </c>
      <c r="BE114" s="254"/>
      <c r="BF114" s="254"/>
      <c r="BG114" s="254"/>
      <c r="BH114" s="254"/>
      <c r="BI114" s="262"/>
      <c r="BJ114" s="262"/>
      <c r="BK114" s="262"/>
      <c r="BL114" s="262"/>
      <c r="BM114" s="264"/>
      <c r="BN114" s="264"/>
      <c r="BO114" s="264"/>
      <c r="BP114" s="264"/>
      <c r="BQ114" s="265" t="str">
        <f t="shared" si="16"/>
        <v/>
      </c>
      <c r="BR114" s="266" t="str">
        <f t="shared" si="17"/>
        <v/>
      </c>
      <c r="BS114" s="711"/>
      <c r="BT114" s="262"/>
      <c r="BU114" s="1251"/>
      <c r="BV114" s="1266"/>
      <c r="BW114" s="1266"/>
      <c r="BX114" s="1269"/>
      <c r="BY114" s="1173"/>
      <c r="BZ114" s="1287"/>
    </row>
    <row r="115" spans="1:78" ht="239.25" customHeight="1" x14ac:dyDescent="0.2">
      <c r="A115" s="1280"/>
      <c r="B115" s="1148"/>
      <c r="C115" s="1282"/>
      <c r="D115" s="1284" t="s">
        <v>209</v>
      </c>
      <c r="E115" s="1025" t="s">
        <v>398</v>
      </c>
      <c r="F115" s="1285">
        <v>8</v>
      </c>
      <c r="G115" s="1271" t="s">
        <v>514</v>
      </c>
      <c r="H115" s="1031"/>
      <c r="I115" s="1273"/>
      <c r="J115" s="1190" t="s">
        <v>515</v>
      </c>
      <c r="K115" s="1037" t="s">
        <v>313</v>
      </c>
      <c r="L115" s="1271" t="s">
        <v>214</v>
      </c>
      <c r="M115" s="1184" t="s">
        <v>516</v>
      </c>
      <c r="N115" s="1271"/>
      <c r="O115" s="1271"/>
      <c r="P115" s="1199" t="s">
        <v>517</v>
      </c>
      <c r="Q115" s="1272">
        <v>0.8</v>
      </c>
      <c r="R115" s="1273" t="s">
        <v>250</v>
      </c>
      <c r="S115" s="1291">
        <f>IF(R115="Muy Alta",100%,IF(R115="Alta",80%,IF(R115="Media",60%,IF(R115="Baja",40%,IF(R115="Muy Baja",20%,"")))))</f>
        <v>0.4</v>
      </c>
      <c r="T115" s="1273" t="s">
        <v>251</v>
      </c>
      <c r="U115" s="1291">
        <f>IF(T115="Catastrófico",100%,IF(T115="Mayor",80%,IF(T115="Moderado",60%,IF(T115="Menor",40%,IF(T115="Leve",20%,"")))))</f>
        <v>0.4</v>
      </c>
      <c r="V115" s="1273" t="s">
        <v>218</v>
      </c>
      <c r="W115" s="1291">
        <f>IF(V115="Catastrófico",100%,IF(V115="Mayor",80%,IF(V115="Moderado",60%,IF(V115="Menor",40%,IF(V115="Leve",20%,"")))))</f>
        <v>0.6</v>
      </c>
      <c r="X115" s="1292" t="str">
        <f>IF(Y115=100%,"Catastrófico",IF(Y115=80%,"Mayor",IF(Y115=60%,"Moderado",IF(Y115=40%,"Menor",IF(Y115=20%,"Leve","")))))</f>
        <v>Moderado</v>
      </c>
      <c r="Y115" s="1291">
        <f>IF(AND(U115="",W115=""),"",MAX(U115,W115))</f>
        <v>0.6</v>
      </c>
      <c r="Z115" s="1291" t="str">
        <f>CONCATENATE(R115,X115)</f>
        <v>BajaModerado</v>
      </c>
      <c r="AA115" s="1290" t="str">
        <f>IF(Z115="Muy AltaLeve","Alto",IF(Z115="Muy AltaMenor","Alto",IF(Z115="Muy AltaModerado","Alto",IF(Z115="Muy AltaMayor","Alto",IF(Z115="Muy AltaCatastrófico","Extremo",IF(Z115="AltaLeve","Moderado",IF(Z115="AltaMenor","Moderado",IF(Z115="AltaModerado","Alto",IF(Z115="AltaMayor","Alto",IF(Z115="AltaCatastrófico","Extremo",IF(Z115="MediaLeve","Moderado",IF(Z115="MediaMenor","Moderado",IF(Z115="MediaModerado","Moderado",IF(Z115="MediaMayor","Alto",IF(Z115="MediaCatastrófico","Extremo",IF(Z115="BajaLeve","Bajo",IF(Z115="BajaMenor","Moderado",IF(Z115="BajaModerado","Moderado",IF(Z115="BajaMayor","Alto",IF(Z115="BajaCatastrófico","Extremo",IF(Z115="Muy BajaLeve","Bajo",IF(Z115="Muy BajaMenor","Bajo",IF(Z115="Muy BajaModerado","Moderado",IF(Z115="Muy BajaMayor","Alto",IF(Z115="Muy BajaCatastrófico","Extremo","")))))))))))))))))))))))))</f>
        <v>Moderado</v>
      </c>
      <c r="AB115" s="229">
        <v>1</v>
      </c>
      <c r="AC115" s="400" t="s">
        <v>518</v>
      </c>
      <c r="AD115" s="400" t="s">
        <v>271</v>
      </c>
      <c r="AE115" s="400" t="s">
        <v>519</v>
      </c>
      <c r="AF115" s="231" t="str">
        <f t="shared" si="11"/>
        <v>Probabilidad</v>
      </c>
      <c r="AG115" s="232" t="s">
        <v>221</v>
      </c>
      <c r="AH115" s="228">
        <f t="shared" si="12"/>
        <v>0.25</v>
      </c>
      <c r="AI115" s="232" t="s">
        <v>222</v>
      </c>
      <c r="AJ115" s="228">
        <f t="shared" si="13"/>
        <v>0.15</v>
      </c>
      <c r="AK115" s="233">
        <f t="shared" si="14"/>
        <v>0.4</v>
      </c>
      <c r="AL115" s="234">
        <f>IFERROR(IF(AF115="Probabilidad",(S115-(+S115*AK115)),IF(AF115="Impacto",S115,"")),"")</f>
        <v>0.24</v>
      </c>
      <c r="AM115" s="234">
        <f>IFERROR(IF(AF115="Impacto",(Y115-(+Y115*AK115)),IF(AF115="Probabilidad",Y115,"")),"")</f>
        <v>0.6</v>
      </c>
      <c r="AN115" s="126" t="s">
        <v>223</v>
      </c>
      <c r="AO115" s="126" t="s">
        <v>224</v>
      </c>
      <c r="AP115" s="126" t="s">
        <v>241</v>
      </c>
      <c r="AQ115" s="126" t="s">
        <v>226</v>
      </c>
      <c r="AR115" s="1258" t="s">
        <v>504</v>
      </c>
      <c r="AS115" s="1289">
        <f>S115</f>
        <v>0.4</v>
      </c>
      <c r="AT115" s="1289">
        <f>IF(AL115="","",MIN(AL115:AL120))</f>
        <v>2.1772799999999995E-2</v>
      </c>
      <c r="AU115" s="1290" t="str">
        <f>IFERROR(IF(AT115="","",IF(AT115&lt;=0.2,"Muy Baja",IF(AT115&lt;=0.4,"Baja",IF(AT115&lt;=0.6,"Media",IF(AT115&lt;=0.8,"Alta","Muy Alta"))))),"")</f>
        <v>Muy Baja</v>
      </c>
      <c r="AV115" s="1289">
        <f>Y115</f>
        <v>0.6</v>
      </c>
      <c r="AW115" s="1289">
        <f>IF(AM115="","",MIN(AM115:AM120))</f>
        <v>0.6</v>
      </c>
      <c r="AX115" s="1290" t="str">
        <f>IFERROR(IF(AW115="","",IF(AW115&lt;=0.2,"Leve",IF(AW115&lt;=0.4,"Menor",IF(AW115&lt;=0.6,"Moderado",IF(AW115&lt;=0.8,"Mayor","Catastrófico"))))),"")</f>
        <v>Moderado</v>
      </c>
      <c r="AY115" s="1290" t="str">
        <f>AA115</f>
        <v>Moderado</v>
      </c>
      <c r="AZ115" s="1290" t="str">
        <f>IFERROR(IF(OR(AND(AU115="Muy Baja",AX115="Leve"),AND(AU115="Muy Baja",AX115="Menor"),AND(AU115="Baja",AX115="Leve")),"Bajo",IF(OR(AND(AU115="Muy baja",AX115="Moderado"),AND(AU115="Baja",AX115="Menor"),AND(AU115="Baja",AX115="Moderado"),AND(AU115="Media",AX115="Leve"),AND(AU115="Media",AX115="Menor"),AND(AU115="Media",AX115="Moderado"),AND(AU115="Alta",AX115="Leve"),AND(AU115="Alta",AX115="Menor")),"Moderado",IF(OR(AND(AU115="Muy Baja",AX115="Mayor"),AND(AU115="Baja",AX115="Mayor"),AND(AU115="Media",AX115="Mayor"),AND(AU115="Alta",AX115="Moderado"),AND(AU115="Alta",AX115="Mayor"),AND(AU115="Muy Alta",AX115="Leve"),AND(AU115="Muy Alta",AX115="Menor"),AND(AU115="Muy Alta",AX115="Moderado"),AND(AU115="Muy Alta",AX115="Mayor")),"Alto",IF(OR(AND(AU115="Muy Baja",AX115="Catastrófico"),AND(AU115="Baja",AX115="Catastrófico"),AND(AU115="Media",AX115="Catastrófico"),AND(AU115="Alta",AX115="Catastrófico"),AND(AU115="Muy Alta",AX115="Catastrófico")),"Extremo","")))),"")</f>
        <v>Moderado</v>
      </c>
      <c r="BA115" s="1273" t="s">
        <v>228</v>
      </c>
      <c r="BB115" s="218" t="s">
        <v>520</v>
      </c>
      <c r="BC115" s="218" t="s">
        <v>521</v>
      </c>
      <c r="BD115" s="401">
        <f t="shared" si="15"/>
        <v>4</v>
      </c>
      <c r="BE115" s="400">
        <v>1</v>
      </c>
      <c r="BF115" s="400">
        <v>1</v>
      </c>
      <c r="BG115" s="400">
        <v>1</v>
      </c>
      <c r="BH115" s="400">
        <v>1</v>
      </c>
      <c r="BI115" s="218" t="s">
        <v>469</v>
      </c>
      <c r="BJ115" s="218" t="s">
        <v>522</v>
      </c>
      <c r="BK115" s="235" t="s">
        <v>2745</v>
      </c>
      <c r="BL115" s="235" t="s">
        <v>2746</v>
      </c>
      <c r="BM115" s="730">
        <v>1</v>
      </c>
      <c r="BN115" s="236">
        <v>1</v>
      </c>
      <c r="BO115" s="236"/>
      <c r="BP115" s="236"/>
      <c r="BQ115" s="237">
        <f t="shared" si="16"/>
        <v>2</v>
      </c>
      <c r="BR115" s="238">
        <f t="shared" si="17"/>
        <v>0.5</v>
      </c>
      <c r="BS115" s="710" t="s">
        <v>518</v>
      </c>
      <c r="BT115" s="218" t="s">
        <v>2754</v>
      </c>
      <c r="BU115" s="1260" t="s">
        <v>2807</v>
      </c>
      <c r="BV115" s="1271" t="s">
        <v>2755</v>
      </c>
      <c r="BW115" s="1271" t="s">
        <v>1386</v>
      </c>
      <c r="BX115" s="1286" t="s">
        <v>1386</v>
      </c>
      <c r="BY115" s="1538" t="s">
        <v>2756</v>
      </c>
      <c r="BZ115" s="1286"/>
    </row>
    <row r="116" spans="1:78" ht="169.5" customHeight="1" x14ac:dyDescent="0.2">
      <c r="A116" s="1280"/>
      <c r="B116" s="1148"/>
      <c r="C116" s="1282"/>
      <c r="D116" s="1219"/>
      <c r="E116" s="1025"/>
      <c r="F116" s="1028"/>
      <c r="G116" s="1039"/>
      <c r="H116" s="1031"/>
      <c r="I116" s="995"/>
      <c r="J116" s="1034"/>
      <c r="K116" s="1037"/>
      <c r="L116" s="1039"/>
      <c r="M116" s="1042"/>
      <c r="N116" s="1039"/>
      <c r="O116" s="1039"/>
      <c r="P116" s="1199"/>
      <c r="Q116" s="1199"/>
      <c r="R116" s="995"/>
      <c r="S116" s="1057"/>
      <c r="T116" s="995"/>
      <c r="U116" s="1057"/>
      <c r="V116" s="995"/>
      <c r="W116" s="1057"/>
      <c r="X116" s="1060"/>
      <c r="Y116" s="1057"/>
      <c r="Z116" s="1057"/>
      <c r="AA116" s="1048"/>
      <c r="AB116" s="150">
        <v>2</v>
      </c>
      <c r="AC116" s="223" t="s">
        <v>523</v>
      </c>
      <c r="AD116" s="223" t="s">
        <v>271</v>
      </c>
      <c r="AE116" s="223" t="s">
        <v>524</v>
      </c>
      <c r="AF116" s="145" t="str">
        <f t="shared" si="11"/>
        <v>Probabilidad</v>
      </c>
      <c r="AG116" s="151" t="s">
        <v>221</v>
      </c>
      <c r="AH116" s="146">
        <f t="shared" si="12"/>
        <v>0.25</v>
      </c>
      <c r="AI116" s="151" t="s">
        <v>222</v>
      </c>
      <c r="AJ116" s="146">
        <f t="shared" si="13"/>
        <v>0.15</v>
      </c>
      <c r="AK116" s="147">
        <f t="shared" si="14"/>
        <v>0.4</v>
      </c>
      <c r="AL116" s="152">
        <f>IFERROR(IF(AND(AF115="Probabilidad",AF116="Probabilidad"),(AL115-(+AL115*AK116)),IF(AF116="Probabilidad",(S115-(+S115*AK116)),IF(AF116="Impacto",AL115,""))),"")</f>
        <v>0.14399999999999999</v>
      </c>
      <c r="AM116" s="152">
        <f>IFERROR(IF(AND(AF115="Impacto",AF116="Impacto"),(AM115-(+AM115*AK116)),IF(AF116="Impacto",(Y115-(Y115*AK116)),IF(AF116="Probabilidad",AM115,""))),"")</f>
        <v>0.6</v>
      </c>
      <c r="AN116" s="153" t="s">
        <v>223</v>
      </c>
      <c r="AO116" s="153" t="s">
        <v>224</v>
      </c>
      <c r="AP116" s="153" t="s">
        <v>241</v>
      </c>
      <c r="AQ116" s="153" t="s">
        <v>226</v>
      </c>
      <c r="AR116" s="1258"/>
      <c r="AS116" s="1051"/>
      <c r="AT116" s="1051"/>
      <c r="AU116" s="1048"/>
      <c r="AV116" s="1051"/>
      <c r="AW116" s="1051"/>
      <c r="AX116" s="1048"/>
      <c r="AY116" s="1048"/>
      <c r="AZ116" s="1048"/>
      <c r="BA116" s="995"/>
      <c r="BB116" s="224" t="s">
        <v>525</v>
      </c>
      <c r="BC116" s="224" t="s">
        <v>526</v>
      </c>
      <c r="BD116" s="402">
        <f t="shared" si="15"/>
        <v>1</v>
      </c>
      <c r="BE116" s="223"/>
      <c r="BF116" s="223"/>
      <c r="BG116" s="223"/>
      <c r="BH116" s="223">
        <v>1</v>
      </c>
      <c r="BI116" s="224" t="s">
        <v>469</v>
      </c>
      <c r="BJ116" s="224" t="s">
        <v>527</v>
      </c>
      <c r="BK116" s="348" t="s">
        <v>2747</v>
      </c>
      <c r="BL116" s="349" t="s">
        <v>1386</v>
      </c>
      <c r="BM116" s="722">
        <v>0</v>
      </c>
      <c r="BN116" s="155">
        <v>0</v>
      </c>
      <c r="BO116" s="155"/>
      <c r="BP116" s="155"/>
      <c r="BQ116" s="156" t="str">
        <f t="shared" si="16"/>
        <v/>
      </c>
      <c r="BR116" s="157" t="str">
        <f t="shared" si="17"/>
        <v/>
      </c>
      <c r="BS116" s="304" t="s">
        <v>523</v>
      </c>
      <c r="BT116" s="224" t="s">
        <v>2757</v>
      </c>
      <c r="BU116" s="1260"/>
      <c r="BV116" s="1039"/>
      <c r="BW116" s="1039"/>
      <c r="BX116" s="1241"/>
      <c r="BY116" s="1527"/>
      <c r="BZ116" s="1241"/>
    </row>
    <row r="117" spans="1:78" ht="202.5" customHeight="1" x14ac:dyDescent="0.2">
      <c r="A117" s="1280"/>
      <c r="B117" s="1148"/>
      <c r="C117" s="1282"/>
      <c r="D117" s="1219"/>
      <c r="E117" s="1025"/>
      <c r="F117" s="1028"/>
      <c r="G117" s="1039"/>
      <c r="H117" s="1031"/>
      <c r="I117" s="995"/>
      <c r="J117" s="1034"/>
      <c r="K117" s="1037"/>
      <c r="L117" s="1039"/>
      <c r="M117" s="1042"/>
      <c r="N117" s="1039"/>
      <c r="O117" s="1039"/>
      <c r="P117" s="1199"/>
      <c r="Q117" s="1199"/>
      <c r="R117" s="995"/>
      <c r="S117" s="1057"/>
      <c r="T117" s="995"/>
      <c r="U117" s="1057"/>
      <c r="V117" s="995"/>
      <c r="W117" s="1057"/>
      <c r="X117" s="1060"/>
      <c r="Y117" s="1057"/>
      <c r="Z117" s="1057"/>
      <c r="AA117" s="1048"/>
      <c r="AB117" s="150">
        <v>3</v>
      </c>
      <c r="AC117" s="223" t="s">
        <v>528</v>
      </c>
      <c r="AD117" s="223" t="s">
        <v>529</v>
      </c>
      <c r="AE117" s="223" t="s">
        <v>530</v>
      </c>
      <c r="AF117" s="145" t="str">
        <f t="shared" si="11"/>
        <v>Probabilidad</v>
      </c>
      <c r="AG117" s="151" t="s">
        <v>221</v>
      </c>
      <c r="AH117" s="146">
        <f t="shared" si="12"/>
        <v>0.25</v>
      </c>
      <c r="AI117" s="151" t="s">
        <v>222</v>
      </c>
      <c r="AJ117" s="146">
        <f t="shared" si="13"/>
        <v>0.15</v>
      </c>
      <c r="AK117" s="147">
        <f t="shared" si="14"/>
        <v>0.4</v>
      </c>
      <c r="AL117" s="152">
        <f>IFERROR(IF(AND(AF116="Probabilidad",AF117="Probabilidad"),(AL116-(+AL116*AK117)),IF(AND(AF116="Impacto",AF117="Probabilidad"),(AL115-(+AL115*AK117)),IF(AF117="Impacto",AL116,""))),"")</f>
        <v>8.6399999999999991E-2</v>
      </c>
      <c r="AM117" s="152">
        <f>IFERROR(IF(AND(AF116="Impacto",AF117="Impacto"),(AM116-(+AM116*AK117)),IF(AND(AF116="Probabilidad",AF117="Impacto"),(AM115-(+AM115*AK117)),IF(AF117="Probabilidad",AM116,""))),"")</f>
        <v>0.6</v>
      </c>
      <c r="AN117" s="153" t="s">
        <v>223</v>
      </c>
      <c r="AO117" s="153" t="s">
        <v>291</v>
      </c>
      <c r="AP117" s="153" t="s">
        <v>241</v>
      </c>
      <c r="AQ117" s="153" t="s">
        <v>226</v>
      </c>
      <c r="AR117" s="1258"/>
      <c r="AS117" s="1051"/>
      <c r="AT117" s="1051"/>
      <c r="AU117" s="1048"/>
      <c r="AV117" s="1051"/>
      <c r="AW117" s="1051"/>
      <c r="AX117" s="1048"/>
      <c r="AY117" s="1048"/>
      <c r="AZ117" s="1048"/>
      <c r="BA117" s="995"/>
      <c r="BB117" s="130" t="s">
        <v>531</v>
      </c>
      <c r="BC117" s="130" t="s">
        <v>532</v>
      </c>
      <c r="BD117" s="173">
        <f t="shared" si="15"/>
        <v>4</v>
      </c>
      <c r="BE117" s="149">
        <v>1</v>
      </c>
      <c r="BF117" s="149">
        <v>1</v>
      </c>
      <c r="BG117" s="149">
        <v>1</v>
      </c>
      <c r="BH117" s="149">
        <v>1</v>
      </c>
      <c r="BI117" s="224" t="s">
        <v>469</v>
      </c>
      <c r="BJ117" s="218" t="s">
        <v>522</v>
      </c>
      <c r="BK117" s="720" t="s">
        <v>2748</v>
      </c>
      <c r="BL117" s="731" t="s">
        <v>2749</v>
      </c>
      <c r="BM117" s="722">
        <v>1</v>
      </c>
      <c r="BN117" s="155">
        <v>1</v>
      </c>
      <c r="BO117" s="155"/>
      <c r="BP117" s="155"/>
      <c r="BQ117" s="156">
        <f t="shared" si="16"/>
        <v>2</v>
      </c>
      <c r="BR117" s="157">
        <f t="shared" si="17"/>
        <v>0.5</v>
      </c>
      <c r="BS117" s="304" t="s">
        <v>528</v>
      </c>
      <c r="BT117" s="224" t="s">
        <v>2758</v>
      </c>
      <c r="BU117" s="1260"/>
      <c r="BV117" s="1039"/>
      <c r="BW117" s="1039"/>
      <c r="BX117" s="1241"/>
      <c r="BY117" s="1527"/>
      <c r="BZ117" s="1241"/>
    </row>
    <row r="118" spans="1:78" ht="164.25" customHeight="1" x14ac:dyDescent="0.2">
      <c r="A118" s="1280"/>
      <c r="B118" s="1148"/>
      <c r="C118" s="1282"/>
      <c r="D118" s="1219"/>
      <c r="E118" s="1025"/>
      <c r="F118" s="1028"/>
      <c r="G118" s="1039"/>
      <c r="H118" s="1031"/>
      <c r="I118" s="995"/>
      <c r="J118" s="1034"/>
      <c r="K118" s="1037"/>
      <c r="L118" s="1039"/>
      <c r="M118" s="1042"/>
      <c r="N118" s="1039"/>
      <c r="O118" s="1039"/>
      <c r="P118" s="1199"/>
      <c r="Q118" s="1199"/>
      <c r="R118" s="995"/>
      <c r="S118" s="1057"/>
      <c r="T118" s="995"/>
      <c r="U118" s="1057"/>
      <c r="V118" s="995"/>
      <c r="W118" s="1057"/>
      <c r="X118" s="1060"/>
      <c r="Y118" s="1057"/>
      <c r="Z118" s="1057"/>
      <c r="AA118" s="1048"/>
      <c r="AB118" s="150">
        <v>4</v>
      </c>
      <c r="AC118" s="223" t="s">
        <v>533</v>
      </c>
      <c r="AD118" s="223" t="s">
        <v>534</v>
      </c>
      <c r="AE118" s="223" t="s">
        <v>535</v>
      </c>
      <c r="AF118" s="145" t="str">
        <f t="shared" si="11"/>
        <v>Probabilidad</v>
      </c>
      <c r="AG118" s="151" t="s">
        <v>221</v>
      </c>
      <c r="AH118" s="146">
        <f t="shared" si="12"/>
        <v>0.25</v>
      </c>
      <c r="AI118" s="151" t="s">
        <v>222</v>
      </c>
      <c r="AJ118" s="146">
        <f t="shared" si="13"/>
        <v>0.15</v>
      </c>
      <c r="AK118" s="147">
        <f t="shared" si="14"/>
        <v>0.4</v>
      </c>
      <c r="AL118" s="152">
        <f>IFERROR(IF(AND(AF117="Probabilidad",AF118="Probabilidad"),(AL117-(+AL117*AK118)),IF(AND(AF117="Impacto",AF118="Probabilidad"),(AL116-(+AL116*AK118)),IF(AF118="Impacto",AL117,""))),"")</f>
        <v>5.183999999999999E-2</v>
      </c>
      <c r="AM118" s="172">
        <f>IFERROR(IF(AND(AF117="Impacto",AF118="Impacto"),(AM117-(+AM117*AK118)),IF(AND(AF117="Probabilidad",AF118="Impacto"),(AM116-(+AM116*AK118)),IF(AF118="Probabilidad",AM117,""))),"")</f>
        <v>0.6</v>
      </c>
      <c r="AN118" s="153" t="s">
        <v>223</v>
      </c>
      <c r="AO118" s="153" t="s">
        <v>291</v>
      </c>
      <c r="AP118" s="153" t="s">
        <v>241</v>
      </c>
      <c r="AQ118" s="153" t="s">
        <v>226</v>
      </c>
      <c r="AR118" s="1258"/>
      <c r="AS118" s="1051"/>
      <c r="AT118" s="1051"/>
      <c r="AU118" s="1048"/>
      <c r="AV118" s="1051"/>
      <c r="AW118" s="1051"/>
      <c r="AX118" s="1048"/>
      <c r="AY118" s="1048"/>
      <c r="AZ118" s="1048"/>
      <c r="BA118" s="995"/>
      <c r="BB118" s="130" t="s">
        <v>536</v>
      </c>
      <c r="BC118" s="130" t="s">
        <v>537</v>
      </c>
      <c r="BD118" s="173">
        <f t="shared" si="15"/>
        <v>4</v>
      </c>
      <c r="BE118" s="149">
        <v>1</v>
      </c>
      <c r="BF118" s="149">
        <v>1</v>
      </c>
      <c r="BG118" s="149">
        <v>1</v>
      </c>
      <c r="BH118" s="149">
        <v>1</v>
      </c>
      <c r="BI118" s="224" t="s">
        <v>469</v>
      </c>
      <c r="BJ118" s="218" t="s">
        <v>522</v>
      </c>
      <c r="BK118" s="720" t="s">
        <v>2750</v>
      </c>
      <c r="BL118" s="731" t="s">
        <v>2751</v>
      </c>
      <c r="BM118" s="722">
        <v>1</v>
      </c>
      <c r="BN118" s="155">
        <v>1</v>
      </c>
      <c r="BO118" s="155"/>
      <c r="BP118" s="155"/>
      <c r="BQ118" s="156">
        <f t="shared" si="16"/>
        <v>2</v>
      </c>
      <c r="BR118" s="157">
        <f t="shared" si="17"/>
        <v>0.5</v>
      </c>
      <c r="BS118" s="304" t="s">
        <v>533</v>
      </c>
      <c r="BT118" s="218" t="s">
        <v>2759</v>
      </c>
      <c r="BU118" s="1260"/>
      <c r="BV118" s="1039"/>
      <c r="BW118" s="1039"/>
      <c r="BX118" s="1241"/>
      <c r="BY118" s="1527"/>
      <c r="BZ118" s="1241"/>
    </row>
    <row r="119" spans="1:78" ht="186.75" customHeight="1" x14ac:dyDescent="0.2">
      <c r="A119" s="1280"/>
      <c r="B119" s="1148"/>
      <c r="C119" s="1282"/>
      <c r="D119" s="1219"/>
      <c r="E119" s="1025"/>
      <c r="F119" s="1028"/>
      <c r="G119" s="1039"/>
      <c r="H119" s="1031"/>
      <c r="I119" s="995"/>
      <c r="J119" s="1034"/>
      <c r="K119" s="1037"/>
      <c r="L119" s="1039"/>
      <c r="M119" s="1042"/>
      <c r="N119" s="1039"/>
      <c r="O119" s="1039"/>
      <c r="P119" s="1199"/>
      <c r="Q119" s="1199"/>
      <c r="R119" s="995"/>
      <c r="S119" s="1057"/>
      <c r="T119" s="995"/>
      <c r="U119" s="1057"/>
      <c r="V119" s="995"/>
      <c r="W119" s="1057"/>
      <c r="X119" s="1060"/>
      <c r="Y119" s="1057"/>
      <c r="Z119" s="1057"/>
      <c r="AA119" s="1048"/>
      <c r="AB119" s="150">
        <v>5</v>
      </c>
      <c r="AC119" s="223" t="s">
        <v>538</v>
      </c>
      <c r="AD119" s="223" t="s">
        <v>539</v>
      </c>
      <c r="AE119" s="223" t="s">
        <v>540</v>
      </c>
      <c r="AF119" s="145" t="str">
        <f t="shared" si="11"/>
        <v>Probabilidad</v>
      </c>
      <c r="AG119" s="151" t="s">
        <v>281</v>
      </c>
      <c r="AH119" s="146">
        <f t="shared" si="12"/>
        <v>0.15</v>
      </c>
      <c r="AI119" s="151" t="s">
        <v>222</v>
      </c>
      <c r="AJ119" s="146">
        <f t="shared" si="13"/>
        <v>0.15</v>
      </c>
      <c r="AK119" s="147">
        <f t="shared" si="14"/>
        <v>0.3</v>
      </c>
      <c r="AL119" s="152">
        <f>IFERROR(IF(AND(AF118="Probabilidad",AF119="Probabilidad"),(AL118-(+AL118*AK119)),IF(AND(AF118="Impacto",AF119="Probabilidad"),(AL117-(+AL117*AK119)),IF(AF119="Impacto",AL118,""))),"")</f>
        <v>3.6287999999999994E-2</v>
      </c>
      <c r="AM119" s="152">
        <f>IFERROR(IF(AND(AF118="Impacto",AF119="Impacto"),(AM118-(+AM118*AK119)),IF(AND(AF118="Probabilidad",AF119="Impacto"),(AM117-(+AM117*AK119)),IF(AF119="Probabilidad",AM118,""))),"")</f>
        <v>0.6</v>
      </c>
      <c r="AN119" s="153" t="s">
        <v>223</v>
      </c>
      <c r="AO119" s="153" t="s">
        <v>291</v>
      </c>
      <c r="AP119" s="153" t="s">
        <v>241</v>
      </c>
      <c r="AQ119" s="153" t="s">
        <v>226</v>
      </c>
      <c r="AR119" s="1258"/>
      <c r="AS119" s="1051"/>
      <c r="AT119" s="1051"/>
      <c r="AU119" s="1048"/>
      <c r="AV119" s="1051"/>
      <c r="AW119" s="1051"/>
      <c r="AX119" s="1048"/>
      <c r="AY119" s="1048"/>
      <c r="AZ119" s="1048"/>
      <c r="BA119" s="995"/>
      <c r="BB119" s="130" t="s">
        <v>541</v>
      </c>
      <c r="BC119" s="130" t="s">
        <v>532</v>
      </c>
      <c r="BD119" s="173">
        <f t="shared" si="15"/>
        <v>4</v>
      </c>
      <c r="BE119" s="149">
        <v>1</v>
      </c>
      <c r="BF119" s="149">
        <v>1</v>
      </c>
      <c r="BG119" s="149">
        <v>1</v>
      </c>
      <c r="BH119" s="149">
        <v>1</v>
      </c>
      <c r="BI119" s="224" t="s">
        <v>469</v>
      </c>
      <c r="BJ119" s="218" t="s">
        <v>522</v>
      </c>
      <c r="BK119" s="348" t="s">
        <v>2752</v>
      </c>
      <c r="BL119" s="349" t="s">
        <v>2753</v>
      </c>
      <c r="BM119" s="722">
        <v>1</v>
      </c>
      <c r="BN119" s="155">
        <v>1</v>
      </c>
      <c r="BO119" s="155"/>
      <c r="BP119" s="155"/>
      <c r="BQ119" s="156">
        <f t="shared" si="16"/>
        <v>2</v>
      </c>
      <c r="BR119" s="157">
        <f t="shared" si="17"/>
        <v>0.5</v>
      </c>
      <c r="BS119" s="304" t="s">
        <v>538</v>
      </c>
      <c r="BT119" s="218" t="s">
        <v>2760</v>
      </c>
      <c r="BU119" s="1260"/>
      <c r="BV119" s="1039"/>
      <c r="BW119" s="1039"/>
      <c r="BX119" s="1241"/>
      <c r="BY119" s="1527"/>
      <c r="BZ119" s="1241"/>
    </row>
    <row r="120" spans="1:78" ht="168" thickBot="1" x14ac:dyDescent="0.25">
      <c r="A120" s="1281"/>
      <c r="B120" s="1202"/>
      <c r="C120" s="1283"/>
      <c r="D120" s="1261"/>
      <c r="E120" s="1157"/>
      <c r="F120" s="1158"/>
      <c r="G120" s="1159"/>
      <c r="H120" s="1160"/>
      <c r="I120" s="1161"/>
      <c r="J120" s="1162"/>
      <c r="K120" s="1163"/>
      <c r="L120" s="1159"/>
      <c r="M120" s="1248"/>
      <c r="N120" s="1159"/>
      <c r="O120" s="1159"/>
      <c r="P120" s="1200"/>
      <c r="Q120" s="1200"/>
      <c r="R120" s="1161"/>
      <c r="S120" s="1167"/>
      <c r="T120" s="1161"/>
      <c r="U120" s="1167"/>
      <c r="V120" s="1161"/>
      <c r="W120" s="1167"/>
      <c r="X120" s="1170"/>
      <c r="Y120" s="1167"/>
      <c r="Z120" s="1167"/>
      <c r="AA120" s="1171"/>
      <c r="AB120" s="256">
        <v>6</v>
      </c>
      <c r="AC120" s="330" t="s">
        <v>542</v>
      </c>
      <c r="AD120" s="330" t="s">
        <v>534</v>
      </c>
      <c r="AE120" s="330" t="s">
        <v>543</v>
      </c>
      <c r="AF120" s="257" t="str">
        <f t="shared" si="11"/>
        <v>Probabilidad</v>
      </c>
      <c r="AG120" s="258" t="s">
        <v>221</v>
      </c>
      <c r="AH120" s="255">
        <f t="shared" si="12"/>
        <v>0.25</v>
      </c>
      <c r="AI120" s="258" t="s">
        <v>222</v>
      </c>
      <c r="AJ120" s="255">
        <f t="shared" si="13"/>
        <v>0.15</v>
      </c>
      <c r="AK120" s="259">
        <f t="shared" si="14"/>
        <v>0.4</v>
      </c>
      <c r="AL120" s="260">
        <f>IFERROR(IF(AND(AF119="Probabilidad",AF120="Probabilidad"),(AL119-(+AL119*AK120)),IF(AND(AF119="Impacto",AF120="Probabilidad"),(AL118-(+AL118*AK120)),IF(AF120="Impacto",AL119,""))),"")</f>
        <v>2.1772799999999995E-2</v>
      </c>
      <c r="AM120" s="260">
        <f>IFERROR(IF(AND(AF119="Impacto",AF120="Impacto"),(AM119-(+AM119*AK120)),IF(AND(AF119="Probabilidad",AF120="Impacto"),(AM118-(+AM118*AK120)),IF(AF120="Probabilidad",AM119,""))),"")</f>
        <v>0.6</v>
      </c>
      <c r="AN120" s="261" t="s">
        <v>223</v>
      </c>
      <c r="AO120" s="261" t="s">
        <v>291</v>
      </c>
      <c r="AP120" s="261" t="s">
        <v>225</v>
      </c>
      <c r="AQ120" s="261" t="s">
        <v>226</v>
      </c>
      <c r="AR120" s="1288"/>
      <c r="AS120" s="1183"/>
      <c r="AT120" s="1183"/>
      <c r="AU120" s="1171"/>
      <c r="AV120" s="1183"/>
      <c r="AW120" s="1183"/>
      <c r="AX120" s="1171"/>
      <c r="AY120" s="1171"/>
      <c r="AZ120" s="1171"/>
      <c r="BA120" s="1161"/>
      <c r="BB120" s="262"/>
      <c r="BC120" s="262"/>
      <c r="BD120" s="263" t="str">
        <f t="shared" si="15"/>
        <v/>
      </c>
      <c r="BE120" s="254"/>
      <c r="BF120" s="254"/>
      <c r="BG120" s="254"/>
      <c r="BH120" s="254"/>
      <c r="BI120" s="262"/>
      <c r="BJ120" s="262"/>
      <c r="BK120" s="262"/>
      <c r="BL120" s="262"/>
      <c r="BM120" s="264"/>
      <c r="BN120" s="264"/>
      <c r="BO120" s="264"/>
      <c r="BP120" s="264"/>
      <c r="BQ120" s="265" t="str">
        <f t="shared" si="16"/>
        <v/>
      </c>
      <c r="BR120" s="266" t="str">
        <f t="shared" si="17"/>
        <v/>
      </c>
      <c r="BS120" s="711" t="s">
        <v>542</v>
      </c>
      <c r="BT120" s="262" t="s">
        <v>2761</v>
      </c>
      <c r="BU120" s="1383"/>
      <c r="BV120" s="1159"/>
      <c r="BW120" s="1159"/>
      <c r="BX120" s="1287"/>
      <c r="BY120" s="1528"/>
      <c r="BZ120" s="1287"/>
    </row>
    <row r="121" spans="1:78" ht="98.25" customHeight="1" x14ac:dyDescent="0.2">
      <c r="A121" s="1144" t="s">
        <v>544</v>
      </c>
      <c r="B121" s="1147" t="s">
        <v>207</v>
      </c>
      <c r="C121" s="1089" t="s">
        <v>545</v>
      </c>
      <c r="D121" s="1150" t="s">
        <v>209</v>
      </c>
      <c r="E121" s="1024" t="s">
        <v>546</v>
      </c>
      <c r="F121" s="1027">
        <v>1</v>
      </c>
      <c r="G121" s="1063" t="s">
        <v>547</v>
      </c>
      <c r="H121" s="1030"/>
      <c r="I121" s="994"/>
      <c r="J121" s="1033" t="s">
        <v>548</v>
      </c>
      <c r="K121" s="1036" t="s">
        <v>213</v>
      </c>
      <c r="L121" s="1000" t="s">
        <v>214</v>
      </c>
      <c r="M121" s="1069" t="s">
        <v>549</v>
      </c>
      <c r="N121" s="1000"/>
      <c r="O121" s="1000"/>
      <c r="P121" s="1141" t="s">
        <v>550</v>
      </c>
      <c r="Q121" s="1077">
        <v>0.7</v>
      </c>
      <c r="R121" s="994" t="s">
        <v>250</v>
      </c>
      <c r="S121" s="1056">
        <f>IF(R121="Muy Alta",100%,IF(R121="Alta",80%,IF(R121="Media",60%,IF(R121="Baja",40%,IF(R121="Muy Baja",20%,"")))))</f>
        <v>0.4</v>
      </c>
      <c r="T121" s="994"/>
      <c r="U121" s="1056" t="str">
        <f>IF(T121="Catastrófico",100%,IF(T121="Mayor",80%,IF(T121="Moderado",60%,IF(T121="Menor",40%,IF(T121="Leve",20%,"")))))</f>
        <v/>
      </c>
      <c r="V121" s="994" t="s">
        <v>251</v>
      </c>
      <c r="W121" s="1056">
        <f>IF(V121="Catastrófico",100%,IF(V121="Mayor",80%,IF(V121="Moderado",60%,IF(V121="Menor",40%,IF(V121="Leve",20%,"")))))</f>
        <v>0.4</v>
      </c>
      <c r="X121" s="1059" t="str">
        <f>IF(Y121=100%,"Catastrófico",IF(Y121=80%,"Mayor",IF(Y121=60%,"Moderado",IF(Y121=40%,"Menor",IF(Y121=20%,"Leve","")))))</f>
        <v>Menor</v>
      </c>
      <c r="Y121" s="1056">
        <f>IF(AND(U121="",W121=""),"",MAX(U121,W121))</f>
        <v>0.4</v>
      </c>
      <c r="Z121" s="1056" t="str">
        <f>CONCATENATE(R121,X121)</f>
        <v>BajaMenor</v>
      </c>
      <c r="AA121" s="1041" t="str">
        <f>IF(Z121="Muy AltaLeve","Alto",IF(Z121="Muy AltaMenor","Alto",IF(Z121="Muy AltaModerado","Alto",IF(Z121="Muy AltaMayor","Alto",IF(Z121="Muy AltaCatastrófico","Extremo",IF(Z121="AltaLeve","Moderado",IF(Z121="AltaMenor","Moderado",IF(Z121="AltaModerado","Alto",IF(Z121="AltaMayor","Alto",IF(Z121="AltaCatastrófico","Extremo",IF(Z121="MediaLeve","Moderado",IF(Z121="MediaMenor","Moderado",IF(Z121="MediaModerado","Moderado",IF(Z121="MediaMayor","Alto",IF(Z121="MediaCatastrófico","Extremo",IF(Z121="BajaLeve","Bajo",IF(Z121="BajaMenor","Moderado",IF(Z121="BajaModerado","Moderado",IF(Z121="BajaMayor","Alto",IF(Z121="BajaCatastrófico","Extremo",IF(Z121="Muy BajaLeve","Bajo",IF(Z121="Muy BajaMenor","Bajo",IF(Z121="Muy BajaModerado","Moderado",IF(Z121="Muy BajaMayor","Alto",IF(Z121="Muy BajaCatastrófico","Extremo","")))))))))))))))))))))))))</f>
        <v>Moderado</v>
      </c>
      <c r="AB121" s="97">
        <v>1</v>
      </c>
      <c r="AC121" s="222" t="s">
        <v>551</v>
      </c>
      <c r="AD121" s="9" t="s">
        <v>271</v>
      </c>
      <c r="AE121" s="222" t="s">
        <v>552</v>
      </c>
      <c r="AF121" s="99" t="str">
        <f t="shared" ref="AF121:AF168" si="18">IF(OR(AG121="Preventivo",AG121="Detectivo"),"Probabilidad",IF(AG121="Correctivo","Impacto",""))</f>
        <v>Probabilidad</v>
      </c>
      <c r="AG121" s="10" t="s">
        <v>221</v>
      </c>
      <c r="AH121" s="14">
        <f t="shared" ref="AH121:AH168" si="19">IF(AG121="","",IF(AG121="Preventivo",25%,IF(AG121="Detectivo",15%,IF(AG121="Correctivo",10%))))</f>
        <v>0.25</v>
      </c>
      <c r="AI121" s="10" t="s">
        <v>222</v>
      </c>
      <c r="AJ121" s="14">
        <f t="shared" ref="AJ121:AJ168" si="20">IF(AI121="Automático",25%,IF(AI121="Manual",15%,""))</f>
        <v>0.15</v>
      </c>
      <c r="AK121" s="101">
        <f t="shared" ref="AK121:AK168" si="21">IF(OR(AH121="",AJ121=""),"",AH121+AJ121)</f>
        <v>0.4</v>
      </c>
      <c r="AL121" s="100">
        <f>IFERROR(IF(AF121="Probabilidad",(S121-(+S121*AK121)),IF(AF121="Impacto",S121,"")),"")</f>
        <v>0.24</v>
      </c>
      <c r="AM121" s="100">
        <f>IFERROR(IF(AF121="Impacto",(Y121-(+Y121*AK121)),IF(AF121="Probabilidad",Y121,"")),"")</f>
        <v>0.4</v>
      </c>
      <c r="AN121" s="50" t="s">
        <v>223</v>
      </c>
      <c r="AO121" s="50" t="s">
        <v>224</v>
      </c>
      <c r="AP121" s="50" t="s">
        <v>241</v>
      </c>
      <c r="AQ121" s="50" t="s">
        <v>226</v>
      </c>
      <c r="AR121" s="1030" t="s">
        <v>553</v>
      </c>
      <c r="AS121" s="1050">
        <f>S121</f>
        <v>0.4</v>
      </c>
      <c r="AT121" s="1050">
        <f>IF(AL121="","",MIN(AL121:AL126))</f>
        <v>5.183999999999999E-2</v>
      </c>
      <c r="AU121" s="1047" t="str">
        <f>IFERROR(IF(AT121="","",IF(AT121&lt;=0.2,"Muy Baja",IF(AT121&lt;=0.4,"Baja",IF(AT121&lt;=0.6,"Media",IF(AT121&lt;=0.8,"Alta","Muy Alta"))))),"")</f>
        <v>Muy Baja</v>
      </c>
      <c r="AV121" s="1050">
        <f>Y121</f>
        <v>0.4</v>
      </c>
      <c r="AW121" s="1050">
        <f>IF(AM121="","",MIN(AM121:AM126))</f>
        <v>0.4</v>
      </c>
      <c r="AX121" s="1047" t="str">
        <f>IFERROR(IF(AW121="","",IF(AW121&lt;=0.2,"Leve",IF(AW121&lt;=0.4,"Menor",IF(AW121&lt;=0.6,"Moderado",IF(AW121&lt;=0.8,"Mayor","Catastrófico"))))),"")</f>
        <v>Menor</v>
      </c>
      <c r="AY121" s="1047" t="str">
        <f>AA121</f>
        <v>Moderado</v>
      </c>
      <c r="AZ121" s="1047" t="str">
        <f>IFERROR(IF(OR(AND(AU121="Muy Baja",AX121="Leve"),AND(AU121="Muy Baja",AX121="Menor"),AND(AU121="Baja",AX121="Leve")),"Bajo",IF(OR(AND(AU121="Muy baja",AX121="Moderado"),AND(AU121="Baja",AX121="Menor"),AND(AU121="Baja",AX121="Moderado"),AND(AU121="Media",AX121="Leve"),AND(AU121="Media",AX121="Menor"),AND(AU121="Media",AX121="Moderado"),AND(AU121="Alta",AX121="Leve"),AND(AU121="Alta",AX121="Menor")),"Moderado",IF(OR(AND(AU121="Muy Baja",AX121="Mayor"),AND(AU121="Baja",AX121="Mayor"),AND(AU121="Media",AX121="Mayor"),AND(AU121="Alta",AX121="Moderado"),AND(AU121="Alta",AX121="Mayor"),AND(AU121="Muy Alta",AX121="Leve"),AND(AU121="Muy Alta",AX121="Menor"),AND(AU121="Muy Alta",AX121="Moderado"),AND(AU121="Muy Alta",AX121="Mayor")),"Alto",IF(OR(AND(AU121="Muy Baja",AX121="Catastrófico"),AND(AU121="Baja",AX121="Catastrófico"),AND(AU121="Media",AX121="Catastrófico"),AND(AU121="Alta",AX121="Catastrófico"),AND(AU121="Muy Alta",AX121="Catastrófico")),"Extremo","")))),"")</f>
        <v>Bajo</v>
      </c>
      <c r="BA121" s="994" t="s">
        <v>255</v>
      </c>
      <c r="BB121" s="216"/>
      <c r="BC121" s="216"/>
      <c r="BD121" s="102" t="str">
        <f>IF(SUM(BE121:BH121)=0,"",SUM(BE121:BH121))</f>
        <v/>
      </c>
      <c r="BE121" s="217"/>
      <c r="BF121" s="217"/>
      <c r="BG121" s="217"/>
      <c r="BH121" s="217"/>
      <c r="BI121" s="46"/>
      <c r="BJ121" s="46"/>
      <c r="BK121" s="46"/>
      <c r="BL121" s="46"/>
      <c r="BM121" s="48"/>
      <c r="BN121" s="48"/>
      <c r="BO121" s="48"/>
      <c r="BP121" s="48"/>
      <c r="BQ121" s="104" t="str">
        <f>IF(SUM(BM121:BP121)=0,"",SUM(BM121:BP121))</f>
        <v/>
      </c>
      <c r="BR121" s="128" t="str">
        <f t="shared" si="17"/>
        <v/>
      </c>
      <c r="BS121" s="775" t="s">
        <v>551</v>
      </c>
      <c r="BT121" s="28" t="s">
        <v>2867</v>
      </c>
      <c r="BU121" s="997" t="s">
        <v>2870</v>
      </c>
      <c r="BV121" s="1063" t="s">
        <v>2792</v>
      </c>
      <c r="BW121" s="1063" t="s">
        <v>1392</v>
      </c>
      <c r="BX121" s="1066" t="s">
        <v>1392</v>
      </c>
      <c r="BY121" s="1066" t="s">
        <v>2871</v>
      </c>
      <c r="BZ121" s="1066"/>
    </row>
    <row r="122" spans="1:78" ht="98.25" customHeight="1" x14ac:dyDescent="0.2">
      <c r="A122" s="1145"/>
      <c r="B122" s="1148"/>
      <c r="C122" s="1090"/>
      <c r="D122" s="1151"/>
      <c r="E122" s="1025"/>
      <c r="F122" s="1028"/>
      <c r="G122" s="1072"/>
      <c r="H122" s="1031"/>
      <c r="I122" s="995"/>
      <c r="J122" s="1034"/>
      <c r="K122" s="1037"/>
      <c r="L122" s="1039"/>
      <c r="M122" s="1070"/>
      <c r="N122" s="1039"/>
      <c r="O122" s="1039"/>
      <c r="P122" s="1142"/>
      <c r="Q122" s="1078"/>
      <c r="R122" s="995"/>
      <c r="S122" s="1057"/>
      <c r="T122" s="995"/>
      <c r="U122" s="1057"/>
      <c r="V122" s="995"/>
      <c r="W122" s="1057"/>
      <c r="X122" s="1060"/>
      <c r="Y122" s="1057"/>
      <c r="Z122" s="1057"/>
      <c r="AA122" s="1042"/>
      <c r="AB122" s="150">
        <v>2</v>
      </c>
      <c r="AC122" s="400" t="s">
        <v>554</v>
      </c>
      <c r="AD122" s="131" t="s">
        <v>277</v>
      </c>
      <c r="AE122" s="400" t="s">
        <v>555</v>
      </c>
      <c r="AF122" s="145" t="str">
        <f t="shared" si="18"/>
        <v>Probabilidad</v>
      </c>
      <c r="AG122" s="151" t="s">
        <v>221</v>
      </c>
      <c r="AH122" s="146">
        <f t="shared" si="19"/>
        <v>0.25</v>
      </c>
      <c r="AI122" s="151" t="s">
        <v>222</v>
      </c>
      <c r="AJ122" s="146">
        <f t="shared" si="20"/>
        <v>0.15</v>
      </c>
      <c r="AK122" s="147">
        <f t="shared" si="21"/>
        <v>0.4</v>
      </c>
      <c r="AL122" s="152">
        <f>IFERROR(IF(AND(AF121="Probabilidad",AF122="Probabilidad"),(AL121-(+AL121*AK122)),IF(AF122="Probabilidad",(S121-(+S121*AK122)),IF(AF122="Impacto",AL121,""))),"")</f>
        <v>0.14399999999999999</v>
      </c>
      <c r="AM122" s="152">
        <f>IFERROR(IF(AND(AF121="Impacto",AF122="Impacto"),(AM121-(+AM121*AK122)),IF(AF122="Impacto",(Y121-(+Y121*AK122)),IF(AF122="Probabilidad",AM121,""))),"")</f>
        <v>0.4</v>
      </c>
      <c r="AN122" s="153" t="s">
        <v>223</v>
      </c>
      <c r="AO122" s="153" t="s">
        <v>240</v>
      </c>
      <c r="AP122" s="153" t="s">
        <v>241</v>
      </c>
      <c r="AQ122" s="153" t="s">
        <v>226</v>
      </c>
      <c r="AR122" s="1031"/>
      <c r="AS122" s="1051"/>
      <c r="AT122" s="1051"/>
      <c r="AU122" s="1048"/>
      <c r="AV122" s="1051"/>
      <c r="AW122" s="1051"/>
      <c r="AX122" s="1048"/>
      <c r="AY122" s="1048"/>
      <c r="AZ122" s="1048"/>
      <c r="BA122" s="995"/>
      <c r="BB122" s="129"/>
      <c r="BC122" s="129"/>
      <c r="BD122" s="148" t="str">
        <f t="shared" ref="BD122:BD132" si="22">IF(SUM(BE122:BH122)=0,"",SUM(BE122:BH122))</f>
        <v/>
      </c>
      <c r="BE122" s="154"/>
      <c r="BF122" s="154"/>
      <c r="BG122" s="154"/>
      <c r="BH122" s="154"/>
      <c r="BI122" s="130"/>
      <c r="BJ122" s="130"/>
      <c r="BK122" s="130"/>
      <c r="BL122" s="130"/>
      <c r="BM122" s="155"/>
      <c r="BN122" s="155"/>
      <c r="BO122" s="155"/>
      <c r="BP122" s="155"/>
      <c r="BQ122" s="156" t="str">
        <f>IF(SUM(BM122:BP122)=0,"",SUM(BM122:BP122))</f>
        <v/>
      </c>
      <c r="BR122" s="157" t="str">
        <f t="shared" si="17"/>
        <v/>
      </c>
      <c r="BS122" s="713" t="s">
        <v>554</v>
      </c>
      <c r="BT122" s="149" t="s">
        <v>2868</v>
      </c>
      <c r="BU122" s="998"/>
      <c r="BV122" s="1072"/>
      <c r="BW122" s="1072"/>
      <c r="BX122" s="1172"/>
      <c r="BY122" s="1172"/>
      <c r="BZ122" s="1172"/>
    </row>
    <row r="123" spans="1:78" ht="98.25" customHeight="1" x14ac:dyDescent="0.2">
      <c r="A123" s="1145"/>
      <c r="B123" s="1148"/>
      <c r="C123" s="1090"/>
      <c r="D123" s="1151"/>
      <c r="E123" s="1025"/>
      <c r="F123" s="1028"/>
      <c r="G123" s="1072"/>
      <c r="H123" s="1031"/>
      <c r="I123" s="995"/>
      <c r="J123" s="1034"/>
      <c r="K123" s="1037"/>
      <c r="L123" s="1039"/>
      <c r="M123" s="1070"/>
      <c r="N123" s="1039"/>
      <c r="O123" s="1039"/>
      <c r="P123" s="1142"/>
      <c r="Q123" s="1078"/>
      <c r="R123" s="995"/>
      <c r="S123" s="1057"/>
      <c r="T123" s="995"/>
      <c r="U123" s="1057"/>
      <c r="V123" s="995"/>
      <c r="W123" s="1057"/>
      <c r="X123" s="1060"/>
      <c r="Y123" s="1057"/>
      <c r="Z123" s="1057"/>
      <c r="AA123" s="1042"/>
      <c r="AB123" s="150">
        <v>3</v>
      </c>
      <c r="AC123" s="400" t="s">
        <v>556</v>
      </c>
      <c r="AD123" s="131" t="s">
        <v>277</v>
      </c>
      <c r="AE123" s="400" t="s">
        <v>557</v>
      </c>
      <c r="AF123" s="145" t="str">
        <f t="shared" si="18"/>
        <v>Probabilidad</v>
      </c>
      <c r="AG123" s="151" t="s">
        <v>221</v>
      </c>
      <c r="AH123" s="146">
        <f t="shared" si="19"/>
        <v>0.25</v>
      </c>
      <c r="AI123" s="151" t="s">
        <v>222</v>
      </c>
      <c r="AJ123" s="146">
        <f t="shared" si="20"/>
        <v>0.15</v>
      </c>
      <c r="AK123" s="147">
        <f t="shared" si="21"/>
        <v>0.4</v>
      </c>
      <c r="AL123" s="152">
        <f>IFERROR(IF(AND(AF122="Probabilidad",AF123="Probabilidad"),(AL122-(+AL122*AK123)),IF(AND(AF122="Impacto",AF123="Probabilidad"),(AL121-(+AL121*AK123)),IF(AF123="Impacto",AL122,""))),"")</f>
        <v>8.6399999999999991E-2</v>
      </c>
      <c r="AM123" s="152">
        <f>IFERROR(IF(AND(AF122="Impacto",AF123="Impacto"),(AM122-(+AM122*AK123)),IF(AND(AF122="Probabilidad",AF123="Impacto"),(AM121-(+AM121*AK123)),IF(AF123="Probabilidad",AM122,""))),"")</f>
        <v>0.4</v>
      </c>
      <c r="AN123" s="153" t="s">
        <v>223</v>
      </c>
      <c r="AO123" s="153" t="s">
        <v>240</v>
      </c>
      <c r="AP123" s="153" t="s">
        <v>241</v>
      </c>
      <c r="AQ123" s="153" t="s">
        <v>226</v>
      </c>
      <c r="AR123" s="1031"/>
      <c r="AS123" s="1051"/>
      <c r="AT123" s="1051"/>
      <c r="AU123" s="1048"/>
      <c r="AV123" s="1051"/>
      <c r="AW123" s="1051"/>
      <c r="AX123" s="1048"/>
      <c r="AY123" s="1048"/>
      <c r="AZ123" s="1048"/>
      <c r="BA123" s="995"/>
      <c r="BB123" s="129"/>
      <c r="BC123" s="129"/>
      <c r="BD123" s="148" t="str">
        <f t="shared" si="22"/>
        <v/>
      </c>
      <c r="BE123" s="154"/>
      <c r="BF123" s="154"/>
      <c r="BG123" s="154"/>
      <c r="BH123" s="154"/>
      <c r="BI123" s="130"/>
      <c r="BJ123" s="130"/>
      <c r="BK123" s="130"/>
      <c r="BL123" s="130"/>
      <c r="BM123" s="155"/>
      <c r="BN123" s="155"/>
      <c r="BO123" s="155"/>
      <c r="BP123" s="155"/>
      <c r="BQ123" s="156" t="str">
        <f t="shared" ref="BQ123:BQ132" si="23">IF(SUM(BM123:BP123)=0,"",SUM(BM123:BP123))</f>
        <v/>
      </c>
      <c r="BR123" s="157" t="str">
        <f t="shared" si="17"/>
        <v/>
      </c>
      <c r="BS123" s="713" t="s">
        <v>556</v>
      </c>
      <c r="BT123" s="131" t="s">
        <v>2869</v>
      </c>
      <c r="BU123" s="998"/>
      <c r="BV123" s="1072"/>
      <c r="BW123" s="1072"/>
      <c r="BX123" s="1172"/>
      <c r="BY123" s="1172"/>
      <c r="BZ123" s="1172"/>
    </row>
    <row r="124" spans="1:78" ht="98.25" customHeight="1" x14ac:dyDescent="0.2">
      <c r="A124" s="1145"/>
      <c r="B124" s="1148"/>
      <c r="C124" s="1090"/>
      <c r="D124" s="1151"/>
      <c r="E124" s="1025"/>
      <c r="F124" s="1028"/>
      <c r="G124" s="1072"/>
      <c r="H124" s="1031"/>
      <c r="I124" s="995"/>
      <c r="J124" s="1034"/>
      <c r="K124" s="1037"/>
      <c r="L124" s="1039"/>
      <c r="M124" s="1070"/>
      <c r="N124" s="1039"/>
      <c r="O124" s="1039"/>
      <c r="P124" s="1142"/>
      <c r="Q124" s="1078"/>
      <c r="R124" s="995"/>
      <c r="S124" s="1057"/>
      <c r="T124" s="995"/>
      <c r="U124" s="1057"/>
      <c r="V124" s="995"/>
      <c r="W124" s="1057"/>
      <c r="X124" s="1060"/>
      <c r="Y124" s="1057"/>
      <c r="Z124" s="1057"/>
      <c r="AA124" s="1042"/>
      <c r="AB124" s="150">
        <v>4</v>
      </c>
      <c r="AC124" s="11" t="s">
        <v>558</v>
      </c>
      <c r="AD124" s="149" t="s">
        <v>354</v>
      </c>
      <c r="AE124" s="149" t="s">
        <v>559</v>
      </c>
      <c r="AF124" s="145" t="str">
        <f t="shared" si="18"/>
        <v>Probabilidad</v>
      </c>
      <c r="AG124" s="151" t="s">
        <v>221</v>
      </c>
      <c r="AH124" s="146">
        <f t="shared" si="19"/>
        <v>0.25</v>
      </c>
      <c r="AI124" s="151" t="s">
        <v>222</v>
      </c>
      <c r="AJ124" s="146">
        <f t="shared" si="20"/>
        <v>0.15</v>
      </c>
      <c r="AK124" s="147">
        <f t="shared" si="21"/>
        <v>0.4</v>
      </c>
      <c r="AL124" s="152">
        <f>IFERROR(IF(AND(AF123="Probabilidad",AF124="Probabilidad"),(AL123-(+AL123*AK124)),IF(AND(AF123="Impacto",AF124="Probabilidad"),(AL122-(+AL122*AK124)),IF(AF124="Impacto",AL123,""))),"")</f>
        <v>5.183999999999999E-2</v>
      </c>
      <c r="AM124" s="152">
        <f>IFERROR(IF(AND(AF123="Impacto",AF124="Impacto"),(AM123-(+AM123*AK124)),IF(AND(AF123="Probabilidad",AF124="Impacto"),(AM122-(+AM122*AK124)),IF(AF124="Probabilidad",AM123,""))),"")</f>
        <v>0.4</v>
      </c>
      <c r="AN124" s="153" t="s">
        <v>223</v>
      </c>
      <c r="AO124" s="153" t="s">
        <v>224</v>
      </c>
      <c r="AP124" s="153" t="s">
        <v>241</v>
      </c>
      <c r="AQ124" s="153" t="s">
        <v>226</v>
      </c>
      <c r="AR124" s="1031"/>
      <c r="AS124" s="1051"/>
      <c r="AT124" s="1051"/>
      <c r="AU124" s="1048"/>
      <c r="AV124" s="1051"/>
      <c r="AW124" s="1051"/>
      <c r="AX124" s="1048"/>
      <c r="AY124" s="1048"/>
      <c r="AZ124" s="1048"/>
      <c r="BA124" s="995"/>
      <c r="BB124" s="129"/>
      <c r="BC124" s="129"/>
      <c r="BD124" s="148" t="str">
        <f t="shared" si="22"/>
        <v/>
      </c>
      <c r="BE124" s="154"/>
      <c r="BF124" s="154"/>
      <c r="BG124" s="154"/>
      <c r="BH124" s="154"/>
      <c r="BI124" s="130"/>
      <c r="BJ124" s="130"/>
      <c r="BK124" s="130"/>
      <c r="BL124" s="130"/>
      <c r="BM124" s="155"/>
      <c r="BN124" s="155"/>
      <c r="BO124" s="155"/>
      <c r="BP124" s="155"/>
      <c r="BQ124" s="156" t="str">
        <f t="shared" si="23"/>
        <v/>
      </c>
      <c r="BR124" s="157" t="str">
        <f t="shared" si="17"/>
        <v/>
      </c>
      <c r="BS124" s="713" t="s">
        <v>558</v>
      </c>
      <c r="BT124" s="28" t="s">
        <v>2781</v>
      </c>
      <c r="BU124" s="998"/>
      <c r="BV124" s="1072"/>
      <c r="BW124" s="1072"/>
      <c r="BX124" s="1172"/>
      <c r="BY124" s="1172"/>
      <c r="BZ124" s="1172"/>
    </row>
    <row r="125" spans="1:78" ht="16" x14ac:dyDescent="0.2">
      <c r="A125" s="1145"/>
      <c r="B125" s="1148"/>
      <c r="C125" s="1090"/>
      <c r="D125" s="1151"/>
      <c r="E125" s="1025"/>
      <c r="F125" s="1028"/>
      <c r="G125" s="1072"/>
      <c r="H125" s="1031"/>
      <c r="I125" s="995"/>
      <c r="J125" s="1034"/>
      <c r="K125" s="1037"/>
      <c r="L125" s="1039"/>
      <c r="M125" s="1070"/>
      <c r="N125" s="1039"/>
      <c r="O125" s="1039"/>
      <c r="P125" s="1142"/>
      <c r="Q125" s="1078"/>
      <c r="R125" s="995"/>
      <c r="S125" s="1057"/>
      <c r="T125" s="995"/>
      <c r="U125" s="1057"/>
      <c r="V125" s="995"/>
      <c r="W125" s="1057"/>
      <c r="X125" s="1060"/>
      <c r="Y125" s="1057"/>
      <c r="Z125" s="1057"/>
      <c r="AA125" s="1042"/>
      <c r="AB125" s="150">
        <v>5</v>
      </c>
      <c r="AC125" s="158"/>
      <c r="AD125" s="158"/>
      <c r="AE125" s="28"/>
      <c r="AF125" s="145" t="str">
        <f t="shared" si="18"/>
        <v/>
      </c>
      <c r="AG125" s="151"/>
      <c r="AH125" s="146" t="str">
        <f t="shared" si="19"/>
        <v/>
      </c>
      <c r="AI125" s="151"/>
      <c r="AJ125" s="146" t="str">
        <f t="shared" si="20"/>
        <v/>
      </c>
      <c r="AK125" s="147" t="str">
        <f t="shared" si="21"/>
        <v/>
      </c>
      <c r="AL125" s="152" t="str">
        <f>IFERROR(IF(AND(AF124="Probabilidad",AF125="Probabilidad"),(AL124-(+AL124*AK125)),IF(AND(AF124="Impacto",AF125="Probabilidad"),(AL123-(+AL123*AK125)),IF(AF125="Impacto",AL124,""))),"")</f>
        <v/>
      </c>
      <c r="AM125" s="152" t="str">
        <f>IFERROR(IF(AND(AF124="Impacto",AF125="Impacto"),(AM124-(+AM124*AK125)),IF(AND(AF124="Probabilidad",AF125="Impacto"),(AM123-(+AM123*AK125)),IF(AF125="Probabilidad",AM124,""))),"")</f>
        <v/>
      </c>
      <c r="AN125" s="153"/>
      <c r="AO125" s="153"/>
      <c r="AP125" s="153"/>
      <c r="AQ125" s="153"/>
      <c r="AR125" s="1031"/>
      <c r="AS125" s="1051"/>
      <c r="AT125" s="1051"/>
      <c r="AU125" s="1048"/>
      <c r="AV125" s="1051"/>
      <c r="AW125" s="1051"/>
      <c r="AX125" s="1048"/>
      <c r="AY125" s="1048"/>
      <c r="AZ125" s="1048"/>
      <c r="BA125" s="995"/>
      <c r="BB125" s="129"/>
      <c r="BC125" s="129"/>
      <c r="BD125" s="148" t="str">
        <f t="shared" si="22"/>
        <v/>
      </c>
      <c r="BE125" s="154"/>
      <c r="BF125" s="154"/>
      <c r="BG125" s="154"/>
      <c r="BH125" s="154"/>
      <c r="BI125" s="130"/>
      <c r="BJ125" s="130"/>
      <c r="BK125" s="130"/>
      <c r="BL125" s="130"/>
      <c r="BM125" s="155"/>
      <c r="BN125" s="155"/>
      <c r="BO125" s="155"/>
      <c r="BP125" s="155"/>
      <c r="BQ125" s="156" t="str">
        <f t="shared" si="23"/>
        <v/>
      </c>
      <c r="BR125" s="157" t="str">
        <f t="shared" si="17"/>
        <v/>
      </c>
      <c r="BS125" s="304"/>
      <c r="BT125" s="149"/>
      <c r="BU125" s="998"/>
      <c r="BV125" s="1072"/>
      <c r="BW125" s="1072"/>
      <c r="BX125" s="1172"/>
      <c r="BY125" s="1172"/>
      <c r="BZ125" s="1172"/>
    </row>
    <row r="126" spans="1:78" ht="17" thickBot="1" x14ac:dyDescent="0.25">
      <c r="A126" s="1145"/>
      <c r="B126" s="1148"/>
      <c r="C126" s="1090"/>
      <c r="D126" s="1152"/>
      <c r="E126" s="1026"/>
      <c r="F126" s="1029"/>
      <c r="G126" s="1073"/>
      <c r="H126" s="1032"/>
      <c r="I126" s="996"/>
      <c r="J126" s="1035"/>
      <c r="K126" s="1038"/>
      <c r="L126" s="1040"/>
      <c r="M126" s="1071"/>
      <c r="N126" s="1040"/>
      <c r="O126" s="1040"/>
      <c r="P126" s="1143"/>
      <c r="Q126" s="1079"/>
      <c r="R126" s="996"/>
      <c r="S126" s="1058"/>
      <c r="T126" s="996"/>
      <c r="U126" s="1058"/>
      <c r="V126" s="996"/>
      <c r="W126" s="1058"/>
      <c r="X126" s="1061"/>
      <c r="Y126" s="1058"/>
      <c r="Z126" s="1058"/>
      <c r="AA126" s="1043"/>
      <c r="AB126" s="162">
        <v>6</v>
      </c>
      <c r="AC126" s="160"/>
      <c r="AD126" s="160"/>
      <c r="AE126" s="160"/>
      <c r="AF126" s="175" t="str">
        <f t="shared" si="18"/>
        <v/>
      </c>
      <c r="AG126" s="163"/>
      <c r="AH126" s="161" t="str">
        <f t="shared" si="19"/>
        <v/>
      </c>
      <c r="AI126" s="163"/>
      <c r="AJ126" s="161" t="str">
        <f t="shared" si="20"/>
        <v/>
      </c>
      <c r="AK126" s="164" t="str">
        <f t="shared" si="21"/>
        <v/>
      </c>
      <c r="AL126" s="220" t="str">
        <f>IFERROR(IF(AND(AF125="Probabilidad",AF126="Probabilidad"),(AL125-(+AL125*AK126)),IF(AND(AF125="Impacto",AF126="Probabilidad"),(AL124-(+AL124*AK126)),IF(AF126="Impacto",AL125,""))),"")</f>
        <v/>
      </c>
      <c r="AM126" s="220" t="str">
        <f>IFERROR(IF(AND(AF125="Impacto",AF126="Impacto"),(AM125-(+AM125*AK126)),IF(AND(AF125="Probabilidad",AF126="Impacto"),(AM124-(+AM124*AK126)),IF(AF126="Probabilidad",AM125,""))),"")</f>
        <v/>
      </c>
      <c r="AN126" s="221"/>
      <c r="AO126" s="221"/>
      <c r="AP126" s="221"/>
      <c r="AQ126" s="221"/>
      <c r="AR126" s="1032"/>
      <c r="AS126" s="1052"/>
      <c r="AT126" s="1052"/>
      <c r="AU126" s="1049"/>
      <c r="AV126" s="1052"/>
      <c r="AW126" s="1052"/>
      <c r="AX126" s="1049"/>
      <c r="AY126" s="1049"/>
      <c r="AZ126" s="1049"/>
      <c r="BA126" s="996"/>
      <c r="BB126" s="165"/>
      <c r="BC126" s="165"/>
      <c r="BD126" s="159" t="str">
        <f t="shared" si="22"/>
        <v/>
      </c>
      <c r="BE126" s="166"/>
      <c r="BF126" s="166"/>
      <c r="BG126" s="166"/>
      <c r="BH126" s="166"/>
      <c r="BI126" s="167"/>
      <c r="BJ126" s="167"/>
      <c r="BK126" s="167"/>
      <c r="BL126" s="167"/>
      <c r="BM126" s="168"/>
      <c r="BN126" s="168"/>
      <c r="BO126" s="168"/>
      <c r="BP126" s="168"/>
      <c r="BQ126" s="169" t="str">
        <f t="shared" si="23"/>
        <v/>
      </c>
      <c r="BR126" s="170" t="str">
        <f t="shared" si="17"/>
        <v/>
      </c>
      <c r="BS126" s="711"/>
      <c r="BT126" s="160"/>
      <c r="BU126" s="999"/>
      <c r="BV126" s="1562"/>
      <c r="BW126" s="1562"/>
      <c r="BX126" s="1561"/>
      <c r="BY126" s="1561"/>
      <c r="BZ126" s="1561"/>
    </row>
    <row r="127" spans="1:78" ht="123" customHeight="1" x14ac:dyDescent="0.2">
      <c r="A127" s="1145"/>
      <c r="B127" s="1148"/>
      <c r="C127" s="1090"/>
      <c r="D127" s="1150" t="s">
        <v>209</v>
      </c>
      <c r="E127" s="1024" t="s">
        <v>546</v>
      </c>
      <c r="F127" s="1027">
        <v>2</v>
      </c>
      <c r="G127" s="1000" t="s">
        <v>560</v>
      </c>
      <c r="H127" s="1030"/>
      <c r="I127" s="994"/>
      <c r="J127" s="1033" t="s">
        <v>561</v>
      </c>
      <c r="K127" s="1036" t="s">
        <v>313</v>
      </c>
      <c r="L127" s="1000" t="s">
        <v>562</v>
      </c>
      <c r="M127" s="1069" t="s">
        <v>563</v>
      </c>
      <c r="N127" s="1000"/>
      <c r="O127" s="1000"/>
      <c r="P127" s="1141" t="s">
        <v>564</v>
      </c>
      <c r="Q127" s="1077">
        <v>0.7</v>
      </c>
      <c r="R127" s="994" t="s">
        <v>217</v>
      </c>
      <c r="S127" s="1056">
        <f>IF(R127="Muy Alta",100%,IF(R127="Alta",80%,IF(R127="Media",60%,IF(R127="Baja",40%,IF(R127="Muy Baja",20%,"")))))</f>
        <v>0.6</v>
      </c>
      <c r="T127" s="994"/>
      <c r="U127" s="1056" t="str">
        <f>IF(T127="Catastrófico",100%,IF(T127="Mayor",80%,IF(T127="Moderado",60%,IF(T127="Menor",40%,IF(T127="Leve",20%,"")))))</f>
        <v/>
      </c>
      <c r="V127" s="994" t="s">
        <v>218</v>
      </c>
      <c r="W127" s="1056">
        <f>IF(V127="Catastrófico",100%,IF(V127="Mayor",80%,IF(V127="Moderado",60%,IF(V127="Menor",40%,IF(V127="Leve",20%,"")))))</f>
        <v>0.6</v>
      </c>
      <c r="X127" s="1059" t="str">
        <f>IF(Y127=100%,"Catastrófico",IF(Y127=80%,"Mayor",IF(Y127=60%,"Moderado",IF(Y127=40%,"Menor",IF(Y127=20%,"Leve","")))))</f>
        <v>Moderado</v>
      </c>
      <c r="Y127" s="1056">
        <f>IF(AND(U127="",W127=""),"",MAX(U127,W127))</f>
        <v>0.6</v>
      </c>
      <c r="Z127" s="1056" t="str">
        <f>CONCATENATE(R127,X127)</f>
        <v>MediaModerado</v>
      </c>
      <c r="AA127" s="1047" t="str">
        <f>IF(Z127="Muy AltaLeve","Alto",IF(Z127="Muy AltaMenor","Alto",IF(Z127="Muy AltaModerado","Alto",IF(Z127="Muy AltaMayor","Alto",IF(Z127="Muy AltaCatastrófico","Extremo",IF(Z127="AltaLeve","Moderado",IF(Z127="AltaMenor","Moderado",IF(Z127="AltaModerado","Alto",IF(Z127="AltaMayor","Alto",IF(Z127="AltaCatastrófico","Extremo",IF(Z127="MediaLeve","Moderado",IF(Z127="MediaMenor","Moderado",IF(Z127="MediaModerado","Moderado",IF(Z127="MediaMayor","Alto",IF(Z127="MediaCatastrófico","Extremo",IF(Z127="BajaLeve","Bajo",IF(Z127="BajaMenor","Moderado",IF(Z127="BajaModerado","Moderado",IF(Z127="BajaMayor","Alto",IF(Z127="BajaCatastrófico","Extremo",IF(Z127="Muy BajaLeve","Bajo",IF(Z127="Muy BajaMenor","Bajo",IF(Z127="Muy BajaModerado","Moderado",IF(Z127="Muy BajaMayor","Alto",IF(Z127="Muy BajaCatastrófico","Extremo","")))))))))))))))))))))))))</f>
        <v>Moderado</v>
      </c>
      <c r="AB127" s="97">
        <v>1</v>
      </c>
      <c r="AC127" s="222" t="s">
        <v>565</v>
      </c>
      <c r="AD127" s="9" t="s">
        <v>277</v>
      </c>
      <c r="AE127" s="222" t="s">
        <v>566</v>
      </c>
      <c r="AF127" s="99" t="str">
        <f t="shared" si="18"/>
        <v>Probabilidad</v>
      </c>
      <c r="AG127" s="10" t="s">
        <v>221</v>
      </c>
      <c r="AH127" s="14">
        <f t="shared" si="19"/>
        <v>0.25</v>
      </c>
      <c r="AI127" s="10" t="s">
        <v>222</v>
      </c>
      <c r="AJ127" s="14">
        <f t="shared" si="20"/>
        <v>0.15</v>
      </c>
      <c r="AK127" s="101">
        <f t="shared" si="21"/>
        <v>0.4</v>
      </c>
      <c r="AL127" s="100">
        <f>IFERROR(IF(AF127="Probabilidad",(S127-(+S127*AK127)),IF(AF127="Impacto",S127,"")),"")</f>
        <v>0.36</v>
      </c>
      <c r="AM127" s="100">
        <f>IFERROR(IF(AF127="Impacto",(Y127-(+Y127*AK127)),IF(AF127="Probabilidad",Y127,"")),"")</f>
        <v>0.6</v>
      </c>
      <c r="AN127" s="50" t="s">
        <v>223</v>
      </c>
      <c r="AO127" s="50" t="s">
        <v>224</v>
      </c>
      <c r="AP127" s="50" t="s">
        <v>241</v>
      </c>
      <c r="AQ127" s="50" t="s">
        <v>226</v>
      </c>
      <c r="AR127" s="1030" t="s">
        <v>567</v>
      </c>
      <c r="AS127" s="1050">
        <f>S127</f>
        <v>0.6</v>
      </c>
      <c r="AT127" s="1050">
        <f>IF(AL127="","",MIN(AL127:AL132))</f>
        <v>2.7993599999999997E-2</v>
      </c>
      <c r="AU127" s="1047" t="str">
        <f>IFERROR(IF(AT127="","",IF(AT127&lt;=0.2,"Muy Baja",IF(AT127&lt;=0.4,"Baja",IF(AT127&lt;=0.6,"Media",IF(AT127&lt;=0.8,"Alta","Muy Alta"))))),"")</f>
        <v>Muy Baja</v>
      </c>
      <c r="AV127" s="1050">
        <f>Y127</f>
        <v>0.6</v>
      </c>
      <c r="AW127" s="1050">
        <f>IF(AM127="","",MIN(AM127:AM132))</f>
        <v>0.6</v>
      </c>
      <c r="AX127" s="1047" t="str">
        <f>IFERROR(IF(AW127="","",IF(AW127&lt;=0.2,"Leve",IF(AW127&lt;=0.4,"Menor",IF(AW127&lt;=0.6,"Moderado",IF(AW127&lt;=0.8,"Mayor","Catastrófico"))))),"")</f>
        <v>Moderado</v>
      </c>
      <c r="AY127" s="1047" t="str">
        <f>AA127</f>
        <v>Moderado</v>
      </c>
      <c r="AZ127" s="1047" t="str">
        <f>IFERROR(IF(OR(AND(AU127="Muy Baja",AX127="Leve"),AND(AU127="Muy Baja",AX127="Menor"),AND(AU127="Baja",AX127="Leve")),"Bajo",IF(OR(AND(AU127="Muy baja",AX127="Moderado"),AND(AU127="Baja",AX127="Menor"),AND(AU127="Baja",AX127="Moderado"),AND(AU127="Media",AX127="Leve"),AND(AU127="Media",AX127="Menor"),AND(AU127="Media",AX127="Moderado"),AND(AU127="Alta",AX127="Leve"),AND(AU127="Alta",AX127="Menor")),"Moderado",IF(OR(AND(AU127="Muy Baja",AX127="Mayor"),AND(AU127="Baja",AX127="Mayor"),AND(AU127="Media",AX127="Mayor"),AND(AU127="Alta",AX127="Moderado"),AND(AU127="Alta",AX127="Mayor"),AND(AU127="Muy Alta",AX127="Leve"),AND(AU127="Muy Alta",AX127="Menor"),AND(AU127="Muy Alta",AX127="Moderado"),AND(AU127="Muy Alta",AX127="Mayor")),"Alto",IF(OR(AND(AU127="Muy Baja",AX127="Catastrófico"),AND(AU127="Baja",AX127="Catastrófico"),AND(AU127="Media",AX127="Catastrófico"),AND(AU127="Alta",AX127="Catastrófico"),AND(AU127="Muy Alta",AX127="Catastrófico")),"Extremo","")))),"")</f>
        <v>Moderado</v>
      </c>
      <c r="BA127" s="994" t="s">
        <v>228</v>
      </c>
      <c r="BB127" s="216" t="s">
        <v>568</v>
      </c>
      <c r="BC127" s="46" t="s">
        <v>569</v>
      </c>
      <c r="BD127" s="103">
        <f t="shared" si="22"/>
        <v>4</v>
      </c>
      <c r="BE127" s="9">
        <v>1</v>
      </c>
      <c r="BF127" s="9">
        <v>1</v>
      </c>
      <c r="BG127" s="9">
        <v>1</v>
      </c>
      <c r="BH127" s="9">
        <v>1</v>
      </c>
      <c r="BI127" s="46" t="s">
        <v>570</v>
      </c>
      <c r="BJ127" s="46" t="s">
        <v>571</v>
      </c>
      <c r="BK127" s="46" t="s">
        <v>2872</v>
      </c>
      <c r="BL127" s="46" t="s">
        <v>2873</v>
      </c>
      <c r="BM127" s="732">
        <v>1</v>
      </c>
      <c r="BN127" s="48">
        <v>1</v>
      </c>
      <c r="BO127" s="48"/>
      <c r="BP127" s="48"/>
      <c r="BQ127" s="104">
        <f t="shared" si="23"/>
        <v>2</v>
      </c>
      <c r="BR127" s="128">
        <f t="shared" si="17"/>
        <v>0.5</v>
      </c>
      <c r="BS127" s="710" t="s">
        <v>565</v>
      </c>
      <c r="BT127" s="28" t="s">
        <v>2874</v>
      </c>
      <c r="BU127" s="997" t="s">
        <v>2880</v>
      </c>
      <c r="BV127" s="1000" t="s">
        <v>2792</v>
      </c>
      <c r="BW127" s="1000" t="s">
        <v>1392</v>
      </c>
      <c r="BX127" s="1003" t="s">
        <v>1392</v>
      </c>
      <c r="BY127" s="1003" t="s">
        <v>2881</v>
      </c>
      <c r="BZ127" s="1003"/>
    </row>
    <row r="128" spans="1:78" ht="117" customHeight="1" x14ac:dyDescent="0.2">
      <c r="A128" s="1145"/>
      <c r="B128" s="1148"/>
      <c r="C128" s="1090"/>
      <c r="D128" s="1151"/>
      <c r="E128" s="1025"/>
      <c r="F128" s="1028"/>
      <c r="G128" s="1039"/>
      <c r="H128" s="1031"/>
      <c r="I128" s="995"/>
      <c r="J128" s="1034"/>
      <c r="K128" s="1037"/>
      <c r="L128" s="1039"/>
      <c r="M128" s="1070"/>
      <c r="N128" s="1039"/>
      <c r="O128" s="1039"/>
      <c r="P128" s="1142"/>
      <c r="Q128" s="1078"/>
      <c r="R128" s="995"/>
      <c r="S128" s="1057"/>
      <c r="T128" s="995"/>
      <c r="U128" s="1057"/>
      <c r="V128" s="995"/>
      <c r="W128" s="1057"/>
      <c r="X128" s="1060"/>
      <c r="Y128" s="1057"/>
      <c r="Z128" s="1057"/>
      <c r="AA128" s="1048"/>
      <c r="AB128" s="150">
        <v>2</v>
      </c>
      <c r="AC128" s="223" t="s">
        <v>572</v>
      </c>
      <c r="AD128" s="149" t="s">
        <v>277</v>
      </c>
      <c r="AE128" s="223" t="s">
        <v>573</v>
      </c>
      <c r="AF128" s="171" t="str">
        <f>IF(OR(AG128="Preventivo",AG128="Detectivo"),"Probabilidad",IF(AG128="Correctivo","Impacto",""))</f>
        <v>Probabilidad</v>
      </c>
      <c r="AG128" s="153" t="s">
        <v>221</v>
      </c>
      <c r="AH128" s="146">
        <f t="shared" si="19"/>
        <v>0.25</v>
      </c>
      <c r="AI128" s="153" t="s">
        <v>222</v>
      </c>
      <c r="AJ128" s="146">
        <f t="shared" si="20"/>
        <v>0.15</v>
      </c>
      <c r="AK128" s="147">
        <f t="shared" si="21"/>
        <v>0.4</v>
      </c>
      <c r="AL128" s="172">
        <f>IFERROR(IF(AND(AF127="Probabilidad",AF128="Probabilidad"),(AL127-(+AL127*AK128)),IF(AF128="Probabilidad",(S127-(+S127*AK128)),IF(AF128="Impacto",AL127,""))),"")</f>
        <v>0.216</v>
      </c>
      <c r="AM128" s="172">
        <f>IFERROR(IF(AND(AF127="Impacto",AF128="Impacto"),(AM127-(+AM127*AK128)),IF(AF128="Impacto",(Y127-(+Y127*AK128)),IF(AF128="Probabilidad",AM127,""))),"")</f>
        <v>0.6</v>
      </c>
      <c r="AN128" s="153" t="s">
        <v>223</v>
      </c>
      <c r="AO128" s="153" t="s">
        <v>224</v>
      </c>
      <c r="AP128" s="153" t="s">
        <v>241</v>
      </c>
      <c r="AQ128" s="153" t="s">
        <v>226</v>
      </c>
      <c r="AR128" s="1031"/>
      <c r="AS128" s="1051"/>
      <c r="AT128" s="1051"/>
      <c r="AU128" s="1048"/>
      <c r="AV128" s="1051"/>
      <c r="AW128" s="1051"/>
      <c r="AX128" s="1048"/>
      <c r="AY128" s="1048"/>
      <c r="AZ128" s="1048"/>
      <c r="BA128" s="995"/>
      <c r="BB128" s="130"/>
      <c r="BC128" s="130"/>
      <c r="BD128" s="173" t="str">
        <f t="shared" si="22"/>
        <v/>
      </c>
      <c r="BE128" s="149"/>
      <c r="BF128" s="149"/>
      <c r="BG128" s="149"/>
      <c r="BH128" s="149"/>
      <c r="BI128" s="130"/>
      <c r="BJ128" s="130"/>
      <c r="BK128" s="130"/>
      <c r="BL128" s="130"/>
      <c r="BM128" s="155"/>
      <c r="BN128" s="155"/>
      <c r="BO128" s="155"/>
      <c r="BP128" s="155"/>
      <c r="BQ128" s="156" t="str">
        <f t="shared" si="23"/>
        <v/>
      </c>
      <c r="BR128" s="157" t="str">
        <f t="shared" si="17"/>
        <v/>
      </c>
      <c r="BS128" s="304" t="s">
        <v>572</v>
      </c>
      <c r="BT128" s="28" t="s">
        <v>2875</v>
      </c>
      <c r="BU128" s="998"/>
      <c r="BV128" s="1001"/>
      <c r="BW128" s="1001"/>
      <c r="BX128" s="1004"/>
      <c r="BY128" s="1004"/>
      <c r="BZ128" s="1004"/>
    </row>
    <row r="129" spans="1:78" ht="78" customHeight="1" x14ac:dyDescent="0.2">
      <c r="A129" s="1145"/>
      <c r="B129" s="1148"/>
      <c r="C129" s="1090"/>
      <c r="D129" s="1151"/>
      <c r="E129" s="1025"/>
      <c r="F129" s="1028"/>
      <c r="G129" s="1039"/>
      <c r="H129" s="1031"/>
      <c r="I129" s="995"/>
      <c r="J129" s="1034"/>
      <c r="K129" s="1037"/>
      <c r="L129" s="1039"/>
      <c r="M129" s="1070"/>
      <c r="N129" s="1039"/>
      <c r="O129" s="1039"/>
      <c r="P129" s="1142"/>
      <c r="Q129" s="1078"/>
      <c r="R129" s="995"/>
      <c r="S129" s="1057"/>
      <c r="T129" s="995"/>
      <c r="U129" s="1057"/>
      <c r="V129" s="995"/>
      <c r="W129" s="1057"/>
      <c r="X129" s="1060"/>
      <c r="Y129" s="1057"/>
      <c r="Z129" s="1057"/>
      <c r="AA129" s="1048"/>
      <c r="AB129" s="150">
        <v>3</v>
      </c>
      <c r="AC129" s="225" t="s">
        <v>574</v>
      </c>
      <c r="AD129" s="149" t="s">
        <v>277</v>
      </c>
      <c r="AE129" s="657" t="s">
        <v>575</v>
      </c>
      <c r="AF129" s="145" t="str">
        <f>IF(OR(AG129="Preventivo",AG129="Detectivo"),"Probabilidad",IF(AG129="Correctivo","Impacto",""))</f>
        <v>Probabilidad</v>
      </c>
      <c r="AG129" s="151" t="s">
        <v>221</v>
      </c>
      <c r="AH129" s="146">
        <f t="shared" si="19"/>
        <v>0.25</v>
      </c>
      <c r="AI129" s="151" t="s">
        <v>222</v>
      </c>
      <c r="AJ129" s="146">
        <f t="shared" si="20"/>
        <v>0.15</v>
      </c>
      <c r="AK129" s="147">
        <f t="shared" si="21"/>
        <v>0.4</v>
      </c>
      <c r="AL129" s="152">
        <f>IFERROR(IF(AND(AF128="Probabilidad",AF129="Probabilidad"),(AL128-(+AL128*AK129)),IF(AND(AF128="Impacto",AF129="Probabilidad"),(AL127-(+AL127*AK129)),IF(AF129="Impacto",AL128,""))),"")</f>
        <v>0.12959999999999999</v>
      </c>
      <c r="AM129" s="152">
        <f>IFERROR(IF(AND(AF128="Impacto",AF129="Impacto"),(AM128-(+AM128*AK129)),IF(AND(AF128="Probabilidad",AF129="Impacto"),(AM127-(+AM127*AK129)),IF(AF129="Probabilidad",AM128,""))),"")</f>
        <v>0.6</v>
      </c>
      <c r="AN129" s="153" t="s">
        <v>223</v>
      </c>
      <c r="AO129" s="153" t="s">
        <v>240</v>
      </c>
      <c r="AP129" s="153" t="s">
        <v>241</v>
      </c>
      <c r="AQ129" s="153" t="s">
        <v>226</v>
      </c>
      <c r="AR129" s="1031"/>
      <c r="AS129" s="1051"/>
      <c r="AT129" s="1051"/>
      <c r="AU129" s="1048"/>
      <c r="AV129" s="1051"/>
      <c r="AW129" s="1051"/>
      <c r="AX129" s="1048"/>
      <c r="AY129" s="1048"/>
      <c r="AZ129" s="1048"/>
      <c r="BA129" s="995"/>
      <c r="BB129" s="130"/>
      <c r="BC129" s="130"/>
      <c r="BD129" s="173" t="str">
        <f t="shared" si="22"/>
        <v/>
      </c>
      <c r="BE129" s="149"/>
      <c r="BF129" s="149"/>
      <c r="BG129" s="149"/>
      <c r="BH129" s="149"/>
      <c r="BI129" s="130"/>
      <c r="BJ129" s="130"/>
      <c r="BK129" s="130"/>
      <c r="BL129" s="130"/>
      <c r="BM129" s="155"/>
      <c r="BN129" s="155"/>
      <c r="BO129" s="155"/>
      <c r="BP129" s="155"/>
      <c r="BQ129" s="156" t="str">
        <f t="shared" si="23"/>
        <v/>
      </c>
      <c r="BR129" s="157" t="str">
        <f t="shared" si="17"/>
        <v/>
      </c>
      <c r="BS129" s="304" t="s">
        <v>574</v>
      </c>
      <c r="BT129" s="774" t="s">
        <v>2876</v>
      </c>
      <c r="BU129" s="998"/>
      <c r="BV129" s="1001"/>
      <c r="BW129" s="1001"/>
      <c r="BX129" s="1004"/>
      <c r="BY129" s="1004"/>
      <c r="BZ129" s="1004"/>
    </row>
    <row r="130" spans="1:78" ht="73.5" customHeight="1" x14ac:dyDescent="0.2">
      <c r="A130" s="1145"/>
      <c r="B130" s="1148"/>
      <c r="C130" s="1090"/>
      <c r="D130" s="1151"/>
      <c r="E130" s="1025"/>
      <c r="F130" s="1028"/>
      <c r="G130" s="1039"/>
      <c r="H130" s="1031"/>
      <c r="I130" s="995"/>
      <c r="J130" s="1034"/>
      <c r="K130" s="1037"/>
      <c r="L130" s="1039"/>
      <c r="M130" s="1070"/>
      <c r="N130" s="1039"/>
      <c r="O130" s="1039"/>
      <c r="P130" s="1142"/>
      <c r="Q130" s="1078"/>
      <c r="R130" s="995"/>
      <c r="S130" s="1057"/>
      <c r="T130" s="995"/>
      <c r="U130" s="1057"/>
      <c r="V130" s="995"/>
      <c r="W130" s="1057"/>
      <c r="X130" s="1060"/>
      <c r="Y130" s="1057"/>
      <c r="Z130" s="1057"/>
      <c r="AA130" s="1048"/>
      <c r="AB130" s="150">
        <v>4</v>
      </c>
      <c r="AC130" s="223" t="s">
        <v>576</v>
      </c>
      <c r="AD130" s="28" t="s">
        <v>277</v>
      </c>
      <c r="AE130" s="149" t="s">
        <v>577</v>
      </c>
      <c r="AF130" s="145" t="str">
        <f t="shared" si="18"/>
        <v>Probabilidad</v>
      </c>
      <c r="AG130" s="151" t="s">
        <v>221</v>
      </c>
      <c r="AH130" s="146">
        <f t="shared" si="19"/>
        <v>0.25</v>
      </c>
      <c r="AI130" s="151" t="s">
        <v>222</v>
      </c>
      <c r="AJ130" s="146">
        <f t="shared" si="20"/>
        <v>0.15</v>
      </c>
      <c r="AK130" s="147">
        <f t="shared" si="21"/>
        <v>0.4</v>
      </c>
      <c r="AL130" s="152">
        <f>IFERROR(IF(AND(AF129="Probabilidad",AF130="Probabilidad"),(AL129-(+AL129*AK130)),IF(AND(AF129="Impacto",AF130="Probabilidad"),(AL128-(+AL128*AK130)),IF(AF130="Impacto",AL129,""))),"")</f>
        <v>7.7759999999999996E-2</v>
      </c>
      <c r="AM130" s="152">
        <f>IFERROR(IF(AND(AF129="Impacto",AF130="Impacto"),(AM129-(+AM129*AK130)),IF(AND(AF129="Probabilidad",AF130="Impacto"),(AM128-(+AM128*AK130)),IF(AF130="Probabilidad",AM129,""))),"")</f>
        <v>0.6</v>
      </c>
      <c r="AN130" s="153" t="s">
        <v>223</v>
      </c>
      <c r="AO130" s="153" t="s">
        <v>240</v>
      </c>
      <c r="AP130" s="153" t="s">
        <v>241</v>
      </c>
      <c r="AQ130" s="153" t="s">
        <v>226</v>
      </c>
      <c r="AR130" s="1031"/>
      <c r="AS130" s="1051"/>
      <c r="AT130" s="1051"/>
      <c r="AU130" s="1048"/>
      <c r="AV130" s="1051"/>
      <c r="AW130" s="1051"/>
      <c r="AX130" s="1048"/>
      <c r="AY130" s="1048"/>
      <c r="AZ130" s="1048"/>
      <c r="BA130" s="995"/>
      <c r="BB130" s="130"/>
      <c r="BC130" s="130"/>
      <c r="BD130" s="173" t="str">
        <f t="shared" si="22"/>
        <v/>
      </c>
      <c r="BE130" s="149"/>
      <c r="BF130" s="149"/>
      <c r="BG130" s="149"/>
      <c r="BH130" s="149"/>
      <c r="BI130" s="130"/>
      <c r="BJ130" s="130"/>
      <c r="BK130" s="130"/>
      <c r="BL130" s="130"/>
      <c r="BM130" s="155"/>
      <c r="BN130" s="155"/>
      <c r="BO130" s="155"/>
      <c r="BP130" s="155"/>
      <c r="BQ130" s="156" t="str">
        <f t="shared" si="23"/>
        <v/>
      </c>
      <c r="BR130" s="157" t="str">
        <f t="shared" si="17"/>
        <v/>
      </c>
      <c r="BS130" s="304" t="s">
        <v>576</v>
      </c>
      <c r="BT130" s="774" t="s">
        <v>2877</v>
      </c>
      <c r="BU130" s="998"/>
      <c r="BV130" s="1001"/>
      <c r="BW130" s="1001"/>
      <c r="BX130" s="1004"/>
      <c r="BY130" s="1004"/>
      <c r="BZ130" s="1004"/>
    </row>
    <row r="131" spans="1:78" ht="109.5" customHeight="1" x14ac:dyDescent="0.2">
      <c r="A131" s="1145"/>
      <c r="B131" s="1148"/>
      <c r="C131" s="1090"/>
      <c r="D131" s="1151"/>
      <c r="E131" s="1025"/>
      <c r="F131" s="1028"/>
      <c r="G131" s="1039"/>
      <c r="H131" s="1031"/>
      <c r="I131" s="995"/>
      <c r="J131" s="1034"/>
      <c r="K131" s="1037"/>
      <c r="L131" s="1039"/>
      <c r="M131" s="1070"/>
      <c r="N131" s="1039"/>
      <c r="O131" s="1039"/>
      <c r="P131" s="1142"/>
      <c r="Q131" s="1078"/>
      <c r="R131" s="995"/>
      <c r="S131" s="1057"/>
      <c r="T131" s="995"/>
      <c r="U131" s="1057"/>
      <c r="V131" s="995"/>
      <c r="W131" s="1057"/>
      <c r="X131" s="1060"/>
      <c r="Y131" s="1057"/>
      <c r="Z131" s="1057"/>
      <c r="AA131" s="1048"/>
      <c r="AB131" s="150">
        <v>5</v>
      </c>
      <c r="AC131" s="131" t="s">
        <v>578</v>
      </c>
      <c r="AD131" s="185" t="s">
        <v>579</v>
      </c>
      <c r="AE131" s="149" t="s">
        <v>580</v>
      </c>
      <c r="AF131" s="145" t="str">
        <f t="shared" si="18"/>
        <v>Probabilidad</v>
      </c>
      <c r="AG131" s="151" t="s">
        <v>221</v>
      </c>
      <c r="AH131" s="146">
        <f t="shared" si="19"/>
        <v>0.25</v>
      </c>
      <c r="AI131" s="151" t="s">
        <v>222</v>
      </c>
      <c r="AJ131" s="146">
        <f t="shared" si="20"/>
        <v>0.15</v>
      </c>
      <c r="AK131" s="147">
        <f t="shared" si="21"/>
        <v>0.4</v>
      </c>
      <c r="AL131" s="152">
        <f>IFERROR(IF(AND(AF130="Probabilidad",AF131="Probabilidad"),(AL130-(+AL130*AK131)),IF(AND(AF130="Impacto",AF131="Probabilidad"),(AL129-(+AL129*AK131)),IF(AF131="Impacto",AL130,""))),"")</f>
        <v>4.6655999999999996E-2</v>
      </c>
      <c r="AM131" s="152">
        <f>IFERROR(IF(AND(AF130="Impacto",AF131="Impacto"),(AM130-(+AM130*AK131)),IF(AND(AF130="Probabilidad",AF131="Impacto"),(AM129-(+AM129*AK131)),IF(AF131="Probabilidad",AM130,""))),"")</f>
        <v>0.6</v>
      </c>
      <c r="AN131" s="153" t="s">
        <v>223</v>
      </c>
      <c r="AO131" s="153" t="s">
        <v>291</v>
      </c>
      <c r="AP131" s="153" t="s">
        <v>241</v>
      </c>
      <c r="AQ131" s="153" t="s">
        <v>226</v>
      </c>
      <c r="AR131" s="1031"/>
      <c r="AS131" s="1051"/>
      <c r="AT131" s="1051"/>
      <c r="AU131" s="1048"/>
      <c r="AV131" s="1051"/>
      <c r="AW131" s="1051"/>
      <c r="AX131" s="1048"/>
      <c r="AY131" s="1048"/>
      <c r="AZ131" s="1048"/>
      <c r="BA131" s="995"/>
      <c r="BB131" s="130"/>
      <c r="BC131" s="130"/>
      <c r="BD131" s="173" t="str">
        <f t="shared" si="22"/>
        <v/>
      </c>
      <c r="BE131" s="149"/>
      <c r="BF131" s="149"/>
      <c r="BG131" s="149"/>
      <c r="BH131" s="149"/>
      <c r="BI131" s="130"/>
      <c r="BJ131" s="130"/>
      <c r="BK131" s="130"/>
      <c r="BL131" s="130"/>
      <c r="BM131" s="155"/>
      <c r="BN131" s="155"/>
      <c r="BO131" s="155"/>
      <c r="BP131" s="155"/>
      <c r="BQ131" s="156" t="str">
        <f t="shared" si="23"/>
        <v/>
      </c>
      <c r="BR131" s="157" t="str">
        <f t="shared" si="17"/>
        <v/>
      </c>
      <c r="BS131" s="304" t="s">
        <v>578</v>
      </c>
      <c r="BT131" s="774" t="s">
        <v>2878</v>
      </c>
      <c r="BU131" s="998"/>
      <c r="BV131" s="1001"/>
      <c r="BW131" s="1001"/>
      <c r="BX131" s="1004"/>
      <c r="BY131" s="1004"/>
      <c r="BZ131" s="1004"/>
    </row>
    <row r="132" spans="1:78" ht="109.5" customHeight="1" thickBot="1" x14ac:dyDescent="0.25">
      <c r="A132" s="1146"/>
      <c r="B132" s="1149"/>
      <c r="C132" s="1091"/>
      <c r="D132" s="1152"/>
      <c r="E132" s="1026"/>
      <c r="F132" s="1029"/>
      <c r="G132" s="1040"/>
      <c r="H132" s="1032"/>
      <c r="I132" s="996"/>
      <c r="J132" s="1035"/>
      <c r="K132" s="1038"/>
      <c r="L132" s="1040"/>
      <c r="M132" s="1071"/>
      <c r="N132" s="1040"/>
      <c r="O132" s="1040"/>
      <c r="P132" s="1143"/>
      <c r="Q132" s="1079"/>
      <c r="R132" s="996"/>
      <c r="S132" s="1058"/>
      <c r="T132" s="996"/>
      <c r="U132" s="1058"/>
      <c r="V132" s="996"/>
      <c r="W132" s="1058"/>
      <c r="X132" s="1061"/>
      <c r="Y132" s="1058"/>
      <c r="Z132" s="1058"/>
      <c r="AA132" s="1049"/>
      <c r="AB132" s="162">
        <v>6</v>
      </c>
      <c r="AC132" s="226" t="s">
        <v>581</v>
      </c>
      <c r="AD132" s="227" t="s">
        <v>582</v>
      </c>
      <c r="AE132" s="303" t="s">
        <v>583</v>
      </c>
      <c r="AF132" s="175" t="str">
        <f t="shared" si="18"/>
        <v>Probabilidad</v>
      </c>
      <c r="AG132" s="163" t="s">
        <v>221</v>
      </c>
      <c r="AH132" s="161">
        <f t="shared" si="19"/>
        <v>0.25</v>
      </c>
      <c r="AI132" s="163" t="s">
        <v>222</v>
      </c>
      <c r="AJ132" s="161">
        <f t="shared" si="20"/>
        <v>0.15</v>
      </c>
      <c r="AK132" s="164">
        <f t="shared" si="21"/>
        <v>0.4</v>
      </c>
      <c r="AL132" s="220">
        <f>IFERROR(IF(AND(AF131="Probabilidad",AF132="Probabilidad"),(AL131-(+AL131*AK132)),IF(AND(AF131="Impacto",AF132="Probabilidad"),(AL130-(+AL130*AK132)),IF(AF132="Impacto",AL131,""))),"")</f>
        <v>2.7993599999999997E-2</v>
      </c>
      <c r="AM132" s="220">
        <f>IFERROR(IF(AND(AF131="Impacto",AF132="Impacto"),(AM131-(+AM131*AK132)),IF(AND(AF131="Probabilidad",AF132="Impacto"),(AM130-(+AM130*AK132)),IF(AF132="Probabilidad",AM131,""))),"")</f>
        <v>0.6</v>
      </c>
      <c r="AN132" s="221" t="s">
        <v>223</v>
      </c>
      <c r="AO132" s="221" t="s">
        <v>291</v>
      </c>
      <c r="AP132" s="221" t="s">
        <v>241</v>
      </c>
      <c r="AQ132" s="221" t="s">
        <v>226</v>
      </c>
      <c r="AR132" s="1032"/>
      <c r="AS132" s="1052"/>
      <c r="AT132" s="1052"/>
      <c r="AU132" s="1049"/>
      <c r="AV132" s="1052"/>
      <c r="AW132" s="1052"/>
      <c r="AX132" s="1049"/>
      <c r="AY132" s="1049"/>
      <c r="AZ132" s="1049"/>
      <c r="BA132" s="996"/>
      <c r="BB132" s="167"/>
      <c r="BC132" s="167"/>
      <c r="BD132" s="176" t="str">
        <f t="shared" si="22"/>
        <v/>
      </c>
      <c r="BE132" s="160"/>
      <c r="BF132" s="160"/>
      <c r="BG132" s="160"/>
      <c r="BH132" s="160"/>
      <c r="BI132" s="167"/>
      <c r="BJ132" s="167"/>
      <c r="BK132" s="167"/>
      <c r="BL132" s="167"/>
      <c r="BM132" s="168"/>
      <c r="BN132" s="168"/>
      <c r="BO132" s="168"/>
      <c r="BP132" s="168"/>
      <c r="BQ132" s="169" t="str">
        <f t="shared" si="23"/>
        <v/>
      </c>
      <c r="BR132" s="170" t="str">
        <f t="shared" si="17"/>
        <v/>
      </c>
      <c r="BS132" s="711" t="s">
        <v>581</v>
      </c>
      <c r="BT132" s="782" t="s">
        <v>2879</v>
      </c>
      <c r="BU132" s="999"/>
      <c r="BV132" s="1563"/>
      <c r="BW132" s="1563"/>
      <c r="BX132" s="1005"/>
      <c r="BY132" s="1005"/>
      <c r="BZ132" s="1005"/>
    </row>
    <row r="133" spans="1:78" ht="90.75" customHeight="1" x14ac:dyDescent="0.2">
      <c r="A133" s="1144" t="s">
        <v>584</v>
      </c>
      <c r="B133" s="1147" t="s">
        <v>585</v>
      </c>
      <c r="C133" s="1089" t="s">
        <v>586</v>
      </c>
      <c r="D133" s="1482" t="s">
        <v>209</v>
      </c>
      <c r="E133" s="1483" t="s">
        <v>587</v>
      </c>
      <c r="F133" s="1484">
        <v>1</v>
      </c>
      <c r="G133" s="1485" t="s">
        <v>588</v>
      </c>
      <c r="H133" s="1235"/>
      <c r="I133" s="1237"/>
      <c r="J133" s="1488" t="s">
        <v>589</v>
      </c>
      <c r="K133" s="1489" t="s">
        <v>213</v>
      </c>
      <c r="L133" s="1490" t="s">
        <v>214</v>
      </c>
      <c r="M133" s="1491" t="s">
        <v>590</v>
      </c>
      <c r="N133" s="1490"/>
      <c r="O133" s="1490"/>
      <c r="P133" s="1485" t="s">
        <v>591</v>
      </c>
      <c r="Q133" s="1492">
        <v>1</v>
      </c>
      <c r="R133" s="1169" t="s">
        <v>269</v>
      </c>
      <c r="S133" s="1182">
        <f>IF(R133="Muy Alta",100%,IF(R133="Alta",80%,IF(R133="Media",60%,IF(R133="Baja",40%,IF(R133="Muy Baja",20%,"")))))</f>
        <v>0.2</v>
      </c>
      <c r="T133" s="1169"/>
      <c r="U133" s="1182" t="str">
        <f>IF(T133="Catastrófico",100%,IF(T133="Mayor",80%,IF(T133="Moderado",60%,IF(T133="Menor",40%,IF(T133="Leve",20%,"")))))</f>
        <v/>
      </c>
      <c r="V133" s="1169" t="s">
        <v>251</v>
      </c>
      <c r="W133" s="1182">
        <f>IF(V133="Catastrófico",100%,IF(V133="Mayor",80%,IF(V133="Moderado",60%,IF(V133="Menor",40%,IF(V133="Leve",20%,"")))))</f>
        <v>0.4</v>
      </c>
      <c r="X133" s="1186" t="str">
        <f>IF(Y133=100%,"Catastrófico",IF(Y133=80%,"Mayor",IF(Y133=60%,"Moderado",IF(Y133=40%,"Menor",IF(Y133=20%,"Leve","")))))</f>
        <v>Menor</v>
      </c>
      <c r="Y133" s="1182">
        <f>IF(AND(U133="",W133=""),"",MAX(U133,W133))</f>
        <v>0.4</v>
      </c>
      <c r="Z133" s="1182" t="str">
        <f>CONCATENATE(R133,X133)</f>
        <v>Muy BajaMenor</v>
      </c>
      <c r="AA133" s="1184" t="str">
        <f>IF(Z133="Muy AltaLeve","Alto",IF(Z133="Muy AltaMenor","Alto",IF(Z133="Muy AltaModerado","Alto",IF(Z133="Muy AltaMayor","Alto",IF(Z133="Muy AltaCatastrófico","Extremo",IF(Z133="AltaLeve","Moderado",IF(Z133="AltaMenor","Moderado",IF(Z133="AltaModerado","Alto",IF(Z133="AltaMayor","Alto",IF(Z133="AltaCatastrófico","Extremo",IF(Z133="MediaLeve","Moderado",IF(Z133="MediaMenor","Moderado",IF(Z133="MediaModerado","Moderado",IF(Z133="MediaMayor","Alto",IF(Z133="MediaCatastrófico","Extremo",IF(Z133="BajaLeve","Bajo",IF(Z133="BajaMenor","Moderado",IF(Z133="BajaModerado","Moderado",IF(Z133="BajaMayor","Alto",IF(Z133="BajaCatastrófico","Extremo",IF(Z133="Muy BajaLeve","Bajo",IF(Z133="Muy BajaMenor","Bajo",IF(Z133="Muy BajaModerado","Moderado",IF(Z133="Muy BajaMayor","Alto",IF(Z133="Muy BajaCatastrófico","Extremo","")))))))))))))))))))))))))</f>
        <v>Bajo</v>
      </c>
      <c r="AB133" s="242">
        <v>1</v>
      </c>
      <c r="AC133" s="240" t="s">
        <v>592</v>
      </c>
      <c r="AD133" s="240">
        <v>1</v>
      </c>
      <c r="AE133" s="240" t="s">
        <v>593</v>
      </c>
      <c r="AF133" s="243" t="str">
        <f t="shared" si="18"/>
        <v>Probabilidad</v>
      </c>
      <c r="AG133" s="244" t="s">
        <v>221</v>
      </c>
      <c r="AH133" s="241">
        <f t="shared" si="19"/>
        <v>0.25</v>
      </c>
      <c r="AI133" s="244" t="s">
        <v>222</v>
      </c>
      <c r="AJ133" s="241">
        <f t="shared" si="20"/>
        <v>0.15</v>
      </c>
      <c r="AK133" s="245">
        <f t="shared" si="21"/>
        <v>0.4</v>
      </c>
      <c r="AL133" s="246">
        <f>IFERROR(IF(AF133="Probabilidad",(S133-(+S133*AK133)),IF(AF133="Impacto",S133,"")),"")</f>
        <v>0.12</v>
      </c>
      <c r="AM133" s="246">
        <f>IFERROR(IF(AF133="Impacto",(Y133-(+Y133*AK133)),IF(AF133="Probabilidad",Y133,"")),"")</f>
        <v>0.4</v>
      </c>
      <c r="AN133" s="247" t="s">
        <v>223</v>
      </c>
      <c r="AO133" s="247" t="s">
        <v>291</v>
      </c>
      <c r="AP133" s="247" t="s">
        <v>241</v>
      </c>
      <c r="AQ133" s="247" t="s">
        <v>226</v>
      </c>
      <c r="AR133" s="1177" t="s">
        <v>594</v>
      </c>
      <c r="AS133" s="1185">
        <f>S133</f>
        <v>0.2</v>
      </c>
      <c r="AT133" s="1185">
        <f>IF(AL133="","",MIN(AL133:AL138))</f>
        <v>2.5919999999999995E-2</v>
      </c>
      <c r="AU133" s="1168" t="str">
        <f>IFERROR(IF(AT133="","",IF(AT133&lt;=0.2,"Muy Baja",IF(AT133&lt;=0.4,"Baja",IF(AT133&lt;=0.6,"Media",IF(AT133&lt;=0.8,"Alta","Muy Alta"))))),"")</f>
        <v>Muy Baja</v>
      </c>
      <c r="AV133" s="1185">
        <f>Y133</f>
        <v>0.4</v>
      </c>
      <c r="AW133" s="1185">
        <f>IF(AM133="","",MIN(AM133:AM138))</f>
        <v>0.4</v>
      </c>
      <c r="AX133" s="1168" t="str">
        <f>IFERROR(IF(AW133="","",IF(AW133&lt;=0.2,"Leve",IF(AW133&lt;=0.4,"Menor",IF(AW133&lt;=0.6,"Moderado",IF(AW133&lt;=0.8,"Mayor","Catastrófico"))))),"")</f>
        <v>Menor</v>
      </c>
      <c r="AY133" s="1168" t="str">
        <f>AA133</f>
        <v>Bajo</v>
      </c>
      <c r="AZ133" s="1168" t="str">
        <f>IFERROR(IF(OR(AND(AU133="Muy Baja",AX133="Leve"),AND(AU133="Muy Baja",AX133="Menor"),AND(AU133="Baja",AX133="Leve")),"Bajo",IF(OR(AND(AU133="Muy baja",AX133="Moderado"),AND(AU133="Baja",AX133="Menor"),AND(AU133="Baja",AX133="Moderado"),AND(AU133="Media",AX133="Leve"),AND(AU133="Media",AX133="Menor"),AND(AU133="Media",AX133="Moderado"),AND(AU133="Alta",AX133="Leve"),AND(AU133="Alta",AX133="Menor")),"Moderado",IF(OR(AND(AU133="Muy Baja",AX133="Mayor"),AND(AU133="Baja",AX133="Mayor"),AND(AU133="Media",AX133="Mayor"),AND(AU133="Alta",AX133="Moderado"),AND(AU133="Alta",AX133="Mayor"),AND(AU133="Muy Alta",AX133="Leve"),AND(AU133="Muy Alta",AX133="Menor"),AND(AU133="Muy Alta",AX133="Moderado"),AND(AU133="Muy Alta",AX133="Mayor")),"Alto",IF(OR(AND(AU133="Muy Baja",AX133="Catastrófico"),AND(AU133="Baja",AX133="Catastrófico"),AND(AU133="Media",AX133="Catastrófico"),AND(AU133="Alta",AX133="Catastrófico"),AND(AU133="Muy Alta",AX133="Catastrófico")),"Extremo","")))),"")</f>
        <v>Bajo</v>
      </c>
      <c r="BA133" s="1169" t="s">
        <v>255</v>
      </c>
      <c r="BB133" s="267"/>
      <c r="BC133" s="267"/>
      <c r="BD133" s="249" t="str">
        <f>IF(SUM(BE133:BH133)=0,"",SUM(BE133:BH133))</f>
        <v/>
      </c>
      <c r="BE133" s="250"/>
      <c r="BF133" s="250"/>
      <c r="BG133" s="250"/>
      <c r="BH133" s="250"/>
      <c r="BI133" s="248"/>
      <c r="BJ133" s="248"/>
      <c r="BK133" s="248"/>
      <c r="BL133" s="248"/>
      <c r="BM133" s="251"/>
      <c r="BN133" s="251"/>
      <c r="BO133" s="251"/>
      <c r="BP133" s="251"/>
      <c r="BQ133" s="252" t="str">
        <f>IF(SUM(BM133:BP133)=0,"",SUM(BM133:BP133))</f>
        <v/>
      </c>
      <c r="BR133" s="253" t="str">
        <f t="shared" si="17"/>
        <v/>
      </c>
      <c r="BS133" s="710" t="s">
        <v>592</v>
      </c>
      <c r="BT133" s="9" t="s">
        <v>3103</v>
      </c>
      <c r="BU133" s="1385" t="s">
        <v>3107</v>
      </c>
      <c r="BV133" s="1388" t="s">
        <v>2813</v>
      </c>
      <c r="BW133" s="1388" t="s">
        <v>1386</v>
      </c>
      <c r="BX133" s="1391" t="s">
        <v>1386</v>
      </c>
      <c r="BY133" s="1066" t="s">
        <v>3108</v>
      </c>
      <c r="BZ133" s="1066"/>
    </row>
    <row r="134" spans="1:78" ht="102" customHeight="1" x14ac:dyDescent="0.2">
      <c r="A134" s="1145"/>
      <c r="B134" s="1148"/>
      <c r="C134" s="1090"/>
      <c r="D134" s="1395"/>
      <c r="E134" s="1397"/>
      <c r="F134" s="1400"/>
      <c r="G134" s="1486"/>
      <c r="H134" s="1236"/>
      <c r="I134" s="1148"/>
      <c r="J134" s="1409"/>
      <c r="K134" s="1411"/>
      <c r="L134" s="1403"/>
      <c r="M134" s="1414"/>
      <c r="N134" s="1403"/>
      <c r="O134" s="1403"/>
      <c r="P134" s="1486"/>
      <c r="Q134" s="1493"/>
      <c r="R134" s="995"/>
      <c r="S134" s="1057"/>
      <c r="T134" s="995"/>
      <c r="U134" s="1057"/>
      <c r="V134" s="995"/>
      <c r="W134" s="1057"/>
      <c r="X134" s="1060"/>
      <c r="Y134" s="1057"/>
      <c r="Z134" s="1057"/>
      <c r="AA134" s="1042"/>
      <c r="AB134" s="150">
        <v>2</v>
      </c>
      <c r="AC134" s="131" t="s">
        <v>595</v>
      </c>
      <c r="AD134" s="131">
        <v>1</v>
      </c>
      <c r="AE134" s="149" t="s">
        <v>596</v>
      </c>
      <c r="AF134" s="145" t="str">
        <f t="shared" si="18"/>
        <v>Probabilidad</v>
      </c>
      <c r="AG134" s="151" t="s">
        <v>221</v>
      </c>
      <c r="AH134" s="146">
        <f t="shared" si="19"/>
        <v>0.25</v>
      </c>
      <c r="AI134" s="151" t="s">
        <v>222</v>
      </c>
      <c r="AJ134" s="146">
        <f t="shared" si="20"/>
        <v>0.15</v>
      </c>
      <c r="AK134" s="147">
        <f t="shared" si="21"/>
        <v>0.4</v>
      </c>
      <c r="AL134" s="152">
        <f>IFERROR(IF(AND(AF133="Probabilidad",AF134="Probabilidad"),(AL133-(+AL133*AK134)),IF(AF134="Probabilidad",(S133-(+S133*AK134)),IF(AF134="Impacto",AL133,""))),"")</f>
        <v>7.1999999999999995E-2</v>
      </c>
      <c r="AM134" s="152">
        <f>IFERROR(IF(AND(AF133="Impacto",AF134="Impacto"),(AM133-(+AM133*AK134)),IF(AF134="Impacto",(Y133-(+Y133*AK134)),IF(AF134="Probabilidad",AM133,""))),"")</f>
        <v>0.4</v>
      </c>
      <c r="AN134" s="153" t="s">
        <v>223</v>
      </c>
      <c r="AO134" s="153" t="s">
        <v>291</v>
      </c>
      <c r="AP134" s="153" t="s">
        <v>241</v>
      </c>
      <c r="AQ134" s="153" t="s">
        <v>226</v>
      </c>
      <c r="AR134" s="1031"/>
      <c r="AS134" s="1051"/>
      <c r="AT134" s="1051"/>
      <c r="AU134" s="1048"/>
      <c r="AV134" s="1051"/>
      <c r="AW134" s="1051"/>
      <c r="AX134" s="1048"/>
      <c r="AY134" s="1048"/>
      <c r="AZ134" s="1048"/>
      <c r="BA134" s="995"/>
      <c r="BB134" s="129"/>
      <c r="BC134" s="129"/>
      <c r="BD134" s="148" t="str">
        <f t="shared" ref="BD134:BD168" si="24">IF(SUM(BE134:BH134)=0,"",SUM(BE134:BH134))</f>
        <v/>
      </c>
      <c r="BE134" s="154"/>
      <c r="BF134" s="154"/>
      <c r="BG134" s="154"/>
      <c r="BH134" s="154"/>
      <c r="BI134" s="130"/>
      <c r="BJ134" s="130"/>
      <c r="BK134" s="130"/>
      <c r="BL134" s="130"/>
      <c r="BM134" s="155"/>
      <c r="BN134" s="155"/>
      <c r="BO134" s="155"/>
      <c r="BP134" s="155"/>
      <c r="BQ134" s="156" t="str">
        <f>IF(SUM(BM134:BP134)=0,"",SUM(BM134:BP134))</f>
        <v/>
      </c>
      <c r="BR134" s="157" t="str">
        <f t="shared" si="17"/>
        <v/>
      </c>
      <c r="BS134" s="304" t="s">
        <v>595</v>
      </c>
      <c r="BT134" s="149" t="s">
        <v>3104</v>
      </c>
      <c r="BU134" s="1386"/>
      <c r="BV134" s="1389"/>
      <c r="BW134" s="1389"/>
      <c r="BX134" s="1392"/>
      <c r="BY134" s="1067"/>
      <c r="BZ134" s="1067"/>
    </row>
    <row r="135" spans="1:78" ht="89.25" customHeight="1" x14ac:dyDescent="0.2">
      <c r="A135" s="1145"/>
      <c r="B135" s="1148"/>
      <c r="C135" s="1090"/>
      <c r="D135" s="1395"/>
      <c r="E135" s="1397"/>
      <c r="F135" s="1400"/>
      <c r="G135" s="1486"/>
      <c r="H135" s="1236"/>
      <c r="I135" s="1148"/>
      <c r="J135" s="1409"/>
      <c r="K135" s="1411"/>
      <c r="L135" s="1403"/>
      <c r="M135" s="1414"/>
      <c r="N135" s="1403"/>
      <c r="O135" s="1403"/>
      <c r="P135" s="1486"/>
      <c r="Q135" s="1493"/>
      <c r="R135" s="995"/>
      <c r="S135" s="1057"/>
      <c r="T135" s="995"/>
      <c r="U135" s="1057"/>
      <c r="V135" s="995"/>
      <c r="W135" s="1057"/>
      <c r="X135" s="1060"/>
      <c r="Y135" s="1057"/>
      <c r="Z135" s="1057"/>
      <c r="AA135" s="1042"/>
      <c r="AB135" s="150">
        <v>3</v>
      </c>
      <c r="AC135" s="131" t="s">
        <v>597</v>
      </c>
      <c r="AD135" s="131" t="s">
        <v>598</v>
      </c>
      <c r="AE135" s="131" t="s">
        <v>599</v>
      </c>
      <c r="AF135" s="145" t="str">
        <f t="shared" si="18"/>
        <v>Probabilidad</v>
      </c>
      <c r="AG135" s="151" t="s">
        <v>221</v>
      </c>
      <c r="AH135" s="146">
        <f t="shared" si="19"/>
        <v>0.25</v>
      </c>
      <c r="AI135" s="151" t="s">
        <v>222</v>
      </c>
      <c r="AJ135" s="146">
        <f t="shared" si="20"/>
        <v>0.15</v>
      </c>
      <c r="AK135" s="147">
        <f t="shared" si="21"/>
        <v>0.4</v>
      </c>
      <c r="AL135" s="152">
        <f>IFERROR(IF(AND(AF134="Probabilidad",AF135="Probabilidad"),(AL134-(+AL134*AK135)),IF(AND(AF134="Impacto",AF135="Probabilidad"),(AL133-(+AL133*AK135)),IF(AF135="Impacto",AL134,""))),"")</f>
        <v>4.3199999999999995E-2</v>
      </c>
      <c r="AM135" s="152">
        <f>IFERROR(IF(AND(AF134="Impacto",AF135="Impacto"),(AM134-(+AM134*AK135)),IF(AND(AF134="Probabilidad",AF135="Impacto"),(AM133-(+AM133*AK135)),IF(AF135="Probabilidad",AM134,""))),"")</f>
        <v>0.4</v>
      </c>
      <c r="AN135" s="153" t="s">
        <v>223</v>
      </c>
      <c r="AO135" s="153" t="s">
        <v>291</v>
      </c>
      <c r="AP135" s="153" t="s">
        <v>241</v>
      </c>
      <c r="AQ135" s="153" t="s">
        <v>226</v>
      </c>
      <c r="AR135" s="1031"/>
      <c r="AS135" s="1051"/>
      <c r="AT135" s="1051"/>
      <c r="AU135" s="1048"/>
      <c r="AV135" s="1051"/>
      <c r="AW135" s="1051"/>
      <c r="AX135" s="1048"/>
      <c r="AY135" s="1048"/>
      <c r="AZ135" s="1048"/>
      <c r="BA135" s="995"/>
      <c r="BB135" s="129"/>
      <c r="BC135" s="129"/>
      <c r="BD135" s="148" t="str">
        <f t="shared" si="24"/>
        <v/>
      </c>
      <c r="BE135" s="154"/>
      <c r="BF135" s="154"/>
      <c r="BG135" s="154"/>
      <c r="BH135" s="154"/>
      <c r="BI135" s="130"/>
      <c r="BJ135" s="130"/>
      <c r="BK135" s="130"/>
      <c r="BL135" s="130"/>
      <c r="BM135" s="155"/>
      <c r="BN135" s="155"/>
      <c r="BO135" s="155"/>
      <c r="BP135" s="155"/>
      <c r="BQ135" s="156" t="str">
        <f t="shared" ref="BQ135:BQ168" si="25">IF(SUM(BM135:BP135)=0,"",SUM(BM135:BP135))</f>
        <v/>
      </c>
      <c r="BR135" s="157" t="str">
        <f t="shared" si="17"/>
        <v/>
      </c>
      <c r="BS135" s="304" t="s">
        <v>597</v>
      </c>
      <c r="BT135" s="149" t="s">
        <v>3105</v>
      </c>
      <c r="BU135" s="1386"/>
      <c r="BV135" s="1389"/>
      <c r="BW135" s="1389"/>
      <c r="BX135" s="1392"/>
      <c r="BY135" s="1067"/>
      <c r="BZ135" s="1067"/>
    </row>
    <row r="136" spans="1:78" ht="94.5" customHeight="1" x14ac:dyDescent="0.2">
      <c r="A136" s="1145"/>
      <c r="B136" s="1148"/>
      <c r="C136" s="1090"/>
      <c r="D136" s="1395"/>
      <c r="E136" s="1397"/>
      <c r="F136" s="1400"/>
      <c r="G136" s="1486"/>
      <c r="H136" s="1236"/>
      <c r="I136" s="1148"/>
      <c r="J136" s="1409"/>
      <c r="K136" s="1411"/>
      <c r="L136" s="1403"/>
      <c r="M136" s="1414"/>
      <c r="N136" s="1403"/>
      <c r="O136" s="1403"/>
      <c r="P136" s="1486"/>
      <c r="Q136" s="1493"/>
      <c r="R136" s="995"/>
      <c r="S136" s="1057"/>
      <c r="T136" s="995"/>
      <c r="U136" s="1057"/>
      <c r="V136" s="995"/>
      <c r="W136" s="1057"/>
      <c r="X136" s="1060"/>
      <c r="Y136" s="1057"/>
      <c r="Z136" s="1057"/>
      <c r="AA136" s="1042"/>
      <c r="AB136" s="150">
        <v>4</v>
      </c>
      <c r="AC136" s="149" t="s">
        <v>600</v>
      </c>
      <c r="AD136" s="149" t="s">
        <v>598</v>
      </c>
      <c r="AE136" s="149" t="s">
        <v>601</v>
      </c>
      <c r="AF136" s="145" t="str">
        <f t="shared" si="18"/>
        <v>Probabilidad</v>
      </c>
      <c r="AG136" s="151" t="s">
        <v>221</v>
      </c>
      <c r="AH136" s="146">
        <f t="shared" si="19"/>
        <v>0.25</v>
      </c>
      <c r="AI136" s="151" t="s">
        <v>222</v>
      </c>
      <c r="AJ136" s="146">
        <f t="shared" si="20"/>
        <v>0.15</v>
      </c>
      <c r="AK136" s="147">
        <f t="shared" si="21"/>
        <v>0.4</v>
      </c>
      <c r="AL136" s="152">
        <f>IFERROR(IF(AND(AF135="Probabilidad",AF136="Probabilidad"),(AL135-(+AL135*AK136)),IF(AND(AF135="Impacto",AF136="Probabilidad"),(AL134-(+AL134*AK136)),IF(AF136="Impacto",AL135,""))),"")</f>
        <v>2.5919999999999995E-2</v>
      </c>
      <c r="AM136" s="152">
        <f>IFERROR(IF(AND(AF135="Impacto",AF136="Impacto"),(AM135-(+AM135*AK136)),IF(AND(AF135="Probabilidad",AF136="Impacto"),(AM134-(+AM134*AK136)),IF(AF136="Probabilidad",AM135,""))),"")</f>
        <v>0.4</v>
      </c>
      <c r="AN136" s="153" t="s">
        <v>223</v>
      </c>
      <c r="AO136" s="153" t="s">
        <v>291</v>
      </c>
      <c r="AP136" s="153" t="s">
        <v>241</v>
      </c>
      <c r="AQ136" s="153" t="s">
        <v>226</v>
      </c>
      <c r="AR136" s="1031"/>
      <c r="AS136" s="1051"/>
      <c r="AT136" s="1051"/>
      <c r="AU136" s="1048"/>
      <c r="AV136" s="1051"/>
      <c r="AW136" s="1051"/>
      <c r="AX136" s="1048"/>
      <c r="AY136" s="1048"/>
      <c r="AZ136" s="1048"/>
      <c r="BA136" s="995"/>
      <c r="BB136" s="129"/>
      <c r="BC136" s="129"/>
      <c r="BD136" s="148" t="str">
        <f t="shared" si="24"/>
        <v/>
      </c>
      <c r="BE136" s="154"/>
      <c r="BF136" s="154"/>
      <c r="BG136" s="154"/>
      <c r="BH136" s="154"/>
      <c r="BI136" s="130"/>
      <c r="BJ136" s="130"/>
      <c r="BK136" s="130"/>
      <c r="BL136" s="130"/>
      <c r="BM136" s="155"/>
      <c r="BN136" s="155"/>
      <c r="BO136" s="155"/>
      <c r="BP136" s="155"/>
      <c r="BQ136" s="156" t="str">
        <f t="shared" si="25"/>
        <v/>
      </c>
      <c r="BR136" s="157" t="str">
        <f t="shared" si="17"/>
        <v/>
      </c>
      <c r="BS136" s="304" t="s">
        <v>600</v>
      </c>
      <c r="BT136" s="149" t="s">
        <v>3106</v>
      </c>
      <c r="BU136" s="1386"/>
      <c r="BV136" s="1389"/>
      <c r="BW136" s="1389"/>
      <c r="BX136" s="1392"/>
      <c r="BY136" s="1067"/>
      <c r="BZ136" s="1067"/>
    </row>
    <row r="137" spans="1:78" ht="16" x14ac:dyDescent="0.2">
      <c r="A137" s="1145"/>
      <c r="B137" s="1148"/>
      <c r="C137" s="1090"/>
      <c r="D137" s="1395"/>
      <c r="E137" s="1397"/>
      <c r="F137" s="1400"/>
      <c r="G137" s="1486"/>
      <c r="H137" s="1236"/>
      <c r="I137" s="1148"/>
      <c r="J137" s="1409"/>
      <c r="K137" s="1411"/>
      <c r="L137" s="1403"/>
      <c r="M137" s="1414"/>
      <c r="N137" s="1403"/>
      <c r="O137" s="1403"/>
      <c r="P137" s="1486"/>
      <c r="Q137" s="1493"/>
      <c r="R137" s="995"/>
      <c r="S137" s="1057"/>
      <c r="T137" s="995"/>
      <c r="U137" s="1057"/>
      <c r="V137" s="995"/>
      <c r="W137" s="1057"/>
      <c r="X137" s="1060"/>
      <c r="Y137" s="1057"/>
      <c r="Z137" s="1057"/>
      <c r="AA137" s="1042"/>
      <c r="AB137" s="150">
        <v>5</v>
      </c>
      <c r="AC137" s="158"/>
      <c r="AD137" s="158"/>
      <c r="AE137" s="149"/>
      <c r="AF137" s="145" t="str">
        <f t="shared" si="18"/>
        <v/>
      </c>
      <c r="AG137" s="151"/>
      <c r="AH137" s="146" t="str">
        <f t="shared" si="19"/>
        <v/>
      </c>
      <c r="AI137" s="151"/>
      <c r="AJ137" s="146" t="str">
        <f t="shared" si="20"/>
        <v/>
      </c>
      <c r="AK137" s="147" t="str">
        <f t="shared" si="21"/>
        <v/>
      </c>
      <c r="AL137" s="152" t="str">
        <f>IFERROR(IF(AND(AF136="Probabilidad",AF137="Probabilidad"),(AL136-(+AL136*AK137)),IF(AND(AF136="Impacto",AF137="Probabilidad"),(AL135-(+AL135*AK137)),IF(AF137="Impacto",AL136,""))),"")</f>
        <v/>
      </c>
      <c r="AM137" s="152" t="str">
        <f>IFERROR(IF(AND(AF136="Impacto",AF137="Impacto"),(AM136-(+AM136*AK137)),IF(AND(AF136="Probabilidad",AF137="Impacto"),(AM135-(+AM135*AK137)),IF(AF137="Probabilidad",AM136,""))),"")</f>
        <v/>
      </c>
      <c r="AN137" s="153"/>
      <c r="AO137" s="153"/>
      <c r="AP137" s="153"/>
      <c r="AQ137" s="153"/>
      <c r="AR137" s="1031"/>
      <c r="AS137" s="1051"/>
      <c r="AT137" s="1051"/>
      <c r="AU137" s="1048"/>
      <c r="AV137" s="1051"/>
      <c r="AW137" s="1051"/>
      <c r="AX137" s="1048"/>
      <c r="AY137" s="1048"/>
      <c r="AZ137" s="1048"/>
      <c r="BA137" s="995"/>
      <c r="BB137" s="129"/>
      <c r="BC137" s="129"/>
      <c r="BD137" s="148" t="str">
        <f t="shared" si="24"/>
        <v/>
      </c>
      <c r="BE137" s="154"/>
      <c r="BF137" s="154"/>
      <c r="BG137" s="154"/>
      <c r="BH137" s="154"/>
      <c r="BI137" s="130"/>
      <c r="BJ137" s="130"/>
      <c r="BK137" s="130"/>
      <c r="BL137" s="130"/>
      <c r="BM137" s="155"/>
      <c r="BN137" s="155"/>
      <c r="BO137" s="155"/>
      <c r="BP137" s="155"/>
      <c r="BQ137" s="156" t="str">
        <f t="shared" si="25"/>
        <v/>
      </c>
      <c r="BR137" s="157" t="str">
        <f t="shared" si="17"/>
        <v/>
      </c>
      <c r="BS137" s="304"/>
      <c r="BT137" s="149"/>
      <c r="BU137" s="1386"/>
      <c r="BV137" s="1389"/>
      <c r="BW137" s="1389"/>
      <c r="BX137" s="1392"/>
      <c r="BY137" s="1067"/>
      <c r="BZ137" s="1067"/>
    </row>
    <row r="138" spans="1:78" ht="17" thickBot="1" x14ac:dyDescent="0.25">
      <c r="A138" s="1145"/>
      <c r="B138" s="1148"/>
      <c r="C138" s="1090"/>
      <c r="D138" s="1396"/>
      <c r="E138" s="1398"/>
      <c r="F138" s="1401"/>
      <c r="G138" s="1487"/>
      <c r="H138" s="1405"/>
      <c r="I138" s="1407"/>
      <c r="J138" s="1410"/>
      <c r="K138" s="1412"/>
      <c r="L138" s="1404"/>
      <c r="M138" s="1415"/>
      <c r="N138" s="1404"/>
      <c r="O138" s="1404"/>
      <c r="P138" s="1487"/>
      <c r="Q138" s="1494"/>
      <c r="R138" s="1161"/>
      <c r="S138" s="1167"/>
      <c r="T138" s="1161"/>
      <c r="U138" s="1167"/>
      <c r="V138" s="1161"/>
      <c r="W138" s="1167"/>
      <c r="X138" s="1170"/>
      <c r="Y138" s="1167"/>
      <c r="Z138" s="1167"/>
      <c r="AA138" s="1248"/>
      <c r="AB138" s="256">
        <v>6</v>
      </c>
      <c r="AC138" s="254"/>
      <c r="AD138" s="254"/>
      <c r="AE138" s="254"/>
      <c r="AF138" s="257" t="str">
        <f t="shared" si="18"/>
        <v/>
      </c>
      <c r="AG138" s="258"/>
      <c r="AH138" s="255" t="str">
        <f t="shared" si="19"/>
        <v/>
      </c>
      <c r="AI138" s="258"/>
      <c r="AJ138" s="255" t="str">
        <f t="shared" si="20"/>
        <v/>
      </c>
      <c r="AK138" s="259" t="str">
        <f t="shared" si="21"/>
        <v/>
      </c>
      <c r="AL138" s="260" t="str">
        <f>IFERROR(IF(AND(AF137="Probabilidad",AF138="Probabilidad"),(AL137-(+AL137*AK138)),IF(AND(AF137="Impacto",AF138="Probabilidad"),(AL136-(+AL136*AK138)),IF(AF138="Impacto",AL137,""))),"")</f>
        <v/>
      </c>
      <c r="AM138" s="260" t="str">
        <f>IFERROR(IF(AND(AF137="Impacto",AF138="Impacto"),(AM137-(+AM137*AK138)),IF(AND(AF137="Probabilidad",AF138="Impacto"),(AM136-(+AM136*AK138)),IF(AF138="Probabilidad",AM137,""))),"")</f>
        <v/>
      </c>
      <c r="AN138" s="261"/>
      <c r="AO138" s="261"/>
      <c r="AP138" s="261"/>
      <c r="AQ138" s="261"/>
      <c r="AR138" s="1160"/>
      <c r="AS138" s="1183"/>
      <c r="AT138" s="1183"/>
      <c r="AU138" s="1171"/>
      <c r="AV138" s="1183"/>
      <c r="AW138" s="1183"/>
      <c r="AX138" s="1171"/>
      <c r="AY138" s="1171"/>
      <c r="AZ138" s="1171"/>
      <c r="BA138" s="1161"/>
      <c r="BB138" s="542"/>
      <c r="BC138" s="542"/>
      <c r="BD138" s="522" t="str">
        <f t="shared" si="24"/>
        <v/>
      </c>
      <c r="BE138" s="543"/>
      <c r="BF138" s="543"/>
      <c r="BG138" s="543"/>
      <c r="BH138" s="543"/>
      <c r="BI138" s="262"/>
      <c r="BJ138" s="262"/>
      <c r="BK138" s="262"/>
      <c r="BL138" s="262"/>
      <c r="BM138" s="264"/>
      <c r="BN138" s="264"/>
      <c r="BO138" s="264"/>
      <c r="BP138" s="264"/>
      <c r="BQ138" s="265" t="str">
        <f t="shared" si="25"/>
        <v/>
      </c>
      <c r="BR138" s="266" t="str">
        <f t="shared" si="17"/>
        <v/>
      </c>
      <c r="BS138" s="711"/>
      <c r="BT138" s="160"/>
      <c r="BU138" s="1387"/>
      <c r="BV138" s="1390"/>
      <c r="BW138" s="1390"/>
      <c r="BX138" s="1393"/>
      <c r="BY138" s="1068"/>
      <c r="BZ138" s="1068"/>
    </row>
    <row r="139" spans="1:78" ht="155.25" customHeight="1" x14ac:dyDescent="0.2">
      <c r="A139" s="1145"/>
      <c r="B139" s="1148"/>
      <c r="C139" s="1090"/>
      <c r="D139" s="1394" t="s">
        <v>209</v>
      </c>
      <c r="E139" s="1397" t="s">
        <v>587</v>
      </c>
      <c r="F139" s="1399">
        <v>2</v>
      </c>
      <c r="G139" s="1402" t="s">
        <v>602</v>
      </c>
      <c r="H139" s="1236"/>
      <c r="I139" s="1406"/>
      <c r="J139" s="1408" t="s">
        <v>603</v>
      </c>
      <c r="K139" s="1411" t="s">
        <v>213</v>
      </c>
      <c r="L139" s="1402" t="s">
        <v>214</v>
      </c>
      <c r="M139" s="1413" t="s">
        <v>604</v>
      </c>
      <c r="N139" s="1402"/>
      <c r="O139" s="1402"/>
      <c r="P139" s="1416" t="s">
        <v>605</v>
      </c>
      <c r="Q139" s="1419">
        <v>1</v>
      </c>
      <c r="R139" s="1273" t="s">
        <v>430</v>
      </c>
      <c r="S139" s="1291">
        <f>IF(R139="Muy Alta",100%,IF(R139="Alta",80%,IF(R139="Media",60%,IF(R139="Baja",40%,IF(R139="Muy Baja",20%,"")))))</f>
        <v>1</v>
      </c>
      <c r="T139" s="1273"/>
      <c r="U139" s="1291" t="str">
        <f>IF(T139="Catastrófico",100%,IF(T139="Mayor",80%,IF(T139="Moderado",60%,IF(T139="Menor",40%,IF(T139="Leve",20%,"")))))</f>
        <v/>
      </c>
      <c r="V139" s="1273" t="s">
        <v>218</v>
      </c>
      <c r="W139" s="1291">
        <f>IF(V139="Catastrófico",100%,IF(V139="Mayor",80%,IF(V139="Moderado",60%,IF(V139="Menor",40%,IF(V139="Leve",20%,"")))))</f>
        <v>0.6</v>
      </c>
      <c r="X139" s="1292" t="str">
        <f>IF(Y139=100%,"Catastrófico",IF(Y139=80%,"Mayor",IF(Y139=60%,"Moderado",IF(Y139=40%,"Menor",IF(Y139=20%,"Leve","")))))</f>
        <v>Moderado</v>
      </c>
      <c r="Y139" s="1291">
        <f>IF(AND(U139="",W139=""),"",MAX(U139,W139))</f>
        <v>0.6</v>
      </c>
      <c r="Z139" s="1291" t="str">
        <f>CONCATENATE(R139,X139)</f>
        <v>Muy AltaModerado</v>
      </c>
      <c r="AA139" s="1290" t="str">
        <f>IF(Z139="Muy AltaLeve","Alto",IF(Z139="Muy AltaMenor","Alto",IF(Z139="Muy AltaModerado","Alto",IF(Z139="Muy AltaMayor","Alto",IF(Z139="Muy AltaCatastrófico","Extremo",IF(Z139="AltaLeve","Moderado",IF(Z139="AltaMenor","Moderado",IF(Z139="AltaModerado","Alto",IF(Z139="AltaMayor","Alto",IF(Z139="AltaCatastrófico","Extremo",IF(Z139="MediaLeve","Moderado",IF(Z139="MediaMenor","Moderado",IF(Z139="MediaModerado","Moderado",IF(Z139="MediaMayor","Alto",IF(Z139="MediaCatastrófico","Extremo",IF(Z139="BajaLeve","Bajo",IF(Z139="BajaMenor","Moderado",IF(Z139="BajaModerado","Moderado",IF(Z139="BajaMayor","Alto",IF(Z139="BajaCatastrófico","Extremo",IF(Z139="Muy BajaLeve","Bajo",IF(Z139="Muy BajaMenor","Bajo",IF(Z139="Muy BajaModerado","Moderado",IF(Z139="Muy BajaMayor","Alto",IF(Z139="Muy BajaCatastrófico","Extremo","")))))))))))))))))))))))))</f>
        <v>Alto</v>
      </c>
      <c r="AB139" s="229">
        <v>1</v>
      </c>
      <c r="AC139" s="525" t="s">
        <v>606</v>
      </c>
      <c r="AD139" s="544" t="s">
        <v>607</v>
      </c>
      <c r="AE139" s="545" t="s">
        <v>608</v>
      </c>
      <c r="AF139" s="231" t="str">
        <f t="shared" si="18"/>
        <v>Probabilidad</v>
      </c>
      <c r="AG139" s="232" t="s">
        <v>221</v>
      </c>
      <c r="AH139" s="228">
        <f t="shared" si="19"/>
        <v>0.25</v>
      </c>
      <c r="AI139" s="232" t="s">
        <v>222</v>
      </c>
      <c r="AJ139" s="228">
        <f t="shared" si="20"/>
        <v>0.15</v>
      </c>
      <c r="AK139" s="233">
        <f t="shared" si="21"/>
        <v>0.4</v>
      </c>
      <c r="AL139" s="234">
        <f>IFERROR(IF(AF139="Probabilidad",(S139-(+S139*AK139)),IF(AF139="Impacto",S139,"")),"")</f>
        <v>0.6</v>
      </c>
      <c r="AM139" s="234">
        <f>IFERROR(IF(AF139="Impacto",(Y139-(+Y139*AK139)),IF(AF139="Probabilidad",Y139,"")),"")</f>
        <v>0.6</v>
      </c>
      <c r="AN139" s="126" t="s">
        <v>223</v>
      </c>
      <c r="AO139" s="126" t="s">
        <v>443</v>
      </c>
      <c r="AP139" s="126" t="s">
        <v>241</v>
      </c>
      <c r="AQ139" s="126" t="s">
        <v>226</v>
      </c>
      <c r="AR139" s="1258" t="s">
        <v>609</v>
      </c>
      <c r="AS139" s="1289">
        <f>S139</f>
        <v>1</v>
      </c>
      <c r="AT139" s="1289">
        <f>IF(AL139="","",MIN(AL139:AL144))</f>
        <v>0.29399999999999998</v>
      </c>
      <c r="AU139" s="1290" t="str">
        <f>IFERROR(IF(AT139="","",IF(AT139&lt;=0.2,"Muy Baja",IF(AT139&lt;=0.4,"Baja",IF(AT139&lt;=0.6,"Media",IF(AT139&lt;=0.8,"Alta","Muy Alta"))))),"")</f>
        <v>Baja</v>
      </c>
      <c r="AV139" s="1289">
        <f>Y139</f>
        <v>0.6</v>
      </c>
      <c r="AW139" s="1289">
        <f>IF(AM139="","",MIN(AM139:AM144))</f>
        <v>0.6</v>
      </c>
      <c r="AX139" s="1290" t="str">
        <f>IFERROR(IF(AW139="","",IF(AW139&lt;=0.2,"Leve",IF(AW139&lt;=0.4,"Menor",IF(AW139&lt;=0.6,"Moderado",IF(AW139&lt;=0.8,"Mayor","Catastrófico"))))),"")</f>
        <v>Moderado</v>
      </c>
      <c r="AY139" s="1290" t="str">
        <f>AA139</f>
        <v>Alto</v>
      </c>
      <c r="AZ139" s="1290" t="str">
        <f>IFERROR(IF(OR(AND(AU139="Muy Baja",AX139="Leve"),AND(AU139="Muy Baja",AX139="Menor"),AND(AU139="Baja",AX139="Leve")),"Bajo",IF(OR(AND(AU139="Muy baja",AX139="Moderado"),AND(AU139="Baja",AX139="Menor"),AND(AU139="Baja",AX139="Moderado"),AND(AU139="Media",AX139="Leve"),AND(AU139="Media",AX139="Menor"),AND(AU139="Media",AX139="Moderado"),AND(AU139="Alta",AX139="Leve"),AND(AU139="Alta",AX139="Menor")),"Moderado",IF(OR(AND(AU139="Muy Baja",AX139="Mayor"),AND(AU139="Baja",AX139="Mayor"),AND(AU139="Media",AX139="Mayor"),AND(AU139="Alta",AX139="Moderado"),AND(AU139="Alta",AX139="Mayor"),AND(AU139="Muy Alta",AX139="Leve"),AND(AU139="Muy Alta",AX139="Menor"),AND(AU139="Muy Alta",AX139="Moderado"),AND(AU139="Muy Alta",AX139="Mayor")),"Alto",IF(OR(AND(AU139="Muy Baja",AX139="Catastrófico"),AND(AU139="Baja",AX139="Catastrófico"),AND(AU139="Media",AX139="Catastrófico"),AND(AU139="Alta",AX139="Catastrófico"),AND(AU139="Muy Alta",AX139="Catastrófico")),"Extremo","")))),"")</f>
        <v>Moderado</v>
      </c>
      <c r="BA139" s="1273" t="s">
        <v>228</v>
      </c>
      <c r="BB139" s="546" t="s">
        <v>610</v>
      </c>
      <c r="BC139" s="547" t="s">
        <v>611</v>
      </c>
      <c r="BD139" s="548">
        <f t="shared" si="24"/>
        <v>4</v>
      </c>
      <c r="BE139" s="28">
        <v>1</v>
      </c>
      <c r="BF139" s="28">
        <v>1</v>
      </c>
      <c r="BG139" s="28">
        <v>1</v>
      </c>
      <c r="BH139" s="28">
        <v>1</v>
      </c>
      <c r="BI139" s="549" t="s">
        <v>612</v>
      </c>
      <c r="BJ139" s="550" t="s">
        <v>613</v>
      </c>
      <c r="BK139" s="235" t="s">
        <v>3109</v>
      </c>
      <c r="BL139" s="235" t="s">
        <v>3110</v>
      </c>
      <c r="BM139" s="870">
        <v>1</v>
      </c>
      <c r="BN139" s="236">
        <v>1</v>
      </c>
      <c r="BO139" s="236"/>
      <c r="BP139" s="236"/>
      <c r="BQ139" s="237">
        <f t="shared" si="25"/>
        <v>2</v>
      </c>
      <c r="BR139" s="238">
        <f t="shared" si="17"/>
        <v>0.5</v>
      </c>
      <c r="BS139" s="710" t="s">
        <v>606</v>
      </c>
      <c r="BT139" s="9" t="s">
        <v>3117</v>
      </c>
      <c r="BU139" s="1422" t="s">
        <v>3120</v>
      </c>
      <c r="BV139" s="1424" t="s">
        <v>2813</v>
      </c>
      <c r="BW139" s="1424" t="s">
        <v>1386</v>
      </c>
      <c r="BX139" s="1427" t="s">
        <v>1386</v>
      </c>
      <c r="BY139" s="1003" t="s">
        <v>3121</v>
      </c>
      <c r="BZ139" s="1003"/>
    </row>
    <row r="140" spans="1:78" ht="167.25" customHeight="1" x14ac:dyDescent="0.2">
      <c r="A140" s="1145"/>
      <c r="B140" s="1148"/>
      <c r="C140" s="1090"/>
      <c r="D140" s="1395"/>
      <c r="E140" s="1397"/>
      <c r="F140" s="1400"/>
      <c r="G140" s="1403"/>
      <c r="H140" s="1236"/>
      <c r="I140" s="1148"/>
      <c r="J140" s="1409"/>
      <c r="K140" s="1411"/>
      <c r="L140" s="1403"/>
      <c r="M140" s="1414"/>
      <c r="N140" s="1403"/>
      <c r="O140" s="1403"/>
      <c r="P140" s="1417"/>
      <c r="Q140" s="1420"/>
      <c r="R140" s="995"/>
      <c r="S140" s="1057"/>
      <c r="T140" s="995"/>
      <c r="U140" s="1057"/>
      <c r="V140" s="995"/>
      <c r="W140" s="1057"/>
      <c r="X140" s="1060"/>
      <c r="Y140" s="1057"/>
      <c r="Z140" s="1057"/>
      <c r="AA140" s="1048"/>
      <c r="AB140" s="150">
        <v>2</v>
      </c>
      <c r="AC140" s="551" t="s">
        <v>614</v>
      </c>
      <c r="AD140" s="374" t="s">
        <v>607</v>
      </c>
      <c r="AE140" s="552" t="s">
        <v>615</v>
      </c>
      <c r="AF140" s="171" t="str">
        <f>IF(OR(AG140="Preventivo",AG140="Detectivo"),"Probabilidad",IF(AG140="Correctivo","Impacto",""))</f>
        <v>Probabilidad</v>
      </c>
      <c r="AG140" s="153" t="s">
        <v>281</v>
      </c>
      <c r="AH140" s="146">
        <f t="shared" si="19"/>
        <v>0.15</v>
      </c>
      <c r="AI140" s="153" t="s">
        <v>222</v>
      </c>
      <c r="AJ140" s="146">
        <f t="shared" si="20"/>
        <v>0.15</v>
      </c>
      <c r="AK140" s="147">
        <f t="shared" si="21"/>
        <v>0.3</v>
      </c>
      <c r="AL140" s="172">
        <f>IFERROR(IF(AND(AF139="Probabilidad",AF140="Probabilidad"),(AL139-(+AL139*AK140)),IF(AF140="Probabilidad",(S139-(+S139*AK140)),IF(AF140="Impacto",AL139,""))),"")</f>
        <v>0.42</v>
      </c>
      <c r="AM140" s="172">
        <f>IFERROR(IF(AND(AF139="Impacto",AF140="Impacto"),(AM139-(+AM139*AK140)),IF(AF140="Impacto",(Y139-(+Y139*AK140)),IF(AF140="Probabilidad",AM139,""))),"")</f>
        <v>0.6</v>
      </c>
      <c r="AN140" s="153" t="s">
        <v>223</v>
      </c>
      <c r="AO140" s="153" t="s">
        <v>291</v>
      </c>
      <c r="AP140" s="153" t="s">
        <v>241</v>
      </c>
      <c r="AQ140" s="153" t="s">
        <v>226</v>
      </c>
      <c r="AR140" s="1258"/>
      <c r="AS140" s="1051"/>
      <c r="AT140" s="1051"/>
      <c r="AU140" s="1048"/>
      <c r="AV140" s="1051"/>
      <c r="AW140" s="1051"/>
      <c r="AX140" s="1048"/>
      <c r="AY140" s="1048"/>
      <c r="AZ140" s="1048"/>
      <c r="BA140" s="995"/>
      <c r="BB140" s="553" t="s">
        <v>616</v>
      </c>
      <c r="BC140" s="554" t="s">
        <v>617</v>
      </c>
      <c r="BD140" s="173">
        <f t="shared" si="24"/>
        <v>4</v>
      </c>
      <c r="BE140" s="149">
        <v>1</v>
      </c>
      <c r="BF140" s="149">
        <v>1</v>
      </c>
      <c r="BG140" s="149">
        <v>1</v>
      </c>
      <c r="BH140" s="149">
        <v>1</v>
      </c>
      <c r="BI140" s="555" t="s">
        <v>612</v>
      </c>
      <c r="BJ140" s="556" t="s">
        <v>613</v>
      </c>
      <c r="BK140" s="854" t="s">
        <v>3111</v>
      </c>
      <c r="BL140" s="789" t="s">
        <v>3112</v>
      </c>
      <c r="BM140" s="871">
        <v>1</v>
      </c>
      <c r="BN140" s="791">
        <v>1</v>
      </c>
      <c r="BO140" s="791"/>
      <c r="BP140" s="791"/>
      <c r="BQ140" s="156">
        <f t="shared" si="25"/>
        <v>2</v>
      </c>
      <c r="BR140" s="157">
        <f t="shared" si="17"/>
        <v>0.5</v>
      </c>
      <c r="BS140" s="304" t="s">
        <v>614</v>
      </c>
      <c r="BT140" s="149" t="s">
        <v>3118</v>
      </c>
      <c r="BU140" s="1422"/>
      <c r="BV140" s="1425"/>
      <c r="BW140" s="1425"/>
      <c r="BX140" s="1428"/>
      <c r="BY140" s="1004"/>
      <c r="BZ140" s="1004"/>
    </row>
    <row r="141" spans="1:78" ht="105.75" customHeight="1" x14ac:dyDescent="0.2">
      <c r="A141" s="1145"/>
      <c r="B141" s="1148"/>
      <c r="C141" s="1090"/>
      <c r="D141" s="1395"/>
      <c r="E141" s="1397"/>
      <c r="F141" s="1400"/>
      <c r="G141" s="1403"/>
      <c r="H141" s="1236"/>
      <c r="I141" s="1148"/>
      <c r="J141" s="1409"/>
      <c r="K141" s="1411"/>
      <c r="L141" s="1403"/>
      <c r="M141" s="1414"/>
      <c r="N141" s="1403"/>
      <c r="O141" s="1403"/>
      <c r="P141" s="1417"/>
      <c r="Q141" s="1420"/>
      <c r="R141" s="995"/>
      <c r="S141" s="1057"/>
      <c r="T141" s="995"/>
      <c r="U141" s="1057"/>
      <c r="V141" s="995"/>
      <c r="W141" s="1057"/>
      <c r="X141" s="1060"/>
      <c r="Y141" s="1057"/>
      <c r="Z141" s="1057"/>
      <c r="AA141" s="1048"/>
      <c r="AB141" s="150">
        <v>3</v>
      </c>
      <c r="AC141" s="557" t="s">
        <v>618</v>
      </c>
      <c r="AD141" s="558" t="s">
        <v>607</v>
      </c>
      <c r="AE141" s="558" t="s">
        <v>619</v>
      </c>
      <c r="AF141" s="145" t="str">
        <f>IF(OR(AG141="Preventivo",AG141="Detectivo"),"Probabilidad",IF(AG141="Correctivo","Impacto",""))</f>
        <v>Probabilidad</v>
      </c>
      <c r="AG141" s="151" t="s">
        <v>281</v>
      </c>
      <c r="AH141" s="146">
        <f t="shared" si="19"/>
        <v>0.15</v>
      </c>
      <c r="AI141" s="151" t="s">
        <v>222</v>
      </c>
      <c r="AJ141" s="146">
        <f t="shared" si="20"/>
        <v>0.15</v>
      </c>
      <c r="AK141" s="147">
        <f t="shared" si="21"/>
        <v>0.3</v>
      </c>
      <c r="AL141" s="152">
        <f>IFERROR(IF(AND(AF140="Probabilidad",AF141="Probabilidad"),(AL140-(+AL140*AK141)),IF(AND(AF140="Impacto",AF141="Probabilidad"),(AL139-(+AL139*AK141)),IF(AF141="Impacto",AL140,""))),"")</f>
        <v>0.29399999999999998</v>
      </c>
      <c r="AM141" s="152">
        <f>IFERROR(IF(AND(AF140="Impacto",AF141="Impacto"),(AM140-(+AM140*AK141)),IF(AND(AF140="Probabilidad",AF141="Impacto"),(AM139-(+AM139*AK141)),IF(AF141="Probabilidad",AM140,""))),"")</f>
        <v>0.6</v>
      </c>
      <c r="AN141" s="153" t="s">
        <v>223</v>
      </c>
      <c r="AO141" s="153" t="s">
        <v>291</v>
      </c>
      <c r="AP141" s="153" t="s">
        <v>225</v>
      </c>
      <c r="AQ141" s="153" t="s">
        <v>226</v>
      </c>
      <c r="AR141" s="1258"/>
      <c r="AS141" s="1051"/>
      <c r="AT141" s="1051"/>
      <c r="AU141" s="1048"/>
      <c r="AV141" s="1051"/>
      <c r="AW141" s="1051"/>
      <c r="AX141" s="1048"/>
      <c r="AY141" s="1048"/>
      <c r="AZ141" s="1048"/>
      <c r="BA141" s="995"/>
      <c r="BB141" s="546" t="s">
        <v>620</v>
      </c>
      <c r="BC141" s="559" t="s">
        <v>621</v>
      </c>
      <c r="BD141" s="173">
        <f t="shared" si="24"/>
        <v>12</v>
      </c>
      <c r="BE141" s="560">
        <v>3</v>
      </c>
      <c r="BF141" s="560">
        <v>3</v>
      </c>
      <c r="BG141" s="560">
        <v>3</v>
      </c>
      <c r="BH141" s="560">
        <v>3</v>
      </c>
      <c r="BI141" s="555" t="s">
        <v>612</v>
      </c>
      <c r="BJ141" s="561" t="s">
        <v>613</v>
      </c>
      <c r="BK141" s="788" t="s">
        <v>3113</v>
      </c>
      <c r="BL141" s="789" t="s">
        <v>3114</v>
      </c>
      <c r="BM141" s="871">
        <v>3</v>
      </c>
      <c r="BN141" s="791">
        <v>3</v>
      </c>
      <c r="BO141" s="791"/>
      <c r="BP141" s="791"/>
      <c r="BQ141" s="156">
        <f t="shared" si="25"/>
        <v>6</v>
      </c>
      <c r="BR141" s="157">
        <f t="shared" ref="BR141:BR204" si="26">IF(ISERROR(BQ141/BD141),"",(BQ141/BD141))</f>
        <v>0.5</v>
      </c>
      <c r="BS141" s="304" t="s">
        <v>618</v>
      </c>
      <c r="BT141" s="149" t="s">
        <v>3119</v>
      </c>
      <c r="BU141" s="1422"/>
      <c r="BV141" s="1425"/>
      <c r="BW141" s="1425"/>
      <c r="BX141" s="1428"/>
      <c r="BY141" s="1004"/>
      <c r="BZ141" s="1004"/>
    </row>
    <row r="142" spans="1:78" ht="84" customHeight="1" x14ac:dyDescent="0.2">
      <c r="A142" s="1145"/>
      <c r="B142" s="1148"/>
      <c r="C142" s="1090"/>
      <c r="D142" s="1395"/>
      <c r="E142" s="1397"/>
      <c r="F142" s="1400"/>
      <c r="G142" s="1403"/>
      <c r="H142" s="1236"/>
      <c r="I142" s="1148"/>
      <c r="J142" s="1409"/>
      <c r="K142" s="1411"/>
      <c r="L142" s="1403"/>
      <c r="M142" s="1414"/>
      <c r="N142" s="1403"/>
      <c r="O142" s="1403"/>
      <c r="P142" s="1417"/>
      <c r="Q142" s="1420"/>
      <c r="R142" s="995"/>
      <c r="S142" s="1057"/>
      <c r="T142" s="995"/>
      <c r="U142" s="1057"/>
      <c r="V142" s="995"/>
      <c r="W142" s="1057"/>
      <c r="X142" s="1060"/>
      <c r="Y142" s="1057"/>
      <c r="Z142" s="1057"/>
      <c r="AA142" s="1048"/>
      <c r="AB142" s="150">
        <v>4</v>
      </c>
      <c r="AC142" s="149"/>
      <c r="AD142" s="149"/>
      <c r="AE142" s="149"/>
      <c r="AF142" s="145" t="str">
        <f t="shared" si="18"/>
        <v/>
      </c>
      <c r="AG142" s="151"/>
      <c r="AH142" s="146" t="str">
        <f t="shared" si="19"/>
        <v/>
      </c>
      <c r="AI142" s="151"/>
      <c r="AJ142" s="146" t="str">
        <f t="shared" si="20"/>
        <v/>
      </c>
      <c r="AK142" s="147" t="str">
        <f t="shared" si="21"/>
        <v/>
      </c>
      <c r="AL142" s="152" t="str">
        <f>IFERROR(IF(AND(AF141="Probabilidad",AF142="Probabilidad"),(AL141-(+AL141*AK142)),IF(AND(AF141="Impacto",AF142="Probabilidad"),(AL140-(+AL140*AK142)),IF(AF142="Impacto",AL141,""))),"")</f>
        <v/>
      </c>
      <c r="AM142" s="152" t="str">
        <f>IFERROR(IF(AND(AF141="Impacto",AF142="Impacto"),(AM141-(+AM141*AK142)),IF(AND(AF141="Probabilidad",AF142="Impacto"),(AM140-(+AM140*AK142)),IF(AF142="Probabilidad",AM141,""))),"")</f>
        <v/>
      </c>
      <c r="AN142" s="153"/>
      <c r="AO142" s="153"/>
      <c r="AP142" s="153"/>
      <c r="AQ142" s="153"/>
      <c r="AR142" s="1258"/>
      <c r="AS142" s="1051"/>
      <c r="AT142" s="1051"/>
      <c r="AU142" s="1048"/>
      <c r="AV142" s="1051"/>
      <c r="AW142" s="1051"/>
      <c r="AX142" s="1048"/>
      <c r="AY142" s="1048"/>
      <c r="AZ142" s="1048"/>
      <c r="BA142" s="995"/>
      <c r="BB142" s="562" t="s">
        <v>622</v>
      </c>
      <c r="BC142" s="563" t="s">
        <v>623</v>
      </c>
      <c r="BD142" s="173">
        <f t="shared" si="24"/>
        <v>4</v>
      </c>
      <c r="BE142" s="149">
        <v>1</v>
      </c>
      <c r="BF142" s="149">
        <v>1</v>
      </c>
      <c r="BG142" s="149">
        <v>1</v>
      </c>
      <c r="BH142" s="149">
        <v>1</v>
      </c>
      <c r="BI142" s="555" t="s">
        <v>612</v>
      </c>
      <c r="BJ142" s="130" t="s">
        <v>624</v>
      </c>
      <c r="BK142" s="788" t="s">
        <v>3115</v>
      </c>
      <c r="BL142" s="789" t="s">
        <v>3116</v>
      </c>
      <c r="BM142" s="871">
        <v>1</v>
      </c>
      <c r="BN142" s="791">
        <v>1</v>
      </c>
      <c r="BO142" s="791"/>
      <c r="BP142" s="791"/>
      <c r="BQ142" s="156">
        <f t="shared" si="25"/>
        <v>2</v>
      </c>
      <c r="BR142" s="157">
        <f t="shared" si="26"/>
        <v>0.5</v>
      </c>
      <c r="BS142" s="304"/>
      <c r="BT142" s="149"/>
      <c r="BU142" s="1422"/>
      <c r="BV142" s="1425"/>
      <c r="BW142" s="1425"/>
      <c r="BX142" s="1428"/>
      <c r="BY142" s="1004"/>
      <c r="BZ142" s="1004"/>
    </row>
    <row r="143" spans="1:78" ht="16" x14ac:dyDescent="0.2">
      <c r="A143" s="1145"/>
      <c r="B143" s="1148"/>
      <c r="C143" s="1090"/>
      <c r="D143" s="1395"/>
      <c r="E143" s="1397"/>
      <c r="F143" s="1400"/>
      <c r="G143" s="1403"/>
      <c r="H143" s="1236"/>
      <c r="I143" s="1148"/>
      <c r="J143" s="1409"/>
      <c r="K143" s="1411"/>
      <c r="L143" s="1403"/>
      <c r="M143" s="1414"/>
      <c r="N143" s="1403"/>
      <c r="O143" s="1403"/>
      <c r="P143" s="1417"/>
      <c r="Q143" s="1420"/>
      <c r="R143" s="995"/>
      <c r="S143" s="1057"/>
      <c r="T143" s="995"/>
      <c r="U143" s="1057"/>
      <c r="V143" s="995"/>
      <c r="W143" s="1057"/>
      <c r="X143" s="1060"/>
      <c r="Y143" s="1057"/>
      <c r="Z143" s="1057"/>
      <c r="AA143" s="1048"/>
      <c r="AB143" s="150">
        <v>5</v>
      </c>
      <c r="AC143" s="174"/>
      <c r="AD143" s="174"/>
      <c r="AE143" s="149"/>
      <c r="AF143" s="145" t="str">
        <f t="shared" si="18"/>
        <v/>
      </c>
      <c r="AG143" s="151"/>
      <c r="AH143" s="146" t="str">
        <f t="shared" si="19"/>
        <v/>
      </c>
      <c r="AI143" s="151"/>
      <c r="AJ143" s="146" t="str">
        <f t="shared" si="20"/>
        <v/>
      </c>
      <c r="AK143" s="147" t="str">
        <f t="shared" si="21"/>
        <v/>
      </c>
      <c r="AL143" s="152" t="str">
        <f>IFERROR(IF(AND(AF142="Probabilidad",AF143="Probabilidad"),(AL142-(+AL142*AK143)),IF(AND(AF142="Impacto",AF143="Probabilidad"),(AL141-(+AL141*AK143)),IF(AF143="Impacto",AL142,""))),"")</f>
        <v/>
      </c>
      <c r="AM143" s="152" t="str">
        <f>IFERROR(IF(AND(AF142="Impacto",AF143="Impacto"),(AM142-(+AM142*AK143)),IF(AND(AF142="Probabilidad",AF143="Impacto"),(AM141-(+AM141*AK143)),IF(AF143="Probabilidad",AM142,""))),"")</f>
        <v/>
      </c>
      <c r="AN143" s="153"/>
      <c r="AO143" s="153"/>
      <c r="AP143" s="153"/>
      <c r="AQ143" s="153"/>
      <c r="AR143" s="1258"/>
      <c r="AS143" s="1051"/>
      <c r="AT143" s="1051"/>
      <c r="AU143" s="1048"/>
      <c r="AV143" s="1051"/>
      <c r="AW143" s="1051"/>
      <c r="AX143" s="1048"/>
      <c r="AY143" s="1048"/>
      <c r="AZ143" s="1048"/>
      <c r="BA143" s="995"/>
      <c r="BB143" s="564"/>
      <c r="BC143" s="563"/>
      <c r="BD143" s="173" t="str">
        <f t="shared" si="24"/>
        <v/>
      </c>
      <c r="BE143" s="149"/>
      <c r="BF143" s="149"/>
      <c r="BG143" s="149"/>
      <c r="BH143" s="149"/>
      <c r="BI143" s="130"/>
      <c r="BJ143" s="130"/>
      <c r="BK143" s="130"/>
      <c r="BL143" s="130"/>
      <c r="BM143" s="155"/>
      <c r="BN143" s="155"/>
      <c r="BO143" s="155"/>
      <c r="BP143" s="155"/>
      <c r="BQ143" s="156" t="str">
        <f t="shared" si="25"/>
        <v/>
      </c>
      <c r="BR143" s="157" t="str">
        <f t="shared" si="26"/>
        <v/>
      </c>
      <c r="BS143" s="304"/>
      <c r="BT143" s="149"/>
      <c r="BU143" s="1422"/>
      <c r="BV143" s="1425"/>
      <c r="BW143" s="1425"/>
      <c r="BX143" s="1428"/>
      <c r="BY143" s="1004"/>
      <c r="BZ143" s="1004"/>
    </row>
    <row r="144" spans="1:78" ht="17" thickBot="1" x14ac:dyDescent="0.25">
      <c r="A144" s="1145"/>
      <c r="B144" s="1148"/>
      <c r="C144" s="1090"/>
      <c r="D144" s="1396"/>
      <c r="E144" s="1398"/>
      <c r="F144" s="1401"/>
      <c r="G144" s="1404"/>
      <c r="H144" s="1405"/>
      <c r="I144" s="1407"/>
      <c r="J144" s="1410"/>
      <c r="K144" s="1412"/>
      <c r="L144" s="1404"/>
      <c r="M144" s="1415"/>
      <c r="N144" s="1404"/>
      <c r="O144" s="1404"/>
      <c r="P144" s="1418"/>
      <c r="Q144" s="1421"/>
      <c r="R144" s="1161"/>
      <c r="S144" s="1167"/>
      <c r="T144" s="1161"/>
      <c r="U144" s="1167"/>
      <c r="V144" s="1161"/>
      <c r="W144" s="1167"/>
      <c r="X144" s="1170"/>
      <c r="Y144" s="1167"/>
      <c r="Z144" s="1167"/>
      <c r="AA144" s="1171"/>
      <c r="AB144" s="256">
        <v>6</v>
      </c>
      <c r="AC144" s="254"/>
      <c r="AD144" s="254"/>
      <c r="AE144" s="254"/>
      <c r="AF144" s="257" t="str">
        <f t="shared" si="18"/>
        <v/>
      </c>
      <c r="AG144" s="258"/>
      <c r="AH144" s="255" t="str">
        <f t="shared" si="19"/>
        <v/>
      </c>
      <c r="AI144" s="258"/>
      <c r="AJ144" s="255" t="str">
        <f t="shared" si="20"/>
        <v/>
      </c>
      <c r="AK144" s="259" t="str">
        <f t="shared" si="21"/>
        <v/>
      </c>
      <c r="AL144" s="260" t="str">
        <f>IFERROR(IF(AND(AF143="Probabilidad",AF144="Probabilidad"),(AL143-(+AL143*AK144)),IF(AND(AF143="Impacto",AF144="Probabilidad"),(AL142-(+AL142*AK144)),IF(AF144="Impacto",AL143,""))),"")</f>
        <v/>
      </c>
      <c r="AM144" s="260" t="str">
        <f>IFERROR(IF(AND(AF143="Impacto",AF144="Impacto"),(AM143-(+AM143*AK144)),IF(AND(AF143="Probabilidad",AF144="Impacto"),(AM142-(+AM142*AK144)),IF(AF144="Probabilidad",AM143,""))),"")</f>
        <v/>
      </c>
      <c r="AN144" s="261"/>
      <c r="AO144" s="261"/>
      <c r="AP144" s="261"/>
      <c r="AQ144" s="261"/>
      <c r="AR144" s="1288"/>
      <c r="AS144" s="1183"/>
      <c r="AT144" s="1183"/>
      <c r="AU144" s="1171"/>
      <c r="AV144" s="1183"/>
      <c r="AW144" s="1183"/>
      <c r="AX144" s="1171"/>
      <c r="AY144" s="1171"/>
      <c r="AZ144" s="1171"/>
      <c r="BA144" s="1161"/>
      <c r="BB144" s="262"/>
      <c r="BC144" s="262"/>
      <c r="BD144" s="263" t="str">
        <f t="shared" si="24"/>
        <v/>
      </c>
      <c r="BE144" s="254"/>
      <c r="BF144" s="254"/>
      <c r="BG144" s="254"/>
      <c r="BH144" s="254"/>
      <c r="BI144" s="262"/>
      <c r="BJ144" s="262"/>
      <c r="BK144" s="262"/>
      <c r="BL144" s="262"/>
      <c r="BM144" s="264"/>
      <c r="BN144" s="264"/>
      <c r="BO144" s="264"/>
      <c r="BP144" s="264"/>
      <c r="BQ144" s="265" t="str">
        <f t="shared" si="25"/>
        <v/>
      </c>
      <c r="BR144" s="266" t="str">
        <f t="shared" si="26"/>
        <v/>
      </c>
      <c r="BS144" s="711"/>
      <c r="BT144" s="160"/>
      <c r="BU144" s="1423"/>
      <c r="BV144" s="1426"/>
      <c r="BW144" s="1426"/>
      <c r="BX144" s="1429"/>
      <c r="BY144" s="1005"/>
      <c r="BZ144" s="1005"/>
    </row>
    <row r="145" spans="1:78" ht="100.5" customHeight="1" x14ac:dyDescent="0.2">
      <c r="A145" s="1145"/>
      <c r="B145" s="1148"/>
      <c r="C145" s="1090"/>
      <c r="D145" s="1394" t="s">
        <v>209</v>
      </c>
      <c r="E145" s="1397" t="s">
        <v>587</v>
      </c>
      <c r="F145" s="1399">
        <v>3</v>
      </c>
      <c r="G145" s="1402" t="s">
        <v>625</v>
      </c>
      <c r="H145" s="1236"/>
      <c r="I145" s="1406"/>
      <c r="J145" s="1430" t="s">
        <v>626</v>
      </c>
      <c r="K145" s="1411" t="s">
        <v>313</v>
      </c>
      <c r="L145" s="1402" t="s">
        <v>214</v>
      </c>
      <c r="M145" s="1413" t="s">
        <v>627</v>
      </c>
      <c r="N145" s="1402"/>
      <c r="O145" s="1402"/>
      <c r="P145" s="1433" t="s">
        <v>628</v>
      </c>
      <c r="Q145" s="1436">
        <v>0.65</v>
      </c>
      <c r="R145" s="1273" t="s">
        <v>340</v>
      </c>
      <c r="S145" s="1291">
        <f>IF(R145="Muy Alta",100%,IF(R145="Alta",80%,IF(R145="Media",60%,IF(R145="Baja",40%,IF(R145="Muy Baja",20%,"")))))</f>
        <v>0.8</v>
      </c>
      <c r="T145" s="1273"/>
      <c r="U145" s="1291" t="str">
        <f>IF(T145="Catastrófico",100%,IF(T145="Mayor",80%,IF(T145="Moderado",60%,IF(T145="Menor",40%,IF(T145="Leve",20%,"")))))</f>
        <v/>
      </c>
      <c r="V145" s="1273" t="s">
        <v>218</v>
      </c>
      <c r="W145" s="1291">
        <f>IF(V145="Catastrófico",100%,IF(V145="Mayor",80%,IF(V145="Moderado",60%,IF(V145="Menor",40%,IF(V145="Leve",20%,"")))))</f>
        <v>0.6</v>
      </c>
      <c r="X145" s="1292" t="str">
        <f>IF(Y145=100%,"Catastrófico",IF(Y145=80%,"Mayor",IF(Y145=60%,"Moderado",IF(Y145=40%,"Menor",IF(Y145=20%,"Leve","")))))</f>
        <v>Moderado</v>
      </c>
      <c r="Y145" s="1291">
        <f>IF(AND(U145="",W145=""),"",MAX(U145,W145))</f>
        <v>0.6</v>
      </c>
      <c r="Z145" s="1291" t="str">
        <f>CONCATENATE(R145,X145)</f>
        <v>AltaModerado</v>
      </c>
      <c r="AA145" s="1290" t="str">
        <f>IF(Z145="Muy AltaLeve","Alto",IF(Z145="Muy AltaMenor","Alto",IF(Z145="Muy AltaModerado","Alto",IF(Z145="Muy AltaMayor","Alto",IF(Z145="Muy AltaCatastrófico","Extremo",IF(Z145="AltaLeve","Moderado",IF(Z145="AltaMenor","Moderado",IF(Z145="AltaModerado","Alto",IF(Z145="AltaMayor","Alto",IF(Z145="AltaCatastrófico","Extremo",IF(Z145="MediaLeve","Moderado",IF(Z145="MediaMenor","Moderado",IF(Z145="MediaModerado","Moderado",IF(Z145="MediaMayor","Alto",IF(Z145="MediaCatastrófico","Extremo",IF(Z145="BajaLeve","Bajo",IF(Z145="BajaMenor","Moderado",IF(Z145="BajaModerado","Moderado",IF(Z145="BajaMayor","Alto",IF(Z145="BajaCatastrófico","Extremo",IF(Z145="Muy BajaLeve","Bajo",IF(Z145="Muy BajaMenor","Bajo",IF(Z145="Muy BajaModerado","Moderado",IF(Z145="Muy BajaMayor","Alto",IF(Z145="Muy BajaCatastrófico","Extremo","")))))))))))))))))))))))))</f>
        <v>Alto</v>
      </c>
      <c r="AB145" s="229">
        <v>1</v>
      </c>
      <c r="AC145" s="557" t="s">
        <v>629</v>
      </c>
      <c r="AD145" s="565">
        <v>3</v>
      </c>
      <c r="AE145" s="558" t="s">
        <v>630</v>
      </c>
      <c r="AF145" s="231" t="str">
        <f t="shared" si="18"/>
        <v>Probabilidad</v>
      </c>
      <c r="AG145" s="232" t="s">
        <v>221</v>
      </c>
      <c r="AH145" s="228">
        <f t="shared" si="19"/>
        <v>0.25</v>
      </c>
      <c r="AI145" s="232" t="s">
        <v>222</v>
      </c>
      <c r="AJ145" s="228">
        <f t="shared" si="20"/>
        <v>0.15</v>
      </c>
      <c r="AK145" s="233">
        <f t="shared" si="21"/>
        <v>0.4</v>
      </c>
      <c r="AL145" s="234">
        <f>IFERROR(IF(AF145="Probabilidad",(S145-(+S145*AK145)),IF(AF145="Impacto",S145,"")),"")</f>
        <v>0.48</v>
      </c>
      <c r="AM145" s="234">
        <f>IFERROR(IF(AF145="Impacto",(Y145-(+Y145*AK145)),IF(AF145="Probabilidad",Y145,"")),"")</f>
        <v>0.6</v>
      </c>
      <c r="AN145" s="126" t="s">
        <v>223</v>
      </c>
      <c r="AO145" s="126" t="s">
        <v>291</v>
      </c>
      <c r="AP145" s="126" t="s">
        <v>241</v>
      </c>
      <c r="AQ145" s="126" t="s">
        <v>226</v>
      </c>
      <c r="AR145" s="1439" t="s">
        <v>631</v>
      </c>
      <c r="AS145" s="1289">
        <f>S145</f>
        <v>0.8</v>
      </c>
      <c r="AT145" s="1289">
        <f>IF(AL145="","",MIN(AL145:AL150))</f>
        <v>0.10367999999999998</v>
      </c>
      <c r="AU145" s="1290" t="str">
        <f>IFERROR(IF(AT145="","",IF(AT145&lt;=0.2,"Muy Baja",IF(AT145&lt;=0.4,"Baja",IF(AT145&lt;=0.6,"Media",IF(AT145&lt;=0.8,"Alta","Muy Alta"))))),"")</f>
        <v>Muy Baja</v>
      </c>
      <c r="AV145" s="1289">
        <f>Y145</f>
        <v>0.6</v>
      </c>
      <c r="AW145" s="1289">
        <f>IF(AM145="","",MIN(AM145:AM150))</f>
        <v>0.6</v>
      </c>
      <c r="AX145" s="1290" t="str">
        <f>IFERROR(IF(AW145="","",IF(AW145&lt;=0.2,"Leve",IF(AW145&lt;=0.4,"Menor",IF(AW145&lt;=0.6,"Moderado",IF(AW145&lt;=0.8,"Mayor","Catastrófico"))))),"")</f>
        <v>Moderado</v>
      </c>
      <c r="AY145" s="1290" t="str">
        <f>AA145</f>
        <v>Alto</v>
      </c>
      <c r="AZ145" s="1290" t="str">
        <f>IFERROR(IF(OR(AND(AU145="Muy Baja",AX145="Leve"),AND(AU145="Muy Baja",AX145="Menor"),AND(AU145="Baja",AX145="Leve")),"Bajo",IF(OR(AND(AU145="Muy baja",AX145="Moderado"),AND(AU145="Baja",AX145="Menor"),AND(AU145="Baja",AX145="Moderado"),AND(AU145="Media",AX145="Leve"),AND(AU145="Media",AX145="Menor"),AND(AU145="Media",AX145="Moderado"),AND(AU145="Alta",AX145="Leve"),AND(AU145="Alta",AX145="Menor")),"Moderado",IF(OR(AND(AU145="Muy Baja",AX145="Mayor"),AND(AU145="Baja",AX145="Mayor"),AND(AU145="Media",AX145="Mayor"),AND(AU145="Alta",AX145="Moderado"),AND(AU145="Alta",AX145="Mayor"),AND(AU145="Muy Alta",AX145="Leve"),AND(AU145="Muy Alta",AX145="Menor"),AND(AU145="Muy Alta",AX145="Moderado"),AND(AU145="Muy Alta",AX145="Mayor")),"Alto",IF(OR(AND(AU145="Muy Baja",AX145="Catastrófico"),AND(AU145="Baja",AX145="Catastrófico"),AND(AU145="Media",AX145="Catastrófico"),AND(AU145="Alta",AX145="Catastrófico"),AND(AU145="Muy Alta",AX145="Catastrófico")),"Extremo","")))),"")</f>
        <v>Moderado</v>
      </c>
      <c r="BA145" s="1273" t="s">
        <v>228</v>
      </c>
      <c r="BB145" s="566" t="s">
        <v>632</v>
      </c>
      <c r="BC145" s="566" t="s">
        <v>468</v>
      </c>
      <c r="BD145" s="548">
        <f t="shared" si="24"/>
        <v>12</v>
      </c>
      <c r="BE145" s="567">
        <v>3</v>
      </c>
      <c r="BF145" s="567">
        <v>3</v>
      </c>
      <c r="BG145" s="567">
        <v>3</v>
      </c>
      <c r="BH145" s="567">
        <v>3</v>
      </c>
      <c r="BI145" s="568" t="s">
        <v>612</v>
      </c>
      <c r="BJ145" s="569" t="s">
        <v>633</v>
      </c>
      <c r="BK145" s="235" t="s">
        <v>3113</v>
      </c>
      <c r="BL145" s="235" t="s">
        <v>3122</v>
      </c>
      <c r="BM145" s="870">
        <v>3</v>
      </c>
      <c r="BN145" s="236">
        <v>3</v>
      </c>
      <c r="BO145" s="236"/>
      <c r="BP145" s="236"/>
      <c r="BQ145" s="237">
        <f t="shared" si="25"/>
        <v>6</v>
      </c>
      <c r="BR145" s="238">
        <f t="shared" si="26"/>
        <v>0.5</v>
      </c>
      <c r="BS145" s="710" t="s">
        <v>629</v>
      </c>
      <c r="BT145" s="9" t="s">
        <v>3125</v>
      </c>
      <c r="BU145" s="1441" t="s">
        <v>3129</v>
      </c>
      <c r="BV145" s="1424" t="s">
        <v>2813</v>
      </c>
      <c r="BW145" s="1424" t="s">
        <v>1386</v>
      </c>
      <c r="BX145" s="1444" t="s">
        <v>1386</v>
      </c>
      <c r="BY145" s="1003" t="s">
        <v>3121</v>
      </c>
      <c r="BZ145" s="1003"/>
    </row>
    <row r="146" spans="1:78" ht="108" customHeight="1" x14ac:dyDescent="0.2">
      <c r="A146" s="1145"/>
      <c r="B146" s="1148"/>
      <c r="C146" s="1090"/>
      <c r="D146" s="1395"/>
      <c r="E146" s="1397"/>
      <c r="F146" s="1400"/>
      <c r="G146" s="1403"/>
      <c r="H146" s="1236"/>
      <c r="I146" s="1148"/>
      <c r="J146" s="1431"/>
      <c r="K146" s="1411"/>
      <c r="L146" s="1403"/>
      <c r="M146" s="1414"/>
      <c r="N146" s="1403"/>
      <c r="O146" s="1403"/>
      <c r="P146" s="1434"/>
      <c r="Q146" s="1437"/>
      <c r="R146" s="995"/>
      <c r="S146" s="1057"/>
      <c r="T146" s="995"/>
      <c r="U146" s="1057"/>
      <c r="V146" s="995"/>
      <c r="W146" s="1057"/>
      <c r="X146" s="1060"/>
      <c r="Y146" s="1057"/>
      <c r="Z146" s="1057"/>
      <c r="AA146" s="1048"/>
      <c r="AB146" s="150">
        <v>2</v>
      </c>
      <c r="AC146" s="658" t="s">
        <v>634</v>
      </c>
      <c r="AD146" s="570">
        <v>3</v>
      </c>
      <c r="AE146" s="552" t="s">
        <v>635</v>
      </c>
      <c r="AF146" s="145" t="str">
        <f t="shared" si="18"/>
        <v>Probabilidad</v>
      </c>
      <c r="AG146" s="151" t="s">
        <v>221</v>
      </c>
      <c r="AH146" s="146">
        <f t="shared" si="19"/>
        <v>0.25</v>
      </c>
      <c r="AI146" s="151" t="s">
        <v>222</v>
      </c>
      <c r="AJ146" s="146">
        <f t="shared" si="20"/>
        <v>0.15</v>
      </c>
      <c r="AK146" s="147">
        <f t="shared" si="21"/>
        <v>0.4</v>
      </c>
      <c r="AL146" s="152">
        <f>IFERROR(IF(AND(AF145="Probabilidad",AF146="Probabilidad"),(AL145-(+AL145*AK146)),IF(AF146="Probabilidad",(S145-(+S145*AK146)),IF(AF146="Impacto",AL145,""))),"")</f>
        <v>0.28799999999999998</v>
      </c>
      <c r="AM146" s="152">
        <f>IFERROR(IF(AND(AF145="Impacto",AF146="Impacto"),(AM145-(+AM145*AK146)),IF(AF146="Impacto",(Y145-(+Y145*AK146)),IF(AF146="Probabilidad",AM145,""))),"")</f>
        <v>0.6</v>
      </c>
      <c r="AN146" s="153" t="s">
        <v>223</v>
      </c>
      <c r="AO146" s="153" t="s">
        <v>291</v>
      </c>
      <c r="AP146" s="153" t="s">
        <v>241</v>
      </c>
      <c r="AQ146" s="153" t="s">
        <v>226</v>
      </c>
      <c r="AR146" s="1439"/>
      <c r="AS146" s="1051"/>
      <c r="AT146" s="1051"/>
      <c r="AU146" s="1048"/>
      <c r="AV146" s="1051"/>
      <c r="AW146" s="1051"/>
      <c r="AX146" s="1048"/>
      <c r="AY146" s="1048"/>
      <c r="AZ146" s="1048"/>
      <c r="BA146" s="995"/>
      <c r="BB146" s="571" t="s">
        <v>636</v>
      </c>
      <c r="BC146" s="571" t="s">
        <v>468</v>
      </c>
      <c r="BD146" s="173">
        <f t="shared" si="24"/>
        <v>12</v>
      </c>
      <c r="BE146" s="560">
        <v>3</v>
      </c>
      <c r="BF146" s="560">
        <v>3</v>
      </c>
      <c r="BG146" s="560">
        <v>3</v>
      </c>
      <c r="BH146" s="560">
        <v>3</v>
      </c>
      <c r="BI146" s="572" t="s">
        <v>612</v>
      </c>
      <c r="BJ146" s="573" t="s">
        <v>637</v>
      </c>
      <c r="BK146" s="789" t="s">
        <v>3123</v>
      </c>
      <c r="BL146" s="789" t="s">
        <v>3124</v>
      </c>
      <c r="BM146" s="871">
        <v>3</v>
      </c>
      <c r="BN146" s="791">
        <v>3</v>
      </c>
      <c r="BO146" s="791"/>
      <c r="BP146" s="791"/>
      <c r="BQ146" s="156">
        <f t="shared" si="25"/>
        <v>6</v>
      </c>
      <c r="BR146" s="157">
        <f t="shared" si="26"/>
        <v>0.5</v>
      </c>
      <c r="BS146" s="304" t="s">
        <v>634</v>
      </c>
      <c r="BT146" s="149" t="s">
        <v>3126</v>
      </c>
      <c r="BU146" s="1442"/>
      <c r="BV146" s="1425"/>
      <c r="BW146" s="1425"/>
      <c r="BX146" s="1445"/>
      <c r="BY146" s="1004"/>
      <c r="BZ146" s="1004"/>
    </row>
    <row r="147" spans="1:78" ht="108" customHeight="1" x14ac:dyDescent="0.2">
      <c r="A147" s="1145"/>
      <c r="B147" s="1148"/>
      <c r="C147" s="1090"/>
      <c r="D147" s="1395"/>
      <c r="E147" s="1397"/>
      <c r="F147" s="1400"/>
      <c r="G147" s="1403"/>
      <c r="H147" s="1236"/>
      <c r="I147" s="1148"/>
      <c r="J147" s="1431"/>
      <c r="K147" s="1411"/>
      <c r="L147" s="1403"/>
      <c r="M147" s="1414"/>
      <c r="N147" s="1403"/>
      <c r="O147" s="1403"/>
      <c r="P147" s="1434"/>
      <c r="Q147" s="1437"/>
      <c r="R147" s="995"/>
      <c r="S147" s="1057"/>
      <c r="T147" s="995"/>
      <c r="U147" s="1057"/>
      <c r="V147" s="995"/>
      <c r="W147" s="1057"/>
      <c r="X147" s="1060"/>
      <c r="Y147" s="1057"/>
      <c r="Z147" s="1057"/>
      <c r="AA147" s="1048"/>
      <c r="AB147" s="150">
        <v>3</v>
      </c>
      <c r="AC147" s="557" t="s">
        <v>638</v>
      </c>
      <c r="AD147" s="565">
        <v>3</v>
      </c>
      <c r="AE147" s="558" t="s">
        <v>639</v>
      </c>
      <c r="AF147" s="145" t="str">
        <f t="shared" si="18"/>
        <v>Probabilidad</v>
      </c>
      <c r="AG147" s="151" t="s">
        <v>221</v>
      </c>
      <c r="AH147" s="146">
        <f t="shared" si="19"/>
        <v>0.25</v>
      </c>
      <c r="AI147" s="151" t="s">
        <v>222</v>
      </c>
      <c r="AJ147" s="146">
        <f t="shared" si="20"/>
        <v>0.15</v>
      </c>
      <c r="AK147" s="147">
        <f t="shared" si="21"/>
        <v>0.4</v>
      </c>
      <c r="AL147" s="152">
        <f>IFERROR(IF(AND(AF146="Probabilidad",AF147="Probabilidad"),(AL146-(+AL146*AK147)),IF(AND(AF146="Impacto",AF147="Probabilidad"),(AL145-(+AL145*AK147)),IF(AF147="Impacto",AL146,""))),"")</f>
        <v>0.17279999999999998</v>
      </c>
      <c r="AM147" s="152">
        <f>IFERROR(IF(AND(AF146="Impacto",AF147="Impacto"),(AM146-(+AM146*AK147)),IF(AND(AF146="Probabilidad",AF147="Impacto"),(AM145-(+AM145*AK147)),IF(AF147="Probabilidad",AM146,""))),"")</f>
        <v>0.6</v>
      </c>
      <c r="AN147" s="153" t="s">
        <v>223</v>
      </c>
      <c r="AO147" s="153" t="s">
        <v>291</v>
      </c>
      <c r="AP147" s="153" t="s">
        <v>241</v>
      </c>
      <c r="AQ147" s="153" t="s">
        <v>226</v>
      </c>
      <c r="AR147" s="1439"/>
      <c r="AS147" s="1051"/>
      <c r="AT147" s="1051"/>
      <c r="AU147" s="1048"/>
      <c r="AV147" s="1051"/>
      <c r="AW147" s="1051"/>
      <c r="AX147" s="1048"/>
      <c r="AY147" s="1048"/>
      <c r="AZ147" s="1048"/>
      <c r="BA147" s="995"/>
      <c r="BB147" s="571"/>
      <c r="BC147" s="571"/>
      <c r="BD147" s="173" t="str">
        <f t="shared" si="24"/>
        <v/>
      </c>
      <c r="BE147" s="560"/>
      <c r="BF147" s="560"/>
      <c r="BG147" s="560"/>
      <c r="BH147" s="560"/>
      <c r="BI147" s="563"/>
      <c r="BJ147" s="563"/>
      <c r="BK147" s="130"/>
      <c r="BL147" s="130"/>
      <c r="BM147" s="155"/>
      <c r="BN147" s="155"/>
      <c r="BO147" s="155"/>
      <c r="BP147" s="155"/>
      <c r="BQ147" s="156" t="str">
        <f t="shared" si="25"/>
        <v/>
      </c>
      <c r="BR147" s="157" t="str">
        <f t="shared" si="26"/>
        <v/>
      </c>
      <c r="BS147" s="304" t="s">
        <v>638</v>
      </c>
      <c r="BT147" s="149" t="s">
        <v>3127</v>
      </c>
      <c r="BU147" s="1442"/>
      <c r="BV147" s="1425"/>
      <c r="BW147" s="1425"/>
      <c r="BX147" s="1445"/>
      <c r="BY147" s="1004"/>
      <c r="BZ147" s="1004"/>
    </row>
    <row r="148" spans="1:78" ht="108" customHeight="1" x14ac:dyDescent="0.2">
      <c r="A148" s="1145"/>
      <c r="B148" s="1148"/>
      <c r="C148" s="1090"/>
      <c r="D148" s="1395"/>
      <c r="E148" s="1397"/>
      <c r="F148" s="1400"/>
      <c r="G148" s="1403"/>
      <c r="H148" s="1236"/>
      <c r="I148" s="1148"/>
      <c r="J148" s="1431"/>
      <c r="K148" s="1411"/>
      <c r="L148" s="1403"/>
      <c r="M148" s="1414"/>
      <c r="N148" s="1403"/>
      <c r="O148" s="1403"/>
      <c r="P148" s="1434"/>
      <c r="Q148" s="1437"/>
      <c r="R148" s="995"/>
      <c r="S148" s="1057"/>
      <c r="T148" s="995"/>
      <c r="U148" s="1057"/>
      <c r="V148" s="995"/>
      <c r="W148" s="1057"/>
      <c r="X148" s="1060"/>
      <c r="Y148" s="1057"/>
      <c r="Z148" s="1057"/>
      <c r="AA148" s="1048"/>
      <c r="AB148" s="150">
        <v>4</v>
      </c>
      <c r="AC148" s="557" t="s">
        <v>640</v>
      </c>
      <c r="AD148" s="565">
        <v>3</v>
      </c>
      <c r="AE148" s="557" t="s">
        <v>641</v>
      </c>
      <c r="AF148" s="145" t="str">
        <f t="shared" si="18"/>
        <v>Probabilidad</v>
      </c>
      <c r="AG148" s="151" t="s">
        <v>221</v>
      </c>
      <c r="AH148" s="146">
        <f t="shared" si="19"/>
        <v>0.25</v>
      </c>
      <c r="AI148" s="151" t="s">
        <v>222</v>
      </c>
      <c r="AJ148" s="146">
        <f t="shared" si="20"/>
        <v>0.15</v>
      </c>
      <c r="AK148" s="147">
        <f t="shared" si="21"/>
        <v>0.4</v>
      </c>
      <c r="AL148" s="152">
        <f>IFERROR(IF(AND(AF147="Probabilidad",AF148="Probabilidad"),(AL147-(+AL147*AK148)),IF(AND(AF147="Impacto",AF148="Probabilidad"),(AL146-(+AL146*AK148)),IF(AF148="Impacto",AL147,""))),"")</f>
        <v>0.10367999999999998</v>
      </c>
      <c r="AM148" s="152">
        <f>IFERROR(IF(AND(AF147="Impacto",AF148="Impacto"),(AM147-(+AM147*AK148)),IF(AND(AF147="Probabilidad",AF148="Impacto"),(AM146-(+AM146*AK148)),IF(AF148="Probabilidad",AM147,""))),"")</f>
        <v>0.6</v>
      </c>
      <c r="AN148" s="153" t="s">
        <v>223</v>
      </c>
      <c r="AO148" s="153" t="s">
        <v>291</v>
      </c>
      <c r="AP148" s="153" t="s">
        <v>241</v>
      </c>
      <c r="AQ148" s="153" t="s">
        <v>226</v>
      </c>
      <c r="AR148" s="1439"/>
      <c r="AS148" s="1051"/>
      <c r="AT148" s="1051"/>
      <c r="AU148" s="1048"/>
      <c r="AV148" s="1051"/>
      <c r="AW148" s="1051"/>
      <c r="AX148" s="1048"/>
      <c r="AY148" s="1048"/>
      <c r="AZ148" s="1048"/>
      <c r="BA148" s="995"/>
      <c r="BB148" s="177"/>
      <c r="BC148" s="130"/>
      <c r="BD148" s="173" t="str">
        <f t="shared" si="24"/>
        <v/>
      </c>
      <c r="BE148" s="149"/>
      <c r="BF148" s="149"/>
      <c r="BG148" s="149"/>
      <c r="BH148" s="149"/>
      <c r="BI148" s="130"/>
      <c r="BJ148" s="130"/>
      <c r="BK148" s="130"/>
      <c r="BL148" s="130"/>
      <c r="BM148" s="155"/>
      <c r="BN148" s="155"/>
      <c r="BO148" s="155"/>
      <c r="BP148" s="155"/>
      <c r="BQ148" s="156" t="str">
        <f t="shared" si="25"/>
        <v/>
      </c>
      <c r="BR148" s="157" t="str">
        <f t="shared" si="26"/>
        <v/>
      </c>
      <c r="BS148" s="304" t="s">
        <v>640</v>
      </c>
      <c r="BT148" s="149" t="s">
        <v>3128</v>
      </c>
      <c r="BU148" s="1442"/>
      <c r="BV148" s="1425"/>
      <c r="BW148" s="1425"/>
      <c r="BX148" s="1445"/>
      <c r="BY148" s="1004"/>
      <c r="BZ148" s="1004"/>
    </row>
    <row r="149" spans="1:78" ht="16" x14ac:dyDescent="0.2">
      <c r="A149" s="1145"/>
      <c r="B149" s="1148"/>
      <c r="C149" s="1090"/>
      <c r="D149" s="1395"/>
      <c r="E149" s="1397"/>
      <c r="F149" s="1400"/>
      <c r="G149" s="1403"/>
      <c r="H149" s="1236"/>
      <c r="I149" s="1148"/>
      <c r="J149" s="1431"/>
      <c r="K149" s="1411"/>
      <c r="L149" s="1403"/>
      <c r="M149" s="1414"/>
      <c r="N149" s="1403"/>
      <c r="O149" s="1403"/>
      <c r="P149" s="1434"/>
      <c r="Q149" s="1437"/>
      <c r="R149" s="995"/>
      <c r="S149" s="1057"/>
      <c r="T149" s="995"/>
      <c r="U149" s="1057"/>
      <c r="V149" s="995"/>
      <c r="W149" s="1057"/>
      <c r="X149" s="1060"/>
      <c r="Y149" s="1057"/>
      <c r="Z149" s="1057"/>
      <c r="AA149" s="1048"/>
      <c r="AB149" s="150">
        <v>5</v>
      </c>
      <c r="AC149" s="179"/>
      <c r="AD149" s="179"/>
      <c r="AE149" s="28"/>
      <c r="AF149" s="145" t="str">
        <f t="shared" si="18"/>
        <v/>
      </c>
      <c r="AG149" s="151"/>
      <c r="AH149" s="146" t="str">
        <f t="shared" si="19"/>
        <v/>
      </c>
      <c r="AI149" s="151"/>
      <c r="AJ149" s="146" t="str">
        <f t="shared" si="20"/>
        <v/>
      </c>
      <c r="AK149" s="147" t="str">
        <f t="shared" si="21"/>
        <v/>
      </c>
      <c r="AL149" s="152" t="str">
        <f>IFERROR(IF(AND(AF148="Probabilidad",AF149="Probabilidad"),(AL148-(+AL148*AK149)),IF(AND(AF148="Impacto",AF149="Probabilidad"),(AL147-(+AL147*AK149)),IF(AF149="Impacto",AL148,""))),"")</f>
        <v/>
      </c>
      <c r="AM149" s="152" t="str">
        <f>IFERROR(IF(AND(AF148="Impacto",AF149="Impacto"),(AM148-(+AM148*AK149)),IF(AND(AF148="Probabilidad",AF149="Impacto"),(AM147-(+AM147*AK149)),IF(AF149="Probabilidad",AM148,""))),"")</f>
        <v/>
      </c>
      <c r="AN149" s="153"/>
      <c r="AO149" s="153"/>
      <c r="AP149" s="153"/>
      <c r="AQ149" s="153"/>
      <c r="AR149" s="1439"/>
      <c r="AS149" s="1051"/>
      <c r="AT149" s="1051"/>
      <c r="AU149" s="1048"/>
      <c r="AV149" s="1051"/>
      <c r="AW149" s="1051"/>
      <c r="AX149" s="1048"/>
      <c r="AY149" s="1048"/>
      <c r="AZ149" s="1048"/>
      <c r="BA149" s="995"/>
      <c r="BB149" s="177"/>
      <c r="BC149" s="130"/>
      <c r="BD149" s="173" t="str">
        <f t="shared" si="24"/>
        <v/>
      </c>
      <c r="BE149" s="149"/>
      <c r="BF149" s="149"/>
      <c r="BG149" s="149"/>
      <c r="BH149" s="149"/>
      <c r="BI149" s="130"/>
      <c r="BJ149" s="130"/>
      <c r="BK149" s="130"/>
      <c r="BL149" s="130"/>
      <c r="BM149" s="155"/>
      <c r="BN149" s="155"/>
      <c r="BO149" s="155"/>
      <c r="BP149" s="155"/>
      <c r="BQ149" s="156" t="str">
        <f t="shared" si="25"/>
        <v/>
      </c>
      <c r="BR149" s="157" t="str">
        <f t="shared" si="26"/>
        <v/>
      </c>
      <c r="BS149" s="304"/>
      <c r="BT149" s="149"/>
      <c r="BU149" s="1442"/>
      <c r="BV149" s="1425"/>
      <c r="BW149" s="1425"/>
      <c r="BX149" s="1445"/>
      <c r="BY149" s="1004"/>
      <c r="BZ149" s="1004"/>
    </row>
    <row r="150" spans="1:78" ht="17" thickBot="1" x14ac:dyDescent="0.25">
      <c r="A150" s="1145"/>
      <c r="B150" s="1148"/>
      <c r="C150" s="1090"/>
      <c r="D150" s="1396"/>
      <c r="E150" s="1398"/>
      <c r="F150" s="1401"/>
      <c r="G150" s="1404"/>
      <c r="H150" s="1405"/>
      <c r="I150" s="1407"/>
      <c r="J150" s="1432"/>
      <c r="K150" s="1412"/>
      <c r="L150" s="1404"/>
      <c r="M150" s="1415"/>
      <c r="N150" s="1404"/>
      <c r="O150" s="1404"/>
      <c r="P150" s="1435"/>
      <c r="Q150" s="1438"/>
      <c r="R150" s="1161"/>
      <c r="S150" s="1167"/>
      <c r="T150" s="1161"/>
      <c r="U150" s="1167"/>
      <c r="V150" s="1161"/>
      <c r="W150" s="1167"/>
      <c r="X150" s="1170"/>
      <c r="Y150" s="1167"/>
      <c r="Z150" s="1167"/>
      <c r="AA150" s="1171"/>
      <c r="AB150" s="256">
        <v>6</v>
      </c>
      <c r="AC150" s="254"/>
      <c r="AD150" s="254"/>
      <c r="AE150" s="254"/>
      <c r="AF150" s="257" t="str">
        <f t="shared" si="18"/>
        <v/>
      </c>
      <c r="AG150" s="258"/>
      <c r="AH150" s="255" t="str">
        <f t="shared" si="19"/>
        <v/>
      </c>
      <c r="AI150" s="258"/>
      <c r="AJ150" s="255" t="str">
        <f t="shared" si="20"/>
        <v/>
      </c>
      <c r="AK150" s="259" t="str">
        <f t="shared" si="21"/>
        <v/>
      </c>
      <c r="AL150" s="260" t="str">
        <f>IFERROR(IF(AND(AF149="Probabilidad",AF150="Probabilidad"),(AL149-(+AL149*AK150)),IF(AND(AF149="Impacto",AF150="Probabilidad"),(AL148-(+AL148*AK150)),IF(AF150="Impacto",AL149,""))),"")</f>
        <v/>
      </c>
      <c r="AM150" s="260" t="str">
        <f>IFERROR(IF(AND(AF149="Impacto",AF150="Impacto"),(AM149-(+AM149*AK150)),IF(AND(AF149="Probabilidad",AF150="Impacto"),(AM148-(+AM148*AK150)),IF(AF150="Probabilidad",AM149,""))),"")</f>
        <v/>
      </c>
      <c r="AN150" s="261"/>
      <c r="AO150" s="261"/>
      <c r="AP150" s="261"/>
      <c r="AQ150" s="261"/>
      <c r="AR150" s="1440"/>
      <c r="AS150" s="1183"/>
      <c r="AT150" s="1183"/>
      <c r="AU150" s="1171"/>
      <c r="AV150" s="1183"/>
      <c r="AW150" s="1183"/>
      <c r="AX150" s="1171"/>
      <c r="AY150" s="1171"/>
      <c r="AZ150" s="1171"/>
      <c r="BA150" s="1161"/>
      <c r="BB150" s="574"/>
      <c r="BC150" s="262"/>
      <c r="BD150" s="263" t="str">
        <f t="shared" si="24"/>
        <v/>
      </c>
      <c r="BE150" s="254"/>
      <c r="BF150" s="254"/>
      <c r="BG150" s="254"/>
      <c r="BH150" s="254"/>
      <c r="BI150" s="262"/>
      <c r="BJ150" s="262"/>
      <c r="BK150" s="262"/>
      <c r="BL150" s="262"/>
      <c r="BM150" s="264"/>
      <c r="BN150" s="264"/>
      <c r="BO150" s="264"/>
      <c r="BP150" s="264"/>
      <c r="BQ150" s="265" t="str">
        <f t="shared" si="25"/>
        <v/>
      </c>
      <c r="BR150" s="266" t="str">
        <f t="shared" si="26"/>
        <v/>
      </c>
      <c r="BS150" s="711"/>
      <c r="BT150" s="160"/>
      <c r="BU150" s="1443"/>
      <c r="BV150" s="1426"/>
      <c r="BW150" s="1426"/>
      <c r="BX150" s="1446"/>
      <c r="BY150" s="1005"/>
      <c r="BZ150" s="1005"/>
    </row>
    <row r="151" spans="1:78" ht="167" x14ac:dyDescent="0.2">
      <c r="A151" s="1145"/>
      <c r="B151" s="1148"/>
      <c r="C151" s="1090"/>
      <c r="D151" s="1394" t="s">
        <v>209</v>
      </c>
      <c r="E151" s="1397" t="s">
        <v>587</v>
      </c>
      <c r="F151" s="1399">
        <v>4</v>
      </c>
      <c r="G151" s="1402" t="s">
        <v>642</v>
      </c>
      <c r="H151" s="1236"/>
      <c r="I151" s="1406"/>
      <c r="J151" s="1408" t="s">
        <v>643</v>
      </c>
      <c r="K151" s="1411" t="s">
        <v>313</v>
      </c>
      <c r="L151" s="1402" t="s">
        <v>214</v>
      </c>
      <c r="M151" s="1413" t="s">
        <v>644</v>
      </c>
      <c r="N151" s="1402"/>
      <c r="O151" s="1402"/>
      <c r="P151" s="1447" t="s">
        <v>645</v>
      </c>
      <c r="Q151" s="1449">
        <v>0</v>
      </c>
      <c r="R151" s="1273" t="s">
        <v>250</v>
      </c>
      <c r="S151" s="1291">
        <f>IF(R151="Muy Alta",100%,IF(R151="Alta",80%,IF(R151="Media",60%,IF(R151="Baja",40%,IF(R151="Muy Baja",20%,"")))))</f>
        <v>0.4</v>
      </c>
      <c r="T151" s="1273" t="s">
        <v>218</v>
      </c>
      <c r="U151" s="1291">
        <f>IF(T151="Catastrófico",100%,IF(T151="Mayor",80%,IF(T151="Moderado",60%,IF(T151="Menor",40%,IF(T151="Leve",20%,"")))))</f>
        <v>0.6</v>
      </c>
      <c r="V151" s="1273" t="s">
        <v>218</v>
      </c>
      <c r="W151" s="1291">
        <f>IF(V151="Catastrófico",100%,IF(V151="Mayor",80%,IF(V151="Moderado",60%,IF(V151="Menor",40%,IF(V151="Leve",20%,"")))))</f>
        <v>0.6</v>
      </c>
      <c r="X151" s="1292" t="str">
        <f>IF(Y151=100%,"Catastrófico",IF(Y151=80%,"Mayor",IF(Y151=60%,"Moderado",IF(Y151=40%,"Menor",IF(Y151=20%,"Leve","")))))</f>
        <v>Moderado</v>
      </c>
      <c r="Y151" s="1291">
        <f>IF(AND(U151="",W151=""),"",MAX(U151,W151))</f>
        <v>0.6</v>
      </c>
      <c r="Z151" s="1291" t="str">
        <f>CONCATENATE(R151,X151)</f>
        <v>BajaModerado</v>
      </c>
      <c r="AA151" s="1290" t="str">
        <f>IF(Z151="Muy AltaLeve","Alto",IF(Z151="Muy AltaMenor","Alto",IF(Z151="Muy AltaModerado","Alto",IF(Z151="Muy AltaMayor","Alto",IF(Z151="Muy AltaCatastrófico","Extremo",IF(Z151="AltaLeve","Moderado",IF(Z151="AltaMenor","Moderado",IF(Z151="AltaModerado","Alto",IF(Z151="AltaMayor","Alto",IF(Z151="AltaCatastrófico","Extremo",IF(Z151="MediaLeve","Moderado",IF(Z151="MediaMenor","Moderado",IF(Z151="MediaModerado","Moderado",IF(Z151="MediaMayor","Alto",IF(Z151="MediaCatastrófico","Extremo",IF(Z151="BajaLeve","Bajo",IF(Z151="BajaMenor","Moderado",IF(Z151="BajaModerado","Moderado",IF(Z151="BajaMayor","Alto",IF(Z151="BajaCatastrófico","Extremo",IF(Z151="Muy BajaLeve","Bajo",IF(Z151="Muy BajaMenor","Bajo",IF(Z151="Muy BajaModerado","Moderado",IF(Z151="Muy BajaMayor","Alto",IF(Z151="Muy BajaCatastrófico","Extremo","")))))))))))))))))))))))))</f>
        <v>Moderado</v>
      </c>
      <c r="AB151" s="229">
        <v>1</v>
      </c>
      <c r="AC151" s="557" t="s">
        <v>646</v>
      </c>
      <c r="AD151" s="558">
        <v>2</v>
      </c>
      <c r="AE151" s="558" t="s">
        <v>647</v>
      </c>
      <c r="AF151" s="231" t="str">
        <f t="shared" si="18"/>
        <v>Probabilidad</v>
      </c>
      <c r="AG151" s="232" t="s">
        <v>221</v>
      </c>
      <c r="AH151" s="228">
        <f t="shared" si="19"/>
        <v>0.25</v>
      </c>
      <c r="AI151" s="232" t="s">
        <v>222</v>
      </c>
      <c r="AJ151" s="228">
        <f t="shared" si="20"/>
        <v>0.15</v>
      </c>
      <c r="AK151" s="233">
        <f t="shared" si="21"/>
        <v>0.4</v>
      </c>
      <c r="AL151" s="234">
        <f>IFERROR(IF(AF151="Probabilidad",(S151-(+S151*AK151)),IF(AF151="Impacto",S151,"")),"")</f>
        <v>0.24</v>
      </c>
      <c r="AM151" s="234">
        <f>IFERROR(IF(AF151="Impacto",(Y151-(+Y151*AK151)),IF(AF151="Probabilidad",Y151,"")),"")</f>
        <v>0.6</v>
      </c>
      <c r="AN151" s="126" t="s">
        <v>223</v>
      </c>
      <c r="AO151" s="126" t="s">
        <v>291</v>
      </c>
      <c r="AP151" s="126" t="s">
        <v>241</v>
      </c>
      <c r="AQ151" s="126" t="s">
        <v>226</v>
      </c>
      <c r="AR151" s="1217" t="s">
        <v>648</v>
      </c>
      <c r="AS151" s="1289">
        <f>S151</f>
        <v>0.4</v>
      </c>
      <c r="AT151" s="1289">
        <f>IF(AL151="","",MIN(AL151:AL156))</f>
        <v>5.183999999999999E-2</v>
      </c>
      <c r="AU151" s="1290" t="str">
        <f>IFERROR(IF(AT151="","",IF(AT151&lt;=0.2,"Muy Baja",IF(AT151&lt;=0.4,"Baja",IF(AT151&lt;=0.6,"Media",IF(AT151&lt;=0.8,"Alta","Muy Alta"))))),"")</f>
        <v>Muy Baja</v>
      </c>
      <c r="AV151" s="1289">
        <f>Y151</f>
        <v>0.6</v>
      </c>
      <c r="AW151" s="1289">
        <f>IF(AM151="","",MIN(AM151:AM156))</f>
        <v>0.6</v>
      </c>
      <c r="AX151" s="1290" t="str">
        <f>IFERROR(IF(AW151="","",IF(AW151&lt;=0.2,"Leve",IF(AW151&lt;=0.4,"Menor",IF(AW151&lt;=0.6,"Moderado",IF(AW151&lt;=0.8,"Mayor","Catastrófico"))))),"")</f>
        <v>Moderado</v>
      </c>
      <c r="AY151" s="1290" t="str">
        <f>AA151</f>
        <v>Moderado</v>
      </c>
      <c r="AZ151" s="1290" t="str">
        <f>IFERROR(IF(OR(AND(AU151="Muy Baja",AX151="Leve"),AND(AU151="Muy Baja",AX151="Menor"),AND(AU151="Baja",AX151="Leve")),"Bajo",IF(OR(AND(AU151="Muy baja",AX151="Moderado"),AND(AU151="Baja",AX151="Menor"),AND(AU151="Baja",AX151="Moderado"),AND(AU151="Media",AX151="Leve"),AND(AU151="Media",AX151="Menor"),AND(AU151="Media",AX151="Moderado"),AND(AU151="Alta",AX151="Leve"),AND(AU151="Alta",AX151="Menor")),"Moderado",IF(OR(AND(AU151="Muy Baja",AX151="Mayor"),AND(AU151="Baja",AX151="Mayor"),AND(AU151="Media",AX151="Mayor"),AND(AU151="Alta",AX151="Moderado"),AND(AU151="Alta",AX151="Mayor"),AND(AU151="Muy Alta",AX151="Leve"),AND(AU151="Muy Alta",AX151="Menor"),AND(AU151="Muy Alta",AX151="Moderado"),AND(AU151="Muy Alta",AX151="Mayor")),"Alto",IF(OR(AND(AU151="Muy Baja",AX151="Catastrófico"),AND(AU151="Baja",AX151="Catastrófico"),AND(AU151="Media",AX151="Catastrófico"),AND(AU151="Alta",AX151="Catastrófico"),AND(AU151="Muy Alta",AX151="Catastrófico")),"Extremo","")))),"")</f>
        <v>Moderado</v>
      </c>
      <c r="BA151" s="1273" t="s">
        <v>228</v>
      </c>
      <c r="BB151" s="388" t="s">
        <v>649</v>
      </c>
      <c r="BC151" s="575" t="s">
        <v>468</v>
      </c>
      <c r="BD151" s="548">
        <f t="shared" si="24"/>
        <v>12</v>
      </c>
      <c r="BE151" s="28">
        <v>3</v>
      </c>
      <c r="BF151" s="28">
        <v>3</v>
      </c>
      <c r="BG151" s="28">
        <v>3</v>
      </c>
      <c r="BH151" s="28">
        <v>3</v>
      </c>
      <c r="BI151" s="572" t="s">
        <v>612</v>
      </c>
      <c r="BJ151" s="573" t="s">
        <v>650</v>
      </c>
      <c r="BK151" s="235" t="s">
        <v>3113</v>
      </c>
      <c r="BL151" s="235" t="s">
        <v>3130</v>
      </c>
      <c r="BM151" s="870">
        <v>3</v>
      </c>
      <c r="BN151" s="236">
        <v>3</v>
      </c>
      <c r="BO151" s="236"/>
      <c r="BP151" s="236"/>
      <c r="BQ151" s="237">
        <f t="shared" si="25"/>
        <v>6</v>
      </c>
      <c r="BR151" s="238">
        <f t="shared" si="26"/>
        <v>0.5</v>
      </c>
      <c r="BS151" s="710" t="s">
        <v>646</v>
      </c>
      <c r="BT151" s="9" t="s">
        <v>3132</v>
      </c>
      <c r="BU151" s="1442" t="s">
        <v>3136</v>
      </c>
      <c r="BV151" s="1451" t="s">
        <v>2813</v>
      </c>
      <c r="BW151" s="1451" t="s">
        <v>1386</v>
      </c>
      <c r="BX151" s="1454" t="s">
        <v>1386</v>
      </c>
      <c r="BY151" s="1003" t="s">
        <v>3137</v>
      </c>
      <c r="BZ151" s="1003"/>
    </row>
    <row r="152" spans="1:78" ht="107.25" customHeight="1" x14ac:dyDescent="0.2">
      <c r="A152" s="1145"/>
      <c r="B152" s="1148"/>
      <c r="C152" s="1090"/>
      <c r="D152" s="1395"/>
      <c r="E152" s="1397"/>
      <c r="F152" s="1400"/>
      <c r="G152" s="1403"/>
      <c r="H152" s="1236"/>
      <c r="I152" s="1148"/>
      <c r="J152" s="1409"/>
      <c r="K152" s="1411"/>
      <c r="L152" s="1403"/>
      <c r="M152" s="1414"/>
      <c r="N152" s="1403"/>
      <c r="O152" s="1403"/>
      <c r="P152" s="1447"/>
      <c r="Q152" s="1447"/>
      <c r="R152" s="995"/>
      <c r="S152" s="1057"/>
      <c r="T152" s="995"/>
      <c r="U152" s="1057"/>
      <c r="V152" s="995"/>
      <c r="W152" s="1057"/>
      <c r="X152" s="1060"/>
      <c r="Y152" s="1057"/>
      <c r="Z152" s="1057"/>
      <c r="AA152" s="1048"/>
      <c r="AB152" s="150">
        <v>2</v>
      </c>
      <c r="AC152" s="658" t="s">
        <v>651</v>
      </c>
      <c r="AD152" s="552">
        <v>1</v>
      </c>
      <c r="AE152" s="552" t="s">
        <v>652</v>
      </c>
      <c r="AF152" s="145" t="str">
        <f t="shared" si="18"/>
        <v>Probabilidad</v>
      </c>
      <c r="AG152" s="151" t="s">
        <v>221</v>
      </c>
      <c r="AH152" s="146">
        <f t="shared" si="19"/>
        <v>0.25</v>
      </c>
      <c r="AI152" s="151" t="s">
        <v>222</v>
      </c>
      <c r="AJ152" s="146">
        <f t="shared" si="20"/>
        <v>0.15</v>
      </c>
      <c r="AK152" s="147">
        <f t="shared" si="21"/>
        <v>0.4</v>
      </c>
      <c r="AL152" s="152">
        <f>IFERROR(IF(AND(AF151="Probabilidad",AF152="Probabilidad"),(AL151-(+AL151*AK152)),IF(AF152="Probabilidad",(S151-(+S151*AK152)),IF(AF152="Impacto",AL151,""))),"")</f>
        <v>0.14399999999999999</v>
      </c>
      <c r="AM152" s="576">
        <f>IFERROR(IF(AND(AF151="Impacto",AF152="Impacto"),(AM151-(+AM151*AK152)),IF(AF152="Impacto",(Y151-(+Y151*AK152)),IF(AF152="Probabilidad",AM151,""))),"")</f>
        <v>0.6</v>
      </c>
      <c r="AN152" s="277" t="s">
        <v>223</v>
      </c>
      <c r="AO152" s="577" t="s">
        <v>291</v>
      </c>
      <c r="AP152" s="153" t="s">
        <v>241</v>
      </c>
      <c r="AQ152" s="153" t="s">
        <v>226</v>
      </c>
      <c r="AR152" s="1217"/>
      <c r="AS152" s="1051"/>
      <c r="AT152" s="1051"/>
      <c r="AU152" s="1048"/>
      <c r="AV152" s="1051"/>
      <c r="AW152" s="1051"/>
      <c r="AX152" s="1048"/>
      <c r="AY152" s="1048"/>
      <c r="AZ152" s="1048"/>
      <c r="BA152" s="995"/>
      <c r="BB152" s="130" t="s">
        <v>653</v>
      </c>
      <c r="BC152" s="130" t="s">
        <v>654</v>
      </c>
      <c r="BD152" s="173">
        <f t="shared" si="24"/>
        <v>1</v>
      </c>
      <c r="BE152" s="149">
        <v>1</v>
      </c>
      <c r="BF152" s="149"/>
      <c r="BG152" s="149"/>
      <c r="BH152" s="149"/>
      <c r="BI152" s="572" t="s">
        <v>612</v>
      </c>
      <c r="BJ152" s="573" t="s">
        <v>650</v>
      </c>
      <c r="BK152" s="789" t="s">
        <v>3131</v>
      </c>
      <c r="BL152" s="789"/>
      <c r="BM152" s="871">
        <v>1</v>
      </c>
      <c r="BN152" s="791"/>
      <c r="BO152" s="791"/>
      <c r="BP152" s="791"/>
      <c r="BQ152" s="156">
        <f t="shared" si="25"/>
        <v>1</v>
      </c>
      <c r="BR152" s="157">
        <f t="shared" si="26"/>
        <v>1</v>
      </c>
      <c r="BS152" s="304" t="s">
        <v>651</v>
      </c>
      <c r="BT152" s="149" t="s">
        <v>3133</v>
      </c>
      <c r="BU152" s="1442"/>
      <c r="BV152" s="1452"/>
      <c r="BW152" s="1452"/>
      <c r="BX152" s="1455"/>
      <c r="BY152" s="1004"/>
      <c r="BZ152" s="1004"/>
    </row>
    <row r="153" spans="1:78" ht="107.25" customHeight="1" x14ac:dyDescent="0.2">
      <c r="A153" s="1145"/>
      <c r="B153" s="1148"/>
      <c r="C153" s="1090"/>
      <c r="D153" s="1395"/>
      <c r="E153" s="1397"/>
      <c r="F153" s="1400"/>
      <c r="G153" s="1403"/>
      <c r="H153" s="1236"/>
      <c r="I153" s="1148"/>
      <c r="J153" s="1409"/>
      <c r="K153" s="1411"/>
      <c r="L153" s="1403"/>
      <c r="M153" s="1414"/>
      <c r="N153" s="1403"/>
      <c r="O153" s="1403"/>
      <c r="P153" s="1447"/>
      <c r="Q153" s="1447"/>
      <c r="R153" s="995"/>
      <c r="S153" s="1057"/>
      <c r="T153" s="995"/>
      <c r="U153" s="1057"/>
      <c r="V153" s="995"/>
      <c r="W153" s="1057"/>
      <c r="X153" s="1060"/>
      <c r="Y153" s="1057"/>
      <c r="Z153" s="1057"/>
      <c r="AA153" s="1048"/>
      <c r="AB153" s="150">
        <v>3</v>
      </c>
      <c r="AC153" s="557" t="s">
        <v>655</v>
      </c>
      <c r="AD153" s="558">
        <v>1</v>
      </c>
      <c r="AE153" s="558" t="s">
        <v>656</v>
      </c>
      <c r="AF153" s="145" t="str">
        <f t="shared" si="18"/>
        <v>Probabilidad</v>
      </c>
      <c r="AG153" s="151" t="s">
        <v>221</v>
      </c>
      <c r="AH153" s="146">
        <f t="shared" si="19"/>
        <v>0.25</v>
      </c>
      <c r="AI153" s="151" t="s">
        <v>222</v>
      </c>
      <c r="AJ153" s="146">
        <f t="shared" si="20"/>
        <v>0.15</v>
      </c>
      <c r="AK153" s="147">
        <f t="shared" si="21"/>
        <v>0.4</v>
      </c>
      <c r="AL153" s="152">
        <f>IFERROR(IF(AND(AF152="Probabilidad",AF153="Probabilidad"),(AL152-(+AL152*AK153)),IF(AND(AF152="Impacto",AF153="Probabilidad"),(AL151-(+AL151*AK153)),IF(AF153="Impacto",AL152,""))),"")</f>
        <v>8.6399999999999991E-2</v>
      </c>
      <c r="AM153" s="576">
        <f>IFERROR(IF(AND(AF152="Impacto",AF153="Impacto"),(AM152-(+AM152*AK153)),IF(AND(AF152="Probabilidad",AF153="Impacto"),(AM151-(+AM151*AK153)),IF(AF153="Probabilidad",AM152,""))),"")</f>
        <v>0.6</v>
      </c>
      <c r="AN153" s="277" t="s">
        <v>223</v>
      </c>
      <c r="AO153" s="577" t="s">
        <v>291</v>
      </c>
      <c r="AP153" s="153" t="s">
        <v>241</v>
      </c>
      <c r="AQ153" s="153" t="s">
        <v>226</v>
      </c>
      <c r="AR153" s="1217"/>
      <c r="AS153" s="1051"/>
      <c r="AT153" s="1051"/>
      <c r="AU153" s="1048"/>
      <c r="AV153" s="1051"/>
      <c r="AW153" s="1051"/>
      <c r="AX153" s="1048"/>
      <c r="AY153" s="1048"/>
      <c r="AZ153" s="1048"/>
      <c r="BA153" s="995"/>
      <c r="BB153" s="130"/>
      <c r="BC153" s="130"/>
      <c r="BD153" s="173" t="str">
        <f t="shared" si="24"/>
        <v/>
      </c>
      <c r="BE153" s="149"/>
      <c r="BF153" s="149"/>
      <c r="BG153" s="149"/>
      <c r="BH153" s="149"/>
      <c r="BI153" s="130"/>
      <c r="BJ153" s="130"/>
      <c r="BK153" s="130"/>
      <c r="BL153" s="130"/>
      <c r="BM153" s="155"/>
      <c r="BN153" s="155"/>
      <c r="BO153" s="155"/>
      <c r="BP153" s="155"/>
      <c r="BQ153" s="156" t="str">
        <f t="shared" si="25"/>
        <v/>
      </c>
      <c r="BR153" s="157" t="str">
        <f t="shared" si="26"/>
        <v/>
      </c>
      <c r="BS153" s="304" t="s">
        <v>655</v>
      </c>
      <c r="BT153" s="149" t="s">
        <v>3134</v>
      </c>
      <c r="BU153" s="1442"/>
      <c r="BV153" s="1452"/>
      <c r="BW153" s="1452"/>
      <c r="BX153" s="1455"/>
      <c r="BY153" s="1004"/>
      <c r="BZ153" s="1004"/>
    </row>
    <row r="154" spans="1:78" ht="107.25" customHeight="1" x14ac:dyDescent="0.2">
      <c r="A154" s="1145"/>
      <c r="B154" s="1148"/>
      <c r="C154" s="1090"/>
      <c r="D154" s="1395"/>
      <c r="E154" s="1397"/>
      <c r="F154" s="1400"/>
      <c r="G154" s="1403"/>
      <c r="H154" s="1236"/>
      <c r="I154" s="1148"/>
      <c r="J154" s="1409"/>
      <c r="K154" s="1411"/>
      <c r="L154" s="1403"/>
      <c r="M154" s="1414"/>
      <c r="N154" s="1403"/>
      <c r="O154" s="1403"/>
      <c r="P154" s="1447"/>
      <c r="Q154" s="1447"/>
      <c r="R154" s="995"/>
      <c r="S154" s="1057"/>
      <c r="T154" s="995"/>
      <c r="U154" s="1057"/>
      <c r="V154" s="995"/>
      <c r="W154" s="1057"/>
      <c r="X154" s="1060"/>
      <c r="Y154" s="1057"/>
      <c r="Z154" s="1057"/>
      <c r="AA154" s="1048"/>
      <c r="AB154" s="150">
        <v>4</v>
      </c>
      <c r="AC154" s="655" t="s">
        <v>657</v>
      </c>
      <c r="AD154" s="379">
        <v>1</v>
      </c>
      <c r="AE154" s="558" t="s">
        <v>658</v>
      </c>
      <c r="AF154" s="145" t="str">
        <f t="shared" si="18"/>
        <v>Probabilidad</v>
      </c>
      <c r="AG154" s="151" t="s">
        <v>221</v>
      </c>
      <c r="AH154" s="146">
        <f t="shared" si="19"/>
        <v>0.25</v>
      </c>
      <c r="AI154" s="151" t="s">
        <v>222</v>
      </c>
      <c r="AJ154" s="146">
        <f t="shared" si="20"/>
        <v>0.15</v>
      </c>
      <c r="AK154" s="147">
        <f t="shared" si="21"/>
        <v>0.4</v>
      </c>
      <c r="AL154" s="152">
        <f>IFERROR(IF(AND(AF153="Probabilidad",AF154="Probabilidad"),(AL153-(+AL153*AK154)),IF(AND(AF153="Impacto",AF154="Probabilidad"),(AL152-(+AL152*AK154)),IF(AF154="Impacto",AL153,""))),"")</f>
        <v>5.183999999999999E-2</v>
      </c>
      <c r="AM154" s="576">
        <f>IFERROR(IF(AND(AF153="Impacto",AF154="Impacto"),(AM153-(+AM153*AK154)),IF(AND(AF153="Probabilidad",AF154="Impacto"),(AM152-(+AM152*AK154)),IF(AF154="Probabilidad",AM153,""))),"")</f>
        <v>0.6</v>
      </c>
      <c r="AN154" s="277" t="s">
        <v>223</v>
      </c>
      <c r="AO154" s="577" t="s">
        <v>291</v>
      </c>
      <c r="AP154" s="153" t="s">
        <v>241</v>
      </c>
      <c r="AQ154" s="153" t="s">
        <v>226</v>
      </c>
      <c r="AR154" s="1217"/>
      <c r="AS154" s="1051"/>
      <c r="AT154" s="1051"/>
      <c r="AU154" s="1048"/>
      <c r="AV154" s="1051"/>
      <c r="AW154" s="1051"/>
      <c r="AX154" s="1048"/>
      <c r="AY154" s="1048"/>
      <c r="AZ154" s="1048"/>
      <c r="BA154" s="995"/>
      <c r="BB154" s="130"/>
      <c r="BC154" s="130"/>
      <c r="BD154" s="173" t="str">
        <f t="shared" si="24"/>
        <v/>
      </c>
      <c r="BE154" s="149"/>
      <c r="BF154" s="149"/>
      <c r="BG154" s="149"/>
      <c r="BH154" s="149"/>
      <c r="BI154" s="130"/>
      <c r="BJ154" s="130"/>
      <c r="BK154" s="130"/>
      <c r="BL154" s="130"/>
      <c r="BM154" s="155"/>
      <c r="BN154" s="155"/>
      <c r="BO154" s="155"/>
      <c r="BP154" s="155"/>
      <c r="BQ154" s="156" t="str">
        <f t="shared" si="25"/>
        <v/>
      </c>
      <c r="BR154" s="157" t="str">
        <f t="shared" si="26"/>
        <v/>
      </c>
      <c r="BS154" s="304" t="s">
        <v>657</v>
      </c>
      <c r="BT154" s="149" t="s">
        <v>3135</v>
      </c>
      <c r="BU154" s="1442"/>
      <c r="BV154" s="1452"/>
      <c r="BW154" s="1452"/>
      <c r="BX154" s="1455"/>
      <c r="BY154" s="1004"/>
      <c r="BZ154" s="1004"/>
    </row>
    <row r="155" spans="1:78" ht="16" x14ac:dyDescent="0.2">
      <c r="A155" s="1145"/>
      <c r="B155" s="1148"/>
      <c r="C155" s="1090"/>
      <c r="D155" s="1395"/>
      <c r="E155" s="1397"/>
      <c r="F155" s="1400"/>
      <c r="G155" s="1403"/>
      <c r="H155" s="1236"/>
      <c r="I155" s="1148"/>
      <c r="J155" s="1409"/>
      <c r="K155" s="1411"/>
      <c r="L155" s="1403"/>
      <c r="M155" s="1414"/>
      <c r="N155" s="1403"/>
      <c r="O155" s="1403"/>
      <c r="P155" s="1447"/>
      <c r="Q155" s="1447"/>
      <c r="R155" s="995"/>
      <c r="S155" s="1057"/>
      <c r="T155" s="995"/>
      <c r="U155" s="1057"/>
      <c r="V155" s="995"/>
      <c r="W155" s="1057"/>
      <c r="X155" s="1060"/>
      <c r="Y155" s="1057"/>
      <c r="Z155" s="1057"/>
      <c r="AA155" s="1048"/>
      <c r="AB155" s="150">
        <v>5</v>
      </c>
      <c r="AC155" s="149"/>
      <c r="AD155" s="149"/>
      <c r="AE155" s="149"/>
      <c r="AF155" s="145" t="str">
        <f t="shared" si="18"/>
        <v/>
      </c>
      <c r="AG155" s="151"/>
      <c r="AH155" s="146" t="str">
        <f t="shared" si="19"/>
        <v/>
      </c>
      <c r="AI155" s="151"/>
      <c r="AJ155" s="146" t="str">
        <f t="shared" si="20"/>
        <v/>
      </c>
      <c r="AK155" s="147" t="str">
        <f t="shared" si="21"/>
        <v/>
      </c>
      <c r="AL155" s="152" t="str">
        <f>IFERROR(IF(AND(AF154="Probabilidad",AF155="Probabilidad"),(AL154-(+AL154*AK155)),IF(AND(AF154="Impacto",AF155="Probabilidad"),(AL153-(+AL153*AK155)),IF(AF155="Impacto",AL154,""))),"")</f>
        <v/>
      </c>
      <c r="AM155" s="152" t="str">
        <f>IFERROR(IF(AND(AF154="Impacto",AF155="Impacto"),(AM154-(+AM154*AK155)),IF(AND(AF154="Probabilidad",AF155="Impacto"),(AM153-(+AM153*AK155)),IF(AF155="Probabilidad",AM154,""))),"")</f>
        <v/>
      </c>
      <c r="AN155" s="51"/>
      <c r="AO155" s="153"/>
      <c r="AP155" s="153"/>
      <c r="AQ155" s="153"/>
      <c r="AR155" s="1217"/>
      <c r="AS155" s="1051"/>
      <c r="AT155" s="1051"/>
      <c r="AU155" s="1048"/>
      <c r="AV155" s="1051"/>
      <c r="AW155" s="1051"/>
      <c r="AX155" s="1048"/>
      <c r="AY155" s="1048"/>
      <c r="AZ155" s="1048"/>
      <c r="BA155" s="995"/>
      <c r="BB155" s="130"/>
      <c r="BC155" s="130"/>
      <c r="BD155" s="173" t="str">
        <f t="shared" si="24"/>
        <v/>
      </c>
      <c r="BE155" s="149"/>
      <c r="BF155" s="149"/>
      <c r="BG155" s="149"/>
      <c r="BH155" s="149"/>
      <c r="BI155" s="130"/>
      <c r="BJ155" s="130"/>
      <c r="BK155" s="130"/>
      <c r="BL155" s="130"/>
      <c r="BM155" s="155"/>
      <c r="BN155" s="155"/>
      <c r="BO155" s="155"/>
      <c r="BP155" s="155"/>
      <c r="BQ155" s="156" t="str">
        <f t="shared" si="25"/>
        <v/>
      </c>
      <c r="BR155" s="157" t="str">
        <f t="shared" si="26"/>
        <v/>
      </c>
      <c r="BS155" s="304"/>
      <c r="BT155" s="149"/>
      <c r="BU155" s="1442"/>
      <c r="BV155" s="1452"/>
      <c r="BW155" s="1452"/>
      <c r="BX155" s="1455"/>
      <c r="BY155" s="1004"/>
      <c r="BZ155" s="1004"/>
    </row>
    <row r="156" spans="1:78" ht="17" thickBot="1" x14ac:dyDescent="0.25">
      <c r="A156" s="1145"/>
      <c r="B156" s="1148"/>
      <c r="C156" s="1090"/>
      <c r="D156" s="1396"/>
      <c r="E156" s="1398"/>
      <c r="F156" s="1401"/>
      <c r="G156" s="1404"/>
      <c r="H156" s="1405"/>
      <c r="I156" s="1407"/>
      <c r="J156" s="1410"/>
      <c r="K156" s="1412"/>
      <c r="L156" s="1404"/>
      <c r="M156" s="1415"/>
      <c r="N156" s="1404"/>
      <c r="O156" s="1404"/>
      <c r="P156" s="1448"/>
      <c r="Q156" s="1448"/>
      <c r="R156" s="1161"/>
      <c r="S156" s="1167"/>
      <c r="T156" s="1161"/>
      <c r="U156" s="1167"/>
      <c r="V156" s="1161"/>
      <c r="W156" s="1167"/>
      <c r="X156" s="1170"/>
      <c r="Y156" s="1167"/>
      <c r="Z156" s="1167"/>
      <c r="AA156" s="1171"/>
      <c r="AB156" s="256">
        <v>6</v>
      </c>
      <c r="AC156" s="254"/>
      <c r="AD156" s="254"/>
      <c r="AE156" s="254"/>
      <c r="AF156" s="257" t="str">
        <f t="shared" si="18"/>
        <v/>
      </c>
      <c r="AG156" s="258"/>
      <c r="AH156" s="255" t="str">
        <f t="shared" si="19"/>
        <v/>
      </c>
      <c r="AI156" s="258"/>
      <c r="AJ156" s="255" t="str">
        <f t="shared" si="20"/>
        <v/>
      </c>
      <c r="AK156" s="259" t="str">
        <f t="shared" si="21"/>
        <v/>
      </c>
      <c r="AL156" s="260" t="str">
        <f>IFERROR(IF(AND(AF155="Probabilidad",AF156="Probabilidad"),(AL155-(+AL155*AK156)),IF(AND(AF155="Impacto",AF156="Probabilidad"),(AL154-(+AL154*AK156)),IF(AF156="Impacto",AL155,""))),"")</f>
        <v/>
      </c>
      <c r="AM156" s="260" t="str">
        <f>IFERROR(IF(AND(AF155="Impacto",AF156="Impacto"),(AM155-(+AM155*AK156)),IF(AND(AF155="Probabilidad",AF156="Impacto"),(AM154-(+AM154*AK156)),IF(AF156="Probabilidad",AM155,""))),"")</f>
        <v/>
      </c>
      <c r="AN156" s="261"/>
      <c r="AO156" s="261"/>
      <c r="AP156" s="261"/>
      <c r="AQ156" s="261"/>
      <c r="AR156" s="1450"/>
      <c r="AS156" s="1183"/>
      <c r="AT156" s="1183"/>
      <c r="AU156" s="1171"/>
      <c r="AV156" s="1183"/>
      <c r="AW156" s="1183"/>
      <c r="AX156" s="1171"/>
      <c r="AY156" s="1171"/>
      <c r="AZ156" s="1171"/>
      <c r="BA156" s="1161"/>
      <c r="BB156" s="262"/>
      <c r="BC156" s="262"/>
      <c r="BD156" s="263" t="str">
        <f t="shared" si="24"/>
        <v/>
      </c>
      <c r="BE156" s="254"/>
      <c r="BF156" s="254"/>
      <c r="BG156" s="254"/>
      <c r="BH156" s="254"/>
      <c r="BI156" s="262"/>
      <c r="BJ156" s="262"/>
      <c r="BK156" s="262"/>
      <c r="BL156" s="262"/>
      <c r="BM156" s="264"/>
      <c r="BN156" s="264"/>
      <c r="BO156" s="264"/>
      <c r="BP156" s="264"/>
      <c r="BQ156" s="265" t="str">
        <f t="shared" si="25"/>
        <v/>
      </c>
      <c r="BR156" s="266" t="str">
        <f t="shared" si="26"/>
        <v/>
      </c>
      <c r="BS156" s="711"/>
      <c r="BT156" s="160"/>
      <c r="BU156" s="1443"/>
      <c r="BV156" s="1453"/>
      <c r="BW156" s="1453"/>
      <c r="BX156" s="1456"/>
      <c r="BY156" s="1005"/>
      <c r="BZ156" s="1005"/>
    </row>
    <row r="157" spans="1:78" ht="167" x14ac:dyDescent="0.2">
      <c r="A157" s="1145"/>
      <c r="B157" s="1148"/>
      <c r="C157" s="1090"/>
      <c r="D157" s="1394" t="s">
        <v>209</v>
      </c>
      <c r="E157" s="1397" t="s">
        <v>587</v>
      </c>
      <c r="F157" s="1399">
        <v>5</v>
      </c>
      <c r="G157" s="1402" t="s">
        <v>659</v>
      </c>
      <c r="H157" s="1236"/>
      <c r="I157" s="1406"/>
      <c r="J157" s="1408" t="s">
        <v>660</v>
      </c>
      <c r="K157" s="1411" t="s">
        <v>213</v>
      </c>
      <c r="L157" s="1402" t="s">
        <v>214</v>
      </c>
      <c r="M157" s="1457" t="s">
        <v>661</v>
      </c>
      <c r="N157" s="1402"/>
      <c r="O157" s="1402"/>
      <c r="P157" s="1460" t="s">
        <v>662</v>
      </c>
      <c r="Q157" s="1449">
        <v>0.99</v>
      </c>
      <c r="R157" s="1273" t="s">
        <v>217</v>
      </c>
      <c r="S157" s="1291">
        <f>IF(R157="Muy Alta",100%,IF(R157="Alta",80%,IF(R157="Media",60%,IF(R157="Baja",40%,IF(R157="Muy Baja",20%,"")))))</f>
        <v>0.6</v>
      </c>
      <c r="T157" s="1273"/>
      <c r="U157" s="1291" t="str">
        <f>IF(T157="Catastrófico",100%,IF(T157="Mayor",80%,IF(T157="Moderado",60%,IF(T157="Menor",40%,IF(T157="Leve",20%,"")))))</f>
        <v/>
      </c>
      <c r="V157" s="1273" t="s">
        <v>218</v>
      </c>
      <c r="W157" s="1291">
        <f>IF(V157="Catastrófico",100%,IF(V157="Mayor",80%,IF(V157="Moderado",60%,IF(V157="Menor",40%,IF(V157="Leve",20%,"")))))</f>
        <v>0.6</v>
      </c>
      <c r="X157" s="1292" t="str">
        <f>IF(Y157=100%,"Catastrófico",IF(Y157=80%,"Mayor",IF(Y157=60%,"Moderado",IF(Y157=40%,"Menor",IF(Y157=20%,"Leve","")))))</f>
        <v>Moderado</v>
      </c>
      <c r="Y157" s="1291">
        <f>IF(AND(U157="",W157=""),"",MAX(U157,W157))</f>
        <v>0.6</v>
      </c>
      <c r="Z157" s="1291" t="str">
        <f>CONCATENATE(R157,X157)</f>
        <v>MediaModerado</v>
      </c>
      <c r="AA157" s="1290" t="str">
        <f>IF(Z157="Muy AltaLeve","Alto",IF(Z157="Muy AltaMenor","Alto",IF(Z157="Muy AltaModerado","Alto",IF(Z157="Muy AltaMayor","Alto",IF(Z157="Muy AltaCatastrófico","Extremo",IF(Z157="AltaLeve","Moderado",IF(Z157="AltaMenor","Moderado",IF(Z157="AltaModerado","Alto",IF(Z157="AltaMayor","Alto",IF(Z157="AltaCatastrófico","Extremo",IF(Z157="MediaLeve","Moderado",IF(Z157="MediaMenor","Moderado",IF(Z157="MediaModerado","Moderado",IF(Z157="MediaMayor","Alto",IF(Z157="MediaCatastrófico","Extremo",IF(Z157="BajaLeve","Bajo",IF(Z157="BajaMenor","Moderado",IF(Z157="BajaModerado","Moderado",IF(Z157="BajaMayor","Alto",IF(Z157="BajaCatastrófico","Extremo",IF(Z157="Muy BajaLeve","Bajo",IF(Z157="Muy BajaMenor","Bajo",IF(Z157="Muy BajaModerado","Moderado",IF(Z157="Muy BajaMayor","Alto",IF(Z157="Muy BajaCatastrófico","Extremo","")))))))))))))))))))))))))</f>
        <v>Moderado</v>
      </c>
      <c r="AB157" s="229">
        <v>1</v>
      </c>
      <c r="AC157" s="557" t="s">
        <v>663</v>
      </c>
      <c r="AD157" s="558">
        <v>1</v>
      </c>
      <c r="AE157" s="558" t="s">
        <v>664</v>
      </c>
      <c r="AF157" s="231" t="str">
        <f t="shared" si="18"/>
        <v>Probabilidad</v>
      </c>
      <c r="AG157" s="232" t="s">
        <v>221</v>
      </c>
      <c r="AH157" s="228">
        <f t="shared" si="19"/>
        <v>0.25</v>
      </c>
      <c r="AI157" s="232" t="s">
        <v>222</v>
      </c>
      <c r="AJ157" s="228">
        <f t="shared" si="20"/>
        <v>0.15</v>
      </c>
      <c r="AK157" s="233">
        <f t="shared" si="21"/>
        <v>0.4</v>
      </c>
      <c r="AL157" s="234">
        <f>IFERROR(IF(AF157="Probabilidad",(S157-(+S157*AK157)),IF(AF157="Impacto",S157,"")),"")</f>
        <v>0.36</v>
      </c>
      <c r="AM157" s="234">
        <f>IFERROR(IF(AF157="Impacto",(Y157-(+Y157*AK157)),IF(AF157="Probabilidad",Y157,"")),"")</f>
        <v>0.6</v>
      </c>
      <c r="AN157" s="126" t="s">
        <v>223</v>
      </c>
      <c r="AO157" s="126" t="s">
        <v>291</v>
      </c>
      <c r="AP157" s="126" t="s">
        <v>241</v>
      </c>
      <c r="AQ157" s="126" t="s">
        <v>226</v>
      </c>
      <c r="AR157" s="1217" t="s">
        <v>665</v>
      </c>
      <c r="AS157" s="1289">
        <f>S157</f>
        <v>0.6</v>
      </c>
      <c r="AT157" s="1289">
        <f>IF(AL157="","",MIN(AL157:AL162))</f>
        <v>2.7993599999999997E-2</v>
      </c>
      <c r="AU157" s="1290" t="str">
        <f>IFERROR(IF(AT157="","",IF(AT157&lt;=0.2,"Muy Baja",IF(AT157&lt;=0.4,"Baja",IF(AT157&lt;=0.6,"Media",IF(AT157&lt;=0.8,"Alta","Muy Alta"))))),"")</f>
        <v>Muy Baja</v>
      </c>
      <c r="AV157" s="1289">
        <f>Y157</f>
        <v>0.6</v>
      </c>
      <c r="AW157" s="1289">
        <f>IF(AM157="","",MIN(AM157:AM162))</f>
        <v>0.6</v>
      </c>
      <c r="AX157" s="1290" t="str">
        <f>IFERROR(IF(AW157="","",IF(AW157&lt;=0.2,"Leve",IF(AW157&lt;=0.4,"Menor",IF(AW157&lt;=0.6,"Moderado",IF(AW157&lt;=0.8,"Mayor","Catastrófico"))))),"")</f>
        <v>Moderado</v>
      </c>
      <c r="AY157" s="1290" t="str">
        <f>AA157</f>
        <v>Moderado</v>
      </c>
      <c r="AZ157" s="1290" t="str">
        <f>IFERROR(IF(OR(AND(AU157="Muy Baja",AX157="Leve"),AND(AU157="Muy Baja",AX157="Menor"),AND(AU157="Baja",AX157="Leve")),"Bajo",IF(OR(AND(AU157="Muy baja",AX157="Moderado"),AND(AU157="Baja",AX157="Menor"),AND(AU157="Baja",AX157="Moderado"),AND(AU157="Media",AX157="Leve"),AND(AU157="Media",AX157="Menor"),AND(AU157="Media",AX157="Moderado"),AND(AU157="Alta",AX157="Leve"),AND(AU157="Alta",AX157="Menor")),"Moderado",IF(OR(AND(AU157="Muy Baja",AX157="Mayor"),AND(AU157="Baja",AX157="Mayor"),AND(AU157="Media",AX157="Mayor"),AND(AU157="Alta",AX157="Moderado"),AND(AU157="Alta",AX157="Mayor"),AND(AU157="Muy Alta",AX157="Leve"),AND(AU157="Muy Alta",AX157="Menor"),AND(AU157="Muy Alta",AX157="Moderado"),AND(AU157="Muy Alta",AX157="Mayor")),"Alto",IF(OR(AND(AU157="Muy Baja",AX157="Catastrófico"),AND(AU157="Baja",AX157="Catastrófico"),AND(AU157="Media",AX157="Catastrófico"),AND(AU157="Alta",AX157="Catastrófico"),AND(AU157="Muy Alta",AX157="Catastrófico")),"Extremo","")))),"")</f>
        <v>Moderado</v>
      </c>
      <c r="BA157" s="1031" t="s">
        <v>228</v>
      </c>
      <c r="BB157" s="578" t="s">
        <v>666</v>
      </c>
      <c r="BC157" s="579" t="s">
        <v>667</v>
      </c>
      <c r="BD157" s="548">
        <f t="shared" si="24"/>
        <v>4</v>
      </c>
      <c r="BE157" s="28">
        <v>1</v>
      </c>
      <c r="BF157" s="28">
        <v>1</v>
      </c>
      <c r="BG157" s="28">
        <v>1</v>
      </c>
      <c r="BH157" s="28">
        <v>1</v>
      </c>
      <c r="BI157" s="235" t="s">
        <v>612</v>
      </c>
      <c r="BJ157" s="235" t="s">
        <v>668</v>
      </c>
      <c r="BK157" s="235" t="s">
        <v>3138</v>
      </c>
      <c r="BL157" s="235" t="s">
        <v>3139</v>
      </c>
      <c r="BM157" s="870">
        <v>1</v>
      </c>
      <c r="BN157" s="236">
        <v>1</v>
      </c>
      <c r="BO157" s="236"/>
      <c r="BP157" s="236"/>
      <c r="BQ157" s="237">
        <f t="shared" si="25"/>
        <v>2</v>
      </c>
      <c r="BR157" s="238">
        <f t="shared" si="26"/>
        <v>0.5</v>
      </c>
      <c r="BS157" s="710" t="s">
        <v>663</v>
      </c>
      <c r="BT157" s="9" t="s">
        <v>3140</v>
      </c>
      <c r="BU157" s="1386" t="s">
        <v>3107</v>
      </c>
      <c r="BV157" s="1424" t="s">
        <v>2813</v>
      </c>
      <c r="BW157" s="1451" t="s">
        <v>1386</v>
      </c>
      <c r="BX157" s="1454" t="s">
        <v>1386</v>
      </c>
      <c r="BY157" s="1066" t="s">
        <v>3108</v>
      </c>
      <c r="BZ157" s="1003"/>
    </row>
    <row r="158" spans="1:78" ht="167" x14ac:dyDescent="0.2">
      <c r="A158" s="1145"/>
      <c r="B158" s="1148"/>
      <c r="C158" s="1090"/>
      <c r="D158" s="1395"/>
      <c r="E158" s="1397"/>
      <c r="F158" s="1400"/>
      <c r="G158" s="1403"/>
      <c r="H158" s="1236"/>
      <c r="I158" s="1148"/>
      <c r="J158" s="1409"/>
      <c r="K158" s="1411"/>
      <c r="L158" s="1403"/>
      <c r="M158" s="1458"/>
      <c r="N158" s="1403"/>
      <c r="O158" s="1403"/>
      <c r="P158" s="1460"/>
      <c r="Q158" s="1447"/>
      <c r="R158" s="995"/>
      <c r="S158" s="1057"/>
      <c r="T158" s="995"/>
      <c r="U158" s="1057"/>
      <c r="V158" s="995"/>
      <c r="W158" s="1057"/>
      <c r="X158" s="1060"/>
      <c r="Y158" s="1057"/>
      <c r="Z158" s="1057"/>
      <c r="AA158" s="1048"/>
      <c r="AB158" s="150">
        <v>2</v>
      </c>
      <c r="AC158" s="658" t="s">
        <v>669</v>
      </c>
      <c r="AD158" s="552">
        <v>1</v>
      </c>
      <c r="AE158" s="552" t="s">
        <v>670</v>
      </c>
      <c r="AF158" s="145" t="str">
        <f t="shared" si="18"/>
        <v>Probabilidad</v>
      </c>
      <c r="AG158" s="151" t="s">
        <v>221</v>
      </c>
      <c r="AH158" s="146">
        <f t="shared" si="19"/>
        <v>0.25</v>
      </c>
      <c r="AI158" s="151" t="s">
        <v>222</v>
      </c>
      <c r="AJ158" s="146">
        <f t="shared" si="20"/>
        <v>0.15</v>
      </c>
      <c r="AK158" s="147">
        <f t="shared" si="21"/>
        <v>0.4</v>
      </c>
      <c r="AL158" s="152">
        <f>IFERROR(IF(AND(AF157="Probabilidad",AF158="Probabilidad"),(AL157-(+AL157*AK158)),IF(AF158="Probabilidad",(S157-(+S157*AK158)),IF(AF158="Impacto",AL157,""))),"")</f>
        <v>0.216</v>
      </c>
      <c r="AM158" s="152">
        <f>IFERROR(IF(AND(AF157="Impacto",AF158="Impacto"),(AM157-(+AM157*AK158)),IF(AF158="Impacto",(Y157-(+Y157*AK158)),IF(AF158="Probabilidad",AM157,""))),"")</f>
        <v>0.6</v>
      </c>
      <c r="AN158" s="153" t="s">
        <v>223</v>
      </c>
      <c r="AO158" s="153" t="s">
        <v>291</v>
      </c>
      <c r="AP158" s="153" t="s">
        <v>241</v>
      </c>
      <c r="AQ158" s="153" t="s">
        <v>226</v>
      </c>
      <c r="AR158" s="1217"/>
      <c r="AS158" s="1051"/>
      <c r="AT158" s="1051"/>
      <c r="AU158" s="1048"/>
      <c r="AV158" s="1051"/>
      <c r="AW158" s="1051"/>
      <c r="AX158" s="1048"/>
      <c r="AY158" s="1048"/>
      <c r="AZ158" s="1048"/>
      <c r="BA158" s="1031"/>
      <c r="BB158" s="149"/>
      <c r="BC158" s="149"/>
      <c r="BD158" s="173"/>
      <c r="BE158" s="149"/>
      <c r="BF158" s="149"/>
      <c r="BG158" s="149"/>
      <c r="BH158" s="149"/>
      <c r="BI158" s="149"/>
      <c r="BJ158" s="149"/>
      <c r="BK158" s="130"/>
      <c r="BL158" s="130"/>
      <c r="BM158" s="155"/>
      <c r="BN158" s="155"/>
      <c r="BO158" s="155"/>
      <c r="BP158" s="155"/>
      <c r="BQ158" s="156" t="str">
        <f t="shared" si="25"/>
        <v/>
      </c>
      <c r="BR158" s="157" t="str">
        <f t="shared" si="26"/>
        <v/>
      </c>
      <c r="BS158" s="304" t="s">
        <v>669</v>
      </c>
      <c r="BT158" s="149" t="s">
        <v>3140</v>
      </c>
      <c r="BU158" s="1386"/>
      <c r="BV158" s="1425"/>
      <c r="BW158" s="1452"/>
      <c r="BX158" s="1455"/>
      <c r="BY158" s="1067"/>
      <c r="BZ158" s="1004"/>
    </row>
    <row r="159" spans="1:78" ht="117.75" customHeight="1" x14ac:dyDescent="0.2">
      <c r="A159" s="1145"/>
      <c r="B159" s="1148"/>
      <c r="C159" s="1090"/>
      <c r="D159" s="1395"/>
      <c r="E159" s="1397"/>
      <c r="F159" s="1400"/>
      <c r="G159" s="1403"/>
      <c r="H159" s="1236"/>
      <c r="I159" s="1148"/>
      <c r="J159" s="1409"/>
      <c r="K159" s="1411"/>
      <c r="L159" s="1403"/>
      <c r="M159" s="1458"/>
      <c r="N159" s="1403"/>
      <c r="O159" s="1403"/>
      <c r="P159" s="1460"/>
      <c r="Q159" s="1447"/>
      <c r="R159" s="995"/>
      <c r="S159" s="1057"/>
      <c r="T159" s="995"/>
      <c r="U159" s="1057"/>
      <c r="V159" s="995"/>
      <c r="W159" s="1057"/>
      <c r="X159" s="1060"/>
      <c r="Y159" s="1057"/>
      <c r="Z159" s="1057"/>
      <c r="AA159" s="1048"/>
      <c r="AB159" s="150">
        <v>3</v>
      </c>
      <c r="AC159" s="557" t="s">
        <v>671</v>
      </c>
      <c r="AD159" s="558">
        <v>1</v>
      </c>
      <c r="AE159" s="558" t="s">
        <v>672</v>
      </c>
      <c r="AF159" s="145" t="str">
        <f t="shared" si="18"/>
        <v>Probabilidad</v>
      </c>
      <c r="AG159" s="151" t="s">
        <v>221</v>
      </c>
      <c r="AH159" s="146">
        <f t="shared" si="19"/>
        <v>0.25</v>
      </c>
      <c r="AI159" s="151" t="s">
        <v>222</v>
      </c>
      <c r="AJ159" s="146">
        <f t="shared" si="20"/>
        <v>0.15</v>
      </c>
      <c r="AK159" s="147">
        <f t="shared" si="21"/>
        <v>0.4</v>
      </c>
      <c r="AL159" s="152">
        <f>IFERROR(IF(AND(AF158="Probabilidad",AF159="Probabilidad"),(AL158-(+AL158*AK159)),IF(AND(AF158="Impacto",AF159="Probabilidad"),(AL157-(+AL157*AK159)),IF(AF159="Impacto",AL158,""))),"")</f>
        <v>0.12959999999999999</v>
      </c>
      <c r="AM159" s="152">
        <f>IFERROR(IF(AND(AF158="Impacto",AF159="Impacto"),(AM158-(+AM158*AK159)),IF(AND(AF158="Probabilidad",AF159="Impacto"),(AM157-(+AM157*AK159)),IF(AF159="Probabilidad",AM158,""))),"")</f>
        <v>0.6</v>
      </c>
      <c r="AN159" s="153" t="s">
        <v>223</v>
      </c>
      <c r="AO159" s="153" t="s">
        <v>291</v>
      </c>
      <c r="AP159" s="153" t="s">
        <v>241</v>
      </c>
      <c r="AQ159" s="153" t="s">
        <v>226</v>
      </c>
      <c r="AR159" s="1217"/>
      <c r="AS159" s="1051"/>
      <c r="AT159" s="1051"/>
      <c r="AU159" s="1048"/>
      <c r="AV159" s="1051"/>
      <c r="AW159" s="1051"/>
      <c r="AX159" s="1048"/>
      <c r="AY159" s="1048"/>
      <c r="AZ159" s="1048"/>
      <c r="BA159" s="1031"/>
      <c r="BB159" s="130"/>
      <c r="BC159" s="130"/>
      <c r="BD159" s="173"/>
      <c r="BE159" s="149"/>
      <c r="BF159" s="149"/>
      <c r="BG159" s="149"/>
      <c r="BH159" s="149"/>
      <c r="BI159" s="130"/>
      <c r="BJ159" s="130"/>
      <c r="BK159" s="130"/>
      <c r="BL159" s="130"/>
      <c r="BM159" s="155"/>
      <c r="BN159" s="155"/>
      <c r="BO159" s="155"/>
      <c r="BP159" s="155"/>
      <c r="BQ159" s="156" t="str">
        <f t="shared" si="25"/>
        <v/>
      </c>
      <c r="BR159" s="157" t="str">
        <f t="shared" si="26"/>
        <v/>
      </c>
      <c r="BS159" s="304" t="s">
        <v>671</v>
      </c>
      <c r="BT159" s="149" t="s">
        <v>3140</v>
      </c>
      <c r="BU159" s="1386"/>
      <c r="BV159" s="1425"/>
      <c r="BW159" s="1452"/>
      <c r="BX159" s="1455"/>
      <c r="BY159" s="1067"/>
      <c r="BZ159" s="1004"/>
    </row>
    <row r="160" spans="1:78" ht="126.75" customHeight="1" x14ac:dyDescent="0.2">
      <c r="A160" s="1145"/>
      <c r="B160" s="1148"/>
      <c r="C160" s="1090"/>
      <c r="D160" s="1395"/>
      <c r="E160" s="1397"/>
      <c r="F160" s="1400"/>
      <c r="G160" s="1403"/>
      <c r="H160" s="1236"/>
      <c r="I160" s="1148"/>
      <c r="J160" s="1409"/>
      <c r="K160" s="1411"/>
      <c r="L160" s="1403"/>
      <c r="M160" s="1458"/>
      <c r="N160" s="1403"/>
      <c r="O160" s="1403"/>
      <c r="P160" s="1460"/>
      <c r="Q160" s="1447"/>
      <c r="R160" s="995"/>
      <c r="S160" s="1057"/>
      <c r="T160" s="995"/>
      <c r="U160" s="1057"/>
      <c r="V160" s="995"/>
      <c r="W160" s="1057"/>
      <c r="X160" s="1060"/>
      <c r="Y160" s="1057"/>
      <c r="Z160" s="1057"/>
      <c r="AA160" s="1048"/>
      <c r="AB160" s="150">
        <v>4</v>
      </c>
      <c r="AC160" s="557" t="s">
        <v>673</v>
      </c>
      <c r="AD160" s="558">
        <v>1</v>
      </c>
      <c r="AE160" s="558" t="s">
        <v>674</v>
      </c>
      <c r="AF160" s="145" t="str">
        <f t="shared" si="18"/>
        <v>Probabilidad</v>
      </c>
      <c r="AG160" s="151" t="s">
        <v>221</v>
      </c>
      <c r="AH160" s="146">
        <f t="shared" si="19"/>
        <v>0.25</v>
      </c>
      <c r="AI160" s="151" t="s">
        <v>222</v>
      </c>
      <c r="AJ160" s="146">
        <f t="shared" si="20"/>
        <v>0.15</v>
      </c>
      <c r="AK160" s="147">
        <f t="shared" si="21"/>
        <v>0.4</v>
      </c>
      <c r="AL160" s="152">
        <f>IFERROR(IF(AND(AF159="Probabilidad",AF160="Probabilidad"),(AL159-(+AL159*AK160)),IF(AND(AF159="Impacto",AF160="Probabilidad"),(AL158-(+AL158*AK160)),IF(AF160="Impacto",AL159,""))),"")</f>
        <v>7.7759999999999996E-2</v>
      </c>
      <c r="AM160" s="152">
        <f>IFERROR(IF(AND(AF159="Impacto",AF160="Impacto"),(AM159-(+AM159*AK160)),IF(AND(AF159="Probabilidad",AF160="Impacto"),(AM158-(+AM158*AK160)),IF(AF160="Probabilidad",AM159,""))),"")</f>
        <v>0.6</v>
      </c>
      <c r="AN160" s="153" t="s">
        <v>223</v>
      </c>
      <c r="AO160" s="153" t="s">
        <v>291</v>
      </c>
      <c r="AP160" s="153" t="s">
        <v>241</v>
      </c>
      <c r="AQ160" s="153" t="s">
        <v>226</v>
      </c>
      <c r="AR160" s="1217"/>
      <c r="AS160" s="1051"/>
      <c r="AT160" s="1051"/>
      <c r="AU160" s="1048"/>
      <c r="AV160" s="1051"/>
      <c r="AW160" s="1051"/>
      <c r="AX160" s="1048"/>
      <c r="AY160" s="1048"/>
      <c r="AZ160" s="1048"/>
      <c r="BA160" s="1031"/>
      <c r="BB160" s="130"/>
      <c r="BC160" s="130"/>
      <c r="BD160" s="173" t="str">
        <f t="shared" si="24"/>
        <v/>
      </c>
      <c r="BE160" s="149"/>
      <c r="BF160" s="149"/>
      <c r="BG160" s="149"/>
      <c r="BH160" s="149"/>
      <c r="BI160" s="130"/>
      <c r="BJ160" s="130"/>
      <c r="BK160" s="130"/>
      <c r="BL160" s="130"/>
      <c r="BM160" s="155"/>
      <c r="BN160" s="155"/>
      <c r="BO160" s="155"/>
      <c r="BP160" s="155"/>
      <c r="BQ160" s="156" t="str">
        <f t="shared" si="25"/>
        <v/>
      </c>
      <c r="BR160" s="157" t="str">
        <f t="shared" si="26"/>
        <v/>
      </c>
      <c r="BS160" s="304" t="s">
        <v>673</v>
      </c>
      <c r="BT160" s="149" t="s">
        <v>3140</v>
      </c>
      <c r="BU160" s="1386"/>
      <c r="BV160" s="1425"/>
      <c r="BW160" s="1452"/>
      <c r="BX160" s="1455"/>
      <c r="BY160" s="1067"/>
      <c r="BZ160" s="1004"/>
    </row>
    <row r="161" spans="1:78" ht="69" customHeight="1" x14ac:dyDescent="0.2">
      <c r="A161" s="1145"/>
      <c r="B161" s="1148"/>
      <c r="C161" s="1090"/>
      <c r="D161" s="1395"/>
      <c r="E161" s="1397"/>
      <c r="F161" s="1400"/>
      <c r="G161" s="1403"/>
      <c r="H161" s="1236"/>
      <c r="I161" s="1148"/>
      <c r="J161" s="1409"/>
      <c r="K161" s="1411"/>
      <c r="L161" s="1403"/>
      <c r="M161" s="1458"/>
      <c r="N161" s="1403"/>
      <c r="O161" s="1403"/>
      <c r="P161" s="1460"/>
      <c r="Q161" s="1447"/>
      <c r="R161" s="995"/>
      <c r="S161" s="1057"/>
      <c r="T161" s="995"/>
      <c r="U161" s="1057"/>
      <c r="V161" s="995"/>
      <c r="W161" s="1057"/>
      <c r="X161" s="1060"/>
      <c r="Y161" s="1057"/>
      <c r="Z161" s="1057"/>
      <c r="AA161" s="1048"/>
      <c r="AB161" s="150">
        <v>5</v>
      </c>
      <c r="AC161" s="557" t="s">
        <v>675</v>
      </c>
      <c r="AD161" s="558">
        <v>1</v>
      </c>
      <c r="AE161" s="558" t="s">
        <v>676</v>
      </c>
      <c r="AF161" s="145" t="str">
        <f t="shared" si="18"/>
        <v>Probabilidad</v>
      </c>
      <c r="AG161" s="151" t="s">
        <v>221</v>
      </c>
      <c r="AH161" s="146">
        <f t="shared" si="19"/>
        <v>0.25</v>
      </c>
      <c r="AI161" s="151" t="s">
        <v>222</v>
      </c>
      <c r="AJ161" s="146">
        <f t="shared" si="20"/>
        <v>0.15</v>
      </c>
      <c r="AK161" s="147">
        <f t="shared" si="21"/>
        <v>0.4</v>
      </c>
      <c r="AL161" s="152">
        <f>IFERROR(IF(AND(AF160="Probabilidad",AF161="Probabilidad"),(AL160-(+AL160*AK161)),IF(AND(AF160="Impacto",AF161="Probabilidad"),(AL159-(+AL159*AK161)),IF(AF161="Impacto",AL160,""))),"")</f>
        <v>4.6655999999999996E-2</v>
      </c>
      <c r="AM161" s="152">
        <f>IFERROR(IF(AND(AF160="Impacto",AF161="Impacto"),(AM160-(+AM160*AK161)),IF(AND(AF160="Probabilidad",AF161="Impacto"),(AM159-(+AM159*AK161)),IF(AF161="Probabilidad",AM160,""))),"")</f>
        <v>0.6</v>
      </c>
      <c r="AN161" s="153" t="s">
        <v>223</v>
      </c>
      <c r="AO161" s="153" t="s">
        <v>291</v>
      </c>
      <c r="AP161" s="153" t="s">
        <v>241</v>
      </c>
      <c r="AQ161" s="153" t="s">
        <v>226</v>
      </c>
      <c r="AR161" s="1217"/>
      <c r="AS161" s="1051"/>
      <c r="AT161" s="1051"/>
      <c r="AU161" s="1048"/>
      <c r="AV161" s="1051"/>
      <c r="AW161" s="1051"/>
      <c r="AX161" s="1048"/>
      <c r="AY161" s="1048"/>
      <c r="AZ161" s="1048"/>
      <c r="BA161" s="1031"/>
      <c r="BB161" s="130"/>
      <c r="BC161" s="130"/>
      <c r="BD161" s="173" t="str">
        <f t="shared" si="24"/>
        <v/>
      </c>
      <c r="BE161" s="149"/>
      <c r="BF161" s="149"/>
      <c r="BG161" s="149"/>
      <c r="BH161" s="149"/>
      <c r="BI161" s="130"/>
      <c r="BJ161" s="130"/>
      <c r="BK161" s="130"/>
      <c r="BL161" s="130"/>
      <c r="BM161" s="155"/>
      <c r="BN161" s="155"/>
      <c r="BO161" s="155"/>
      <c r="BP161" s="155"/>
      <c r="BQ161" s="156" t="str">
        <f t="shared" si="25"/>
        <v/>
      </c>
      <c r="BR161" s="157" t="str">
        <f t="shared" si="26"/>
        <v/>
      </c>
      <c r="BS161" s="304" t="s">
        <v>675</v>
      </c>
      <c r="BT161" s="149" t="s">
        <v>3140</v>
      </c>
      <c r="BU161" s="1386"/>
      <c r="BV161" s="1425"/>
      <c r="BW161" s="1452"/>
      <c r="BX161" s="1455"/>
      <c r="BY161" s="1067"/>
      <c r="BZ161" s="1004"/>
    </row>
    <row r="162" spans="1:78" ht="168" thickBot="1" x14ac:dyDescent="0.25">
      <c r="A162" s="1145"/>
      <c r="B162" s="1148"/>
      <c r="C162" s="1090"/>
      <c r="D162" s="1396"/>
      <c r="E162" s="1398"/>
      <c r="F162" s="1401"/>
      <c r="G162" s="1404"/>
      <c r="H162" s="1405"/>
      <c r="I162" s="1407"/>
      <c r="J162" s="1410"/>
      <c r="K162" s="1412"/>
      <c r="L162" s="1404"/>
      <c r="M162" s="1459"/>
      <c r="N162" s="1404"/>
      <c r="O162" s="1404"/>
      <c r="P162" s="1461"/>
      <c r="Q162" s="1448"/>
      <c r="R162" s="1161"/>
      <c r="S162" s="1167"/>
      <c r="T162" s="1161"/>
      <c r="U162" s="1167"/>
      <c r="V162" s="1161"/>
      <c r="W162" s="1167"/>
      <c r="X162" s="1170"/>
      <c r="Y162" s="1167"/>
      <c r="Z162" s="1167"/>
      <c r="AA162" s="1171"/>
      <c r="AB162" s="256">
        <v>6</v>
      </c>
      <c r="AC162" s="523" t="s">
        <v>677</v>
      </c>
      <c r="AD162" s="580">
        <v>3</v>
      </c>
      <c r="AE162" s="580" t="s">
        <v>678</v>
      </c>
      <c r="AF162" s="257" t="str">
        <f t="shared" si="18"/>
        <v>Probabilidad</v>
      </c>
      <c r="AG162" s="258" t="s">
        <v>221</v>
      </c>
      <c r="AH162" s="255">
        <f t="shared" si="19"/>
        <v>0.25</v>
      </c>
      <c r="AI162" s="258" t="s">
        <v>222</v>
      </c>
      <c r="AJ162" s="255">
        <f t="shared" si="20"/>
        <v>0.15</v>
      </c>
      <c r="AK162" s="259">
        <f t="shared" si="21"/>
        <v>0.4</v>
      </c>
      <c r="AL162" s="260">
        <f>IFERROR(IF(AND(AF161="Probabilidad",AF162="Probabilidad"),(AL161-(+AL161*AK162)),IF(AND(AF161="Impacto",AF162="Probabilidad"),(AL160-(+AL160*AK162)),IF(AF162="Impacto",AL161,""))),"")</f>
        <v>2.7993599999999997E-2</v>
      </c>
      <c r="AM162" s="260">
        <f>IFERROR(IF(AND(AF161="Impacto",AF162="Impacto"),(AM161-(+AM161*AK162)),IF(AND(AF161="Probabilidad",AF162="Impacto"),(AM160-(+AM160*AK162)),IF(AF162="Probabilidad",AM161,""))),"")</f>
        <v>0.6</v>
      </c>
      <c r="AN162" s="261" t="s">
        <v>223</v>
      </c>
      <c r="AO162" s="261" t="s">
        <v>291</v>
      </c>
      <c r="AP162" s="261" t="s">
        <v>241</v>
      </c>
      <c r="AQ162" s="261" t="s">
        <v>226</v>
      </c>
      <c r="AR162" s="1450"/>
      <c r="AS162" s="1183"/>
      <c r="AT162" s="1183"/>
      <c r="AU162" s="1171"/>
      <c r="AV162" s="1183"/>
      <c r="AW162" s="1183"/>
      <c r="AX162" s="1171"/>
      <c r="AY162" s="1171"/>
      <c r="AZ162" s="1171"/>
      <c r="BA162" s="1160"/>
      <c r="BB162" s="262"/>
      <c r="BC162" s="262"/>
      <c r="BD162" s="263" t="str">
        <f t="shared" si="24"/>
        <v/>
      </c>
      <c r="BE162" s="254"/>
      <c r="BF162" s="254"/>
      <c r="BG162" s="254"/>
      <c r="BH162" s="254"/>
      <c r="BI162" s="262"/>
      <c r="BJ162" s="262"/>
      <c r="BK162" s="262"/>
      <c r="BL162" s="262"/>
      <c r="BM162" s="264"/>
      <c r="BN162" s="264"/>
      <c r="BO162" s="264"/>
      <c r="BP162" s="264"/>
      <c r="BQ162" s="265" t="str">
        <f t="shared" si="25"/>
        <v/>
      </c>
      <c r="BR162" s="266" t="str">
        <f t="shared" si="26"/>
        <v/>
      </c>
      <c r="BS162" s="711" t="s">
        <v>677</v>
      </c>
      <c r="BT162" s="160" t="s">
        <v>3140</v>
      </c>
      <c r="BU162" s="1386"/>
      <c r="BV162" s="1462"/>
      <c r="BW162" s="1452"/>
      <c r="BX162" s="1455"/>
      <c r="BY162" s="1068"/>
      <c r="BZ162" s="1005"/>
    </row>
    <row r="163" spans="1:78" ht="108.75" customHeight="1" x14ac:dyDescent="0.2">
      <c r="A163" s="1145"/>
      <c r="B163" s="1148"/>
      <c r="C163" s="1090"/>
      <c r="D163" s="1463" t="s">
        <v>209</v>
      </c>
      <c r="E163" s="1025" t="s">
        <v>587</v>
      </c>
      <c r="F163" s="1285">
        <v>6</v>
      </c>
      <c r="G163" s="1271" t="s">
        <v>679</v>
      </c>
      <c r="H163" s="1031"/>
      <c r="I163" s="1273"/>
      <c r="J163" s="1464" t="s">
        <v>680</v>
      </c>
      <c r="K163" s="1258" t="s">
        <v>313</v>
      </c>
      <c r="L163" s="1271" t="s">
        <v>214</v>
      </c>
      <c r="M163" s="1467" t="s">
        <v>681</v>
      </c>
      <c r="N163" s="1469" t="s">
        <v>682</v>
      </c>
      <c r="O163" s="1470">
        <v>0</v>
      </c>
      <c r="P163" s="1469" t="s">
        <v>682</v>
      </c>
      <c r="Q163" s="1470">
        <v>0</v>
      </c>
      <c r="R163" s="1273" t="s">
        <v>269</v>
      </c>
      <c r="S163" s="1291">
        <f>IF(R163="Muy Alta",100%,IF(R163="Alta",80%,IF(R163="Media",60%,IF(R163="Baja",40%,IF(R163="Muy Baja",20%,"")))))</f>
        <v>0.2</v>
      </c>
      <c r="T163" s="1273"/>
      <c r="U163" s="1291" t="str">
        <f>IF(T163="Catastrófico",100%,IF(T163="Mayor",80%,IF(T163="Moderado",60%,IF(T163="Menor",40%,IF(T163="Leve",20%,"")))))</f>
        <v/>
      </c>
      <c r="V163" s="1273" t="s">
        <v>218</v>
      </c>
      <c r="W163" s="1291">
        <f>IF(V163="Catastrófico",100%,IF(V163="Mayor",80%,IF(V163="Moderado",60%,IF(V163="Menor",40%,IF(V163="Leve",20%,"")))))</f>
        <v>0.6</v>
      </c>
      <c r="X163" s="1292" t="str">
        <f>IF(Y163=100%,"Catastrófico",IF(Y163=80%,"Mayor",IF(Y163=60%,"Moderado",IF(Y163=40%,"Menor",IF(Y163=20%,"Leve","")))))</f>
        <v>Moderado</v>
      </c>
      <c r="Y163" s="1291">
        <f>IF(AND(U163="",W163=""),"",MAX(U163,W163))</f>
        <v>0.6</v>
      </c>
      <c r="Z163" s="1291" t="str">
        <f>CONCATENATE(R163,X163)</f>
        <v>Muy BajaModerado</v>
      </c>
      <c r="AA163" s="1290" t="str">
        <f>IF(Z163="Muy AltaLeve","Alto",IF(Z163="Muy AltaMenor","Alto",IF(Z163="Muy AltaModerado","Alto",IF(Z163="Muy AltaMayor","Alto",IF(Z163="Muy AltaCatastrófico","Extremo",IF(Z163="AltaLeve","Moderado",IF(Z163="AltaMenor","Moderado",IF(Z163="AltaModerado","Alto",IF(Z163="AltaMayor","Alto",IF(Z163="AltaCatastrófico","Extremo",IF(Z163="MediaLeve","Moderado",IF(Z163="MediaMenor","Moderado",IF(Z163="MediaModerado","Moderado",IF(Z163="MediaMayor","Alto",IF(Z163="MediaCatastrófico","Extremo",IF(Z163="BajaLeve","Bajo",IF(Z163="BajaMenor","Moderado",IF(Z163="BajaModerado","Moderado",IF(Z163="BajaMayor","Alto",IF(Z163="BajaCatastrófico","Extremo",IF(Z163="Muy BajaLeve","Bajo",IF(Z163="Muy BajaMenor","Bajo",IF(Z163="Muy BajaModerado","Moderado",IF(Z163="Muy BajaMayor","Alto",IF(Z163="Muy BajaCatastrófico","Extremo","")))))))))))))))))))))))))</f>
        <v>Moderado</v>
      </c>
      <c r="AB163" s="229">
        <v>1</v>
      </c>
      <c r="AC163" s="685" t="s">
        <v>683</v>
      </c>
      <c r="AD163" s="663" t="s">
        <v>684</v>
      </c>
      <c r="AE163" s="703" t="s">
        <v>685</v>
      </c>
      <c r="AF163" s="231" t="str">
        <f t="shared" si="18"/>
        <v>Probabilidad</v>
      </c>
      <c r="AG163" s="232" t="s">
        <v>221</v>
      </c>
      <c r="AH163" s="228">
        <f t="shared" si="19"/>
        <v>0.25</v>
      </c>
      <c r="AI163" s="232" t="s">
        <v>222</v>
      </c>
      <c r="AJ163" s="228">
        <f t="shared" si="20"/>
        <v>0.15</v>
      </c>
      <c r="AK163" s="233">
        <f t="shared" si="21"/>
        <v>0.4</v>
      </c>
      <c r="AL163" s="234">
        <f>IFERROR(IF(AF163="Probabilidad",(S163-(+S163*AK163)),IF(AF163="Impacto",S163,"")),"")</f>
        <v>0.12</v>
      </c>
      <c r="AM163" s="234">
        <f>IFERROR(IF(AF163="Impacto",(Y163-(+Y163*AK163)),IF(AF163="Probabilidad",Y163,"")),"")</f>
        <v>0.6</v>
      </c>
      <c r="AN163" s="126" t="s">
        <v>223</v>
      </c>
      <c r="AO163" s="126" t="s">
        <v>291</v>
      </c>
      <c r="AP163" s="126" t="s">
        <v>241</v>
      </c>
      <c r="AQ163" s="126" t="s">
        <v>226</v>
      </c>
      <c r="AR163" s="1467" t="s">
        <v>686</v>
      </c>
      <c r="AS163" s="1289">
        <f>S163</f>
        <v>0.2</v>
      </c>
      <c r="AT163" s="1289">
        <f>IF(AL163="","",MIN(AL163:AL168))</f>
        <v>0.04</v>
      </c>
      <c r="AU163" s="1290" t="str">
        <f>IFERROR(IF(AT163="","",IF(AT163&lt;=0.2,"Muy Baja",IF(AT163&lt;=0.4,"Baja",IF(AT163&lt;=0.6,"Media",IF(AT163&lt;=0.8,"Alta","Muy Alta"))))),"")</f>
        <v>Muy Baja</v>
      </c>
      <c r="AV163" s="1289">
        <f>Y163</f>
        <v>0.6</v>
      </c>
      <c r="AW163" s="1289">
        <f>IF(AM163="","",MIN(AM163:AM168))</f>
        <v>0.45</v>
      </c>
      <c r="AX163" s="1290" t="str">
        <f>IFERROR(IF(AW163="","",IF(AW163&lt;=0.2,"Leve",IF(AW163&lt;=0.4,"Menor",IF(AW163&lt;=0.6,"Moderado",IF(AW163&lt;=0.8,"Mayor","Catastrófico"))))),"")</f>
        <v>Moderado</v>
      </c>
      <c r="AY163" s="1290" t="str">
        <f>AA163</f>
        <v>Moderado</v>
      </c>
      <c r="AZ163" s="1290" t="str">
        <f>IFERROR(IF(OR(AND(AU163="Muy Baja",AX163="Leve"),AND(AU163="Muy Baja",AX163="Menor"),AND(AU163="Baja",AX163="Leve")),"Bajo",IF(OR(AND(AU163="Muy baja",AX163="Moderado"),AND(AU163="Baja",AX163="Menor"),AND(AU163="Baja",AX163="Moderado"),AND(AU163="Media",AX163="Leve"),AND(AU163="Media",AX163="Menor"),AND(AU163="Media",AX163="Moderado"),AND(AU163="Alta",AX163="Leve"),AND(AU163="Alta",AX163="Menor")),"Moderado",IF(OR(AND(AU163="Muy Baja",AX163="Mayor"),AND(AU163="Baja",AX163="Mayor"),AND(AU163="Media",AX163="Mayor"),AND(AU163="Alta",AX163="Moderado"),AND(AU163="Alta",AX163="Mayor"),AND(AU163="Muy Alta",AX163="Leve"),AND(AU163="Muy Alta",AX163="Menor"),AND(AU163="Muy Alta",AX163="Moderado"),AND(AU163="Muy Alta",AX163="Mayor")),"Alto",IF(OR(AND(AU163="Muy Baja",AX163="Catastrófico"),AND(AU163="Baja",AX163="Catastrófico"),AND(AU163="Media",AX163="Catastrófico"),AND(AU163="Alta",AX163="Catastrófico"),AND(AU163="Muy Alta",AX163="Catastrófico")),"Extremo","")))),"")</f>
        <v>Moderado</v>
      </c>
      <c r="BA163" s="1273" t="s">
        <v>228</v>
      </c>
      <c r="BB163" s="691" t="s">
        <v>687</v>
      </c>
      <c r="BC163" s="691" t="s">
        <v>617</v>
      </c>
      <c r="BD163" s="548">
        <f>IF(SUM(BE163:BH163)=0,"",SUM(BE163:BH163))</f>
        <v>4</v>
      </c>
      <c r="BE163" s="28">
        <v>3</v>
      </c>
      <c r="BF163" s="28"/>
      <c r="BG163" s="49"/>
      <c r="BH163" s="11">
        <v>1</v>
      </c>
      <c r="BI163" s="235" t="s">
        <v>612</v>
      </c>
      <c r="BJ163" s="235" t="s">
        <v>688</v>
      </c>
      <c r="BK163" s="46" t="s">
        <v>3141</v>
      </c>
      <c r="BL163" s="216"/>
      <c r="BM163" s="732">
        <v>3</v>
      </c>
      <c r="BN163" s="48"/>
      <c r="BO163" s="48"/>
      <c r="BP163" s="48"/>
      <c r="BQ163" s="237">
        <f t="shared" si="25"/>
        <v>3</v>
      </c>
      <c r="BR163" s="238">
        <f t="shared" si="26"/>
        <v>0.75</v>
      </c>
      <c r="BS163" s="710" t="s">
        <v>683</v>
      </c>
      <c r="BT163" s="9" t="s">
        <v>3144</v>
      </c>
      <c r="BU163" s="1473" t="s">
        <v>3148</v>
      </c>
      <c r="BV163" s="1475" t="s">
        <v>3149</v>
      </c>
      <c r="BW163" s="1478" t="s">
        <v>1392</v>
      </c>
      <c r="BX163" s="1479" t="s">
        <v>1392</v>
      </c>
      <c r="BY163" s="1066" t="s">
        <v>3108</v>
      </c>
      <c r="BZ163" s="1003"/>
    </row>
    <row r="164" spans="1:78" ht="162.75" customHeight="1" x14ac:dyDescent="0.2">
      <c r="A164" s="1145"/>
      <c r="B164" s="1148"/>
      <c r="C164" s="1090"/>
      <c r="D164" s="1022"/>
      <c r="E164" s="1025"/>
      <c r="F164" s="1028"/>
      <c r="G164" s="1039"/>
      <c r="H164" s="1031"/>
      <c r="I164" s="995"/>
      <c r="J164" s="1465"/>
      <c r="K164" s="1258"/>
      <c r="L164" s="1039"/>
      <c r="M164" s="1084"/>
      <c r="N164" s="1081"/>
      <c r="O164" s="1471"/>
      <c r="P164" s="1081"/>
      <c r="Q164" s="1471"/>
      <c r="R164" s="995"/>
      <c r="S164" s="1057"/>
      <c r="T164" s="995"/>
      <c r="U164" s="1057"/>
      <c r="V164" s="995"/>
      <c r="W164" s="1057"/>
      <c r="X164" s="1060"/>
      <c r="Y164" s="1057"/>
      <c r="Z164" s="1057"/>
      <c r="AA164" s="1048"/>
      <c r="AB164" s="150">
        <v>2</v>
      </c>
      <c r="AC164" s="665" t="s">
        <v>689</v>
      </c>
      <c r="AD164" s="665" t="s">
        <v>684</v>
      </c>
      <c r="AE164" s="664" t="s">
        <v>690</v>
      </c>
      <c r="AF164" s="145" t="str">
        <f t="shared" si="18"/>
        <v>Probabilidad</v>
      </c>
      <c r="AG164" s="232" t="s">
        <v>221</v>
      </c>
      <c r="AH164" s="146">
        <f t="shared" si="19"/>
        <v>0.25</v>
      </c>
      <c r="AI164" s="151" t="s">
        <v>222</v>
      </c>
      <c r="AJ164" s="146">
        <f t="shared" si="20"/>
        <v>0.15</v>
      </c>
      <c r="AK164" s="147">
        <f t="shared" si="21"/>
        <v>0.4</v>
      </c>
      <c r="AL164" s="152">
        <f>IFERROR(IF(AND(AF163="Probabilidad",AF164="Probabilidad"),(AL163-(+AL163*AK164)),IF(AF164="Probabilidad",(S163-(+S163*AK164)),IF(AF164="Impacto",AL163,""))),"")</f>
        <v>7.1999999999999995E-2</v>
      </c>
      <c r="AM164" s="152">
        <f>IFERROR(IF(AND(AF163="Impacto",AF164="Impacto"),(AM163-(+AM163*AK164)),IF(AF164="Impacto",(Y163-(+Y163*AK164)),IF(AF164="Probabilidad",AM163,""))),"")</f>
        <v>0.6</v>
      </c>
      <c r="AN164" s="153" t="s">
        <v>223</v>
      </c>
      <c r="AO164" s="153" t="s">
        <v>291</v>
      </c>
      <c r="AP164" s="153" t="s">
        <v>241</v>
      </c>
      <c r="AQ164" s="153" t="s">
        <v>226</v>
      </c>
      <c r="AR164" s="1084"/>
      <c r="AS164" s="1051"/>
      <c r="AT164" s="1051"/>
      <c r="AU164" s="1048"/>
      <c r="AV164" s="1051"/>
      <c r="AW164" s="1051"/>
      <c r="AX164" s="1048"/>
      <c r="AY164" s="1048"/>
      <c r="AZ164" s="1048"/>
      <c r="BA164" s="995"/>
      <c r="BB164" s="692" t="s">
        <v>691</v>
      </c>
      <c r="BC164" s="692" t="s">
        <v>692</v>
      </c>
      <c r="BD164" s="173">
        <f t="shared" si="24"/>
        <v>2</v>
      </c>
      <c r="BE164" s="693"/>
      <c r="BF164" s="693">
        <v>2</v>
      </c>
      <c r="BG164" s="693"/>
      <c r="BH164" s="693"/>
      <c r="BI164" s="694" t="s">
        <v>612</v>
      </c>
      <c r="BJ164" s="694" t="s">
        <v>688</v>
      </c>
      <c r="BK164" s="789" t="s">
        <v>3142</v>
      </c>
      <c r="BL164" s="789" t="s">
        <v>3143</v>
      </c>
      <c r="BM164" s="823"/>
      <c r="BN164" s="791">
        <v>1</v>
      </c>
      <c r="BO164" s="791"/>
      <c r="BP164" s="791"/>
      <c r="BQ164" s="156">
        <f t="shared" si="25"/>
        <v>1</v>
      </c>
      <c r="BR164" s="157">
        <f t="shared" si="26"/>
        <v>0.5</v>
      </c>
      <c r="BS164" s="304" t="s">
        <v>689</v>
      </c>
      <c r="BT164" s="149" t="s">
        <v>3145</v>
      </c>
      <c r="BU164" s="1386"/>
      <c r="BV164" s="1476"/>
      <c r="BW164" s="1476"/>
      <c r="BX164" s="1480"/>
      <c r="BY164" s="1067"/>
      <c r="BZ164" s="1004"/>
    </row>
    <row r="165" spans="1:78" ht="101.25" customHeight="1" x14ac:dyDescent="0.2">
      <c r="A165" s="1145"/>
      <c r="B165" s="1148"/>
      <c r="C165" s="1090"/>
      <c r="D165" s="1022"/>
      <c r="E165" s="1025"/>
      <c r="F165" s="1028"/>
      <c r="G165" s="1039"/>
      <c r="H165" s="1031"/>
      <c r="I165" s="995"/>
      <c r="J165" s="1465"/>
      <c r="K165" s="1258"/>
      <c r="L165" s="1039"/>
      <c r="M165" s="1084"/>
      <c r="N165" s="1081"/>
      <c r="O165" s="1471"/>
      <c r="P165" s="1081"/>
      <c r="Q165" s="1471"/>
      <c r="R165" s="995"/>
      <c r="S165" s="1057"/>
      <c r="T165" s="995"/>
      <c r="U165" s="1057"/>
      <c r="V165" s="995"/>
      <c r="W165" s="1057"/>
      <c r="X165" s="1060"/>
      <c r="Y165" s="1057"/>
      <c r="Z165" s="1057"/>
      <c r="AA165" s="1048"/>
      <c r="AB165" s="150">
        <v>3</v>
      </c>
      <c r="AC165" s="149" t="s">
        <v>693</v>
      </c>
      <c r="AD165" s="149">
        <v>2</v>
      </c>
      <c r="AE165" s="149" t="s">
        <v>694</v>
      </c>
      <c r="AF165" s="145" t="str">
        <f>IF(OR(AG165="Preventivo",AG165="Detectivo"),"Probabilidad",IF(AG165="Correctivo","Impacto",""))</f>
        <v>Probabilidad</v>
      </c>
      <c r="AG165" s="232" t="s">
        <v>221</v>
      </c>
      <c r="AH165" s="146">
        <f>IF(AG165="","",IF(AG165="Preventivo",25%,IF(AG165="Detectivo",15%,IF(AG165="Correctivo",10%))))</f>
        <v>0.25</v>
      </c>
      <c r="AI165" s="151" t="s">
        <v>222</v>
      </c>
      <c r="AJ165" s="146">
        <f>IF(AI165="Automático",25%,IF(AI165="Manual",15%,""))</f>
        <v>0.15</v>
      </c>
      <c r="AK165" s="147">
        <f>IF(OR(AH165="",AJ165=""),"",AH165+AJ165)</f>
        <v>0.4</v>
      </c>
      <c r="AL165" s="152">
        <f>IFERROR(IF(AND(AF164="Probabilidad",AF165="Probabilidad"),(AL164-(+AL164*AK165)),IF(AF165="Probabilidad",(S164-(+S164*AK165)),IF(AF165="Impacto",AL164,""))),"")</f>
        <v>4.3199999999999995E-2</v>
      </c>
      <c r="AM165" s="152">
        <f>IFERROR(IF(AND(AF164="Impacto",AF165="Impacto"),(AM164-(+AM164*AK165)),IF(AF165="Impacto",(Y164-(+Y164*AK165)),IF(AF165="Probabilidad",AM164,""))),"")</f>
        <v>0.6</v>
      </c>
      <c r="AN165" s="153" t="s">
        <v>223</v>
      </c>
      <c r="AO165" s="153" t="s">
        <v>291</v>
      </c>
      <c r="AP165" s="153" t="s">
        <v>241</v>
      </c>
      <c r="AQ165" s="153" t="s">
        <v>226</v>
      </c>
      <c r="AR165" s="1084"/>
      <c r="AS165" s="1051"/>
      <c r="AT165" s="1051"/>
      <c r="AU165" s="1048"/>
      <c r="AV165" s="1051"/>
      <c r="AW165" s="1051"/>
      <c r="AX165" s="1048"/>
      <c r="AY165" s="1048"/>
      <c r="AZ165" s="1048"/>
      <c r="BA165" s="995"/>
      <c r="BB165" s="130"/>
      <c r="BC165" s="130"/>
      <c r="BD165" s="173" t="str">
        <f t="shared" si="24"/>
        <v/>
      </c>
      <c r="BE165" s="149"/>
      <c r="BF165" s="149"/>
      <c r="BG165" s="149"/>
      <c r="BH165" s="149"/>
      <c r="BI165" s="130"/>
      <c r="BJ165" s="130"/>
      <c r="BK165" s="130"/>
      <c r="BL165" s="130"/>
      <c r="BM165" s="155"/>
      <c r="BN165" s="155"/>
      <c r="BO165" s="155"/>
      <c r="BP165" s="155"/>
      <c r="BQ165" s="156" t="str">
        <f t="shared" si="25"/>
        <v/>
      </c>
      <c r="BR165" s="157" t="str">
        <f t="shared" si="26"/>
        <v/>
      </c>
      <c r="BS165" s="304" t="s">
        <v>693</v>
      </c>
      <c r="BT165" s="149" t="s">
        <v>3146</v>
      </c>
      <c r="BU165" s="1386"/>
      <c r="BV165" s="1476"/>
      <c r="BW165" s="1476"/>
      <c r="BX165" s="1480"/>
      <c r="BY165" s="1067"/>
      <c r="BZ165" s="1004"/>
    </row>
    <row r="166" spans="1:78" ht="167" x14ac:dyDescent="0.2">
      <c r="A166" s="1145"/>
      <c r="B166" s="1148"/>
      <c r="C166" s="1090"/>
      <c r="D166" s="1022"/>
      <c r="E166" s="1025"/>
      <c r="F166" s="1028"/>
      <c r="G166" s="1039"/>
      <c r="H166" s="1031"/>
      <c r="I166" s="995"/>
      <c r="J166" s="1465"/>
      <c r="K166" s="1258"/>
      <c r="L166" s="1039"/>
      <c r="M166" s="1084"/>
      <c r="N166" s="1081"/>
      <c r="O166" s="1471"/>
      <c r="P166" s="1081"/>
      <c r="Q166" s="1471"/>
      <c r="R166" s="995"/>
      <c r="S166" s="1057"/>
      <c r="T166" s="995"/>
      <c r="U166" s="1057"/>
      <c r="V166" s="995"/>
      <c r="W166" s="1057"/>
      <c r="X166" s="1060"/>
      <c r="Y166" s="1057"/>
      <c r="Z166" s="1057"/>
      <c r="AA166" s="1048"/>
      <c r="AB166" s="150">
        <v>4</v>
      </c>
      <c r="AC166" s="149" t="s">
        <v>695</v>
      </c>
      <c r="AD166" s="149">
        <v>5</v>
      </c>
      <c r="AE166" s="149" t="s">
        <v>696</v>
      </c>
      <c r="AF166" s="686" t="s">
        <v>697</v>
      </c>
      <c r="AG166" s="686" t="s">
        <v>264</v>
      </c>
      <c r="AH166" s="687">
        <v>0.1</v>
      </c>
      <c r="AI166" s="686" t="s">
        <v>222</v>
      </c>
      <c r="AJ166" s="687">
        <v>0.15</v>
      </c>
      <c r="AK166" s="688">
        <v>0.25</v>
      </c>
      <c r="AL166" s="689">
        <v>0.04</v>
      </c>
      <c r="AM166" s="689">
        <v>0.45</v>
      </c>
      <c r="AN166" s="690" t="s">
        <v>223</v>
      </c>
      <c r="AO166" s="690" t="s">
        <v>291</v>
      </c>
      <c r="AP166" s="690" t="s">
        <v>241</v>
      </c>
      <c r="AQ166" s="690" t="s">
        <v>226</v>
      </c>
      <c r="AR166" s="1084"/>
      <c r="AS166" s="1051"/>
      <c r="AT166" s="1051"/>
      <c r="AU166" s="1048"/>
      <c r="AV166" s="1051"/>
      <c r="AW166" s="1051"/>
      <c r="AX166" s="1048"/>
      <c r="AY166" s="1048"/>
      <c r="AZ166" s="1048"/>
      <c r="BA166" s="995"/>
      <c r="BB166" s="130"/>
      <c r="BC166" s="130"/>
      <c r="BD166" s="173" t="str">
        <f t="shared" si="24"/>
        <v/>
      </c>
      <c r="BE166" s="149"/>
      <c r="BF166" s="149"/>
      <c r="BG166" s="149"/>
      <c r="BH166" s="149"/>
      <c r="BI166" s="130"/>
      <c r="BJ166" s="130"/>
      <c r="BK166" s="130"/>
      <c r="BL166" s="130"/>
      <c r="BM166" s="155"/>
      <c r="BN166" s="155"/>
      <c r="BO166" s="155"/>
      <c r="BP166" s="155"/>
      <c r="BQ166" s="156" t="str">
        <f t="shared" si="25"/>
        <v/>
      </c>
      <c r="BR166" s="157" t="str">
        <f t="shared" si="26"/>
        <v/>
      </c>
      <c r="BS166" s="304" t="s">
        <v>695</v>
      </c>
      <c r="BT166" s="149" t="s">
        <v>3147</v>
      </c>
      <c r="BU166" s="1386"/>
      <c r="BV166" s="1476"/>
      <c r="BW166" s="1476"/>
      <c r="BX166" s="1480"/>
      <c r="BY166" s="1067"/>
      <c r="BZ166" s="1004"/>
    </row>
    <row r="167" spans="1:78" ht="15" customHeight="1" x14ac:dyDescent="0.2">
      <c r="A167" s="1145"/>
      <c r="B167" s="1148"/>
      <c r="C167" s="1090"/>
      <c r="D167" s="1022"/>
      <c r="E167" s="1025"/>
      <c r="F167" s="1028"/>
      <c r="G167" s="1039"/>
      <c r="H167" s="1031"/>
      <c r="I167" s="995"/>
      <c r="J167" s="1465"/>
      <c r="K167" s="1258"/>
      <c r="L167" s="1039"/>
      <c r="M167" s="1084"/>
      <c r="N167" s="1081"/>
      <c r="O167" s="1471"/>
      <c r="P167" s="1081"/>
      <c r="Q167" s="1471"/>
      <c r="R167" s="995"/>
      <c r="S167" s="1057"/>
      <c r="T167" s="995"/>
      <c r="U167" s="1057"/>
      <c r="V167" s="995"/>
      <c r="W167" s="1057"/>
      <c r="X167" s="1060"/>
      <c r="Y167" s="1057"/>
      <c r="Z167" s="1057"/>
      <c r="AA167" s="1048"/>
      <c r="AB167" s="150">
        <v>5</v>
      </c>
      <c r="AC167" s="149"/>
      <c r="AD167" s="149"/>
      <c r="AE167" s="149"/>
      <c r="AF167" s="145" t="str">
        <f t="shared" si="18"/>
        <v/>
      </c>
      <c r="AG167" s="151"/>
      <c r="AH167" s="146" t="str">
        <f t="shared" si="19"/>
        <v/>
      </c>
      <c r="AI167" s="151"/>
      <c r="AJ167" s="146" t="str">
        <f t="shared" si="20"/>
        <v/>
      </c>
      <c r="AK167" s="147" t="str">
        <f t="shared" si="21"/>
        <v/>
      </c>
      <c r="AL167" s="152" t="str">
        <f>IFERROR(IF(AND(AF166="Probabilidad",AF167="Probabilidad"),(AL166-(+AL166*AK167)),IF(AND(AF166="Impacto",AF167="Probabilidad"),(AL165-(+AL165*AK167)),IF(AF167="Impacto",AL166,""))),"")</f>
        <v/>
      </c>
      <c r="AM167" s="152" t="str">
        <f>IFERROR(IF(AND(AF166="Impacto",AF167="Impacto"),(AM166-(+AM166*AK167)),IF(AND(AF166="Probabilidad",AF167="Impacto"),(AM165-(+AM165*AK167)),IF(AF167="Probabilidad",AM166,""))),"")</f>
        <v/>
      </c>
      <c r="AN167" s="153"/>
      <c r="AO167" s="153"/>
      <c r="AP167" s="153"/>
      <c r="AQ167" s="153"/>
      <c r="AR167" s="1084"/>
      <c r="AS167" s="1051"/>
      <c r="AT167" s="1051"/>
      <c r="AU167" s="1048"/>
      <c r="AV167" s="1051"/>
      <c r="AW167" s="1051"/>
      <c r="AX167" s="1048"/>
      <c r="AY167" s="1048"/>
      <c r="AZ167" s="1048"/>
      <c r="BA167" s="995"/>
      <c r="BB167" s="130"/>
      <c r="BC167" s="130"/>
      <c r="BD167" s="173" t="str">
        <f t="shared" si="24"/>
        <v/>
      </c>
      <c r="BE167" s="149"/>
      <c r="BF167" s="149"/>
      <c r="BG167" s="149"/>
      <c r="BH167" s="149"/>
      <c r="BI167" s="130"/>
      <c r="BJ167" s="130"/>
      <c r="BK167" s="130"/>
      <c r="BL167" s="130"/>
      <c r="BM167" s="155"/>
      <c r="BN167" s="155"/>
      <c r="BO167" s="155"/>
      <c r="BP167" s="155"/>
      <c r="BQ167" s="156" t="str">
        <f t="shared" si="25"/>
        <v/>
      </c>
      <c r="BR167" s="157" t="str">
        <f t="shared" si="26"/>
        <v/>
      </c>
      <c r="BS167" s="304"/>
      <c r="BT167" s="149"/>
      <c r="BU167" s="1386"/>
      <c r="BV167" s="1476"/>
      <c r="BW167" s="1476"/>
      <c r="BX167" s="1480"/>
      <c r="BY167" s="1067"/>
      <c r="BZ167" s="1004"/>
    </row>
    <row r="168" spans="1:78" ht="17" thickBot="1" x14ac:dyDescent="0.25">
      <c r="A168" s="1146"/>
      <c r="B168" s="1149"/>
      <c r="C168" s="1091"/>
      <c r="D168" s="1156"/>
      <c r="E168" s="1157"/>
      <c r="F168" s="1158"/>
      <c r="G168" s="1159"/>
      <c r="H168" s="1160"/>
      <c r="I168" s="1161"/>
      <c r="J168" s="1466"/>
      <c r="K168" s="1288"/>
      <c r="L168" s="1159"/>
      <c r="M168" s="1468"/>
      <c r="N168" s="1082"/>
      <c r="O168" s="1472"/>
      <c r="P168" s="1082"/>
      <c r="Q168" s="1472"/>
      <c r="R168" s="1161"/>
      <c r="S168" s="1167"/>
      <c r="T168" s="1161"/>
      <c r="U168" s="1167"/>
      <c r="V168" s="1161"/>
      <c r="W168" s="1167"/>
      <c r="X168" s="1170"/>
      <c r="Y168" s="1167"/>
      <c r="Z168" s="1167"/>
      <c r="AA168" s="1171"/>
      <c r="AB168" s="256">
        <v>6</v>
      </c>
      <c r="AC168" s="254"/>
      <c r="AD168" s="254"/>
      <c r="AE168" s="254"/>
      <c r="AF168" s="257" t="str">
        <f t="shared" si="18"/>
        <v/>
      </c>
      <c r="AG168" s="258"/>
      <c r="AH168" s="255" t="str">
        <f t="shared" si="19"/>
        <v/>
      </c>
      <c r="AI168" s="258"/>
      <c r="AJ168" s="255" t="str">
        <f t="shared" si="20"/>
        <v/>
      </c>
      <c r="AK168" s="259" t="str">
        <f t="shared" si="21"/>
        <v/>
      </c>
      <c r="AL168" s="260" t="str">
        <f>IFERROR(IF(AND(AF167="Probabilidad",AF168="Probabilidad"),(AL167-(+AL167*AK168)),IF(AND(AF167="Impacto",AF168="Probabilidad"),(AL166-(+AL166*AK168)),IF(AF168="Impacto",AL167,""))),"")</f>
        <v/>
      </c>
      <c r="AM168" s="260" t="str">
        <f>IFERROR(IF(AND(AF167="Impacto",AF168="Impacto"),(AM167-(+AM167*AK168)),IF(AND(AF167="Probabilidad",AF168="Impacto"),(AM166-(+AM166*AK168)),IF(AF168="Probabilidad",AM167,""))),"")</f>
        <v/>
      </c>
      <c r="AN168" s="261"/>
      <c r="AO168" s="261"/>
      <c r="AP168" s="261"/>
      <c r="AQ168" s="261"/>
      <c r="AR168" s="1468"/>
      <c r="AS168" s="1183"/>
      <c r="AT168" s="1183"/>
      <c r="AU168" s="1171"/>
      <c r="AV168" s="1183"/>
      <c r="AW168" s="1183"/>
      <c r="AX168" s="1171"/>
      <c r="AY168" s="1171"/>
      <c r="AZ168" s="1171"/>
      <c r="BA168" s="1161"/>
      <c r="BB168" s="262"/>
      <c r="BC168" s="262"/>
      <c r="BD168" s="263" t="str">
        <f t="shared" si="24"/>
        <v/>
      </c>
      <c r="BE168" s="254"/>
      <c r="BF168" s="254"/>
      <c r="BG168" s="254"/>
      <c r="BH168" s="254"/>
      <c r="BI168" s="262"/>
      <c r="BJ168" s="262"/>
      <c r="BK168" s="262"/>
      <c r="BL168" s="262"/>
      <c r="BM168" s="264"/>
      <c r="BN168" s="264"/>
      <c r="BO168" s="264"/>
      <c r="BP168" s="264"/>
      <c r="BQ168" s="265" t="str">
        <f t="shared" si="25"/>
        <v/>
      </c>
      <c r="BR168" s="266" t="str">
        <f t="shared" si="26"/>
        <v/>
      </c>
      <c r="BS168" s="711"/>
      <c r="BT168" s="160"/>
      <c r="BU168" s="1474"/>
      <c r="BV168" s="1477"/>
      <c r="BW168" s="1477"/>
      <c r="BX168" s="1481"/>
      <c r="BY168" s="1068"/>
      <c r="BZ168" s="1005"/>
    </row>
    <row r="169" spans="1:78" ht="145" x14ac:dyDescent="0.2">
      <c r="A169" s="1144" t="s">
        <v>698</v>
      </c>
      <c r="B169" s="1147" t="s">
        <v>699</v>
      </c>
      <c r="C169" s="1089" t="s">
        <v>700</v>
      </c>
      <c r="D169" s="1021" t="s">
        <v>209</v>
      </c>
      <c r="E169" s="1024" t="s">
        <v>701</v>
      </c>
      <c r="F169" s="1027">
        <v>1</v>
      </c>
      <c r="G169" s="1063" t="s">
        <v>702</v>
      </c>
      <c r="H169" s="1030"/>
      <c r="I169" s="994"/>
      <c r="J169" s="1033" t="s">
        <v>703</v>
      </c>
      <c r="K169" s="1036" t="s">
        <v>213</v>
      </c>
      <c r="L169" s="1000" t="s">
        <v>314</v>
      </c>
      <c r="M169" s="1069" t="s">
        <v>704</v>
      </c>
      <c r="N169" s="1000"/>
      <c r="O169" s="1000"/>
      <c r="P169" s="1063" t="s">
        <v>705</v>
      </c>
      <c r="Q169" s="1077">
        <v>0.9</v>
      </c>
      <c r="R169" s="994" t="s">
        <v>269</v>
      </c>
      <c r="S169" s="1056">
        <f>IF(R169="Muy Alta",100%,IF(R169="Alta",80%,IF(R169="Media",60%,IF(R169="Baja",40%,IF(R169="Muy Baja",20%,"")))))</f>
        <v>0.2</v>
      </c>
      <c r="T169" s="994"/>
      <c r="U169" s="1056" t="str">
        <f>IF(T169="Catastrófico",100%,IF(T169="Mayor",80%,IF(T169="Moderado",60%,IF(T169="Menor",40%,IF(T169="Leve",20%,"")))))</f>
        <v/>
      </c>
      <c r="V169" s="994" t="s">
        <v>251</v>
      </c>
      <c r="W169" s="1056">
        <f>IF(V169="Catastrófico",100%,IF(V169="Mayor",80%,IF(V169="Moderado",60%,IF(V169="Menor",40%,IF(V169="Leve",20%,"")))))</f>
        <v>0.4</v>
      </c>
      <c r="X169" s="1059" t="str">
        <f>IF(Y169=100%,"Catastrófico",IF(Y169=80%,"Mayor",IF(Y169=60%,"Moderado",IF(Y169=40%,"Menor",IF(Y169=20%,"Leve","")))))</f>
        <v>Menor</v>
      </c>
      <c r="Y169" s="1056">
        <f>IF(AND(U169="",W169=""),"",MAX(U169,W169))</f>
        <v>0.4</v>
      </c>
      <c r="Z169" s="1056" t="str">
        <f>CONCATENATE(R169,X169)</f>
        <v>Muy BajaMenor</v>
      </c>
      <c r="AA169" s="1041" t="str">
        <f>IF(Z169="Muy AltaLeve","Alto",IF(Z169="Muy AltaMenor","Alto",IF(Z169="Muy AltaModerado","Alto",IF(Z169="Muy AltaMayor","Alto",IF(Z169="Muy AltaCatastrófico","Extremo",IF(Z169="AltaLeve","Moderado",IF(Z169="AltaMenor","Moderado",IF(Z169="AltaModerado","Alto",IF(Z169="AltaMayor","Alto",IF(Z169="AltaCatastrófico","Extremo",IF(Z169="MediaLeve","Moderado",IF(Z169="MediaMenor","Moderado",IF(Z169="MediaModerado","Moderado",IF(Z169="MediaMayor","Alto",IF(Z169="MediaCatastrófico","Extremo",IF(Z169="BajaLeve","Bajo",IF(Z169="BajaMenor","Moderado",IF(Z169="BajaModerado","Moderado",IF(Z169="BajaMayor","Alto",IF(Z169="BajaCatastrófico","Extremo",IF(Z169="Muy BajaLeve","Bajo",IF(Z169="Muy BajaMenor","Bajo",IF(Z169="Muy BajaModerado","Moderado",IF(Z169="Muy BajaMayor","Alto",IF(Z169="Muy BajaCatastrófico","Extremo","")))))))))))))))))))))))))</f>
        <v>Bajo</v>
      </c>
      <c r="AB169" s="97">
        <v>1</v>
      </c>
      <c r="AC169" s="9" t="s">
        <v>706</v>
      </c>
      <c r="AD169" s="9">
        <v>1</v>
      </c>
      <c r="AE169" s="9" t="s">
        <v>707</v>
      </c>
      <c r="AF169" s="99" t="str">
        <f t="shared" ref="AF169:AF232" si="27">IF(OR(AG169="Preventivo",AG169="Detectivo"),"Probabilidad",IF(AG169="Correctivo","Impacto",""))</f>
        <v>Probabilidad</v>
      </c>
      <c r="AG169" s="10" t="s">
        <v>221</v>
      </c>
      <c r="AH169" s="14">
        <f t="shared" ref="AH169:AH232" si="28">IF(AG169="","",IF(AG169="Preventivo",25%,IF(AG169="Detectivo",15%,IF(AG169="Correctivo",10%))))</f>
        <v>0.25</v>
      </c>
      <c r="AI169" s="10" t="s">
        <v>222</v>
      </c>
      <c r="AJ169" s="14">
        <f t="shared" ref="AJ169:AJ232" si="29">IF(AI169="Automático",25%,IF(AI169="Manual",15%,""))</f>
        <v>0.15</v>
      </c>
      <c r="AK169" s="101">
        <f t="shared" ref="AK169:AK232" si="30">IF(OR(AH169="",AJ169=""),"",AH169+AJ169)</f>
        <v>0.4</v>
      </c>
      <c r="AL169" s="100">
        <f>IFERROR(IF(AF169="Probabilidad",(S169-(+S169*AK169)),IF(AF169="Impacto",S169,"")),"")</f>
        <v>0.12</v>
      </c>
      <c r="AM169" s="100">
        <f>IFERROR(IF(AF169="Impacto",(Y169-(+Y169*AK169)),IF(AF169="Probabilidad",Y169,"")),"")</f>
        <v>0.4</v>
      </c>
      <c r="AN169" s="50" t="s">
        <v>223</v>
      </c>
      <c r="AO169" s="50" t="s">
        <v>224</v>
      </c>
      <c r="AP169" s="50" t="s">
        <v>225</v>
      </c>
      <c r="AQ169" s="50" t="s">
        <v>242</v>
      </c>
      <c r="AR169" s="1030" t="s">
        <v>708</v>
      </c>
      <c r="AS169" s="1050">
        <f>S169</f>
        <v>0.2</v>
      </c>
      <c r="AT169" s="1050">
        <f>IF(AL169="","",MIN(AL169:AL174))</f>
        <v>4.3199999999999995E-2</v>
      </c>
      <c r="AU169" s="1047" t="str">
        <f>IFERROR(IF(AT169="","",IF(AT169&lt;=0.2,"Muy Baja",IF(AT169&lt;=0.4,"Baja",IF(AT169&lt;=0.6,"Media",IF(AT169&lt;=0.8,"Alta","Muy Alta"))))),"")</f>
        <v>Muy Baja</v>
      </c>
      <c r="AV169" s="1050">
        <f>Y169</f>
        <v>0.4</v>
      </c>
      <c r="AW169" s="1050">
        <f>IF(AM169="","",MIN(AM169:AM174))</f>
        <v>0.4</v>
      </c>
      <c r="AX169" s="1047" t="str">
        <f>IFERROR(IF(AW169="","",IF(AW169&lt;=0.2,"Leve",IF(AW169&lt;=0.4,"Menor",IF(AW169&lt;=0.6,"Moderado",IF(AW169&lt;=0.8,"Mayor","Catastrófico"))))),"")</f>
        <v>Menor</v>
      </c>
      <c r="AY169" s="1047" t="str">
        <f>AA169</f>
        <v>Bajo</v>
      </c>
      <c r="AZ169" s="1047" t="str">
        <f>IFERROR(IF(OR(AND(AU169="Muy Baja",AX169="Leve"),AND(AU169="Muy Baja",AX169="Menor"),AND(AU169="Baja",AX169="Leve")),"Bajo",IF(OR(AND(AU169="Muy baja",AX169="Moderado"),AND(AU169="Baja",AX169="Menor"),AND(AU169="Baja",AX169="Moderado"),AND(AU169="Media",AX169="Leve"),AND(AU169="Media",AX169="Menor"),AND(AU169="Media",AX169="Moderado"),AND(AU169="Alta",AX169="Leve"),AND(AU169="Alta",AX169="Menor")),"Moderado",IF(OR(AND(AU169="Muy Baja",AX169="Mayor"),AND(AU169="Baja",AX169="Mayor"),AND(AU169="Media",AX169="Mayor"),AND(AU169="Alta",AX169="Moderado"),AND(AU169="Alta",AX169="Mayor"),AND(AU169="Muy Alta",AX169="Leve"),AND(AU169="Muy Alta",AX169="Menor"),AND(AU169="Muy Alta",AX169="Moderado"),AND(AU169="Muy Alta",AX169="Mayor")),"Alto",IF(OR(AND(AU169="Muy Baja",AX169="Catastrófico"),AND(AU169="Baja",AX169="Catastrófico"),AND(AU169="Media",AX169="Catastrófico"),AND(AU169="Alta",AX169="Catastrófico"),AND(AU169="Muy Alta",AX169="Catastrófico")),"Extremo","")))),"")</f>
        <v>Bajo</v>
      </c>
      <c r="BA169" s="994" t="s">
        <v>255</v>
      </c>
      <c r="BB169" s="216"/>
      <c r="BC169" s="216"/>
      <c r="BD169" s="102" t="str">
        <f>IF(SUM(BE169:BH169)=0,"",SUM(BE169:BH169))</f>
        <v/>
      </c>
      <c r="BE169" s="217"/>
      <c r="BF169" s="217"/>
      <c r="BG169" s="217"/>
      <c r="BH169" s="217"/>
      <c r="BI169" s="46"/>
      <c r="BJ169" s="46"/>
      <c r="BK169" s="46"/>
      <c r="BL169" s="46"/>
      <c r="BM169" s="48"/>
      <c r="BN169" s="48"/>
      <c r="BO169" s="48"/>
      <c r="BP169" s="48"/>
      <c r="BQ169" s="104" t="str">
        <f>IF(SUM(BM169:BP169)=0,"",SUM(BM169:BP169))</f>
        <v/>
      </c>
      <c r="BR169" s="128" t="str">
        <f t="shared" si="26"/>
        <v/>
      </c>
      <c r="BS169" s="710" t="s">
        <v>706</v>
      </c>
      <c r="BT169" s="28" t="s">
        <v>2942</v>
      </c>
      <c r="BU169" s="1063" t="s">
        <v>2945</v>
      </c>
      <c r="BV169" s="1063" t="s">
        <v>2792</v>
      </c>
      <c r="BW169" s="1063" t="s">
        <v>2866</v>
      </c>
      <c r="BX169" s="1063" t="s">
        <v>2866</v>
      </c>
      <c r="BY169" s="1066" t="s">
        <v>2946</v>
      </c>
      <c r="BZ169" s="1066"/>
    </row>
    <row r="170" spans="1:78" ht="145" x14ac:dyDescent="0.2">
      <c r="A170" s="1145"/>
      <c r="B170" s="1148"/>
      <c r="C170" s="1090"/>
      <c r="D170" s="1022"/>
      <c r="E170" s="1025"/>
      <c r="F170" s="1028"/>
      <c r="G170" s="1072"/>
      <c r="H170" s="1031"/>
      <c r="I170" s="995"/>
      <c r="J170" s="1034"/>
      <c r="K170" s="1037"/>
      <c r="L170" s="1039"/>
      <c r="M170" s="1070"/>
      <c r="N170" s="1039"/>
      <c r="O170" s="1039"/>
      <c r="P170" s="1072"/>
      <c r="Q170" s="1078"/>
      <c r="R170" s="995"/>
      <c r="S170" s="1057"/>
      <c r="T170" s="995"/>
      <c r="U170" s="1057"/>
      <c r="V170" s="995"/>
      <c r="W170" s="1057"/>
      <c r="X170" s="1060"/>
      <c r="Y170" s="1057"/>
      <c r="Z170" s="1057"/>
      <c r="AA170" s="1042"/>
      <c r="AB170" s="150">
        <v>2</v>
      </c>
      <c r="AC170" s="131" t="s">
        <v>709</v>
      </c>
      <c r="AD170" s="131">
        <v>3</v>
      </c>
      <c r="AE170" s="149" t="s">
        <v>710</v>
      </c>
      <c r="AF170" s="145" t="str">
        <f t="shared" si="27"/>
        <v>Probabilidad</v>
      </c>
      <c r="AG170" s="151" t="s">
        <v>221</v>
      </c>
      <c r="AH170" s="146">
        <f t="shared" si="28"/>
        <v>0.25</v>
      </c>
      <c r="AI170" s="151" t="s">
        <v>222</v>
      </c>
      <c r="AJ170" s="146">
        <f t="shared" si="29"/>
        <v>0.15</v>
      </c>
      <c r="AK170" s="147">
        <f t="shared" si="30"/>
        <v>0.4</v>
      </c>
      <c r="AL170" s="152">
        <f>IFERROR(IF(AND(AF169="Probabilidad",AF170="Probabilidad"),(AL169-(+AL169*AK170)),IF(AF170="Probabilidad",(S169-(+S169*AK170)),IF(AF170="Impacto",AL169,""))),"")</f>
        <v>7.1999999999999995E-2</v>
      </c>
      <c r="AM170" s="152">
        <f>IFERROR(IF(AND(AF169="Impacto",AF170="Impacto"),(AM169-(+AM169*AK170)),IF(AF170="Impacto",(Y169-(+Y169*AK170)),IF(AF170="Probabilidad",AM169,""))),"")</f>
        <v>0.4</v>
      </c>
      <c r="AN170" s="153" t="s">
        <v>223</v>
      </c>
      <c r="AO170" s="153" t="s">
        <v>240</v>
      </c>
      <c r="AP170" s="153" t="s">
        <v>225</v>
      </c>
      <c r="AQ170" s="153" t="s">
        <v>226</v>
      </c>
      <c r="AR170" s="1031"/>
      <c r="AS170" s="1051"/>
      <c r="AT170" s="1051"/>
      <c r="AU170" s="1048"/>
      <c r="AV170" s="1051"/>
      <c r="AW170" s="1051"/>
      <c r="AX170" s="1048"/>
      <c r="AY170" s="1048"/>
      <c r="AZ170" s="1048"/>
      <c r="BA170" s="995"/>
      <c r="BB170" s="129"/>
      <c r="BC170" s="129"/>
      <c r="BD170" s="148" t="str">
        <f t="shared" ref="BD170:BD222" si="31">IF(SUM(BE170:BH170)=0,"",SUM(BE170:BH170))</f>
        <v/>
      </c>
      <c r="BE170" s="154"/>
      <c r="BF170" s="154"/>
      <c r="BG170" s="154"/>
      <c r="BH170" s="154"/>
      <c r="BI170" s="130"/>
      <c r="BJ170" s="130"/>
      <c r="BK170" s="130"/>
      <c r="BL170" s="130"/>
      <c r="BM170" s="155"/>
      <c r="BN170" s="155"/>
      <c r="BO170" s="155"/>
      <c r="BP170" s="155"/>
      <c r="BQ170" s="156" t="str">
        <f>IF(SUM(BM170:BP170)=0,"",SUM(BM170:BP170))</f>
        <v/>
      </c>
      <c r="BR170" s="157" t="str">
        <f t="shared" si="26"/>
        <v/>
      </c>
      <c r="BS170" s="304" t="s">
        <v>709</v>
      </c>
      <c r="BT170" s="774" t="s">
        <v>2943</v>
      </c>
      <c r="BU170" s="1064"/>
      <c r="BV170" s="1064"/>
      <c r="BW170" s="1064"/>
      <c r="BX170" s="1064"/>
      <c r="BY170" s="1067"/>
      <c r="BZ170" s="1067"/>
    </row>
    <row r="171" spans="1:78" ht="145" x14ac:dyDescent="0.2">
      <c r="A171" s="1145"/>
      <c r="B171" s="1148"/>
      <c r="C171" s="1090"/>
      <c r="D171" s="1022"/>
      <c r="E171" s="1025"/>
      <c r="F171" s="1028"/>
      <c r="G171" s="1072"/>
      <c r="H171" s="1031"/>
      <c r="I171" s="995"/>
      <c r="J171" s="1034"/>
      <c r="K171" s="1037"/>
      <c r="L171" s="1039"/>
      <c r="M171" s="1070"/>
      <c r="N171" s="1039"/>
      <c r="O171" s="1039"/>
      <c r="P171" s="1072"/>
      <c r="Q171" s="1078"/>
      <c r="R171" s="995"/>
      <c r="S171" s="1057"/>
      <c r="T171" s="995"/>
      <c r="U171" s="1057"/>
      <c r="V171" s="995"/>
      <c r="W171" s="1057"/>
      <c r="X171" s="1060"/>
      <c r="Y171" s="1057"/>
      <c r="Z171" s="1057"/>
      <c r="AA171" s="1042"/>
      <c r="AB171" s="150">
        <v>3</v>
      </c>
      <c r="AC171" s="131" t="s">
        <v>711</v>
      </c>
      <c r="AD171" s="131">
        <v>2</v>
      </c>
      <c r="AE171" s="131" t="s">
        <v>712</v>
      </c>
      <c r="AF171" s="145" t="str">
        <f t="shared" si="27"/>
        <v>Probabilidad</v>
      </c>
      <c r="AG171" s="151" t="s">
        <v>221</v>
      </c>
      <c r="AH171" s="146">
        <f t="shared" si="28"/>
        <v>0.25</v>
      </c>
      <c r="AI171" s="151" t="s">
        <v>222</v>
      </c>
      <c r="AJ171" s="146">
        <f t="shared" si="29"/>
        <v>0.15</v>
      </c>
      <c r="AK171" s="147">
        <f t="shared" si="30"/>
        <v>0.4</v>
      </c>
      <c r="AL171" s="152">
        <f>IFERROR(IF(AND(AF170="Probabilidad",AF171="Probabilidad"),(AL170-(+AL170*AK171)),IF(AND(AF170="Impacto",AF171="Probabilidad"),(AL169-(+AL169*AK171)),IF(AF171="Impacto",AL170,""))),"")</f>
        <v>4.3199999999999995E-2</v>
      </c>
      <c r="AM171" s="152">
        <f>IFERROR(IF(AND(AF170="Impacto",AF171="Impacto"),(AM170-(+AM170*AK171)),IF(AND(AF170="Probabilidad",AF171="Impacto"),(AM169-(+AM169*AK171)),IF(AF171="Probabilidad",AM170,""))),"")</f>
        <v>0.4</v>
      </c>
      <c r="AN171" s="153" t="s">
        <v>223</v>
      </c>
      <c r="AO171" s="153" t="s">
        <v>224</v>
      </c>
      <c r="AP171" s="153" t="s">
        <v>225</v>
      </c>
      <c r="AQ171" s="153" t="s">
        <v>242</v>
      </c>
      <c r="AR171" s="1031"/>
      <c r="AS171" s="1051"/>
      <c r="AT171" s="1051"/>
      <c r="AU171" s="1048"/>
      <c r="AV171" s="1051"/>
      <c r="AW171" s="1051"/>
      <c r="AX171" s="1048"/>
      <c r="AY171" s="1048"/>
      <c r="AZ171" s="1048"/>
      <c r="BA171" s="995"/>
      <c r="BB171" s="129"/>
      <c r="BC171" s="129"/>
      <c r="BD171" s="148" t="str">
        <f t="shared" si="31"/>
        <v/>
      </c>
      <c r="BE171" s="154"/>
      <c r="BF171" s="154"/>
      <c r="BG171" s="154"/>
      <c r="BH171" s="154"/>
      <c r="BI171" s="130"/>
      <c r="BJ171" s="130"/>
      <c r="BK171" s="130"/>
      <c r="BL171" s="130"/>
      <c r="BM171" s="155"/>
      <c r="BN171" s="155"/>
      <c r="BO171" s="155"/>
      <c r="BP171" s="155"/>
      <c r="BQ171" s="156" t="str">
        <f t="shared" ref="BQ171:BQ222" si="32">IF(SUM(BM171:BP171)=0,"",SUM(BM171:BP171))</f>
        <v/>
      </c>
      <c r="BR171" s="157" t="str">
        <f t="shared" si="26"/>
        <v/>
      </c>
      <c r="BS171" s="304" t="s">
        <v>711</v>
      </c>
      <c r="BT171" s="761" t="s">
        <v>2944</v>
      </c>
      <c r="BU171" s="1064"/>
      <c r="BV171" s="1064"/>
      <c r="BW171" s="1064"/>
      <c r="BX171" s="1064"/>
      <c r="BY171" s="1067"/>
      <c r="BZ171" s="1067"/>
    </row>
    <row r="172" spans="1:78" ht="16" x14ac:dyDescent="0.2">
      <c r="A172" s="1145"/>
      <c r="B172" s="1148"/>
      <c r="C172" s="1090"/>
      <c r="D172" s="1022"/>
      <c r="E172" s="1025"/>
      <c r="F172" s="1028"/>
      <c r="G172" s="1072"/>
      <c r="H172" s="1031"/>
      <c r="I172" s="995"/>
      <c r="J172" s="1034"/>
      <c r="K172" s="1037"/>
      <c r="L172" s="1039"/>
      <c r="M172" s="1070"/>
      <c r="N172" s="1039"/>
      <c r="O172" s="1039"/>
      <c r="P172" s="1072"/>
      <c r="Q172" s="1078"/>
      <c r="R172" s="995"/>
      <c r="S172" s="1057"/>
      <c r="T172" s="995"/>
      <c r="U172" s="1057"/>
      <c r="V172" s="995"/>
      <c r="W172" s="1057"/>
      <c r="X172" s="1060"/>
      <c r="Y172" s="1057"/>
      <c r="Z172" s="1057"/>
      <c r="AA172" s="1042"/>
      <c r="AB172" s="150">
        <v>4</v>
      </c>
      <c r="AC172" s="149"/>
      <c r="AD172" s="149"/>
      <c r="AE172" s="149"/>
      <c r="AF172" s="145" t="str">
        <f t="shared" si="27"/>
        <v/>
      </c>
      <c r="AG172" s="151"/>
      <c r="AH172" s="146" t="str">
        <f t="shared" si="28"/>
        <v/>
      </c>
      <c r="AI172" s="151"/>
      <c r="AJ172" s="146" t="str">
        <f t="shared" si="29"/>
        <v/>
      </c>
      <c r="AK172" s="147" t="str">
        <f t="shared" si="30"/>
        <v/>
      </c>
      <c r="AL172" s="152" t="str">
        <f>IFERROR(IF(AND(AF171="Probabilidad",AF172="Probabilidad"),(AL171-(+AL171*AK172)),IF(AND(AF171="Impacto",AF172="Probabilidad"),(AL170-(+AL170*AK172)),IF(AF172="Impacto",AL171,""))),"")</f>
        <v/>
      </c>
      <c r="AM172" s="152" t="str">
        <f>IFERROR(IF(AND(AF171="Impacto",AF172="Impacto"),(AM171-(+AM171*AK172)),IF(AND(AF171="Probabilidad",AF172="Impacto"),(AM170-(+AM170*AK172)),IF(AF172="Probabilidad",AM171,""))),"")</f>
        <v/>
      </c>
      <c r="AN172" s="153"/>
      <c r="AO172" s="153"/>
      <c r="AP172" s="153"/>
      <c r="AQ172" s="153"/>
      <c r="AR172" s="1031"/>
      <c r="AS172" s="1051"/>
      <c r="AT172" s="1051"/>
      <c r="AU172" s="1048"/>
      <c r="AV172" s="1051"/>
      <c r="AW172" s="1051"/>
      <c r="AX172" s="1048"/>
      <c r="AY172" s="1048"/>
      <c r="AZ172" s="1048"/>
      <c r="BA172" s="995"/>
      <c r="BB172" s="129"/>
      <c r="BC172" s="129"/>
      <c r="BD172" s="148" t="str">
        <f t="shared" si="31"/>
        <v/>
      </c>
      <c r="BE172" s="154"/>
      <c r="BF172" s="154"/>
      <c r="BG172" s="154"/>
      <c r="BH172" s="154"/>
      <c r="BI172" s="130"/>
      <c r="BJ172" s="130"/>
      <c r="BK172" s="130"/>
      <c r="BL172" s="130"/>
      <c r="BM172" s="155"/>
      <c r="BN172" s="155"/>
      <c r="BO172" s="155"/>
      <c r="BP172" s="155"/>
      <c r="BQ172" s="156" t="str">
        <f t="shared" si="32"/>
        <v/>
      </c>
      <c r="BR172" s="157" t="str">
        <f t="shared" si="26"/>
        <v/>
      </c>
      <c r="BS172" s="304"/>
      <c r="BT172" s="149"/>
      <c r="BU172" s="1064"/>
      <c r="BV172" s="1064"/>
      <c r="BW172" s="1064"/>
      <c r="BX172" s="1064"/>
      <c r="BY172" s="1067"/>
      <c r="BZ172" s="1067"/>
    </row>
    <row r="173" spans="1:78" ht="16" x14ac:dyDescent="0.2">
      <c r="A173" s="1145"/>
      <c r="B173" s="1148"/>
      <c r="C173" s="1090"/>
      <c r="D173" s="1022"/>
      <c r="E173" s="1025"/>
      <c r="F173" s="1028"/>
      <c r="G173" s="1072"/>
      <c r="H173" s="1031"/>
      <c r="I173" s="995"/>
      <c r="J173" s="1034"/>
      <c r="K173" s="1037"/>
      <c r="L173" s="1039"/>
      <c r="M173" s="1070"/>
      <c r="N173" s="1039"/>
      <c r="O173" s="1039"/>
      <c r="P173" s="1072"/>
      <c r="Q173" s="1078"/>
      <c r="R173" s="995"/>
      <c r="S173" s="1057"/>
      <c r="T173" s="995"/>
      <c r="U173" s="1057"/>
      <c r="V173" s="995"/>
      <c r="W173" s="1057"/>
      <c r="X173" s="1060"/>
      <c r="Y173" s="1057"/>
      <c r="Z173" s="1057"/>
      <c r="AA173" s="1042"/>
      <c r="AB173" s="150">
        <v>5</v>
      </c>
      <c r="AC173" s="158"/>
      <c r="AD173" s="158"/>
      <c r="AE173" s="149"/>
      <c r="AF173" s="145" t="str">
        <f t="shared" si="27"/>
        <v/>
      </c>
      <c r="AG173" s="151"/>
      <c r="AH173" s="146" t="str">
        <f t="shared" si="28"/>
        <v/>
      </c>
      <c r="AI173" s="151"/>
      <c r="AJ173" s="146" t="str">
        <f t="shared" si="29"/>
        <v/>
      </c>
      <c r="AK173" s="147" t="str">
        <f t="shared" si="30"/>
        <v/>
      </c>
      <c r="AL173" s="152" t="str">
        <f>IFERROR(IF(AND(AF172="Probabilidad",AF173="Probabilidad"),(AL172-(+AL172*AK173)),IF(AND(AF172="Impacto",AF173="Probabilidad"),(AL171-(+AL171*AK173)),IF(AF173="Impacto",AL172,""))),"")</f>
        <v/>
      </c>
      <c r="AM173" s="152" t="str">
        <f>IFERROR(IF(AND(AF172="Impacto",AF173="Impacto"),(AM172-(+AM172*AK173)),IF(AND(AF172="Probabilidad",AF173="Impacto"),(AM171-(+AM171*AK173)),IF(AF173="Probabilidad",AM172,""))),"")</f>
        <v/>
      </c>
      <c r="AN173" s="153"/>
      <c r="AO173" s="153"/>
      <c r="AP173" s="153"/>
      <c r="AQ173" s="153"/>
      <c r="AR173" s="1031"/>
      <c r="AS173" s="1051"/>
      <c r="AT173" s="1051"/>
      <c r="AU173" s="1048"/>
      <c r="AV173" s="1051"/>
      <c r="AW173" s="1051"/>
      <c r="AX173" s="1048"/>
      <c r="AY173" s="1048"/>
      <c r="AZ173" s="1048"/>
      <c r="BA173" s="995"/>
      <c r="BB173" s="129"/>
      <c r="BC173" s="129"/>
      <c r="BD173" s="148" t="str">
        <f t="shared" si="31"/>
        <v/>
      </c>
      <c r="BE173" s="154"/>
      <c r="BF173" s="154"/>
      <c r="BG173" s="154"/>
      <c r="BH173" s="154"/>
      <c r="BI173" s="130"/>
      <c r="BJ173" s="130"/>
      <c r="BK173" s="130"/>
      <c r="BL173" s="130"/>
      <c r="BM173" s="155"/>
      <c r="BN173" s="155"/>
      <c r="BO173" s="155"/>
      <c r="BP173" s="155"/>
      <c r="BQ173" s="156" t="str">
        <f t="shared" si="32"/>
        <v/>
      </c>
      <c r="BR173" s="157" t="str">
        <f t="shared" si="26"/>
        <v/>
      </c>
      <c r="BS173" s="304"/>
      <c r="BT173" s="149"/>
      <c r="BU173" s="1064"/>
      <c r="BV173" s="1064"/>
      <c r="BW173" s="1064"/>
      <c r="BX173" s="1064"/>
      <c r="BY173" s="1067"/>
      <c r="BZ173" s="1067"/>
    </row>
    <row r="174" spans="1:78" ht="17" thickBot="1" x14ac:dyDescent="0.25">
      <c r="A174" s="1145"/>
      <c r="B174" s="1148"/>
      <c r="C174" s="1090"/>
      <c r="D174" s="1023"/>
      <c r="E174" s="1026"/>
      <c r="F174" s="1029"/>
      <c r="G174" s="1073"/>
      <c r="H174" s="1032"/>
      <c r="I174" s="996"/>
      <c r="J174" s="1035"/>
      <c r="K174" s="1038"/>
      <c r="L174" s="1040"/>
      <c r="M174" s="1071"/>
      <c r="N174" s="1040"/>
      <c r="O174" s="1040"/>
      <c r="P174" s="1073"/>
      <c r="Q174" s="1079"/>
      <c r="R174" s="996"/>
      <c r="S174" s="1058"/>
      <c r="T174" s="996"/>
      <c r="U174" s="1058"/>
      <c r="V174" s="996"/>
      <c r="W174" s="1058"/>
      <c r="X174" s="1061"/>
      <c r="Y174" s="1058"/>
      <c r="Z174" s="1058"/>
      <c r="AA174" s="1043"/>
      <c r="AB174" s="162">
        <v>6</v>
      </c>
      <c r="AC174" s="160"/>
      <c r="AD174" s="160"/>
      <c r="AE174" s="160"/>
      <c r="AF174" s="175" t="str">
        <f t="shared" si="27"/>
        <v/>
      </c>
      <c r="AG174" s="163"/>
      <c r="AH174" s="161" t="str">
        <f t="shared" si="28"/>
        <v/>
      </c>
      <c r="AI174" s="163"/>
      <c r="AJ174" s="161" t="str">
        <f t="shared" si="29"/>
        <v/>
      </c>
      <c r="AK174" s="164" t="str">
        <f t="shared" si="30"/>
        <v/>
      </c>
      <c r="AL174" s="220" t="str">
        <f>IFERROR(IF(AND(AF173="Probabilidad",AF174="Probabilidad"),(AL173-(+AL173*AK174)),IF(AND(AF173="Impacto",AF174="Probabilidad"),(AL172-(+AL172*AK174)),IF(AF174="Impacto",AL173,""))),"")</f>
        <v/>
      </c>
      <c r="AM174" s="220" t="str">
        <f>IFERROR(IF(AND(AF173="Impacto",AF174="Impacto"),(AM173-(+AM173*AK174)),IF(AND(AF173="Probabilidad",AF174="Impacto"),(AM172-(+AM172*AK174)),IF(AF174="Probabilidad",AM173,""))),"")</f>
        <v/>
      </c>
      <c r="AN174" s="221"/>
      <c r="AO174" s="221"/>
      <c r="AP174" s="221"/>
      <c r="AQ174" s="221"/>
      <c r="AR174" s="1032"/>
      <c r="AS174" s="1052"/>
      <c r="AT174" s="1052"/>
      <c r="AU174" s="1049"/>
      <c r="AV174" s="1052"/>
      <c r="AW174" s="1052"/>
      <c r="AX174" s="1049"/>
      <c r="AY174" s="1049"/>
      <c r="AZ174" s="1049"/>
      <c r="BA174" s="996"/>
      <c r="BB174" s="165"/>
      <c r="BC174" s="165"/>
      <c r="BD174" s="159" t="str">
        <f t="shared" si="31"/>
        <v/>
      </c>
      <c r="BE174" s="166"/>
      <c r="BF174" s="166"/>
      <c r="BG174" s="166"/>
      <c r="BH174" s="166"/>
      <c r="BI174" s="167"/>
      <c r="BJ174" s="167"/>
      <c r="BK174" s="167"/>
      <c r="BL174" s="167"/>
      <c r="BM174" s="168"/>
      <c r="BN174" s="168"/>
      <c r="BO174" s="168"/>
      <c r="BP174" s="168"/>
      <c r="BQ174" s="169" t="str">
        <f t="shared" si="32"/>
        <v/>
      </c>
      <c r="BR174" s="170" t="str">
        <f t="shared" si="26"/>
        <v/>
      </c>
      <c r="BS174" s="711"/>
      <c r="BT174" s="160"/>
      <c r="BU174" s="1065"/>
      <c r="BV174" s="1065"/>
      <c r="BW174" s="1065"/>
      <c r="BX174" s="1065"/>
      <c r="BY174" s="1068"/>
      <c r="BZ174" s="1068"/>
    </row>
    <row r="175" spans="1:78" ht="145" x14ac:dyDescent="0.2">
      <c r="A175" s="1145"/>
      <c r="B175" s="1148"/>
      <c r="C175" s="1090"/>
      <c r="D175" s="1021" t="s">
        <v>209</v>
      </c>
      <c r="E175" s="1024" t="s">
        <v>701</v>
      </c>
      <c r="F175" s="1027">
        <v>2</v>
      </c>
      <c r="G175" s="1000" t="s">
        <v>713</v>
      </c>
      <c r="H175" s="1030"/>
      <c r="I175" s="994"/>
      <c r="J175" s="1033" t="s">
        <v>714</v>
      </c>
      <c r="K175" s="1036" t="s">
        <v>213</v>
      </c>
      <c r="L175" s="1000" t="s">
        <v>314</v>
      </c>
      <c r="M175" s="1069" t="s">
        <v>715</v>
      </c>
      <c r="N175" s="1000"/>
      <c r="O175" s="1000"/>
      <c r="P175" s="1000" t="s">
        <v>716</v>
      </c>
      <c r="Q175" s="1204">
        <v>0.9</v>
      </c>
      <c r="R175" s="994" t="s">
        <v>250</v>
      </c>
      <c r="S175" s="1056">
        <f>IF(R175="Muy Alta",100%,IF(R175="Alta",80%,IF(R175="Media",60%,IF(R175="Baja",40%,IF(R175="Muy Baja",20%,"")))))</f>
        <v>0.4</v>
      </c>
      <c r="T175" s="994"/>
      <c r="U175" s="1056" t="str">
        <f>IF(T175="Catastrófico",100%,IF(T175="Mayor",80%,IF(T175="Moderado",60%,IF(T175="Menor",40%,IF(T175="Leve",20%,"")))))</f>
        <v/>
      </c>
      <c r="V175" s="994" t="s">
        <v>218</v>
      </c>
      <c r="W175" s="1056">
        <f>IF(V175="Catastrófico",100%,IF(V175="Mayor",80%,IF(V175="Moderado",60%,IF(V175="Menor",40%,IF(V175="Leve",20%,"")))))</f>
        <v>0.6</v>
      </c>
      <c r="X175" s="1059" t="str">
        <f>IF(Y175=100%,"Catastrófico",IF(Y175=80%,"Mayor",IF(Y175=60%,"Moderado",IF(Y175=40%,"Menor",IF(Y175=20%,"Leve","")))))</f>
        <v>Moderado</v>
      </c>
      <c r="Y175" s="1056">
        <f>IF(AND(U175="",W175=""),"",MAX(U175,W175))</f>
        <v>0.6</v>
      </c>
      <c r="Z175" s="1056" t="str">
        <f>CONCATENATE(R175,X175)</f>
        <v>BajaModerado</v>
      </c>
      <c r="AA175" s="1047" t="str">
        <f>IF(Z175="Muy AltaLeve","Alto",IF(Z175="Muy AltaMenor","Alto",IF(Z175="Muy AltaModerado","Alto",IF(Z175="Muy AltaMayor","Alto",IF(Z175="Muy AltaCatastrófico","Extremo",IF(Z175="AltaLeve","Moderado",IF(Z175="AltaMenor","Moderado",IF(Z175="AltaModerado","Alto",IF(Z175="AltaMayor","Alto",IF(Z175="AltaCatastrófico","Extremo",IF(Z175="MediaLeve","Moderado",IF(Z175="MediaMenor","Moderado",IF(Z175="MediaModerado","Moderado",IF(Z175="MediaMayor","Alto",IF(Z175="MediaCatastrófico","Extremo",IF(Z175="BajaLeve","Bajo",IF(Z175="BajaMenor","Moderado",IF(Z175="BajaModerado","Moderado",IF(Z175="BajaMayor","Alto",IF(Z175="BajaCatastrófico","Extremo",IF(Z175="Muy BajaLeve","Bajo",IF(Z175="Muy BajaMenor","Bajo",IF(Z175="Muy BajaModerado","Moderado",IF(Z175="Muy BajaMayor","Alto",IF(Z175="Muy BajaCatastrófico","Extremo","")))))))))))))))))))))))))</f>
        <v>Moderado</v>
      </c>
      <c r="AB175" s="97">
        <v>1</v>
      </c>
      <c r="AC175" s="12" t="s">
        <v>717</v>
      </c>
      <c r="AD175" s="12">
        <v>1</v>
      </c>
      <c r="AE175" s="12" t="s">
        <v>718</v>
      </c>
      <c r="AF175" s="99" t="str">
        <f t="shared" si="27"/>
        <v>Probabilidad</v>
      </c>
      <c r="AG175" s="10" t="s">
        <v>221</v>
      </c>
      <c r="AH175" s="14">
        <f t="shared" si="28"/>
        <v>0.25</v>
      </c>
      <c r="AI175" s="10" t="s">
        <v>222</v>
      </c>
      <c r="AJ175" s="14">
        <f t="shared" si="29"/>
        <v>0.15</v>
      </c>
      <c r="AK175" s="101">
        <f t="shared" si="30"/>
        <v>0.4</v>
      </c>
      <c r="AL175" s="100">
        <f>IFERROR(IF(AF175="Probabilidad",(S175-(+S175*AK175)),IF(AF175="Impacto",S175,"")),"")</f>
        <v>0.24</v>
      </c>
      <c r="AM175" s="100">
        <f>IFERROR(IF(AF175="Impacto",(Y175-(+Y175*AK175)),IF(AF175="Probabilidad",Y175,"")),"")</f>
        <v>0.6</v>
      </c>
      <c r="AN175" s="50" t="s">
        <v>223</v>
      </c>
      <c r="AO175" s="50" t="s">
        <v>224</v>
      </c>
      <c r="AP175" s="50" t="s">
        <v>225</v>
      </c>
      <c r="AQ175" s="50" t="s">
        <v>226</v>
      </c>
      <c r="AR175" s="1062" t="s">
        <v>719</v>
      </c>
      <c r="AS175" s="1050">
        <f>S175</f>
        <v>0.4</v>
      </c>
      <c r="AT175" s="1050">
        <f>IF(AL175="","",MIN(AL175:AL180))</f>
        <v>0.11759999999999998</v>
      </c>
      <c r="AU175" s="1047" t="str">
        <f>IFERROR(IF(AT175="","",IF(AT175&lt;=0.2,"Muy Baja",IF(AT175&lt;=0.4,"Baja",IF(AT175&lt;=0.6,"Media",IF(AT175&lt;=0.8,"Alta","Muy Alta"))))),"")</f>
        <v>Muy Baja</v>
      </c>
      <c r="AV175" s="1050">
        <f>Y175</f>
        <v>0.6</v>
      </c>
      <c r="AW175" s="1050">
        <f>IF(AM175="","",MIN(AM175:AM180))</f>
        <v>0.6</v>
      </c>
      <c r="AX175" s="1047" t="str">
        <f>IFERROR(IF(AW175="","",IF(AW175&lt;=0.2,"Leve",IF(AW175&lt;=0.4,"Menor",IF(AW175&lt;=0.6,"Moderado",IF(AW175&lt;=0.8,"Mayor","Catastrófico"))))),"")</f>
        <v>Moderado</v>
      </c>
      <c r="AY175" s="1047" t="str">
        <f>AA175</f>
        <v>Moderado</v>
      </c>
      <c r="AZ175" s="1047" t="str">
        <f>IFERROR(IF(OR(AND(AU175="Muy Baja",AX175="Leve"),AND(AU175="Muy Baja",AX175="Menor"),AND(AU175="Baja",AX175="Leve")),"Bajo",IF(OR(AND(AU175="Muy baja",AX175="Moderado"),AND(AU175="Baja",AX175="Menor"),AND(AU175="Baja",AX175="Moderado"),AND(AU175="Media",AX175="Leve"),AND(AU175="Media",AX175="Menor"),AND(AU175="Media",AX175="Moderado"),AND(AU175="Alta",AX175="Leve"),AND(AU175="Alta",AX175="Menor")),"Moderado",IF(OR(AND(AU175="Muy Baja",AX175="Mayor"),AND(AU175="Baja",AX175="Mayor"),AND(AU175="Media",AX175="Mayor"),AND(AU175="Alta",AX175="Moderado"),AND(AU175="Alta",AX175="Mayor"),AND(AU175="Muy Alta",AX175="Leve"),AND(AU175="Muy Alta",AX175="Menor"),AND(AU175="Muy Alta",AX175="Moderado"),AND(AU175="Muy Alta",AX175="Mayor")),"Alto",IF(OR(AND(AU175="Muy Baja",AX175="Catastrófico"),AND(AU175="Baja",AX175="Catastrófico"),AND(AU175="Media",AX175="Catastrófico"),AND(AU175="Alta",AX175="Catastrófico"),AND(AU175="Muy Alta",AX175="Catastrófico")),"Extremo","")))),"")</f>
        <v>Moderado</v>
      </c>
      <c r="BA175" s="994" t="s">
        <v>228</v>
      </c>
      <c r="BB175" s="46" t="s">
        <v>720</v>
      </c>
      <c r="BC175" s="46" t="s">
        <v>721</v>
      </c>
      <c r="BD175" s="103">
        <f t="shared" si="31"/>
        <v>2</v>
      </c>
      <c r="BE175" s="9"/>
      <c r="BF175" s="9">
        <v>1</v>
      </c>
      <c r="BG175" s="9"/>
      <c r="BH175" s="9">
        <v>1</v>
      </c>
      <c r="BI175" s="46" t="s">
        <v>722</v>
      </c>
      <c r="BJ175" s="46" t="s">
        <v>723</v>
      </c>
      <c r="BK175" s="46" t="s">
        <v>2947</v>
      </c>
      <c r="BL175" s="11" t="s">
        <v>2948</v>
      </c>
      <c r="BM175" s="663">
        <v>1</v>
      </c>
      <c r="BN175" s="48">
        <v>0</v>
      </c>
      <c r="BO175" s="48"/>
      <c r="BP175" s="48">
        <v>0</v>
      </c>
      <c r="BQ175" s="104">
        <f t="shared" si="32"/>
        <v>1</v>
      </c>
      <c r="BR175" s="128">
        <f t="shared" si="26"/>
        <v>0.5</v>
      </c>
      <c r="BS175" s="710" t="s">
        <v>717</v>
      </c>
      <c r="BT175" s="7" t="s">
        <v>2949</v>
      </c>
      <c r="BU175" s="1000" t="s">
        <v>2952</v>
      </c>
      <c r="BV175" s="1063" t="s">
        <v>2792</v>
      </c>
      <c r="BW175" s="1063" t="s">
        <v>2866</v>
      </c>
      <c r="BX175" s="1063" t="s">
        <v>2866</v>
      </c>
      <c r="BY175" s="1003" t="s">
        <v>2953</v>
      </c>
      <c r="BZ175" s="1003"/>
    </row>
    <row r="176" spans="1:78" ht="126.75" customHeight="1" x14ac:dyDescent="0.2">
      <c r="A176" s="1145"/>
      <c r="B176" s="1148"/>
      <c r="C176" s="1090"/>
      <c r="D176" s="1022"/>
      <c r="E176" s="1025"/>
      <c r="F176" s="1028"/>
      <c r="G176" s="1039"/>
      <c r="H176" s="1031"/>
      <c r="I176" s="995"/>
      <c r="J176" s="1034"/>
      <c r="K176" s="1037"/>
      <c r="L176" s="1039"/>
      <c r="M176" s="1070"/>
      <c r="N176" s="1039"/>
      <c r="O176" s="1039"/>
      <c r="P176" s="1039"/>
      <c r="Q176" s="1205"/>
      <c r="R176" s="995"/>
      <c r="S176" s="1057"/>
      <c r="T176" s="995"/>
      <c r="U176" s="1057"/>
      <c r="V176" s="995"/>
      <c r="W176" s="1057"/>
      <c r="X176" s="1060"/>
      <c r="Y176" s="1057"/>
      <c r="Z176" s="1057"/>
      <c r="AA176" s="1048"/>
      <c r="AB176" s="150">
        <v>2</v>
      </c>
      <c r="AC176" s="149" t="s">
        <v>724</v>
      </c>
      <c r="AD176" s="149">
        <v>2</v>
      </c>
      <c r="AE176" s="149" t="s">
        <v>725</v>
      </c>
      <c r="AF176" s="171" t="str">
        <f>IF(OR(AG176="Preventivo",AG176="Detectivo"),"Probabilidad",IF(AG176="Correctivo","Impacto",""))</f>
        <v>Probabilidad</v>
      </c>
      <c r="AG176" s="153" t="s">
        <v>281</v>
      </c>
      <c r="AH176" s="146">
        <f t="shared" si="28"/>
        <v>0.15</v>
      </c>
      <c r="AI176" s="153" t="s">
        <v>222</v>
      </c>
      <c r="AJ176" s="146">
        <f t="shared" si="29"/>
        <v>0.15</v>
      </c>
      <c r="AK176" s="147">
        <f t="shared" si="30"/>
        <v>0.3</v>
      </c>
      <c r="AL176" s="172">
        <f>IFERROR(IF(AND(AF175="Probabilidad",AF176="Probabilidad"),(AL175-(+AL175*AK176)),IF(AF176="Probabilidad",(S175-(+S175*AK176)),IF(AF176="Impacto",AL175,""))),"")</f>
        <v>0.16799999999999998</v>
      </c>
      <c r="AM176" s="172">
        <f>IFERROR(IF(AND(AF175="Impacto",AF176="Impacto"),(AM175-(+AM175*AK176)),IF(AF176="Impacto",(Y175-(+Y175*AK176)),IF(AF176="Probabilidad",AM175,""))),"")</f>
        <v>0.6</v>
      </c>
      <c r="AN176" s="153" t="s">
        <v>223</v>
      </c>
      <c r="AO176" s="153" t="s">
        <v>291</v>
      </c>
      <c r="AP176" s="153" t="s">
        <v>225</v>
      </c>
      <c r="AQ176" s="153" t="s">
        <v>226</v>
      </c>
      <c r="AR176" s="1031"/>
      <c r="AS176" s="1051"/>
      <c r="AT176" s="1051"/>
      <c r="AU176" s="1048"/>
      <c r="AV176" s="1051"/>
      <c r="AW176" s="1051"/>
      <c r="AX176" s="1048"/>
      <c r="AY176" s="1048"/>
      <c r="AZ176" s="1048"/>
      <c r="BA176" s="995"/>
      <c r="BB176" s="130"/>
      <c r="BC176" s="130"/>
      <c r="BD176" s="173" t="str">
        <f t="shared" si="31"/>
        <v/>
      </c>
      <c r="BE176" s="149"/>
      <c r="BF176" s="149"/>
      <c r="BG176" s="149"/>
      <c r="BH176" s="149"/>
      <c r="BI176" s="130"/>
      <c r="BJ176" s="130"/>
      <c r="BK176" s="130"/>
      <c r="BL176" s="130"/>
      <c r="BM176" s="155"/>
      <c r="BN176" s="155"/>
      <c r="BO176" s="155"/>
      <c r="BP176" s="155"/>
      <c r="BQ176" s="156" t="str">
        <f t="shared" si="32"/>
        <v/>
      </c>
      <c r="BR176" s="157" t="str">
        <f t="shared" si="26"/>
        <v/>
      </c>
      <c r="BS176" s="304" t="s">
        <v>724</v>
      </c>
      <c r="BT176" s="774" t="s">
        <v>2950</v>
      </c>
      <c r="BU176" s="1001"/>
      <c r="BV176" s="1064"/>
      <c r="BW176" s="1064"/>
      <c r="BX176" s="1064"/>
      <c r="BY176" s="1004"/>
      <c r="BZ176" s="1004"/>
    </row>
    <row r="177" spans="1:78" ht="126.75" customHeight="1" x14ac:dyDescent="0.2">
      <c r="A177" s="1145"/>
      <c r="B177" s="1148"/>
      <c r="C177" s="1090"/>
      <c r="D177" s="1022"/>
      <c r="E177" s="1025"/>
      <c r="F177" s="1028"/>
      <c r="G177" s="1039"/>
      <c r="H177" s="1031"/>
      <c r="I177" s="995"/>
      <c r="J177" s="1034"/>
      <c r="K177" s="1037"/>
      <c r="L177" s="1039"/>
      <c r="M177" s="1070"/>
      <c r="N177" s="1039"/>
      <c r="O177" s="1039"/>
      <c r="P177" s="1039"/>
      <c r="Q177" s="1205"/>
      <c r="R177" s="995"/>
      <c r="S177" s="1057"/>
      <c r="T177" s="995"/>
      <c r="U177" s="1057"/>
      <c r="V177" s="995"/>
      <c r="W177" s="1057"/>
      <c r="X177" s="1060"/>
      <c r="Y177" s="1057"/>
      <c r="Z177" s="1057"/>
      <c r="AA177" s="1048"/>
      <c r="AB177" s="150">
        <v>3</v>
      </c>
      <c r="AC177" s="131" t="s">
        <v>726</v>
      </c>
      <c r="AD177" s="131">
        <v>2</v>
      </c>
      <c r="AE177" s="149" t="s">
        <v>727</v>
      </c>
      <c r="AF177" s="145" t="str">
        <f>IF(OR(AG177="Preventivo",AG177="Detectivo"),"Probabilidad",IF(AG177="Correctivo","Impacto",""))</f>
        <v>Probabilidad</v>
      </c>
      <c r="AG177" s="151" t="s">
        <v>281</v>
      </c>
      <c r="AH177" s="146">
        <f t="shared" si="28"/>
        <v>0.15</v>
      </c>
      <c r="AI177" s="151" t="s">
        <v>222</v>
      </c>
      <c r="AJ177" s="146">
        <f t="shared" si="29"/>
        <v>0.15</v>
      </c>
      <c r="AK177" s="147">
        <f t="shared" si="30"/>
        <v>0.3</v>
      </c>
      <c r="AL177" s="152">
        <f>IFERROR(IF(AND(AF176="Probabilidad",AF177="Probabilidad"),(AL176-(+AL176*AK177)),IF(AND(AF176="Impacto",AF177="Probabilidad"),(AL175-(+AL175*AK177)),IF(AF177="Impacto",AL176,""))),"")</f>
        <v>0.11759999999999998</v>
      </c>
      <c r="AM177" s="152">
        <f>IFERROR(IF(AND(AF176="Impacto",AF177="Impacto"),(AM176-(+AM176*AK177)),IF(AND(AF176="Probabilidad",AF177="Impacto"),(AM175-(+AM175*AK177)),IF(AF177="Probabilidad",AM176,""))),"")</f>
        <v>0.6</v>
      </c>
      <c r="AN177" s="153" t="s">
        <v>223</v>
      </c>
      <c r="AO177" s="153" t="s">
        <v>291</v>
      </c>
      <c r="AP177" s="153" t="s">
        <v>225</v>
      </c>
      <c r="AQ177" s="153" t="s">
        <v>226</v>
      </c>
      <c r="AR177" s="1031"/>
      <c r="AS177" s="1051"/>
      <c r="AT177" s="1051"/>
      <c r="AU177" s="1048"/>
      <c r="AV177" s="1051"/>
      <c r="AW177" s="1051"/>
      <c r="AX177" s="1048"/>
      <c r="AY177" s="1048"/>
      <c r="AZ177" s="1048"/>
      <c r="BA177" s="995"/>
      <c r="BB177" s="130"/>
      <c r="BC177" s="130"/>
      <c r="BD177" s="173" t="str">
        <f t="shared" si="31"/>
        <v/>
      </c>
      <c r="BE177" s="149"/>
      <c r="BF177" s="149"/>
      <c r="BG177" s="149"/>
      <c r="BH177" s="149"/>
      <c r="BI177" s="130"/>
      <c r="BJ177" s="130"/>
      <c r="BK177" s="130"/>
      <c r="BL177" s="130"/>
      <c r="BM177" s="155"/>
      <c r="BN177" s="155"/>
      <c r="BO177" s="155"/>
      <c r="BP177" s="155"/>
      <c r="BQ177" s="156" t="str">
        <f t="shared" si="32"/>
        <v/>
      </c>
      <c r="BR177" s="157" t="str">
        <f t="shared" si="26"/>
        <v/>
      </c>
      <c r="BS177" s="304" t="s">
        <v>726</v>
      </c>
      <c r="BT177" s="774" t="s">
        <v>2951</v>
      </c>
      <c r="BU177" s="1001"/>
      <c r="BV177" s="1064"/>
      <c r="BW177" s="1064"/>
      <c r="BX177" s="1064"/>
      <c r="BY177" s="1004"/>
      <c r="BZ177" s="1004"/>
    </row>
    <row r="178" spans="1:78" ht="16" x14ac:dyDescent="0.2">
      <c r="A178" s="1145"/>
      <c r="B178" s="1148"/>
      <c r="C178" s="1090"/>
      <c r="D178" s="1022"/>
      <c r="E178" s="1025"/>
      <c r="F178" s="1028"/>
      <c r="G178" s="1039"/>
      <c r="H178" s="1031"/>
      <c r="I178" s="995"/>
      <c r="J178" s="1034"/>
      <c r="K178" s="1037"/>
      <c r="L178" s="1039"/>
      <c r="M178" s="1070"/>
      <c r="N178" s="1039"/>
      <c r="O178" s="1039"/>
      <c r="P178" s="1039"/>
      <c r="Q178" s="1205"/>
      <c r="R178" s="995"/>
      <c r="S178" s="1057"/>
      <c r="T178" s="995"/>
      <c r="U178" s="1057"/>
      <c r="V178" s="995"/>
      <c r="W178" s="1057"/>
      <c r="X178" s="1060"/>
      <c r="Y178" s="1057"/>
      <c r="Z178" s="1057"/>
      <c r="AA178" s="1048"/>
      <c r="AB178" s="150">
        <v>4</v>
      </c>
      <c r="AC178" s="158"/>
      <c r="AD178" s="158"/>
      <c r="AE178" s="149"/>
      <c r="AF178" s="145" t="str">
        <f t="shared" si="27"/>
        <v/>
      </c>
      <c r="AG178" s="151"/>
      <c r="AH178" s="540" t="str">
        <f t="shared" si="28"/>
        <v/>
      </c>
      <c r="AI178" s="151"/>
      <c r="AJ178" s="540" t="str">
        <f t="shared" si="29"/>
        <v/>
      </c>
      <c r="AK178" s="541" t="str">
        <f t="shared" si="30"/>
        <v/>
      </c>
      <c r="AL178" s="152" t="str">
        <f>IFERROR(IF(AND(AF177="Probabilidad",AF178="Probabilidad"),(AL177-(+AL177*AK178)),IF(AND(AF177="Impacto",AF178="Probabilidad"),(AL176-(+AL176*AK178)),IF(AF178="Impacto",AL177,""))),"")</f>
        <v/>
      </c>
      <c r="AM178" s="152" t="str">
        <f>IFERROR(IF(AND(AF177="Impacto",AF178="Impacto"),(AM177-(+AM177*AK178)),IF(AND(AF177="Probabilidad",AF178="Impacto"),(AM176-(+AM176*AK178)),IF(AF178="Probabilidad",AM177,""))),"")</f>
        <v/>
      </c>
      <c r="AN178" s="151"/>
      <c r="AO178" s="151"/>
      <c r="AP178" s="151"/>
      <c r="AQ178" s="151"/>
      <c r="AR178" s="1031"/>
      <c r="AS178" s="1051"/>
      <c r="AT178" s="1051"/>
      <c r="AU178" s="1048"/>
      <c r="AV178" s="1051"/>
      <c r="AW178" s="1051"/>
      <c r="AX178" s="1048"/>
      <c r="AY178" s="1048"/>
      <c r="AZ178" s="1048"/>
      <c r="BA178" s="995"/>
      <c r="BB178" s="130"/>
      <c r="BC178" s="130"/>
      <c r="BD178" s="173" t="str">
        <f t="shared" si="31"/>
        <v/>
      </c>
      <c r="BE178" s="149"/>
      <c r="BF178" s="149"/>
      <c r="BG178" s="149"/>
      <c r="BH178" s="149"/>
      <c r="BI178" s="130"/>
      <c r="BJ178" s="130"/>
      <c r="BK178" s="130"/>
      <c r="BL178" s="130"/>
      <c r="BM178" s="155"/>
      <c r="BN178" s="155"/>
      <c r="BO178" s="155"/>
      <c r="BP178" s="155"/>
      <c r="BQ178" s="156" t="str">
        <f t="shared" si="32"/>
        <v/>
      </c>
      <c r="BR178" s="157" t="str">
        <f t="shared" si="26"/>
        <v/>
      </c>
      <c r="BS178" s="304"/>
      <c r="BT178" s="149"/>
      <c r="BU178" s="1001"/>
      <c r="BV178" s="1064"/>
      <c r="BW178" s="1064"/>
      <c r="BX178" s="1064"/>
      <c r="BY178" s="1004"/>
      <c r="BZ178" s="1004"/>
    </row>
    <row r="179" spans="1:78" ht="16" x14ac:dyDescent="0.2">
      <c r="A179" s="1145"/>
      <c r="B179" s="1148"/>
      <c r="C179" s="1090"/>
      <c r="D179" s="1022"/>
      <c r="E179" s="1025"/>
      <c r="F179" s="1028"/>
      <c r="G179" s="1039"/>
      <c r="H179" s="1031"/>
      <c r="I179" s="995"/>
      <c r="J179" s="1034"/>
      <c r="K179" s="1037"/>
      <c r="L179" s="1039"/>
      <c r="M179" s="1070"/>
      <c r="N179" s="1039"/>
      <c r="O179" s="1039"/>
      <c r="P179" s="1039"/>
      <c r="Q179" s="1205"/>
      <c r="R179" s="995"/>
      <c r="S179" s="1057"/>
      <c r="T179" s="995"/>
      <c r="U179" s="1057"/>
      <c r="V179" s="995"/>
      <c r="W179" s="1057"/>
      <c r="X179" s="1060"/>
      <c r="Y179" s="1057"/>
      <c r="Z179" s="1057"/>
      <c r="AA179" s="1048"/>
      <c r="AB179" s="150">
        <v>5</v>
      </c>
      <c r="AC179" s="174"/>
      <c r="AD179" s="174"/>
      <c r="AE179" s="149"/>
      <c r="AF179" s="145" t="str">
        <f t="shared" si="27"/>
        <v/>
      </c>
      <c r="AG179" s="151"/>
      <c r="AH179" s="146" t="str">
        <f t="shared" si="28"/>
        <v/>
      </c>
      <c r="AI179" s="151"/>
      <c r="AJ179" s="146" t="str">
        <f t="shared" si="29"/>
        <v/>
      </c>
      <c r="AK179" s="147" t="str">
        <f t="shared" si="30"/>
        <v/>
      </c>
      <c r="AL179" s="152" t="str">
        <f>IFERROR(IF(AND(AF178="Probabilidad",AF179="Probabilidad"),(AL178-(+AL178*AK179)),IF(AND(AF178="Impacto",AF179="Probabilidad"),(AL177-(+AL177*AK179)),IF(AF179="Impacto",AL178,""))),"")</f>
        <v/>
      </c>
      <c r="AM179" s="152" t="str">
        <f>IFERROR(IF(AND(AF178="Impacto",AF179="Impacto"),(AM178-(+AM178*AK179)),IF(AND(AF178="Probabilidad",AF179="Impacto"),(AM177-(+AM177*AK179)),IF(AF179="Probabilidad",AM178,""))),"")</f>
        <v/>
      </c>
      <c r="AN179" s="153"/>
      <c r="AO179" s="153"/>
      <c r="AP179" s="153"/>
      <c r="AQ179" s="153"/>
      <c r="AR179" s="1031"/>
      <c r="AS179" s="1051"/>
      <c r="AT179" s="1051"/>
      <c r="AU179" s="1048"/>
      <c r="AV179" s="1051"/>
      <c r="AW179" s="1051"/>
      <c r="AX179" s="1048"/>
      <c r="AY179" s="1048"/>
      <c r="AZ179" s="1048"/>
      <c r="BA179" s="995"/>
      <c r="BB179" s="130"/>
      <c r="BC179" s="130"/>
      <c r="BD179" s="173" t="str">
        <f t="shared" si="31"/>
        <v/>
      </c>
      <c r="BE179" s="149"/>
      <c r="BF179" s="149"/>
      <c r="BG179" s="149"/>
      <c r="BH179" s="149"/>
      <c r="BI179" s="130"/>
      <c r="BJ179" s="130"/>
      <c r="BK179" s="130"/>
      <c r="BL179" s="130"/>
      <c r="BM179" s="155"/>
      <c r="BN179" s="155"/>
      <c r="BO179" s="155"/>
      <c r="BP179" s="155"/>
      <c r="BQ179" s="156" t="str">
        <f t="shared" si="32"/>
        <v/>
      </c>
      <c r="BR179" s="157" t="str">
        <f t="shared" si="26"/>
        <v/>
      </c>
      <c r="BS179" s="304"/>
      <c r="BT179" s="149"/>
      <c r="BU179" s="1001"/>
      <c r="BV179" s="1064"/>
      <c r="BW179" s="1064"/>
      <c r="BX179" s="1064"/>
      <c r="BY179" s="1004"/>
      <c r="BZ179" s="1004"/>
    </row>
    <row r="180" spans="1:78" ht="17" thickBot="1" x14ac:dyDescent="0.25">
      <c r="A180" s="1145"/>
      <c r="B180" s="1148"/>
      <c r="C180" s="1090"/>
      <c r="D180" s="1023"/>
      <c r="E180" s="1026"/>
      <c r="F180" s="1029"/>
      <c r="G180" s="1040"/>
      <c r="H180" s="1032"/>
      <c r="I180" s="996"/>
      <c r="J180" s="1035"/>
      <c r="K180" s="1038"/>
      <c r="L180" s="1040"/>
      <c r="M180" s="1071"/>
      <c r="N180" s="1040"/>
      <c r="O180" s="1040"/>
      <c r="P180" s="1040"/>
      <c r="Q180" s="1206"/>
      <c r="R180" s="996"/>
      <c r="S180" s="1058"/>
      <c r="T180" s="996"/>
      <c r="U180" s="1058"/>
      <c r="V180" s="996"/>
      <c r="W180" s="1058"/>
      <c r="X180" s="1061"/>
      <c r="Y180" s="1058"/>
      <c r="Z180" s="1058"/>
      <c r="AA180" s="1049"/>
      <c r="AB180" s="162">
        <v>6</v>
      </c>
      <c r="AC180" s="160"/>
      <c r="AD180" s="160"/>
      <c r="AE180" s="160"/>
      <c r="AF180" s="175" t="str">
        <f t="shared" si="27"/>
        <v/>
      </c>
      <c r="AG180" s="163"/>
      <c r="AH180" s="161" t="str">
        <f t="shared" si="28"/>
        <v/>
      </c>
      <c r="AI180" s="163"/>
      <c r="AJ180" s="161" t="str">
        <f t="shared" si="29"/>
        <v/>
      </c>
      <c r="AK180" s="164" t="str">
        <f t="shared" si="30"/>
        <v/>
      </c>
      <c r="AL180" s="152" t="str">
        <f>IFERROR(IF(AND(AF179="Probabilidad",AF180="Probabilidad"),(AL179-(+AL179*AK180)),IF(AND(AF179="Impacto",AF180="Probabilidad"),(AL178-(+AL178*AK180)),IF(AF180="Impacto",AL179,""))),"")</f>
        <v/>
      </c>
      <c r="AM180" s="152" t="str">
        <f>IFERROR(IF(AND(AF179="Impacto",AF180="Impacto"),(AM179-(+AM179*AK180)),IF(AND(AF179="Probabilidad",AF180="Impacto"),(AM178-(+AM178*AK180)),IF(AF180="Probabilidad",AM179,""))),"")</f>
        <v/>
      </c>
      <c r="AN180" s="51"/>
      <c r="AO180" s="51"/>
      <c r="AP180" s="51"/>
      <c r="AQ180" s="51"/>
      <c r="AR180" s="1032"/>
      <c r="AS180" s="1052"/>
      <c r="AT180" s="1052"/>
      <c r="AU180" s="1049"/>
      <c r="AV180" s="1052"/>
      <c r="AW180" s="1052"/>
      <c r="AX180" s="1049"/>
      <c r="AY180" s="1049"/>
      <c r="AZ180" s="1049"/>
      <c r="BA180" s="996"/>
      <c r="BB180" s="167"/>
      <c r="BC180" s="167"/>
      <c r="BD180" s="176" t="str">
        <f t="shared" si="31"/>
        <v/>
      </c>
      <c r="BE180" s="160"/>
      <c r="BF180" s="160"/>
      <c r="BG180" s="160"/>
      <c r="BH180" s="160"/>
      <c r="BI180" s="167"/>
      <c r="BJ180" s="167"/>
      <c r="BK180" s="167"/>
      <c r="BL180" s="167"/>
      <c r="BM180" s="168"/>
      <c r="BN180" s="168"/>
      <c r="BO180" s="168"/>
      <c r="BP180" s="168"/>
      <c r="BQ180" s="169" t="str">
        <f t="shared" si="32"/>
        <v/>
      </c>
      <c r="BR180" s="170" t="str">
        <f t="shared" si="26"/>
        <v/>
      </c>
      <c r="BS180" s="711"/>
      <c r="BT180" s="160"/>
      <c r="BU180" s="1002"/>
      <c r="BV180" s="1065"/>
      <c r="BW180" s="1065"/>
      <c r="BX180" s="1065"/>
      <c r="BY180" s="1005"/>
      <c r="BZ180" s="1005"/>
    </row>
    <row r="181" spans="1:78" ht="126.75" customHeight="1" x14ac:dyDescent="0.2">
      <c r="A181" s="1145"/>
      <c r="B181" s="1148"/>
      <c r="C181" s="1090"/>
      <c r="D181" s="1021" t="s">
        <v>209</v>
      </c>
      <c r="E181" s="1024" t="s">
        <v>701</v>
      </c>
      <c r="F181" s="1027">
        <v>3</v>
      </c>
      <c r="G181" s="1000" t="s">
        <v>728</v>
      </c>
      <c r="H181" s="1030"/>
      <c r="I181" s="994"/>
      <c r="J181" s="1033" t="s">
        <v>729</v>
      </c>
      <c r="K181" s="1036" t="s">
        <v>213</v>
      </c>
      <c r="L181" s="1000" t="s">
        <v>314</v>
      </c>
      <c r="M181" s="1069" t="s">
        <v>730</v>
      </c>
      <c r="N181" s="1000"/>
      <c r="O181" s="1000"/>
      <c r="P181" s="1063" t="s">
        <v>731</v>
      </c>
      <c r="Q181" s="1204">
        <v>0.9</v>
      </c>
      <c r="R181" s="994" t="s">
        <v>217</v>
      </c>
      <c r="S181" s="1056">
        <f>IF(R181="Muy Alta",100%,IF(R181="Alta",80%,IF(R181="Media",60%,IF(R181="Baja",40%,IF(R181="Muy Baja",20%,"")))))</f>
        <v>0.6</v>
      </c>
      <c r="T181" s="994"/>
      <c r="U181" s="1056" t="str">
        <f>IF(T181="Catastrófico",100%,IF(T181="Mayor",80%,IF(T181="Moderado",60%,IF(T181="Menor",40%,IF(T181="Leve",20%,"")))))</f>
        <v/>
      </c>
      <c r="V181" s="994" t="s">
        <v>317</v>
      </c>
      <c r="W181" s="1056">
        <f>IF(V181="Catastrófico",100%,IF(V181="Mayor",80%,IF(V181="Moderado",60%,IF(V181="Menor",40%,IF(V181="Leve",20%,"")))))</f>
        <v>0.2</v>
      </c>
      <c r="X181" s="1059" t="str">
        <f>IF(Y181=100%,"Catastrófico",IF(Y181=80%,"Mayor",IF(Y181=60%,"Moderado",IF(Y181=40%,"Menor",IF(Y181=20%,"Leve","")))))</f>
        <v>Leve</v>
      </c>
      <c r="Y181" s="1056">
        <f>IF(AND(U181="",W181=""),"",MAX(U181,W181))</f>
        <v>0.2</v>
      </c>
      <c r="Z181" s="1056" t="str">
        <f>CONCATENATE(R181,X181)</f>
        <v>MediaLeve</v>
      </c>
      <c r="AA181" s="1047" t="str">
        <f>IF(Z181="Muy AltaLeve","Alto",IF(Z181="Muy AltaMenor","Alto",IF(Z181="Muy AltaModerado","Alto",IF(Z181="Muy AltaMayor","Alto",IF(Z181="Muy AltaCatastrófico","Extremo",IF(Z181="AltaLeve","Moderado",IF(Z181="AltaMenor","Moderado",IF(Z181="AltaModerado","Alto",IF(Z181="AltaMayor","Alto",IF(Z181="AltaCatastrófico","Extremo",IF(Z181="MediaLeve","Moderado",IF(Z181="MediaMenor","Moderado",IF(Z181="MediaModerado","Moderado",IF(Z181="MediaMayor","Alto",IF(Z181="MediaCatastrófico","Extremo",IF(Z181="BajaLeve","Bajo",IF(Z181="BajaMenor","Moderado",IF(Z181="BajaModerado","Moderado",IF(Z181="BajaMayor","Alto",IF(Z181="BajaCatastrófico","Extremo",IF(Z181="Muy BajaLeve","Bajo",IF(Z181="Muy BajaMenor","Bajo",IF(Z181="Muy BajaModerado","Moderado",IF(Z181="Muy BajaMayor","Alto",IF(Z181="Muy BajaCatastrófico","Extremo","")))))))))))))))))))))))))</f>
        <v>Moderado</v>
      </c>
      <c r="AB181" s="97">
        <v>1</v>
      </c>
      <c r="AC181" s="131" t="s">
        <v>732</v>
      </c>
      <c r="AD181" s="230">
        <v>1</v>
      </c>
      <c r="AE181" s="306" t="s">
        <v>733</v>
      </c>
      <c r="AF181" s="99" t="str">
        <f t="shared" si="27"/>
        <v>Probabilidad</v>
      </c>
      <c r="AG181" s="10" t="s">
        <v>281</v>
      </c>
      <c r="AH181" s="14">
        <f t="shared" si="28"/>
        <v>0.15</v>
      </c>
      <c r="AI181" s="10" t="s">
        <v>734</v>
      </c>
      <c r="AJ181" s="14">
        <f t="shared" si="29"/>
        <v>0.25</v>
      </c>
      <c r="AK181" s="101">
        <f t="shared" si="30"/>
        <v>0.4</v>
      </c>
      <c r="AL181" s="100">
        <f>IFERROR(IF(AF181="Probabilidad",(S181-(+S181*AK181)),IF(AF181="Impacto",S181,"")),"")</f>
        <v>0.36</v>
      </c>
      <c r="AM181" s="100">
        <f>IFERROR(IF(AF181="Impacto",(Y181-(+Y181*AK181)),IF(AF181="Probabilidad",Y181,"")),"")</f>
        <v>0.2</v>
      </c>
      <c r="AN181" s="50" t="s">
        <v>223</v>
      </c>
      <c r="AO181" s="50" t="s">
        <v>291</v>
      </c>
      <c r="AP181" s="50" t="s">
        <v>241</v>
      </c>
      <c r="AQ181" s="50" t="s">
        <v>226</v>
      </c>
      <c r="AR181" s="1062" t="s">
        <v>735</v>
      </c>
      <c r="AS181" s="1050">
        <f>S181</f>
        <v>0.6</v>
      </c>
      <c r="AT181" s="1050">
        <f>IF(AL181="","",MIN(AL181:AL186))</f>
        <v>0.18</v>
      </c>
      <c r="AU181" s="1047" t="str">
        <f>IFERROR(IF(AT181="","",IF(AT181&lt;=0.2,"Muy Baja",IF(AT181&lt;=0.4,"Baja",IF(AT181&lt;=0.6,"Media",IF(AT181&lt;=0.8,"Alta","Muy Alta"))))),"")</f>
        <v>Muy Baja</v>
      </c>
      <c r="AV181" s="1050">
        <f>Y181</f>
        <v>0.2</v>
      </c>
      <c r="AW181" s="1050">
        <f>IF(AM181="","",MIN(AM181:AM186))</f>
        <v>0.2</v>
      </c>
      <c r="AX181" s="1047" t="str">
        <f>IFERROR(IF(AW181="","",IF(AW181&lt;=0.2,"Leve",IF(AW181&lt;=0.4,"Menor",IF(AW181&lt;=0.6,"Moderado",IF(AW181&lt;=0.8,"Mayor","Catastrófico"))))),"")</f>
        <v>Leve</v>
      </c>
      <c r="AY181" s="1047" t="str">
        <f>AA181</f>
        <v>Moderado</v>
      </c>
      <c r="AZ181" s="1047" t="str">
        <f>IFERROR(IF(OR(AND(AU181="Muy Baja",AX181="Leve"),AND(AU181="Muy Baja",AX181="Menor"),AND(AU181="Baja",AX181="Leve")),"Bajo",IF(OR(AND(AU181="Muy baja",AX181="Moderado"),AND(AU181="Baja",AX181="Menor"),AND(AU181="Baja",AX181="Moderado"),AND(AU181="Media",AX181="Leve"),AND(AU181="Media",AX181="Menor"),AND(AU181="Media",AX181="Moderado"),AND(AU181="Alta",AX181="Leve"),AND(AU181="Alta",AX181="Menor")),"Moderado",IF(OR(AND(AU181="Muy Baja",AX181="Mayor"),AND(AU181="Baja",AX181="Mayor"),AND(AU181="Media",AX181="Mayor"),AND(AU181="Alta",AX181="Moderado"),AND(AU181="Alta",AX181="Mayor"),AND(AU181="Muy Alta",AX181="Leve"),AND(AU181="Muy Alta",AX181="Menor"),AND(AU181="Muy Alta",AX181="Moderado"),AND(AU181="Muy Alta",AX181="Mayor")),"Alto",IF(OR(AND(AU181="Muy Baja",AX181="Catastrófico"),AND(AU181="Baja",AX181="Catastrófico"),AND(AU181="Media",AX181="Catastrófico"),AND(AU181="Alta",AX181="Catastrófico"),AND(AU181="Muy Alta",AX181="Catastrófico")),"Extremo","")))),"")</f>
        <v>Bajo</v>
      </c>
      <c r="BA181" s="994" t="s">
        <v>255</v>
      </c>
      <c r="BB181" s="309"/>
      <c r="BC181" s="46"/>
      <c r="BD181" s="103" t="str">
        <f t="shared" si="31"/>
        <v/>
      </c>
      <c r="BE181" s="9"/>
      <c r="BF181" s="9"/>
      <c r="BG181" s="9"/>
      <c r="BH181" s="9"/>
      <c r="BI181" s="46"/>
      <c r="BJ181" s="46"/>
      <c r="BK181" s="46"/>
      <c r="BL181" s="46"/>
      <c r="BM181" s="48"/>
      <c r="BN181" s="48"/>
      <c r="BO181" s="48"/>
      <c r="BP181" s="48"/>
      <c r="BQ181" s="104" t="str">
        <f t="shared" si="32"/>
        <v/>
      </c>
      <c r="BR181" s="128" t="str">
        <f t="shared" si="26"/>
        <v/>
      </c>
      <c r="BS181" s="710" t="s">
        <v>732</v>
      </c>
      <c r="BT181" s="12" t="s">
        <v>2954</v>
      </c>
      <c r="BU181" s="1063" t="s">
        <v>2956</v>
      </c>
      <c r="BV181" s="1063" t="s">
        <v>2792</v>
      </c>
      <c r="BW181" s="1063" t="s">
        <v>2866</v>
      </c>
      <c r="BX181" s="1063" t="s">
        <v>2866</v>
      </c>
      <c r="BY181" s="1003" t="s">
        <v>2946</v>
      </c>
      <c r="BZ181" s="1003"/>
    </row>
    <row r="182" spans="1:78" ht="126.75" customHeight="1" x14ac:dyDescent="0.2">
      <c r="A182" s="1145"/>
      <c r="B182" s="1148"/>
      <c r="C182" s="1090"/>
      <c r="D182" s="1022"/>
      <c r="E182" s="1025"/>
      <c r="F182" s="1028"/>
      <c r="G182" s="1039"/>
      <c r="H182" s="1031"/>
      <c r="I182" s="995"/>
      <c r="J182" s="1034"/>
      <c r="K182" s="1037"/>
      <c r="L182" s="1039"/>
      <c r="M182" s="1070"/>
      <c r="N182" s="1039"/>
      <c r="O182" s="1039"/>
      <c r="P182" s="1072"/>
      <c r="Q182" s="1205"/>
      <c r="R182" s="995"/>
      <c r="S182" s="1057"/>
      <c r="T182" s="995"/>
      <c r="U182" s="1057"/>
      <c r="V182" s="995"/>
      <c r="W182" s="1057"/>
      <c r="X182" s="1060"/>
      <c r="Y182" s="1057"/>
      <c r="Z182" s="1057"/>
      <c r="AA182" s="1048"/>
      <c r="AB182" s="150">
        <v>2</v>
      </c>
      <c r="AC182" s="131" t="s">
        <v>736</v>
      </c>
      <c r="AD182" s="178">
        <v>2</v>
      </c>
      <c r="AE182" s="131" t="s">
        <v>737</v>
      </c>
      <c r="AF182" s="145" t="str">
        <f t="shared" si="27"/>
        <v>Probabilidad</v>
      </c>
      <c r="AG182" s="151" t="s">
        <v>221</v>
      </c>
      <c r="AH182" s="146">
        <f t="shared" si="28"/>
        <v>0.25</v>
      </c>
      <c r="AI182" s="151" t="s">
        <v>734</v>
      </c>
      <c r="AJ182" s="146">
        <f t="shared" si="29"/>
        <v>0.25</v>
      </c>
      <c r="AK182" s="147">
        <f t="shared" si="30"/>
        <v>0.5</v>
      </c>
      <c r="AL182" s="152">
        <f>IFERROR(IF(AND(AF181="Probabilidad",AF182="Probabilidad"),(AL181-(+AL181*AK182)),IF(AF182="Probabilidad",(S181-(+S181*AK182)),IF(AF182="Impacto",AL181,""))),"")</f>
        <v>0.18</v>
      </c>
      <c r="AM182" s="152">
        <f>IFERROR(IF(AND(AF181="Impacto",AF182="Impacto"),(AM181-(+AM181*AK182)),IF(AF182="Impacto",(Y181-(+Y181*AK182)),IF(AF182="Probabilidad",AM181,""))),"")</f>
        <v>0.2</v>
      </c>
      <c r="AN182" s="153" t="s">
        <v>223</v>
      </c>
      <c r="AO182" s="153" t="s">
        <v>291</v>
      </c>
      <c r="AP182" s="153" t="s">
        <v>241</v>
      </c>
      <c r="AQ182" s="153" t="s">
        <v>226</v>
      </c>
      <c r="AR182" s="1031"/>
      <c r="AS182" s="1051"/>
      <c r="AT182" s="1051"/>
      <c r="AU182" s="1048"/>
      <c r="AV182" s="1051"/>
      <c r="AW182" s="1051"/>
      <c r="AX182" s="1048"/>
      <c r="AY182" s="1048"/>
      <c r="AZ182" s="1048"/>
      <c r="BA182" s="995"/>
      <c r="BB182" s="177"/>
      <c r="BC182" s="130"/>
      <c r="BD182" s="173" t="str">
        <f t="shared" si="31"/>
        <v/>
      </c>
      <c r="BE182" s="149"/>
      <c r="BF182" s="149"/>
      <c r="BG182" s="149"/>
      <c r="BH182" s="149"/>
      <c r="BI182" s="130"/>
      <c r="BJ182" s="130"/>
      <c r="BK182" s="130"/>
      <c r="BL182" s="130"/>
      <c r="BM182" s="155"/>
      <c r="BN182" s="155"/>
      <c r="BO182" s="155"/>
      <c r="BP182" s="155"/>
      <c r="BQ182" s="156" t="str">
        <f t="shared" si="32"/>
        <v/>
      </c>
      <c r="BR182" s="157" t="str">
        <f t="shared" si="26"/>
        <v/>
      </c>
      <c r="BS182" s="304" t="s">
        <v>736</v>
      </c>
      <c r="BT182" s="774" t="s">
        <v>2955</v>
      </c>
      <c r="BU182" s="1064"/>
      <c r="BV182" s="1064"/>
      <c r="BW182" s="1064"/>
      <c r="BX182" s="1064"/>
      <c r="BY182" s="1004"/>
      <c r="BZ182" s="1004"/>
    </row>
    <row r="183" spans="1:78" ht="16" x14ac:dyDescent="0.2">
      <c r="A183" s="1145"/>
      <c r="B183" s="1148"/>
      <c r="C183" s="1090"/>
      <c r="D183" s="1022"/>
      <c r="E183" s="1025"/>
      <c r="F183" s="1028"/>
      <c r="G183" s="1039"/>
      <c r="H183" s="1031"/>
      <c r="I183" s="995"/>
      <c r="J183" s="1034"/>
      <c r="K183" s="1037"/>
      <c r="L183" s="1039"/>
      <c r="M183" s="1070"/>
      <c r="N183" s="1039"/>
      <c r="O183" s="1039"/>
      <c r="P183" s="1072"/>
      <c r="Q183" s="1205"/>
      <c r="R183" s="995"/>
      <c r="S183" s="1057"/>
      <c r="T183" s="995"/>
      <c r="U183" s="1057"/>
      <c r="V183" s="995"/>
      <c r="W183" s="1057"/>
      <c r="X183" s="1060"/>
      <c r="Y183" s="1057"/>
      <c r="Z183" s="1057"/>
      <c r="AA183" s="1048"/>
      <c r="AB183" s="150">
        <v>3</v>
      </c>
      <c r="AC183" s="178"/>
      <c r="AD183" s="178"/>
      <c r="AE183" s="149"/>
      <c r="AF183" s="145" t="str">
        <f t="shared" si="27"/>
        <v/>
      </c>
      <c r="AG183" s="151"/>
      <c r="AH183" s="146" t="str">
        <f t="shared" si="28"/>
        <v/>
      </c>
      <c r="AI183" s="151"/>
      <c r="AJ183" s="146" t="str">
        <f t="shared" si="29"/>
        <v/>
      </c>
      <c r="AK183" s="147" t="str">
        <f t="shared" si="30"/>
        <v/>
      </c>
      <c r="AL183" s="152" t="str">
        <f>IFERROR(IF(AND(AF182="Probabilidad",AF183="Probabilidad"),(AL182-(+AL182*AK183)),IF(AND(AF182="Impacto",AF183="Probabilidad"),(AL181-(+AL181*AK183)),IF(AF183="Impacto",AL182,""))),"")</f>
        <v/>
      </c>
      <c r="AM183" s="152" t="str">
        <f>IFERROR(IF(AND(AF182="Impacto",AF183="Impacto"),(AM182-(+AM182*AK183)),IF(AND(AF182="Probabilidad",AF183="Impacto"),(AM181-(+AM181*AK183)),IF(AF183="Probabilidad",AM182,""))),"")</f>
        <v/>
      </c>
      <c r="AN183" s="153"/>
      <c r="AO183" s="153"/>
      <c r="AP183" s="153"/>
      <c r="AQ183" s="153"/>
      <c r="AR183" s="1031"/>
      <c r="AS183" s="1051"/>
      <c r="AT183" s="1051"/>
      <c r="AU183" s="1048"/>
      <c r="AV183" s="1051"/>
      <c r="AW183" s="1051"/>
      <c r="AX183" s="1048"/>
      <c r="AY183" s="1048"/>
      <c r="AZ183" s="1048"/>
      <c r="BA183" s="995"/>
      <c r="BB183" s="177"/>
      <c r="BC183" s="130"/>
      <c r="BD183" s="173" t="str">
        <f t="shared" si="31"/>
        <v/>
      </c>
      <c r="BE183" s="149"/>
      <c r="BF183" s="149"/>
      <c r="BG183" s="149"/>
      <c r="BH183" s="149"/>
      <c r="BI183" s="130"/>
      <c r="BJ183" s="130"/>
      <c r="BK183" s="130"/>
      <c r="BL183" s="130"/>
      <c r="BM183" s="155"/>
      <c r="BN183" s="155"/>
      <c r="BO183" s="155"/>
      <c r="BP183" s="155"/>
      <c r="BQ183" s="156" t="str">
        <f t="shared" si="32"/>
        <v/>
      </c>
      <c r="BR183" s="157" t="str">
        <f t="shared" si="26"/>
        <v/>
      </c>
      <c r="BS183" s="304"/>
      <c r="BT183" s="149"/>
      <c r="BU183" s="1064"/>
      <c r="BV183" s="1064"/>
      <c r="BW183" s="1064"/>
      <c r="BX183" s="1064"/>
      <c r="BY183" s="1004"/>
      <c r="BZ183" s="1004"/>
    </row>
    <row r="184" spans="1:78" ht="16" x14ac:dyDescent="0.2">
      <c r="A184" s="1145"/>
      <c r="B184" s="1148"/>
      <c r="C184" s="1090"/>
      <c r="D184" s="1022"/>
      <c r="E184" s="1025"/>
      <c r="F184" s="1028"/>
      <c r="G184" s="1039"/>
      <c r="H184" s="1031"/>
      <c r="I184" s="995"/>
      <c r="J184" s="1034"/>
      <c r="K184" s="1037"/>
      <c r="L184" s="1039"/>
      <c r="M184" s="1070"/>
      <c r="N184" s="1039"/>
      <c r="O184" s="1039"/>
      <c r="P184" s="1072"/>
      <c r="Q184" s="1205"/>
      <c r="R184" s="995"/>
      <c r="S184" s="1057"/>
      <c r="T184" s="995"/>
      <c r="U184" s="1057"/>
      <c r="V184" s="995"/>
      <c r="W184" s="1057"/>
      <c r="X184" s="1060"/>
      <c r="Y184" s="1057"/>
      <c r="Z184" s="1057"/>
      <c r="AA184" s="1048"/>
      <c r="AB184" s="150">
        <v>4</v>
      </c>
      <c r="AC184" s="178"/>
      <c r="AD184" s="178"/>
      <c r="AE184" s="149"/>
      <c r="AF184" s="145" t="str">
        <f t="shared" si="27"/>
        <v/>
      </c>
      <c r="AG184" s="151"/>
      <c r="AH184" s="146" t="str">
        <f t="shared" si="28"/>
        <v/>
      </c>
      <c r="AI184" s="151"/>
      <c r="AJ184" s="146" t="str">
        <f t="shared" si="29"/>
        <v/>
      </c>
      <c r="AK184" s="147" t="str">
        <f t="shared" si="30"/>
        <v/>
      </c>
      <c r="AL184" s="152" t="str">
        <f>IFERROR(IF(AND(AF183="Probabilidad",AF184="Probabilidad"),(AL183-(+AL183*AK184)),IF(AND(AF183="Impacto",AF184="Probabilidad"),(AL182-(+AL182*AK184)),IF(AF184="Impacto",AL183,""))),"")</f>
        <v/>
      </c>
      <c r="AM184" s="152" t="str">
        <f>IFERROR(IF(AND(AF183="Impacto",AF184="Impacto"),(AM183-(+AM183*AK184)),IF(AND(AF183="Probabilidad",AF184="Impacto"),(AM182-(+AM182*AK184)),IF(AF184="Probabilidad",AM183,""))),"")</f>
        <v/>
      </c>
      <c r="AN184" s="153"/>
      <c r="AO184" s="153"/>
      <c r="AP184" s="153"/>
      <c r="AQ184" s="153"/>
      <c r="AR184" s="1031"/>
      <c r="AS184" s="1051"/>
      <c r="AT184" s="1051"/>
      <c r="AU184" s="1048"/>
      <c r="AV184" s="1051"/>
      <c r="AW184" s="1051"/>
      <c r="AX184" s="1048"/>
      <c r="AY184" s="1048"/>
      <c r="AZ184" s="1048"/>
      <c r="BA184" s="995"/>
      <c r="BB184" s="177"/>
      <c r="BC184" s="130"/>
      <c r="BD184" s="173" t="str">
        <f t="shared" si="31"/>
        <v/>
      </c>
      <c r="BE184" s="149"/>
      <c r="BF184" s="149"/>
      <c r="BG184" s="149"/>
      <c r="BH184" s="149"/>
      <c r="BI184" s="130"/>
      <c r="BJ184" s="130"/>
      <c r="BK184" s="130"/>
      <c r="BL184" s="130"/>
      <c r="BM184" s="155"/>
      <c r="BN184" s="155"/>
      <c r="BO184" s="155"/>
      <c r="BP184" s="155"/>
      <c r="BQ184" s="156" t="str">
        <f t="shared" si="32"/>
        <v/>
      </c>
      <c r="BR184" s="157" t="str">
        <f t="shared" si="26"/>
        <v/>
      </c>
      <c r="BS184" s="304"/>
      <c r="BT184" s="149"/>
      <c r="BU184" s="1064"/>
      <c r="BV184" s="1064"/>
      <c r="BW184" s="1064"/>
      <c r="BX184" s="1064"/>
      <c r="BY184" s="1004"/>
      <c r="BZ184" s="1004"/>
    </row>
    <row r="185" spans="1:78" ht="16" x14ac:dyDescent="0.2">
      <c r="A185" s="1145"/>
      <c r="B185" s="1148"/>
      <c r="C185" s="1090"/>
      <c r="D185" s="1022"/>
      <c r="E185" s="1025"/>
      <c r="F185" s="1028"/>
      <c r="G185" s="1039"/>
      <c r="H185" s="1031"/>
      <c r="I185" s="995"/>
      <c r="J185" s="1034"/>
      <c r="K185" s="1037"/>
      <c r="L185" s="1039"/>
      <c r="M185" s="1070"/>
      <c r="N185" s="1039"/>
      <c r="O185" s="1039"/>
      <c r="P185" s="1072"/>
      <c r="Q185" s="1205"/>
      <c r="R185" s="995"/>
      <c r="S185" s="1057"/>
      <c r="T185" s="995"/>
      <c r="U185" s="1057"/>
      <c r="V185" s="995"/>
      <c r="W185" s="1057"/>
      <c r="X185" s="1060"/>
      <c r="Y185" s="1057"/>
      <c r="Z185" s="1057"/>
      <c r="AA185" s="1048"/>
      <c r="AB185" s="150">
        <v>5</v>
      </c>
      <c r="AC185" s="179"/>
      <c r="AD185" s="179"/>
      <c r="AE185" s="28"/>
      <c r="AF185" s="145" t="str">
        <f t="shared" si="27"/>
        <v/>
      </c>
      <c r="AG185" s="151"/>
      <c r="AH185" s="146" t="str">
        <f t="shared" si="28"/>
        <v/>
      </c>
      <c r="AI185" s="151"/>
      <c r="AJ185" s="146" t="str">
        <f t="shared" si="29"/>
        <v/>
      </c>
      <c r="AK185" s="147" t="str">
        <f t="shared" si="30"/>
        <v/>
      </c>
      <c r="AL185" s="152" t="str">
        <f>IFERROR(IF(AND(AF184="Probabilidad",AF185="Probabilidad"),(AL184-(+AL184*AK185)),IF(AND(AF184="Impacto",AF185="Probabilidad"),(AL183-(+AL183*AK185)),IF(AF185="Impacto",AL184,""))),"")</f>
        <v/>
      </c>
      <c r="AM185" s="152" t="str">
        <f>IFERROR(IF(AND(AF184="Impacto",AF185="Impacto"),(AM184-(+AM184*AK185)),IF(AND(AF184="Probabilidad",AF185="Impacto"),(AM183-(+AM183*AK185)),IF(AF185="Probabilidad",AM184,""))),"")</f>
        <v/>
      </c>
      <c r="AN185" s="153"/>
      <c r="AO185" s="153"/>
      <c r="AP185" s="153"/>
      <c r="AQ185" s="153"/>
      <c r="AR185" s="1031"/>
      <c r="AS185" s="1051"/>
      <c r="AT185" s="1051"/>
      <c r="AU185" s="1048"/>
      <c r="AV185" s="1051"/>
      <c r="AW185" s="1051"/>
      <c r="AX185" s="1048"/>
      <c r="AY185" s="1048"/>
      <c r="AZ185" s="1048"/>
      <c r="BA185" s="995"/>
      <c r="BB185" s="177"/>
      <c r="BC185" s="130"/>
      <c r="BD185" s="173" t="str">
        <f t="shared" si="31"/>
        <v/>
      </c>
      <c r="BE185" s="149"/>
      <c r="BF185" s="149"/>
      <c r="BG185" s="149"/>
      <c r="BH185" s="149"/>
      <c r="BI185" s="130"/>
      <c r="BJ185" s="130"/>
      <c r="BK185" s="130"/>
      <c r="BL185" s="130"/>
      <c r="BM185" s="155"/>
      <c r="BN185" s="155"/>
      <c r="BO185" s="155"/>
      <c r="BP185" s="155"/>
      <c r="BQ185" s="156" t="str">
        <f t="shared" si="32"/>
        <v/>
      </c>
      <c r="BR185" s="157" t="str">
        <f t="shared" si="26"/>
        <v/>
      </c>
      <c r="BS185" s="304"/>
      <c r="BT185" s="149"/>
      <c r="BU185" s="1064"/>
      <c r="BV185" s="1064"/>
      <c r="BW185" s="1064"/>
      <c r="BX185" s="1064"/>
      <c r="BY185" s="1004"/>
      <c r="BZ185" s="1004"/>
    </row>
    <row r="186" spans="1:78" ht="17" thickBot="1" x14ac:dyDescent="0.25">
      <c r="A186" s="1145"/>
      <c r="B186" s="1148"/>
      <c r="C186" s="1090"/>
      <c r="D186" s="1023"/>
      <c r="E186" s="1026"/>
      <c r="F186" s="1029"/>
      <c r="G186" s="1040"/>
      <c r="H186" s="1032"/>
      <c r="I186" s="996"/>
      <c r="J186" s="1035"/>
      <c r="K186" s="1038"/>
      <c r="L186" s="1040"/>
      <c r="M186" s="1071"/>
      <c r="N186" s="1040"/>
      <c r="O186" s="1040"/>
      <c r="P186" s="1073"/>
      <c r="Q186" s="1206"/>
      <c r="R186" s="996"/>
      <c r="S186" s="1058"/>
      <c r="T186" s="996"/>
      <c r="U186" s="1058"/>
      <c r="V186" s="996"/>
      <c r="W186" s="1058"/>
      <c r="X186" s="1061"/>
      <c r="Y186" s="1058"/>
      <c r="Z186" s="1058"/>
      <c r="AA186" s="1049"/>
      <c r="AB186" s="162">
        <v>6</v>
      </c>
      <c r="AC186" s="160"/>
      <c r="AD186" s="160"/>
      <c r="AE186" s="160"/>
      <c r="AF186" s="175" t="str">
        <f t="shared" si="27"/>
        <v/>
      </c>
      <c r="AG186" s="163"/>
      <c r="AH186" s="161" t="str">
        <f t="shared" si="28"/>
        <v/>
      </c>
      <c r="AI186" s="163"/>
      <c r="AJ186" s="161" t="str">
        <f t="shared" si="29"/>
        <v/>
      </c>
      <c r="AK186" s="164" t="str">
        <f t="shared" si="30"/>
        <v/>
      </c>
      <c r="AL186" s="152" t="str">
        <f>IFERROR(IF(AND(AF185="Probabilidad",AF186="Probabilidad"),(AL185-(+AL185*AK186)),IF(AND(AF185="Impacto",AF186="Probabilidad"),(AL184-(+AL184*AK186)),IF(AF186="Impacto",AL185,""))),"")</f>
        <v/>
      </c>
      <c r="AM186" s="152" t="str">
        <f>IFERROR(IF(AND(AF185="Impacto",AF186="Impacto"),(AM185-(+AM185*AK186)),IF(AND(AF185="Probabilidad",AF186="Impacto"),(AM184-(+AM184*AK186)),IF(AF186="Probabilidad",AM185,""))),"")</f>
        <v/>
      </c>
      <c r="AN186" s="51"/>
      <c r="AO186" s="51"/>
      <c r="AP186" s="51"/>
      <c r="AQ186" s="51"/>
      <c r="AR186" s="1032"/>
      <c r="AS186" s="1052"/>
      <c r="AT186" s="1052"/>
      <c r="AU186" s="1049"/>
      <c r="AV186" s="1052"/>
      <c r="AW186" s="1052"/>
      <c r="AX186" s="1049"/>
      <c r="AY186" s="1049"/>
      <c r="AZ186" s="1049"/>
      <c r="BA186" s="996"/>
      <c r="BB186" s="310"/>
      <c r="BC186" s="167"/>
      <c r="BD186" s="176" t="str">
        <f t="shared" si="31"/>
        <v/>
      </c>
      <c r="BE186" s="160"/>
      <c r="BF186" s="160"/>
      <c r="BG186" s="160"/>
      <c r="BH186" s="160"/>
      <c r="BI186" s="167"/>
      <c r="BJ186" s="167"/>
      <c r="BK186" s="167"/>
      <c r="BL186" s="167"/>
      <c r="BM186" s="168"/>
      <c r="BN186" s="168"/>
      <c r="BO186" s="168"/>
      <c r="BP186" s="168"/>
      <c r="BQ186" s="169" t="str">
        <f t="shared" si="32"/>
        <v/>
      </c>
      <c r="BR186" s="170" t="str">
        <f t="shared" si="26"/>
        <v/>
      </c>
      <c r="BS186" s="711"/>
      <c r="BT186" s="160"/>
      <c r="BU186" s="1065"/>
      <c r="BV186" s="1065"/>
      <c r="BW186" s="1065"/>
      <c r="BX186" s="1065"/>
      <c r="BY186" s="1005"/>
      <c r="BZ186" s="1005"/>
    </row>
    <row r="187" spans="1:78" ht="167" x14ac:dyDescent="0.2">
      <c r="A187" s="1145"/>
      <c r="B187" s="1148"/>
      <c r="C187" s="1090"/>
      <c r="D187" s="1021" t="s">
        <v>209</v>
      </c>
      <c r="E187" s="1024" t="s">
        <v>701</v>
      </c>
      <c r="F187" s="1027">
        <v>4</v>
      </c>
      <c r="G187" s="1000" t="s">
        <v>738</v>
      </c>
      <c r="H187" s="1030"/>
      <c r="I187" s="994"/>
      <c r="J187" s="1033" t="s">
        <v>739</v>
      </c>
      <c r="K187" s="1036" t="s">
        <v>313</v>
      </c>
      <c r="L187" s="1000" t="s">
        <v>314</v>
      </c>
      <c r="M187" s="1069" t="s">
        <v>740</v>
      </c>
      <c r="N187" s="1000"/>
      <c r="O187" s="1000"/>
      <c r="P187" s="1063" t="s">
        <v>741</v>
      </c>
      <c r="Q187" s="1053">
        <v>1</v>
      </c>
      <c r="R187" s="994" t="s">
        <v>217</v>
      </c>
      <c r="S187" s="1056">
        <f>IF(R187="Muy Alta",100%,IF(R187="Alta",80%,IF(R187="Media",60%,IF(R187="Baja",40%,IF(R187="Muy Baja",20%,"")))))</f>
        <v>0.6</v>
      </c>
      <c r="T187" s="994"/>
      <c r="U187" s="1056" t="str">
        <f>IF(T187="Catastrófico",100%,IF(T187="Mayor",80%,IF(T187="Moderado",60%,IF(T187="Menor",40%,IF(T187="Leve",20%,"")))))</f>
        <v/>
      </c>
      <c r="V187" s="994" t="s">
        <v>251</v>
      </c>
      <c r="W187" s="1056">
        <f>IF(V187="Catastrófico",100%,IF(V187="Mayor",80%,IF(V187="Moderado",60%,IF(V187="Menor",40%,IF(V187="Leve",20%,"")))))</f>
        <v>0.4</v>
      </c>
      <c r="X187" s="1059" t="str">
        <f>IF(Y187=100%,"Catastrófico",IF(Y187=80%,"Mayor",IF(Y187=60%,"Moderado",IF(Y187=40%,"Menor",IF(Y187=20%,"Leve","")))))</f>
        <v>Menor</v>
      </c>
      <c r="Y187" s="1056">
        <f>IF(AND(U187="",W187=""),"",MAX(U187,W187))</f>
        <v>0.4</v>
      </c>
      <c r="Z187" s="1056" t="str">
        <f>CONCATENATE(R187,X187)</f>
        <v>MediaMenor</v>
      </c>
      <c r="AA187" s="1047" t="str">
        <f>IF(Z187="Muy AltaLeve","Alto",IF(Z187="Muy AltaMenor","Alto",IF(Z187="Muy AltaModerado","Alto",IF(Z187="Muy AltaMayor","Alto",IF(Z187="Muy AltaCatastrófico","Extremo",IF(Z187="AltaLeve","Moderado",IF(Z187="AltaMenor","Moderado",IF(Z187="AltaModerado","Alto",IF(Z187="AltaMayor","Alto",IF(Z187="AltaCatastrófico","Extremo",IF(Z187="MediaLeve","Moderado",IF(Z187="MediaMenor","Moderado",IF(Z187="MediaModerado","Moderado",IF(Z187="MediaMayor","Alto",IF(Z187="MediaCatastrófico","Extremo",IF(Z187="BajaLeve","Bajo",IF(Z187="BajaMenor","Moderado",IF(Z187="BajaModerado","Moderado",IF(Z187="BajaMayor","Alto",IF(Z187="BajaCatastrófico","Extremo",IF(Z187="Muy BajaLeve","Bajo",IF(Z187="Muy BajaMenor","Bajo",IF(Z187="Muy BajaModerado","Moderado",IF(Z187="Muy BajaMayor","Alto",IF(Z187="Muy BajaCatastrófico","Extremo","")))))))))))))))))))))))))</f>
        <v>Moderado</v>
      </c>
      <c r="AB187" s="97">
        <v>1</v>
      </c>
      <c r="AC187" s="9" t="s">
        <v>742</v>
      </c>
      <c r="AD187" s="9">
        <v>1.2</v>
      </c>
      <c r="AE187" s="302" t="s">
        <v>743</v>
      </c>
      <c r="AF187" s="99" t="str">
        <f t="shared" si="27"/>
        <v>Probabilidad</v>
      </c>
      <c r="AG187" s="10" t="s">
        <v>281</v>
      </c>
      <c r="AH187" s="14">
        <f t="shared" si="28"/>
        <v>0.15</v>
      </c>
      <c r="AI187" s="10" t="s">
        <v>222</v>
      </c>
      <c r="AJ187" s="14">
        <f t="shared" si="29"/>
        <v>0.15</v>
      </c>
      <c r="AK187" s="101">
        <f t="shared" si="30"/>
        <v>0.3</v>
      </c>
      <c r="AL187" s="100">
        <f>IFERROR(IF(AF187="Probabilidad",(S187-(+S187*AK187)),IF(AF187="Impacto",S187,"")),"")</f>
        <v>0.42</v>
      </c>
      <c r="AM187" s="100">
        <f>IFERROR(IF(AF187="Impacto",(Y187-(+Y187*AK187)),IF(AF187="Probabilidad",Y187,"")),"")</f>
        <v>0.4</v>
      </c>
      <c r="AN187" s="50" t="s">
        <v>223</v>
      </c>
      <c r="AO187" s="50" t="s">
        <v>291</v>
      </c>
      <c r="AP187" s="50" t="s">
        <v>241</v>
      </c>
      <c r="AQ187" s="50" t="s">
        <v>226</v>
      </c>
      <c r="AR187" s="1062" t="s">
        <v>744</v>
      </c>
      <c r="AS187" s="1050">
        <f>S187</f>
        <v>0.6</v>
      </c>
      <c r="AT187" s="1050">
        <f>IF(AL187="","",MIN(AL187:AL192))</f>
        <v>0.42</v>
      </c>
      <c r="AU187" s="1047" t="str">
        <f>IFERROR(IF(AT187="","",IF(AT187&lt;=0.2,"Muy Baja",IF(AT187&lt;=0.4,"Baja",IF(AT187&lt;=0.6,"Media",IF(AT187&lt;=0.8,"Alta","Muy Alta"))))),"")</f>
        <v>Media</v>
      </c>
      <c r="AV187" s="1050">
        <f>Y187</f>
        <v>0.4</v>
      </c>
      <c r="AW187" s="1050">
        <f>IF(AM187="","",MIN(AM187:AM192))</f>
        <v>0.4</v>
      </c>
      <c r="AX187" s="1047" t="str">
        <f>IFERROR(IF(AW187="","",IF(AW187&lt;=0.2,"Leve",IF(AW187&lt;=0.4,"Menor",IF(AW187&lt;=0.6,"Moderado",IF(AW187&lt;=0.8,"Mayor","Catastrófico"))))),"")</f>
        <v>Menor</v>
      </c>
      <c r="AY187" s="1047" t="str">
        <f>AA187</f>
        <v>Moderado</v>
      </c>
      <c r="AZ187" s="1047" t="str">
        <f>IFERROR(IF(OR(AND(AU187="Muy Baja",AX187="Leve"),AND(AU187="Muy Baja",AX187="Menor"),AND(AU187="Baja",AX187="Leve")),"Bajo",IF(OR(AND(AU187="Muy baja",AX187="Moderado"),AND(AU187="Baja",AX187="Menor"),AND(AU187="Baja",AX187="Moderado"),AND(AU187="Media",AX187="Leve"),AND(AU187="Media",AX187="Menor"),AND(AU187="Media",AX187="Moderado"),AND(AU187="Alta",AX187="Leve"),AND(AU187="Alta",AX187="Menor")),"Moderado",IF(OR(AND(AU187="Muy Baja",AX187="Mayor"),AND(AU187="Baja",AX187="Mayor"),AND(AU187="Media",AX187="Mayor"),AND(AU187="Alta",AX187="Moderado"),AND(AU187="Alta",AX187="Mayor"),AND(AU187="Muy Alta",AX187="Leve"),AND(AU187="Muy Alta",AX187="Menor"),AND(AU187="Muy Alta",AX187="Moderado"),AND(AU187="Muy Alta",AX187="Mayor")),"Alto",IF(OR(AND(AU187="Muy Baja",AX187="Catastrófico"),AND(AU187="Baja",AX187="Catastrófico"),AND(AU187="Media",AX187="Catastrófico"),AND(AU187="Alta",AX187="Catastrófico"),AND(AU187="Muy Alta",AX187="Catastrófico")),"Extremo","")))),"")</f>
        <v>Moderado</v>
      </c>
      <c r="BA187" s="994" t="s">
        <v>228</v>
      </c>
      <c r="BB187" s="46" t="s">
        <v>745</v>
      </c>
      <c r="BC187" s="46" t="s">
        <v>746</v>
      </c>
      <c r="BD187" s="103">
        <f t="shared" si="31"/>
        <v>12</v>
      </c>
      <c r="BE187" s="9">
        <v>3</v>
      </c>
      <c r="BF187" s="9">
        <v>3</v>
      </c>
      <c r="BG187" s="9">
        <v>3</v>
      </c>
      <c r="BH187" s="9">
        <v>3</v>
      </c>
      <c r="BI187" s="46" t="s">
        <v>722</v>
      </c>
      <c r="BJ187" s="46" t="s">
        <v>747</v>
      </c>
      <c r="BK187" s="46" t="s">
        <v>2957</v>
      </c>
      <c r="BL187" s="46" t="s">
        <v>2958</v>
      </c>
      <c r="BM187" s="663">
        <v>3</v>
      </c>
      <c r="BN187" s="48">
        <v>3</v>
      </c>
      <c r="BO187" s="48"/>
      <c r="BP187" s="48"/>
      <c r="BQ187" s="104">
        <f t="shared" si="32"/>
        <v>6</v>
      </c>
      <c r="BR187" s="128">
        <f t="shared" si="26"/>
        <v>0.5</v>
      </c>
      <c r="BS187" s="710" t="s">
        <v>742</v>
      </c>
      <c r="BT187" s="9" t="s">
        <v>2959</v>
      </c>
      <c r="BU187" s="1063" t="s">
        <v>2960</v>
      </c>
      <c r="BV187" s="1063" t="s">
        <v>2792</v>
      </c>
      <c r="BW187" s="1063" t="s">
        <v>2866</v>
      </c>
      <c r="BX187" s="1063" t="s">
        <v>2866</v>
      </c>
      <c r="BY187" s="1003" t="s">
        <v>2961</v>
      </c>
      <c r="BZ187" s="1003"/>
    </row>
    <row r="188" spans="1:78" ht="16" x14ac:dyDescent="0.2">
      <c r="A188" s="1145"/>
      <c r="B188" s="1148"/>
      <c r="C188" s="1090"/>
      <c r="D188" s="1022"/>
      <c r="E188" s="1025"/>
      <c r="F188" s="1028"/>
      <c r="G188" s="1039"/>
      <c r="H188" s="1031"/>
      <c r="I188" s="995"/>
      <c r="J188" s="1034"/>
      <c r="K188" s="1037"/>
      <c r="L188" s="1039"/>
      <c r="M188" s="1070"/>
      <c r="N188" s="1039"/>
      <c r="O188" s="1039"/>
      <c r="P188" s="1072"/>
      <c r="Q188" s="1054"/>
      <c r="R188" s="995"/>
      <c r="S188" s="1057"/>
      <c r="T188" s="995"/>
      <c r="U188" s="1057"/>
      <c r="V188" s="995"/>
      <c r="W188" s="1057"/>
      <c r="X188" s="1060"/>
      <c r="Y188" s="1057"/>
      <c r="Z188" s="1057"/>
      <c r="AA188" s="1048"/>
      <c r="AB188" s="150">
        <v>2</v>
      </c>
      <c r="AC188" s="149"/>
      <c r="AD188" s="149"/>
      <c r="AE188" s="149"/>
      <c r="AF188" s="145" t="str">
        <f t="shared" si="27"/>
        <v/>
      </c>
      <c r="AG188" s="151"/>
      <c r="AH188" s="146" t="str">
        <f t="shared" si="28"/>
        <v/>
      </c>
      <c r="AI188" s="151"/>
      <c r="AJ188" s="146" t="str">
        <f t="shared" si="29"/>
        <v/>
      </c>
      <c r="AK188" s="147" t="str">
        <f t="shared" si="30"/>
        <v/>
      </c>
      <c r="AL188" s="152" t="str">
        <f>IFERROR(IF(AND(AF187="Probabilidad",AF188="Probabilidad"),(AL187-(+AL187*AK188)),IF(AF188="Probabilidad",(S187-(+S187*AK188)),IF(AF188="Impacto",AL187,""))),"")</f>
        <v/>
      </c>
      <c r="AM188" s="152" t="str">
        <f>IFERROR(IF(AND(AF187="Impacto",AF188="Impacto"),(AM187-(+AM187*AK188)),IF(AF188="Impacto",(Y187-(+Y187*AK188)),IF(AF188="Probabilidad",AM187,""))),"")</f>
        <v/>
      </c>
      <c r="AN188" s="153"/>
      <c r="AO188" s="153"/>
      <c r="AP188" s="153"/>
      <c r="AQ188" s="153"/>
      <c r="AR188" s="1031"/>
      <c r="AS188" s="1051"/>
      <c r="AT188" s="1051"/>
      <c r="AU188" s="1048"/>
      <c r="AV188" s="1051"/>
      <c r="AW188" s="1051"/>
      <c r="AX188" s="1048"/>
      <c r="AY188" s="1048"/>
      <c r="AZ188" s="1048"/>
      <c r="BA188" s="995"/>
      <c r="BB188" s="130"/>
      <c r="BC188" s="130"/>
      <c r="BD188" s="173" t="str">
        <f t="shared" si="31"/>
        <v/>
      </c>
      <c r="BE188" s="149"/>
      <c r="BF188" s="149"/>
      <c r="BG188" s="149"/>
      <c r="BH188" s="149"/>
      <c r="BI188" s="130"/>
      <c r="BJ188" s="130"/>
      <c r="BK188" s="130"/>
      <c r="BL188" s="130"/>
      <c r="BM188" s="155"/>
      <c r="BN188" s="155"/>
      <c r="BO188" s="155"/>
      <c r="BP188" s="155"/>
      <c r="BQ188" s="156" t="str">
        <f t="shared" si="32"/>
        <v/>
      </c>
      <c r="BR188" s="157" t="str">
        <f t="shared" si="26"/>
        <v/>
      </c>
      <c r="BS188" s="304"/>
      <c r="BT188" s="149"/>
      <c r="BU188" s="1064"/>
      <c r="BV188" s="1064"/>
      <c r="BW188" s="1064"/>
      <c r="BX188" s="1064"/>
      <c r="BY188" s="1004"/>
      <c r="BZ188" s="1004"/>
    </row>
    <row r="189" spans="1:78" ht="16" x14ac:dyDescent="0.2">
      <c r="A189" s="1145"/>
      <c r="B189" s="1148"/>
      <c r="C189" s="1090"/>
      <c r="D189" s="1022"/>
      <c r="E189" s="1025"/>
      <c r="F189" s="1028"/>
      <c r="G189" s="1039"/>
      <c r="H189" s="1031"/>
      <c r="I189" s="995"/>
      <c r="J189" s="1034"/>
      <c r="K189" s="1037"/>
      <c r="L189" s="1039"/>
      <c r="M189" s="1070"/>
      <c r="N189" s="1039"/>
      <c r="O189" s="1039"/>
      <c r="P189" s="1072"/>
      <c r="Q189" s="1054"/>
      <c r="R189" s="995"/>
      <c r="S189" s="1057"/>
      <c r="T189" s="995"/>
      <c r="U189" s="1057"/>
      <c r="V189" s="995"/>
      <c r="W189" s="1057"/>
      <c r="X189" s="1060"/>
      <c r="Y189" s="1057"/>
      <c r="Z189" s="1057"/>
      <c r="AA189" s="1048"/>
      <c r="AB189" s="150">
        <v>3</v>
      </c>
      <c r="AC189" s="149"/>
      <c r="AD189" s="149"/>
      <c r="AE189" s="149"/>
      <c r="AF189" s="145" t="str">
        <f t="shared" si="27"/>
        <v/>
      </c>
      <c r="AG189" s="151"/>
      <c r="AH189" s="146" t="str">
        <f t="shared" si="28"/>
        <v/>
      </c>
      <c r="AI189" s="151"/>
      <c r="AJ189" s="146" t="str">
        <f t="shared" si="29"/>
        <v/>
      </c>
      <c r="AK189" s="147" t="str">
        <f t="shared" si="30"/>
        <v/>
      </c>
      <c r="AL189" s="152" t="str">
        <f>IFERROR(IF(AND(AF188="Probabilidad",AF189="Probabilidad"),(AL188-(+AL188*AK189)),IF(AND(AF188="Impacto",AF189="Probabilidad"),(AL187-(+AL187*AK189)),IF(AF189="Impacto",AL188,""))),"")</f>
        <v/>
      </c>
      <c r="AM189" s="152" t="str">
        <f>IFERROR(IF(AND(AF188="Impacto",AF189="Impacto"),(AM188-(+AM188*AK189)),IF(AND(AF188="Probabilidad",AF189="Impacto"),(AM187-(+AM187*AK189)),IF(AF189="Probabilidad",AM188,""))),"")</f>
        <v/>
      </c>
      <c r="AN189" s="153"/>
      <c r="AO189" s="153"/>
      <c r="AP189" s="153"/>
      <c r="AQ189" s="153"/>
      <c r="AR189" s="1031"/>
      <c r="AS189" s="1051"/>
      <c r="AT189" s="1051"/>
      <c r="AU189" s="1048"/>
      <c r="AV189" s="1051"/>
      <c r="AW189" s="1051"/>
      <c r="AX189" s="1048"/>
      <c r="AY189" s="1048"/>
      <c r="AZ189" s="1048"/>
      <c r="BA189" s="995"/>
      <c r="BB189" s="130"/>
      <c r="BC189" s="130"/>
      <c r="BD189" s="173" t="str">
        <f t="shared" si="31"/>
        <v/>
      </c>
      <c r="BE189" s="149"/>
      <c r="BF189" s="149"/>
      <c r="BG189" s="149"/>
      <c r="BH189" s="149"/>
      <c r="BI189" s="130"/>
      <c r="BJ189" s="130"/>
      <c r="BK189" s="130"/>
      <c r="BL189" s="130"/>
      <c r="BM189" s="155"/>
      <c r="BN189" s="155"/>
      <c r="BO189" s="155"/>
      <c r="BP189" s="155"/>
      <c r="BQ189" s="156" t="str">
        <f t="shared" si="32"/>
        <v/>
      </c>
      <c r="BR189" s="157" t="str">
        <f t="shared" si="26"/>
        <v/>
      </c>
      <c r="BS189" s="304"/>
      <c r="BT189" s="149"/>
      <c r="BU189" s="1064"/>
      <c r="BV189" s="1064"/>
      <c r="BW189" s="1064"/>
      <c r="BX189" s="1064"/>
      <c r="BY189" s="1004"/>
      <c r="BZ189" s="1004"/>
    </row>
    <row r="190" spans="1:78" ht="16" x14ac:dyDescent="0.2">
      <c r="A190" s="1145"/>
      <c r="B190" s="1148"/>
      <c r="C190" s="1090"/>
      <c r="D190" s="1022"/>
      <c r="E190" s="1025"/>
      <c r="F190" s="1028"/>
      <c r="G190" s="1039"/>
      <c r="H190" s="1031"/>
      <c r="I190" s="995"/>
      <c r="J190" s="1034"/>
      <c r="K190" s="1037"/>
      <c r="L190" s="1039"/>
      <c r="M190" s="1070"/>
      <c r="N190" s="1039"/>
      <c r="O190" s="1039"/>
      <c r="P190" s="1072"/>
      <c r="Q190" s="1054"/>
      <c r="R190" s="995"/>
      <c r="S190" s="1057"/>
      <c r="T190" s="995"/>
      <c r="U190" s="1057"/>
      <c r="V190" s="995"/>
      <c r="W190" s="1057"/>
      <c r="X190" s="1060"/>
      <c r="Y190" s="1057"/>
      <c r="Z190" s="1057"/>
      <c r="AA190" s="1048"/>
      <c r="AB190" s="150">
        <v>4</v>
      </c>
      <c r="AC190" s="149"/>
      <c r="AD190" s="149"/>
      <c r="AE190" s="149"/>
      <c r="AF190" s="145" t="str">
        <f t="shared" si="27"/>
        <v/>
      </c>
      <c r="AG190" s="151"/>
      <c r="AH190" s="146" t="str">
        <f t="shared" si="28"/>
        <v/>
      </c>
      <c r="AI190" s="151"/>
      <c r="AJ190" s="146" t="str">
        <f t="shared" si="29"/>
        <v/>
      </c>
      <c r="AK190" s="147" t="str">
        <f t="shared" si="30"/>
        <v/>
      </c>
      <c r="AL190" s="152" t="str">
        <f>IFERROR(IF(AND(AF189="Probabilidad",AF190="Probabilidad"),(AL189-(+AL189*AK190)),IF(AND(AF189="Impacto",AF190="Probabilidad"),(AL188-(+AL188*AK190)),IF(AF190="Impacto",AL189,""))),"")</f>
        <v/>
      </c>
      <c r="AM190" s="152" t="str">
        <f>IFERROR(IF(AND(AF189="Impacto",AF190="Impacto"),(AM189-(+AM189*AK190)),IF(AND(AF189="Probabilidad",AF190="Impacto"),(AM188-(+AM188*AK190)),IF(AF190="Probabilidad",AM189,""))),"")</f>
        <v/>
      </c>
      <c r="AN190" s="153"/>
      <c r="AO190" s="153"/>
      <c r="AP190" s="153"/>
      <c r="AQ190" s="153"/>
      <c r="AR190" s="1031"/>
      <c r="AS190" s="1051"/>
      <c r="AT190" s="1051"/>
      <c r="AU190" s="1048"/>
      <c r="AV190" s="1051"/>
      <c r="AW190" s="1051"/>
      <c r="AX190" s="1048"/>
      <c r="AY190" s="1048"/>
      <c r="AZ190" s="1048"/>
      <c r="BA190" s="995"/>
      <c r="BB190" s="130"/>
      <c r="BC190" s="130"/>
      <c r="BD190" s="173" t="str">
        <f t="shared" si="31"/>
        <v/>
      </c>
      <c r="BE190" s="149"/>
      <c r="BF190" s="149"/>
      <c r="BG190" s="149"/>
      <c r="BH190" s="149"/>
      <c r="BI190" s="130"/>
      <c r="BJ190" s="130"/>
      <c r="BK190" s="130"/>
      <c r="BL190" s="130"/>
      <c r="BM190" s="155"/>
      <c r="BN190" s="155"/>
      <c r="BO190" s="155"/>
      <c r="BP190" s="155"/>
      <c r="BQ190" s="156" t="str">
        <f t="shared" si="32"/>
        <v/>
      </c>
      <c r="BR190" s="157" t="str">
        <f t="shared" si="26"/>
        <v/>
      </c>
      <c r="BS190" s="304"/>
      <c r="BT190" s="149"/>
      <c r="BU190" s="1064"/>
      <c r="BV190" s="1064"/>
      <c r="BW190" s="1064"/>
      <c r="BX190" s="1064"/>
      <c r="BY190" s="1004"/>
      <c r="BZ190" s="1004"/>
    </row>
    <row r="191" spans="1:78" ht="16" x14ac:dyDescent="0.2">
      <c r="A191" s="1145"/>
      <c r="B191" s="1148"/>
      <c r="C191" s="1090"/>
      <c r="D191" s="1022"/>
      <c r="E191" s="1025"/>
      <c r="F191" s="1028"/>
      <c r="G191" s="1039"/>
      <c r="H191" s="1031"/>
      <c r="I191" s="995"/>
      <c r="J191" s="1034"/>
      <c r="K191" s="1037"/>
      <c r="L191" s="1039"/>
      <c r="M191" s="1070"/>
      <c r="N191" s="1039"/>
      <c r="O191" s="1039"/>
      <c r="P191" s="1072"/>
      <c r="Q191" s="1054"/>
      <c r="R191" s="995"/>
      <c r="S191" s="1057"/>
      <c r="T191" s="995"/>
      <c r="U191" s="1057"/>
      <c r="V191" s="995"/>
      <c r="W191" s="1057"/>
      <c r="X191" s="1060"/>
      <c r="Y191" s="1057"/>
      <c r="Z191" s="1057"/>
      <c r="AA191" s="1048"/>
      <c r="AB191" s="150">
        <v>5</v>
      </c>
      <c r="AC191" s="149"/>
      <c r="AD191" s="149"/>
      <c r="AE191" s="149"/>
      <c r="AF191" s="145" t="str">
        <f t="shared" si="27"/>
        <v/>
      </c>
      <c r="AG191" s="151"/>
      <c r="AH191" s="146" t="str">
        <f t="shared" si="28"/>
        <v/>
      </c>
      <c r="AI191" s="151"/>
      <c r="AJ191" s="146" t="str">
        <f t="shared" si="29"/>
        <v/>
      </c>
      <c r="AK191" s="147" t="str">
        <f t="shared" si="30"/>
        <v/>
      </c>
      <c r="AL191" s="152" t="str">
        <f>IFERROR(IF(AND(AF190="Probabilidad",AF191="Probabilidad"),(AL190-(+AL190*AK191)),IF(AND(AF190="Impacto",AF191="Probabilidad"),(AL189-(+AL189*AK191)),IF(AF191="Impacto",AL190,""))),"")</f>
        <v/>
      </c>
      <c r="AM191" s="152" t="str">
        <f>IFERROR(IF(AND(AF190="Impacto",AF191="Impacto"),(AM190-(+AM190*AK191)),IF(AND(AF190="Probabilidad",AF191="Impacto"),(AM189-(+AM189*AK191)),IF(AF191="Probabilidad",AM190,""))),"")</f>
        <v/>
      </c>
      <c r="AN191" s="153"/>
      <c r="AO191" s="153"/>
      <c r="AP191" s="153"/>
      <c r="AQ191" s="153"/>
      <c r="AR191" s="1031"/>
      <c r="AS191" s="1051"/>
      <c r="AT191" s="1051"/>
      <c r="AU191" s="1048"/>
      <c r="AV191" s="1051"/>
      <c r="AW191" s="1051"/>
      <c r="AX191" s="1048"/>
      <c r="AY191" s="1048"/>
      <c r="AZ191" s="1048"/>
      <c r="BA191" s="995"/>
      <c r="BB191" s="130"/>
      <c r="BC191" s="130"/>
      <c r="BD191" s="173" t="str">
        <f t="shared" si="31"/>
        <v/>
      </c>
      <c r="BE191" s="149"/>
      <c r="BF191" s="149"/>
      <c r="BG191" s="149"/>
      <c r="BH191" s="149"/>
      <c r="BI191" s="130"/>
      <c r="BJ191" s="130"/>
      <c r="BK191" s="130"/>
      <c r="BL191" s="130"/>
      <c r="BM191" s="155"/>
      <c r="BN191" s="155"/>
      <c r="BO191" s="155"/>
      <c r="BP191" s="155"/>
      <c r="BQ191" s="156" t="str">
        <f t="shared" si="32"/>
        <v/>
      </c>
      <c r="BR191" s="157" t="str">
        <f t="shared" si="26"/>
        <v/>
      </c>
      <c r="BS191" s="304"/>
      <c r="BT191" s="149"/>
      <c r="BU191" s="1064"/>
      <c r="BV191" s="1064"/>
      <c r="BW191" s="1064"/>
      <c r="BX191" s="1064"/>
      <c r="BY191" s="1004"/>
      <c r="BZ191" s="1004"/>
    </row>
    <row r="192" spans="1:78" ht="17" thickBot="1" x14ac:dyDescent="0.25">
      <c r="A192" s="1145"/>
      <c r="B192" s="1148"/>
      <c r="C192" s="1090"/>
      <c r="D192" s="1023"/>
      <c r="E192" s="1026"/>
      <c r="F192" s="1029"/>
      <c r="G192" s="1040"/>
      <c r="H192" s="1032"/>
      <c r="I192" s="996"/>
      <c r="J192" s="1035"/>
      <c r="K192" s="1038"/>
      <c r="L192" s="1040"/>
      <c r="M192" s="1071"/>
      <c r="N192" s="1040"/>
      <c r="O192" s="1040"/>
      <c r="P192" s="1073"/>
      <c r="Q192" s="1055"/>
      <c r="R192" s="996"/>
      <c r="S192" s="1058"/>
      <c r="T192" s="996"/>
      <c r="U192" s="1058"/>
      <c r="V192" s="996"/>
      <c r="W192" s="1058"/>
      <c r="X192" s="1061"/>
      <c r="Y192" s="1058"/>
      <c r="Z192" s="1058"/>
      <c r="AA192" s="1049"/>
      <c r="AB192" s="162">
        <v>6</v>
      </c>
      <c r="AC192" s="160"/>
      <c r="AD192" s="160"/>
      <c r="AE192" s="160"/>
      <c r="AF192" s="175" t="str">
        <f t="shared" si="27"/>
        <v/>
      </c>
      <c r="AG192" s="163"/>
      <c r="AH192" s="161" t="str">
        <f t="shared" si="28"/>
        <v/>
      </c>
      <c r="AI192" s="163"/>
      <c r="AJ192" s="161" t="str">
        <f t="shared" si="29"/>
        <v/>
      </c>
      <c r="AK192" s="164" t="str">
        <f t="shared" si="30"/>
        <v/>
      </c>
      <c r="AL192" s="152" t="str">
        <f>IFERROR(IF(AND(AF191="Probabilidad",AF192="Probabilidad"),(AL191-(+AL191*AK192)),IF(AND(AF191="Impacto",AF192="Probabilidad"),(AL190-(+AL190*AK192)),IF(AF192="Impacto",AL191,""))),"")</f>
        <v/>
      </c>
      <c r="AM192" s="152" t="str">
        <f>IFERROR(IF(AND(AF191="Impacto",AF192="Impacto"),(AM191-(+AM191*AK192)),IF(AND(AF191="Probabilidad",AF192="Impacto"),(AM190-(+AM190*AK192)),IF(AF192="Probabilidad",AM191,""))),"")</f>
        <v/>
      </c>
      <c r="AN192" s="51"/>
      <c r="AO192" s="51"/>
      <c r="AP192" s="51"/>
      <c r="AQ192" s="51"/>
      <c r="AR192" s="1032"/>
      <c r="AS192" s="1052"/>
      <c r="AT192" s="1052"/>
      <c r="AU192" s="1049"/>
      <c r="AV192" s="1052"/>
      <c r="AW192" s="1052"/>
      <c r="AX192" s="1049"/>
      <c r="AY192" s="1049"/>
      <c r="AZ192" s="1049"/>
      <c r="BA192" s="996"/>
      <c r="BB192" s="167"/>
      <c r="BC192" s="167"/>
      <c r="BD192" s="176" t="str">
        <f t="shared" si="31"/>
        <v/>
      </c>
      <c r="BE192" s="160"/>
      <c r="BF192" s="160"/>
      <c r="BG192" s="160"/>
      <c r="BH192" s="160"/>
      <c r="BI192" s="167"/>
      <c r="BJ192" s="167"/>
      <c r="BK192" s="167"/>
      <c r="BL192" s="167"/>
      <c r="BM192" s="168"/>
      <c r="BN192" s="168"/>
      <c r="BO192" s="168"/>
      <c r="BP192" s="168"/>
      <c r="BQ192" s="169" t="str">
        <f t="shared" si="32"/>
        <v/>
      </c>
      <c r="BR192" s="170" t="str">
        <f t="shared" si="26"/>
        <v/>
      </c>
      <c r="BS192" s="712"/>
      <c r="BT192" s="160"/>
      <c r="BU192" s="1065"/>
      <c r="BV192" s="1065"/>
      <c r="BW192" s="1065"/>
      <c r="BX192" s="1065"/>
      <c r="BY192" s="1005"/>
      <c r="BZ192" s="1005"/>
    </row>
    <row r="193" spans="1:78" ht="110.25" customHeight="1" x14ac:dyDescent="0.2">
      <c r="A193" s="1145"/>
      <c r="B193" s="1148"/>
      <c r="C193" s="1090"/>
      <c r="D193" s="1021" t="s">
        <v>209</v>
      </c>
      <c r="E193" s="1024" t="s">
        <v>701</v>
      </c>
      <c r="F193" s="1027">
        <v>5</v>
      </c>
      <c r="G193" s="1000" t="s">
        <v>748</v>
      </c>
      <c r="H193" s="1030"/>
      <c r="I193" s="994"/>
      <c r="J193" s="1033" t="s">
        <v>749</v>
      </c>
      <c r="K193" s="1036" t="s">
        <v>213</v>
      </c>
      <c r="L193" s="1000" t="s">
        <v>314</v>
      </c>
      <c r="M193" s="1041" t="s">
        <v>750</v>
      </c>
      <c r="N193" s="1000"/>
      <c r="O193" s="1000"/>
      <c r="P193" s="1044" t="s">
        <v>751</v>
      </c>
      <c r="Q193" s="1207">
        <v>1</v>
      </c>
      <c r="R193" s="994" t="s">
        <v>250</v>
      </c>
      <c r="S193" s="1056">
        <f>IF(R193="Muy Alta",100%,IF(R193="Alta",80%,IF(R193="Media",60%,IF(R193="Baja",40%,IF(R193="Muy Baja",20%,"")))))</f>
        <v>0.4</v>
      </c>
      <c r="T193" s="994"/>
      <c r="U193" s="1056" t="str">
        <f>IF(T193="Catastrófico",100%,IF(T193="Mayor",80%,IF(T193="Moderado",60%,IF(T193="Menor",40%,IF(T193="Leve",20%,"")))))</f>
        <v/>
      </c>
      <c r="V193" s="994" t="s">
        <v>218</v>
      </c>
      <c r="W193" s="1056">
        <f>IF(V193="Catastrófico",100%,IF(V193="Mayor",80%,IF(V193="Moderado",60%,IF(V193="Menor",40%,IF(V193="Leve",20%,"")))))</f>
        <v>0.6</v>
      </c>
      <c r="X193" s="1059" t="str">
        <f>IF(Y193=100%,"Catastrófico",IF(Y193=80%,"Mayor",IF(Y193=60%,"Moderado",IF(Y193=40%,"Menor",IF(Y193=20%,"Leve","")))))</f>
        <v>Moderado</v>
      </c>
      <c r="Y193" s="1056">
        <f>IF(AND(U193="",W193=""),"",MAX(U193,W193))</f>
        <v>0.6</v>
      </c>
      <c r="Z193" s="1056" t="str">
        <f>CONCATENATE(R193,X193)</f>
        <v>BajaModerado</v>
      </c>
      <c r="AA193" s="1047" t="str">
        <f>IF(Z193="Muy AltaLeve","Alto",IF(Z193="Muy AltaMenor","Alto",IF(Z193="Muy AltaModerado","Alto",IF(Z193="Muy AltaMayor","Alto",IF(Z193="Muy AltaCatastrófico","Extremo",IF(Z193="AltaLeve","Moderado",IF(Z193="AltaMenor","Moderado",IF(Z193="AltaModerado","Alto",IF(Z193="AltaMayor","Alto",IF(Z193="AltaCatastrófico","Extremo",IF(Z193="MediaLeve","Moderado",IF(Z193="MediaMenor","Moderado",IF(Z193="MediaModerado","Moderado",IF(Z193="MediaMayor","Alto",IF(Z193="MediaCatastrófico","Extremo",IF(Z193="BajaLeve","Bajo",IF(Z193="BajaMenor","Moderado",IF(Z193="BajaModerado","Moderado",IF(Z193="BajaMayor","Alto",IF(Z193="BajaCatastrófico","Extremo",IF(Z193="Muy BajaLeve","Bajo",IF(Z193="Muy BajaMenor","Bajo",IF(Z193="Muy BajaModerado","Moderado",IF(Z193="Muy BajaMayor","Alto",IF(Z193="Muy BajaCatastrófico","Extremo","")))))))))))))))))))))))))</f>
        <v>Moderado</v>
      </c>
      <c r="AB193" s="97">
        <v>1</v>
      </c>
      <c r="AC193" s="9" t="s">
        <v>752</v>
      </c>
      <c r="AD193" s="9">
        <v>2</v>
      </c>
      <c r="AE193" s="302" t="s">
        <v>753</v>
      </c>
      <c r="AF193" s="99" t="str">
        <f t="shared" si="27"/>
        <v>Probabilidad</v>
      </c>
      <c r="AG193" s="10" t="s">
        <v>281</v>
      </c>
      <c r="AH193" s="14">
        <f t="shared" si="28"/>
        <v>0.15</v>
      </c>
      <c r="AI193" s="10" t="s">
        <v>222</v>
      </c>
      <c r="AJ193" s="14">
        <f t="shared" si="29"/>
        <v>0.15</v>
      </c>
      <c r="AK193" s="101">
        <f t="shared" si="30"/>
        <v>0.3</v>
      </c>
      <c r="AL193" s="100">
        <f>IFERROR(IF(AF193="Probabilidad",(S193-(+S193*AK193)),IF(AF193="Impacto",S193,"")),"")</f>
        <v>0.28000000000000003</v>
      </c>
      <c r="AM193" s="100">
        <f>IFERROR(IF(AF193="Impacto",(Y193-(+Y193*AK193)),IF(AF193="Probabilidad",Y193,"")),"")</f>
        <v>0.6</v>
      </c>
      <c r="AN193" s="335" t="s">
        <v>223</v>
      </c>
      <c r="AO193" s="335" t="s">
        <v>291</v>
      </c>
      <c r="AP193" s="335" t="s">
        <v>225</v>
      </c>
      <c r="AQ193" s="50" t="s">
        <v>226</v>
      </c>
      <c r="AR193" s="1062" t="s">
        <v>754</v>
      </c>
      <c r="AS193" s="1050">
        <f>S193</f>
        <v>0.4</v>
      </c>
      <c r="AT193" s="1050">
        <f>IF(AL193="","",MIN(AL193:AL198))</f>
        <v>0.19600000000000001</v>
      </c>
      <c r="AU193" s="1047" t="str">
        <f>IFERROR(IF(AT193="","",IF(AT193&lt;=0.2,"Muy Baja",IF(AT193&lt;=0.4,"Baja",IF(AT193&lt;=0.6,"Media",IF(AT193&lt;=0.8,"Alta","Muy Alta"))))),"")</f>
        <v>Muy Baja</v>
      </c>
      <c r="AV193" s="1050">
        <f>Y193</f>
        <v>0.6</v>
      </c>
      <c r="AW193" s="1050">
        <f>IF(AM193="","",MIN(AM193:AM198))</f>
        <v>0.39</v>
      </c>
      <c r="AX193" s="1047" t="str">
        <f>IFERROR(IF(AW193="","",IF(AW193&lt;=0.2,"Leve",IF(AW193&lt;=0.4,"Menor",IF(AW193&lt;=0.6,"Moderado",IF(AW193&lt;=0.8,"Mayor","Catastrófico"))))),"")</f>
        <v>Menor</v>
      </c>
      <c r="AY193" s="1047" t="str">
        <f>AA193</f>
        <v>Moderado</v>
      </c>
      <c r="AZ193" s="1047" t="str">
        <f>IFERROR(IF(OR(AND(AU193="Muy Baja",AX193="Leve"),AND(AU193="Muy Baja",AX193="Menor"),AND(AU193="Baja",AX193="Leve")),"Bajo",IF(OR(AND(AU193="Muy baja",AX193="Moderado"),AND(AU193="Baja",AX193="Menor"),AND(AU193="Baja",AX193="Moderado"),AND(AU193="Media",AX193="Leve"),AND(AU193="Media",AX193="Menor"),AND(AU193="Media",AX193="Moderado"),AND(AU193="Alta",AX193="Leve"),AND(AU193="Alta",AX193="Menor")),"Moderado",IF(OR(AND(AU193="Muy Baja",AX193="Mayor"),AND(AU193="Baja",AX193="Mayor"),AND(AU193="Media",AX193="Mayor"),AND(AU193="Alta",AX193="Moderado"),AND(AU193="Alta",AX193="Mayor"),AND(AU193="Muy Alta",AX193="Leve"),AND(AU193="Muy Alta",AX193="Menor"),AND(AU193="Muy Alta",AX193="Moderado"),AND(AU193="Muy Alta",AX193="Mayor")),"Alto",IF(OR(AND(AU193="Muy Baja",AX193="Catastrófico"),AND(AU193="Baja",AX193="Catastrófico"),AND(AU193="Media",AX193="Catastrófico"),AND(AU193="Alta",AX193="Catastrófico"),AND(AU193="Muy Alta",AX193="Catastrófico")),"Extremo","")))),"")</f>
        <v>Bajo</v>
      </c>
      <c r="BA193" s="994" t="s">
        <v>255</v>
      </c>
      <c r="BB193" s="46"/>
      <c r="BC193" s="46"/>
      <c r="BD193" s="103" t="str">
        <f t="shared" si="31"/>
        <v/>
      </c>
      <c r="BE193" s="9"/>
      <c r="BF193" s="9"/>
      <c r="BG193" s="9"/>
      <c r="BH193" s="9"/>
      <c r="BI193" s="46"/>
      <c r="BJ193" s="46"/>
      <c r="BK193" s="46"/>
      <c r="BL193" s="46"/>
      <c r="BM193" s="48"/>
      <c r="BN193" s="48"/>
      <c r="BO193" s="48"/>
      <c r="BP193" s="48"/>
      <c r="BQ193" s="104" t="str">
        <f t="shared" si="32"/>
        <v/>
      </c>
      <c r="BR193" s="128" t="str">
        <f t="shared" si="26"/>
        <v/>
      </c>
      <c r="BS193" s="710" t="s">
        <v>752</v>
      </c>
      <c r="BT193" s="9" t="s">
        <v>2962</v>
      </c>
      <c r="BU193" s="1044" t="s">
        <v>2965</v>
      </c>
      <c r="BV193" s="1063" t="s">
        <v>2792</v>
      </c>
      <c r="BW193" s="1063" t="s">
        <v>2866</v>
      </c>
      <c r="BX193" s="1063" t="s">
        <v>2866</v>
      </c>
      <c r="BY193" s="1003" t="s">
        <v>2946</v>
      </c>
      <c r="BZ193" s="1003"/>
    </row>
    <row r="194" spans="1:78" ht="110.25" customHeight="1" x14ac:dyDescent="0.2">
      <c r="A194" s="1145"/>
      <c r="B194" s="1148"/>
      <c r="C194" s="1090"/>
      <c r="D194" s="1022"/>
      <c r="E194" s="1025"/>
      <c r="F194" s="1028"/>
      <c r="G194" s="1039"/>
      <c r="H194" s="1031"/>
      <c r="I194" s="995"/>
      <c r="J194" s="1034"/>
      <c r="K194" s="1037"/>
      <c r="L194" s="1039"/>
      <c r="M194" s="1042"/>
      <c r="N194" s="1039"/>
      <c r="O194" s="1039"/>
      <c r="P194" s="1045"/>
      <c r="Q194" s="1208"/>
      <c r="R194" s="995"/>
      <c r="S194" s="1057"/>
      <c r="T194" s="995"/>
      <c r="U194" s="1057"/>
      <c r="V194" s="995"/>
      <c r="W194" s="1057"/>
      <c r="X194" s="1060"/>
      <c r="Y194" s="1057"/>
      <c r="Z194" s="1057"/>
      <c r="AA194" s="1048"/>
      <c r="AB194" s="150">
        <v>2</v>
      </c>
      <c r="AC194" s="149" t="s">
        <v>755</v>
      </c>
      <c r="AD194" s="149">
        <v>3</v>
      </c>
      <c r="AE194" s="225" t="s">
        <v>756</v>
      </c>
      <c r="AF194" s="231" t="str">
        <f t="shared" si="27"/>
        <v>Probabilidad</v>
      </c>
      <c r="AG194" s="232" t="s">
        <v>281</v>
      </c>
      <c r="AH194" s="228">
        <f t="shared" si="28"/>
        <v>0.15</v>
      </c>
      <c r="AI194" s="232" t="s">
        <v>222</v>
      </c>
      <c r="AJ194" s="228">
        <f t="shared" si="29"/>
        <v>0.15</v>
      </c>
      <c r="AK194" s="233">
        <f t="shared" si="30"/>
        <v>0.3</v>
      </c>
      <c r="AL194" s="234">
        <f>IFERROR(IF(AND(AF193="Probabilidad",AF194="Probabilidad"),(AL193-(+AL193*AK194)),IF(AF194="Probabilidad",(S193-(+S193*AK194)),IF(AF194="Impacto",AL193,""))),"")</f>
        <v>0.19600000000000001</v>
      </c>
      <c r="AM194" s="234">
        <f>IFERROR(IF(AND(AF193="Impacto",AF194="Impacto"),(AM193-(+AM193*AK194)),IF(AF194="Impacto",(Y193-(+Y193*AK194)),IF(AF194="Probabilidad",AM193,""))),"")</f>
        <v>0.6</v>
      </c>
      <c r="AN194" s="51" t="s">
        <v>223</v>
      </c>
      <c r="AO194" s="51" t="s">
        <v>291</v>
      </c>
      <c r="AP194" s="153" t="s">
        <v>225</v>
      </c>
      <c r="AQ194" s="153" t="s">
        <v>226</v>
      </c>
      <c r="AR194" s="1031"/>
      <c r="AS194" s="1051"/>
      <c r="AT194" s="1051"/>
      <c r="AU194" s="1048"/>
      <c r="AV194" s="1051"/>
      <c r="AW194" s="1051"/>
      <c r="AX194" s="1048"/>
      <c r="AY194" s="1048"/>
      <c r="AZ194" s="1048"/>
      <c r="BA194" s="995"/>
      <c r="BB194" s="130"/>
      <c r="BC194" s="130"/>
      <c r="BD194" s="173" t="str">
        <f t="shared" si="31"/>
        <v/>
      </c>
      <c r="BE194" s="149"/>
      <c r="BF194" s="149"/>
      <c r="BG194" s="149"/>
      <c r="BH194" s="149"/>
      <c r="BI194" s="130"/>
      <c r="BJ194" s="130"/>
      <c r="BK194" s="130"/>
      <c r="BL194" s="130"/>
      <c r="BM194" s="155"/>
      <c r="BN194" s="155"/>
      <c r="BO194" s="155"/>
      <c r="BP194" s="155"/>
      <c r="BQ194" s="156" t="str">
        <f t="shared" si="32"/>
        <v/>
      </c>
      <c r="BR194" s="157" t="str">
        <f t="shared" si="26"/>
        <v/>
      </c>
      <c r="BS194" s="304" t="s">
        <v>755</v>
      </c>
      <c r="BT194" s="774" t="s">
        <v>2963</v>
      </c>
      <c r="BU194" s="1210"/>
      <c r="BV194" s="1064"/>
      <c r="BW194" s="1064"/>
      <c r="BX194" s="1064"/>
      <c r="BY194" s="1004"/>
      <c r="BZ194" s="1004"/>
    </row>
    <row r="195" spans="1:78" ht="110.25" customHeight="1" x14ac:dyDescent="0.2">
      <c r="A195" s="1145"/>
      <c r="B195" s="1148"/>
      <c r="C195" s="1090"/>
      <c r="D195" s="1022"/>
      <c r="E195" s="1025"/>
      <c r="F195" s="1028"/>
      <c r="G195" s="1039"/>
      <c r="H195" s="1031"/>
      <c r="I195" s="995"/>
      <c r="J195" s="1034"/>
      <c r="K195" s="1037"/>
      <c r="L195" s="1039"/>
      <c r="M195" s="1042"/>
      <c r="N195" s="1039"/>
      <c r="O195" s="1039"/>
      <c r="P195" s="1045"/>
      <c r="Q195" s="1208"/>
      <c r="R195" s="995"/>
      <c r="S195" s="1057"/>
      <c r="T195" s="995"/>
      <c r="U195" s="1057"/>
      <c r="V195" s="995"/>
      <c r="W195" s="1057"/>
      <c r="X195" s="1060"/>
      <c r="Y195" s="1057"/>
      <c r="Z195" s="1057"/>
      <c r="AA195" s="1048"/>
      <c r="AB195" s="150">
        <v>3</v>
      </c>
      <c r="AC195" s="149" t="s">
        <v>757</v>
      </c>
      <c r="AD195" s="149">
        <v>1</v>
      </c>
      <c r="AE195" s="131" t="s">
        <v>758</v>
      </c>
      <c r="AF195" s="145" t="str">
        <f t="shared" si="27"/>
        <v>Impacto</v>
      </c>
      <c r="AG195" s="151" t="s">
        <v>264</v>
      </c>
      <c r="AH195" s="146">
        <f t="shared" si="28"/>
        <v>0.1</v>
      </c>
      <c r="AI195" s="151" t="s">
        <v>734</v>
      </c>
      <c r="AJ195" s="146">
        <f t="shared" si="29"/>
        <v>0.25</v>
      </c>
      <c r="AK195" s="147">
        <f t="shared" si="30"/>
        <v>0.35</v>
      </c>
      <c r="AL195" s="152">
        <f>IFERROR(IF(AND(AF194="Probabilidad",AF195="Probabilidad"),(AL194-(+AL194*AK195)),IF(AND(AF194="Impacto",AF195="Probabilidad"),(AL193-(+AL193*AK195)),IF(AF195="Impacto",AL194,""))),"")</f>
        <v>0.19600000000000001</v>
      </c>
      <c r="AM195" s="152">
        <f>IFERROR(IF(AND(AF194="Impacto",AF195="Impacto"),(AM194-(+AM194*AK195)),IF(AND(AF194="Probabilidad",AF195="Impacto"),(AM193-(+AM193*AK195)),IF(AF195="Probabilidad",AM194,""))),"")</f>
        <v>0.39</v>
      </c>
      <c r="AN195" s="153" t="s">
        <v>223</v>
      </c>
      <c r="AO195" s="153" t="s">
        <v>291</v>
      </c>
      <c r="AP195" s="126" t="s">
        <v>225</v>
      </c>
      <c r="AQ195" s="153" t="s">
        <v>759</v>
      </c>
      <c r="AR195" s="1031"/>
      <c r="AS195" s="1051"/>
      <c r="AT195" s="1051"/>
      <c r="AU195" s="1048"/>
      <c r="AV195" s="1051"/>
      <c r="AW195" s="1051"/>
      <c r="AX195" s="1048"/>
      <c r="AY195" s="1048"/>
      <c r="AZ195" s="1048"/>
      <c r="BA195" s="995"/>
      <c r="BB195" s="130"/>
      <c r="BC195" s="130"/>
      <c r="BD195" s="173" t="str">
        <f t="shared" si="31"/>
        <v/>
      </c>
      <c r="BE195" s="149"/>
      <c r="BF195" s="149"/>
      <c r="BG195" s="149"/>
      <c r="BH195" s="149"/>
      <c r="BI195" s="130"/>
      <c r="BJ195" s="130"/>
      <c r="BK195" s="130"/>
      <c r="BL195" s="130"/>
      <c r="BM195" s="155"/>
      <c r="BN195" s="155"/>
      <c r="BO195" s="155"/>
      <c r="BP195" s="155"/>
      <c r="BQ195" s="156" t="str">
        <f t="shared" si="32"/>
        <v/>
      </c>
      <c r="BR195" s="157" t="str">
        <f t="shared" si="26"/>
        <v/>
      </c>
      <c r="BS195" s="304" t="s">
        <v>757</v>
      </c>
      <c r="BT195" s="765" t="s">
        <v>2964</v>
      </c>
      <c r="BU195" s="1210"/>
      <c r="BV195" s="1064"/>
      <c r="BW195" s="1064"/>
      <c r="BX195" s="1064"/>
      <c r="BY195" s="1004"/>
      <c r="BZ195" s="1004"/>
    </row>
    <row r="196" spans="1:78" ht="16" x14ac:dyDescent="0.2">
      <c r="A196" s="1145"/>
      <c r="B196" s="1148"/>
      <c r="C196" s="1090"/>
      <c r="D196" s="1022"/>
      <c r="E196" s="1025"/>
      <c r="F196" s="1028"/>
      <c r="G196" s="1039"/>
      <c r="H196" s="1031"/>
      <c r="I196" s="995"/>
      <c r="J196" s="1034"/>
      <c r="K196" s="1037"/>
      <c r="L196" s="1039"/>
      <c r="M196" s="1042"/>
      <c r="N196" s="1039"/>
      <c r="O196" s="1039"/>
      <c r="P196" s="1045"/>
      <c r="Q196" s="1208"/>
      <c r="R196" s="995"/>
      <c r="S196" s="1057"/>
      <c r="T196" s="995"/>
      <c r="U196" s="1057"/>
      <c r="V196" s="995"/>
      <c r="W196" s="1057"/>
      <c r="X196" s="1060"/>
      <c r="Y196" s="1057"/>
      <c r="Z196" s="1057"/>
      <c r="AA196" s="1048"/>
      <c r="AB196" s="150">
        <v>4</v>
      </c>
      <c r="AC196" s="149"/>
      <c r="AD196" s="149"/>
      <c r="AE196" s="149"/>
      <c r="AF196" s="145" t="str">
        <f t="shared" si="27"/>
        <v/>
      </c>
      <c r="AG196" s="151"/>
      <c r="AH196" s="146" t="str">
        <f t="shared" si="28"/>
        <v/>
      </c>
      <c r="AI196" s="151"/>
      <c r="AJ196" s="146" t="str">
        <f t="shared" si="29"/>
        <v/>
      </c>
      <c r="AK196" s="147" t="str">
        <f t="shared" si="30"/>
        <v/>
      </c>
      <c r="AL196" s="152" t="str">
        <f>IFERROR(IF(AND(AF195="Probabilidad",AF196="Probabilidad"),(AL195-(+AL195*AK196)),IF(AND(AF195="Impacto",AF196="Probabilidad"),(AL194-(+AL194*AK196)),IF(AF196="Impacto",AL195,""))),"")</f>
        <v/>
      </c>
      <c r="AM196" s="152" t="str">
        <f>IFERROR(IF(AND(AF195="Impacto",AF196="Impacto"),(AM195-(+AM195*AK196)),IF(AND(AF195="Probabilidad",AF196="Impacto"),(AM194-(+AM194*AK196)),IF(AF196="Probabilidad",AM195,""))),"")</f>
        <v/>
      </c>
      <c r="AN196" s="153"/>
      <c r="AO196" s="153"/>
      <c r="AP196" s="153"/>
      <c r="AQ196" s="153"/>
      <c r="AR196" s="1031"/>
      <c r="AS196" s="1051"/>
      <c r="AT196" s="1051"/>
      <c r="AU196" s="1048"/>
      <c r="AV196" s="1051"/>
      <c r="AW196" s="1051"/>
      <c r="AX196" s="1048"/>
      <c r="AY196" s="1048"/>
      <c r="AZ196" s="1048"/>
      <c r="BA196" s="995"/>
      <c r="BB196" s="130"/>
      <c r="BC196" s="130"/>
      <c r="BD196" s="173" t="str">
        <f t="shared" si="31"/>
        <v/>
      </c>
      <c r="BE196" s="149"/>
      <c r="BF196" s="149"/>
      <c r="BG196" s="149"/>
      <c r="BH196" s="149"/>
      <c r="BI196" s="130"/>
      <c r="BJ196" s="130"/>
      <c r="BK196" s="130"/>
      <c r="BL196" s="130"/>
      <c r="BM196" s="155"/>
      <c r="BN196" s="155"/>
      <c r="BO196" s="155"/>
      <c r="BP196" s="155"/>
      <c r="BQ196" s="156" t="str">
        <f t="shared" si="32"/>
        <v/>
      </c>
      <c r="BR196" s="157" t="str">
        <f t="shared" si="26"/>
        <v/>
      </c>
      <c r="BS196" s="304"/>
      <c r="BT196" s="149"/>
      <c r="BU196" s="1210"/>
      <c r="BV196" s="1064"/>
      <c r="BW196" s="1064"/>
      <c r="BX196" s="1064"/>
      <c r="BY196" s="1004"/>
      <c r="BZ196" s="1004"/>
    </row>
    <row r="197" spans="1:78" ht="16" x14ac:dyDescent="0.2">
      <c r="A197" s="1145"/>
      <c r="B197" s="1148"/>
      <c r="C197" s="1090"/>
      <c r="D197" s="1022"/>
      <c r="E197" s="1025"/>
      <c r="F197" s="1028"/>
      <c r="G197" s="1039"/>
      <c r="H197" s="1031"/>
      <c r="I197" s="995"/>
      <c r="J197" s="1034"/>
      <c r="K197" s="1037"/>
      <c r="L197" s="1039"/>
      <c r="M197" s="1042"/>
      <c r="N197" s="1039"/>
      <c r="O197" s="1039"/>
      <c r="P197" s="1045"/>
      <c r="Q197" s="1208"/>
      <c r="R197" s="995"/>
      <c r="S197" s="1057"/>
      <c r="T197" s="995"/>
      <c r="U197" s="1057"/>
      <c r="V197" s="995"/>
      <c r="W197" s="1057"/>
      <c r="X197" s="1060"/>
      <c r="Y197" s="1057"/>
      <c r="Z197" s="1057"/>
      <c r="AA197" s="1048"/>
      <c r="AB197" s="150">
        <v>5</v>
      </c>
      <c r="AC197" s="149"/>
      <c r="AD197" s="149"/>
      <c r="AE197" s="149"/>
      <c r="AF197" s="145" t="str">
        <f t="shared" si="27"/>
        <v/>
      </c>
      <c r="AG197" s="151"/>
      <c r="AH197" s="146" t="str">
        <f t="shared" si="28"/>
        <v/>
      </c>
      <c r="AI197" s="151"/>
      <c r="AJ197" s="146" t="str">
        <f t="shared" si="29"/>
        <v/>
      </c>
      <c r="AK197" s="147" t="str">
        <f t="shared" si="30"/>
        <v/>
      </c>
      <c r="AL197" s="152" t="str">
        <f>IFERROR(IF(AND(AF196="Probabilidad",AF197="Probabilidad"),(AL196-(+AL196*AK197)),IF(AND(AF196="Impacto",AF197="Probabilidad"),(AL195-(+AL195*AK197)),IF(AF197="Impacto",AL196,""))),"")</f>
        <v/>
      </c>
      <c r="AM197" s="152" t="str">
        <f>IFERROR(IF(AND(AF196="Impacto",AF197="Impacto"),(AM196-(+AM196*AK197)),IF(AND(AF196="Probabilidad",AF197="Impacto"),(AM195-(+AM195*AK197)),IF(AF197="Probabilidad",AM196,""))),"")</f>
        <v/>
      </c>
      <c r="AN197" s="153"/>
      <c r="AO197" s="153"/>
      <c r="AP197" s="153"/>
      <c r="AQ197" s="153"/>
      <c r="AR197" s="1031"/>
      <c r="AS197" s="1051"/>
      <c r="AT197" s="1051"/>
      <c r="AU197" s="1048"/>
      <c r="AV197" s="1051"/>
      <c r="AW197" s="1051"/>
      <c r="AX197" s="1048"/>
      <c r="AY197" s="1048"/>
      <c r="AZ197" s="1048"/>
      <c r="BA197" s="995"/>
      <c r="BB197" s="130"/>
      <c r="BC197" s="130"/>
      <c r="BD197" s="173" t="str">
        <f t="shared" si="31"/>
        <v/>
      </c>
      <c r="BE197" s="149"/>
      <c r="BF197" s="149"/>
      <c r="BG197" s="149"/>
      <c r="BH197" s="149"/>
      <c r="BI197" s="130"/>
      <c r="BJ197" s="130"/>
      <c r="BK197" s="130"/>
      <c r="BL197" s="130"/>
      <c r="BM197" s="155"/>
      <c r="BN197" s="155"/>
      <c r="BO197" s="155"/>
      <c r="BP197" s="155"/>
      <c r="BQ197" s="156" t="str">
        <f t="shared" si="32"/>
        <v/>
      </c>
      <c r="BR197" s="157" t="str">
        <f t="shared" si="26"/>
        <v/>
      </c>
      <c r="BS197" s="304"/>
      <c r="BT197" s="149"/>
      <c r="BU197" s="1210"/>
      <c r="BV197" s="1064"/>
      <c r="BW197" s="1064"/>
      <c r="BX197" s="1064"/>
      <c r="BY197" s="1004"/>
      <c r="BZ197" s="1004"/>
    </row>
    <row r="198" spans="1:78" ht="17" thickBot="1" x14ac:dyDescent="0.25">
      <c r="A198" s="1145"/>
      <c r="B198" s="1148"/>
      <c r="C198" s="1090"/>
      <c r="D198" s="1023"/>
      <c r="E198" s="1026"/>
      <c r="F198" s="1029"/>
      <c r="G198" s="1040"/>
      <c r="H198" s="1032"/>
      <c r="I198" s="996"/>
      <c r="J198" s="1035"/>
      <c r="K198" s="1038"/>
      <c r="L198" s="1040"/>
      <c r="M198" s="1043"/>
      <c r="N198" s="1040"/>
      <c r="O198" s="1040"/>
      <c r="P198" s="1046"/>
      <c r="Q198" s="1209"/>
      <c r="R198" s="996"/>
      <c r="S198" s="1058"/>
      <c r="T198" s="996"/>
      <c r="U198" s="1058"/>
      <c r="V198" s="996"/>
      <c r="W198" s="1058"/>
      <c r="X198" s="1061"/>
      <c r="Y198" s="1058"/>
      <c r="Z198" s="1058"/>
      <c r="AA198" s="1049"/>
      <c r="AB198" s="162">
        <v>6</v>
      </c>
      <c r="AC198" s="160"/>
      <c r="AD198" s="160"/>
      <c r="AE198" s="160"/>
      <c r="AF198" s="98" t="str">
        <f t="shared" si="27"/>
        <v/>
      </c>
      <c r="AG198" s="239"/>
      <c r="AH198" s="161" t="str">
        <f t="shared" si="28"/>
        <v/>
      </c>
      <c r="AI198" s="239"/>
      <c r="AJ198" s="161" t="str">
        <f t="shared" si="29"/>
        <v/>
      </c>
      <c r="AK198" s="164" t="str">
        <f t="shared" si="30"/>
        <v/>
      </c>
      <c r="AL198" s="152" t="str">
        <f>IFERROR(IF(AND(AF197="Probabilidad",AF198="Probabilidad"),(AL197-(+AL197*AK198)),IF(AND(AF197="Impacto",AF198="Probabilidad"),(AL196-(+AL196*AK198)),IF(AF198="Impacto",AL197,""))),"")</f>
        <v/>
      </c>
      <c r="AM198" s="152" t="str">
        <f>IFERROR(IF(AND(AF197="Impacto",AF198="Impacto"),(AM197-(+AM197*AK198)),IF(AND(AF197="Probabilidad",AF198="Impacto"),(AM196-(+AM196*AK198)),IF(AF198="Probabilidad",AM197,""))),"")</f>
        <v/>
      </c>
      <c r="AN198" s="51"/>
      <c r="AO198" s="51"/>
      <c r="AP198" s="51"/>
      <c r="AQ198" s="51"/>
      <c r="AR198" s="1032"/>
      <c r="AS198" s="1052"/>
      <c r="AT198" s="1052"/>
      <c r="AU198" s="1049"/>
      <c r="AV198" s="1052"/>
      <c r="AW198" s="1052"/>
      <c r="AX198" s="1049"/>
      <c r="AY198" s="1049"/>
      <c r="AZ198" s="1049"/>
      <c r="BA198" s="996"/>
      <c r="BB198" s="167"/>
      <c r="BC198" s="167"/>
      <c r="BD198" s="176" t="str">
        <f t="shared" si="31"/>
        <v/>
      </c>
      <c r="BE198" s="160"/>
      <c r="BF198" s="160"/>
      <c r="BG198" s="160"/>
      <c r="BH198" s="160"/>
      <c r="BI198" s="167"/>
      <c r="BJ198" s="167"/>
      <c r="BK198" s="167"/>
      <c r="BL198" s="167"/>
      <c r="BM198" s="168"/>
      <c r="BN198" s="168"/>
      <c r="BO198" s="168"/>
      <c r="BP198" s="168"/>
      <c r="BQ198" s="169" t="str">
        <f t="shared" si="32"/>
        <v/>
      </c>
      <c r="BR198" s="170" t="str">
        <f t="shared" si="26"/>
        <v/>
      </c>
      <c r="BS198" s="711"/>
      <c r="BT198" s="160"/>
      <c r="BU198" s="1211"/>
      <c r="BV198" s="1065"/>
      <c r="BW198" s="1065"/>
      <c r="BX198" s="1065"/>
      <c r="BY198" s="1005"/>
      <c r="BZ198" s="1005"/>
    </row>
    <row r="199" spans="1:78" ht="167" x14ac:dyDescent="0.2">
      <c r="A199" s="1145"/>
      <c r="B199" s="1148"/>
      <c r="C199" s="1090"/>
      <c r="D199" s="1021" t="s">
        <v>209</v>
      </c>
      <c r="E199" s="1024" t="s">
        <v>701</v>
      </c>
      <c r="F199" s="1027">
        <v>6</v>
      </c>
      <c r="G199" s="1000" t="s">
        <v>760</v>
      </c>
      <c r="H199" s="1030"/>
      <c r="I199" s="994"/>
      <c r="J199" s="1033" t="s">
        <v>761</v>
      </c>
      <c r="K199" s="1030" t="s">
        <v>213</v>
      </c>
      <c r="L199" s="1000" t="s">
        <v>314</v>
      </c>
      <c r="M199" s="1041" t="s">
        <v>762</v>
      </c>
      <c r="N199" s="1000"/>
      <c r="O199" s="1000"/>
      <c r="P199" s="1063" t="s">
        <v>763</v>
      </c>
      <c r="Q199" s="1077">
        <v>0.9</v>
      </c>
      <c r="R199" s="994" t="s">
        <v>217</v>
      </c>
      <c r="S199" s="1056">
        <f>IF(R199="Muy Alta",100%,IF(R199="Alta",80%,IF(R199="Media",60%,IF(R199="Baja",40%,IF(R199="Muy Baja",20%,"")))))</f>
        <v>0.6</v>
      </c>
      <c r="T199" s="994"/>
      <c r="U199" s="1056" t="str">
        <f>IF(T199="Catastrófico",100%,IF(T199="Mayor",80%,IF(T199="Moderado",60%,IF(T199="Menor",40%,IF(T199="Leve",20%,"")))))</f>
        <v/>
      </c>
      <c r="V199" s="994" t="s">
        <v>251</v>
      </c>
      <c r="W199" s="1056">
        <f>IF(V199="Catastrófico",100%,IF(V199="Mayor",80%,IF(V199="Moderado",60%,IF(V199="Menor",40%,IF(V199="Leve",20%,"")))))</f>
        <v>0.4</v>
      </c>
      <c r="X199" s="1059" t="str">
        <f>IF(Y199=100%,"Catastrófico",IF(Y199=80%,"Mayor",IF(Y199=60%,"Moderado",IF(Y199=40%,"Menor",IF(Y199=20%,"Leve","")))))</f>
        <v>Menor</v>
      </c>
      <c r="Y199" s="1056">
        <f>IF(AND(U199="",W199=""),"",MAX(U199,W199))</f>
        <v>0.4</v>
      </c>
      <c r="Z199" s="1056" t="str">
        <f>CONCATENATE(R199,X199)</f>
        <v>MediaMenor</v>
      </c>
      <c r="AA199" s="1047" t="str">
        <f>IF(Z199="Muy AltaLeve","Alto",IF(Z199="Muy AltaMenor","Alto",IF(Z199="Muy AltaModerado","Alto",IF(Z199="Muy AltaMayor","Alto",IF(Z199="Muy AltaCatastrófico","Extremo",IF(Z199="AltaLeve","Moderado",IF(Z199="AltaMenor","Moderado",IF(Z199="AltaModerado","Alto",IF(Z199="AltaMayor","Alto",IF(Z199="AltaCatastrófico","Extremo",IF(Z199="MediaLeve","Moderado",IF(Z199="MediaMenor","Moderado",IF(Z199="MediaModerado","Moderado",IF(Z199="MediaMayor","Alto",IF(Z199="MediaCatastrófico","Extremo",IF(Z199="BajaLeve","Bajo",IF(Z199="BajaMenor","Moderado",IF(Z199="BajaModerado","Moderado",IF(Z199="BajaMayor","Alto",IF(Z199="BajaCatastrófico","Extremo",IF(Z199="Muy BajaLeve","Bajo",IF(Z199="Muy BajaMenor","Bajo",IF(Z199="Muy BajaModerado","Moderado",IF(Z199="Muy BajaMayor","Alto",IF(Z199="Muy BajaCatastrófico","Extremo","")))))))))))))))))))))))))</f>
        <v>Moderado</v>
      </c>
      <c r="AB199" s="97">
        <v>1</v>
      </c>
      <c r="AC199" s="714" t="s">
        <v>764</v>
      </c>
      <c r="AD199" s="714">
        <v>1</v>
      </c>
      <c r="AE199" s="714" t="s">
        <v>765</v>
      </c>
      <c r="AF199" s="99" t="str">
        <f t="shared" si="27"/>
        <v>Probabilidad</v>
      </c>
      <c r="AG199" s="10" t="s">
        <v>281</v>
      </c>
      <c r="AH199" s="14">
        <f t="shared" si="28"/>
        <v>0.15</v>
      </c>
      <c r="AI199" s="10" t="s">
        <v>222</v>
      </c>
      <c r="AJ199" s="14">
        <f t="shared" si="29"/>
        <v>0.15</v>
      </c>
      <c r="AK199" s="101">
        <f t="shared" si="30"/>
        <v>0.3</v>
      </c>
      <c r="AL199" s="100">
        <f>IFERROR(IF(AF199="Probabilidad",(S199-(+S199*AK199)),IF(AF199="Impacto",S199,"")),"")</f>
        <v>0.42</v>
      </c>
      <c r="AM199" s="100">
        <f>IFERROR(IF(AF199="Impacto",(Y199-(+Y199*AK199)),IF(AF199="Probabilidad",Y199,"")),"")</f>
        <v>0.4</v>
      </c>
      <c r="AN199" s="50" t="s">
        <v>223</v>
      </c>
      <c r="AO199" s="50" t="s">
        <v>291</v>
      </c>
      <c r="AP199" s="50" t="s">
        <v>225</v>
      </c>
      <c r="AQ199" s="50" t="s">
        <v>226</v>
      </c>
      <c r="AR199" s="1062" t="s">
        <v>766</v>
      </c>
      <c r="AS199" s="1050">
        <f>S199</f>
        <v>0.6</v>
      </c>
      <c r="AT199" s="1050">
        <f>IF(AL199="","",MIN(AL199:AL204))</f>
        <v>0.1764</v>
      </c>
      <c r="AU199" s="1047" t="str">
        <f>IFERROR(IF(AT199="","",IF(AT199&lt;=0.2,"Muy Baja",IF(AT199&lt;=0.4,"Baja",IF(AT199&lt;=0.6,"Media",IF(AT199&lt;=0.8,"Alta","Muy Alta"))))),"")</f>
        <v>Muy Baja</v>
      </c>
      <c r="AV199" s="1050">
        <f>Y199</f>
        <v>0.4</v>
      </c>
      <c r="AW199" s="1050">
        <f>IF(AM199="","",MIN(AM199:AM204))</f>
        <v>0.4</v>
      </c>
      <c r="AX199" s="1047" t="str">
        <f>IFERROR(IF(AW199="","",IF(AW199&lt;=0.2,"Leve",IF(AW199&lt;=0.4,"Menor",IF(AW199&lt;=0.6,"Moderado",IF(AW199&lt;=0.8,"Mayor","Catastrófico"))))),"")</f>
        <v>Menor</v>
      </c>
      <c r="AY199" s="1047" t="str">
        <f>AA199</f>
        <v>Moderado</v>
      </c>
      <c r="AZ199" s="1047" t="str">
        <f>IFERROR(IF(OR(AND(AU199="Muy Baja",AX199="Leve"),AND(AU199="Muy Baja",AX199="Menor"),AND(AU199="Baja",AX199="Leve")),"Bajo",IF(OR(AND(AU199="Muy baja",AX199="Moderado"),AND(AU199="Baja",AX199="Menor"),AND(AU199="Baja",AX199="Moderado"),AND(AU199="Media",AX199="Leve"),AND(AU199="Media",AX199="Menor"),AND(AU199="Media",AX199="Moderado"),AND(AU199="Alta",AX199="Leve"),AND(AU199="Alta",AX199="Menor")),"Moderado",IF(OR(AND(AU199="Muy Baja",AX199="Mayor"),AND(AU199="Baja",AX199="Mayor"),AND(AU199="Media",AX199="Mayor"),AND(AU199="Alta",AX199="Moderado"),AND(AU199="Alta",AX199="Mayor"),AND(AU199="Muy Alta",AX199="Leve"),AND(AU199="Muy Alta",AX199="Menor"),AND(AU199="Muy Alta",AX199="Moderado"),AND(AU199="Muy Alta",AX199="Mayor")),"Alto",IF(OR(AND(AU199="Muy Baja",AX199="Catastrófico"),AND(AU199="Baja",AX199="Catastrófico"),AND(AU199="Media",AX199="Catastrófico"),AND(AU199="Alta",AX199="Catastrófico"),AND(AU199="Muy Alta",AX199="Catastrófico")),"Extremo","")))),"")</f>
        <v>Bajo</v>
      </c>
      <c r="BA199" s="994" t="s">
        <v>255</v>
      </c>
      <c r="BB199" s="46"/>
      <c r="BC199" s="46"/>
      <c r="BD199" s="103" t="str">
        <f t="shared" si="31"/>
        <v/>
      </c>
      <c r="BE199" s="9"/>
      <c r="BF199" s="9"/>
      <c r="BG199" s="9"/>
      <c r="BH199" s="9"/>
      <c r="BI199" s="46"/>
      <c r="BJ199" s="46"/>
      <c r="BK199" s="46"/>
      <c r="BL199" s="46"/>
      <c r="BM199" s="48"/>
      <c r="BN199" s="48"/>
      <c r="BO199" s="48"/>
      <c r="BP199" s="48"/>
      <c r="BQ199" s="104" t="str">
        <f t="shared" si="32"/>
        <v/>
      </c>
      <c r="BR199" s="128" t="str">
        <f t="shared" si="26"/>
        <v/>
      </c>
      <c r="BS199" s="710" t="s">
        <v>764</v>
      </c>
      <c r="BT199" s="827" t="s">
        <v>2966</v>
      </c>
      <c r="BU199" s="1063" t="s">
        <v>2969</v>
      </c>
      <c r="BV199" s="1063" t="s">
        <v>2792</v>
      </c>
      <c r="BW199" s="1063" t="s">
        <v>2866</v>
      </c>
      <c r="BX199" s="1063" t="s">
        <v>2866</v>
      </c>
      <c r="BY199" s="1003" t="s">
        <v>2946</v>
      </c>
      <c r="BZ199" s="1003"/>
    </row>
    <row r="200" spans="1:78" ht="167" x14ac:dyDescent="0.2">
      <c r="A200" s="1145"/>
      <c r="B200" s="1148"/>
      <c r="C200" s="1090"/>
      <c r="D200" s="1022"/>
      <c r="E200" s="1025"/>
      <c r="F200" s="1028"/>
      <c r="G200" s="1039"/>
      <c r="H200" s="1031"/>
      <c r="I200" s="995"/>
      <c r="J200" s="1034"/>
      <c r="K200" s="1031"/>
      <c r="L200" s="1039"/>
      <c r="M200" s="1042"/>
      <c r="N200" s="1039"/>
      <c r="O200" s="1039"/>
      <c r="P200" s="1072"/>
      <c r="Q200" s="1078"/>
      <c r="R200" s="995"/>
      <c r="S200" s="1057"/>
      <c r="T200" s="995"/>
      <c r="U200" s="1057"/>
      <c r="V200" s="995"/>
      <c r="W200" s="1057"/>
      <c r="X200" s="1060"/>
      <c r="Y200" s="1057"/>
      <c r="Z200" s="1057"/>
      <c r="AA200" s="1048"/>
      <c r="AB200" s="150">
        <v>2</v>
      </c>
      <c r="AC200" s="715" t="s">
        <v>767</v>
      </c>
      <c r="AD200" s="715">
        <v>2</v>
      </c>
      <c r="AE200" s="715" t="s">
        <v>768</v>
      </c>
      <c r="AF200" s="145" t="str">
        <f t="shared" si="27"/>
        <v>Probabilidad</v>
      </c>
      <c r="AG200" s="151" t="s">
        <v>281</v>
      </c>
      <c r="AH200" s="146">
        <f t="shared" si="28"/>
        <v>0.15</v>
      </c>
      <c r="AI200" s="151" t="s">
        <v>222</v>
      </c>
      <c r="AJ200" s="146">
        <f t="shared" si="29"/>
        <v>0.15</v>
      </c>
      <c r="AK200" s="147">
        <f t="shared" si="30"/>
        <v>0.3</v>
      </c>
      <c r="AL200" s="152">
        <f>IFERROR(IF(AND(AF199="Probabilidad",AF200="Probabilidad"),(AL199-(+AL199*AK200)),IF(AF200="Probabilidad",(S199-(+S199*AK200)),IF(AF200="Impacto",AL199,""))),"")</f>
        <v>0.29399999999999998</v>
      </c>
      <c r="AM200" s="152">
        <f>IFERROR(IF(AND(AF199="Impacto",AF200="Impacto"),(AM199-(+AM199*AK200)),IF(AF200="Impacto",(Y199-(+Y199*AK200)),IF(AF200="Probabilidad",AM199,""))),"")</f>
        <v>0.4</v>
      </c>
      <c r="AN200" s="153" t="s">
        <v>223</v>
      </c>
      <c r="AO200" s="153" t="s">
        <v>291</v>
      </c>
      <c r="AP200" s="153" t="s">
        <v>225</v>
      </c>
      <c r="AQ200" s="153" t="s">
        <v>226</v>
      </c>
      <c r="AR200" s="1031"/>
      <c r="AS200" s="1051"/>
      <c r="AT200" s="1051"/>
      <c r="AU200" s="1048"/>
      <c r="AV200" s="1051"/>
      <c r="AW200" s="1051"/>
      <c r="AX200" s="1048"/>
      <c r="AY200" s="1048"/>
      <c r="AZ200" s="1048"/>
      <c r="BA200" s="995"/>
      <c r="BB200" s="130"/>
      <c r="BC200" s="130"/>
      <c r="BD200" s="173" t="str">
        <f t="shared" si="31"/>
        <v/>
      </c>
      <c r="BE200" s="149"/>
      <c r="BF200" s="149"/>
      <c r="BG200" s="149"/>
      <c r="BH200" s="149"/>
      <c r="BI200" s="130"/>
      <c r="BJ200" s="130"/>
      <c r="BK200" s="130"/>
      <c r="BL200" s="130"/>
      <c r="BM200" s="155"/>
      <c r="BN200" s="155"/>
      <c r="BO200" s="155"/>
      <c r="BP200" s="155"/>
      <c r="BQ200" s="156" t="str">
        <f t="shared" si="32"/>
        <v/>
      </c>
      <c r="BR200" s="157" t="str">
        <f t="shared" si="26"/>
        <v/>
      </c>
      <c r="BS200" s="304" t="s">
        <v>767</v>
      </c>
      <c r="BT200" s="400" t="s">
        <v>2967</v>
      </c>
      <c r="BU200" s="1064"/>
      <c r="BV200" s="1064"/>
      <c r="BW200" s="1064"/>
      <c r="BX200" s="1064"/>
      <c r="BY200" s="1004"/>
      <c r="BZ200" s="1004"/>
    </row>
    <row r="201" spans="1:78" ht="129" customHeight="1" x14ac:dyDescent="0.2">
      <c r="A201" s="1145"/>
      <c r="B201" s="1148"/>
      <c r="C201" s="1090"/>
      <c r="D201" s="1022"/>
      <c r="E201" s="1025"/>
      <c r="F201" s="1028"/>
      <c r="G201" s="1039"/>
      <c r="H201" s="1031"/>
      <c r="I201" s="995"/>
      <c r="J201" s="1034"/>
      <c r="K201" s="1031"/>
      <c r="L201" s="1039"/>
      <c r="M201" s="1042"/>
      <c r="N201" s="1039"/>
      <c r="O201" s="1039"/>
      <c r="P201" s="1072"/>
      <c r="Q201" s="1078"/>
      <c r="R201" s="995"/>
      <c r="S201" s="1057"/>
      <c r="T201" s="995"/>
      <c r="U201" s="1057"/>
      <c r="V201" s="995"/>
      <c r="W201" s="1057"/>
      <c r="X201" s="1060"/>
      <c r="Y201" s="1057"/>
      <c r="Z201" s="1057"/>
      <c r="AA201" s="1048"/>
      <c r="AB201" s="150">
        <v>3</v>
      </c>
      <c r="AC201" s="715" t="s">
        <v>769</v>
      </c>
      <c r="AD201" s="715">
        <v>3</v>
      </c>
      <c r="AE201" s="715" t="s">
        <v>770</v>
      </c>
      <c r="AF201" s="145" t="str">
        <f t="shared" si="27"/>
        <v>Probabilidad</v>
      </c>
      <c r="AG201" s="151" t="s">
        <v>281</v>
      </c>
      <c r="AH201" s="146">
        <f t="shared" si="28"/>
        <v>0.15</v>
      </c>
      <c r="AI201" s="151" t="s">
        <v>734</v>
      </c>
      <c r="AJ201" s="146">
        <f t="shared" si="29"/>
        <v>0.25</v>
      </c>
      <c r="AK201" s="147">
        <f t="shared" si="30"/>
        <v>0.4</v>
      </c>
      <c r="AL201" s="152">
        <f>IFERROR(IF(AND(AF200="Probabilidad",AF201="Probabilidad"),(AL200-(+AL200*AK201)),IF(AND(AF200="Impacto",AF201="Probabilidad"),(AL199-(+AL199*AK201)),IF(AF201="Impacto",AL200,""))),"")</f>
        <v>0.1764</v>
      </c>
      <c r="AM201" s="152">
        <f>IFERROR(IF(AND(AF200="Impacto",AF201="Impacto"),(AM200-(+AM200*AK201)),IF(AND(AF200="Probabilidad",AF201="Impacto"),(AM199-(+AM199*AK201)),IF(AF201="Probabilidad",AM200,""))),"")</f>
        <v>0.4</v>
      </c>
      <c r="AN201" s="153" t="s">
        <v>771</v>
      </c>
      <c r="AO201" s="153" t="s">
        <v>291</v>
      </c>
      <c r="AP201" s="153" t="s">
        <v>241</v>
      </c>
      <c r="AQ201" s="153" t="s">
        <v>759</v>
      </c>
      <c r="AR201" s="1031"/>
      <c r="AS201" s="1051"/>
      <c r="AT201" s="1051"/>
      <c r="AU201" s="1048"/>
      <c r="AV201" s="1051"/>
      <c r="AW201" s="1051"/>
      <c r="AX201" s="1048"/>
      <c r="AY201" s="1048"/>
      <c r="AZ201" s="1048"/>
      <c r="BA201" s="995"/>
      <c r="BB201" s="130"/>
      <c r="BC201" s="130"/>
      <c r="BD201" s="173" t="str">
        <f t="shared" si="31"/>
        <v/>
      </c>
      <c r="BE201" s="149"/>
      <c r="BF201" s="149"/>
      <c r="BG201" s="149"/>
      <c r="BH201" s="149"/>
      <c r="BI201" s="130"/>
      <c r="BJ201" s="130"/>
      <c r="BK201" s="130"/>
      <c r="BL201" s="130"/>
      <c r="BM201" s="155"/>
      <c r="BN201" s="155"/>
      <c r="BO201" s="155"/>
      <c r="BP201" s="155"/>
      <c r="BQ201" s="156" t="str">
        <f t="shared" si="32"/>
        <v/>
      </c>
      <c r="BR201" s="157" t="str">
        <f t="shared" si="26"/>
        <v/>
      </c>
      <c r="BS201" s="304" t="s">
        <v>769</v>
      </c>
      <c r="BT201" s="765" t="s">
        <v>2968</v>
      </c>
      <c r="BU201" s="1064"/>
      <c r="BV201" s="1064"/>
      <c r="BW201" s="1064"/>
      <c r="BX201" s="1064"/>
      <c r="BY201" s="1004"/>
      <c r="BZ201" s="1004"/>
    </row>
    <row r="202" spans="1:78" ht="16" x14ac:dyDescent="0.2">
      <c r="A202" s="1145"/>
      <c r="B202" s="1148"/>
      <c r="C202" s="1090"/>
      <c r="D202" s="1022"/>
      <c r="E202" s="1025"/>
      <c r="F202" s="1028"/>
      <c r="G202" s="1039"/>
      <c r="H202" s="1031"/>
      <c r="I202" s="995"/>
      <c r="J202" s="1034"/>
      <c r="K202" s="1031"/>
      <c r="L202" s="1039"/>
      <c r="M202" s="1042"/>
      <c r="N202" s="1039"/>
      <c r="O202" s="1039"/>
      <c r="P202" s="1072"/>
      <c r="Q202" s="1078"/>
      <c r="R202" s="995"/>
      <c r="S202" s="1057"/>
      <c r="T202" s="995"/>
      <c r="U202" s="1057"/>
      <c r="V202" s="995"/>
      <c r="W202" s="1057"/>
      <c r="X202" s="1060"/>
      <c r="Y202" s="1057"/>
      <c r="Z202" s="1057"/>
      <c r="AA202" s="1048"/>
      <c r="AB202" s="150">
        <v>4</v>
      </c>
      <c r="AC202" s="149"/>
      <c r="AD202" s="149"/>
      <c r="AE202" s="131"/>
      <c r="AF202" s="145" t="str">
        <f t="shared" si="27"/>
        <v/>
      </c>
      <c r="AG202" s="151"/>
      <c r="AH202" s="146" t="str">
        <f t="shared" si="28"/>
        <v/>
      </c>
      <c r="AI202" s="151"/>
      <c r="AJ202" s="146" t="str">
        <f t="shared" si="29"/>
        <v/>
      </c>
      <c r="AK202" s="147" t="str">
        <f t="shared" si="30"/>
        <v/>
      </c>
      <c r="AL202" s="152" t="str">
        <f>IFERROR(IF(AND(AF201="Probabilidad",AF202="Probabilidad"),(AL201-(+AL201*AK202)),IF(AND(AF201="Impacto",AF202="Probabilidad"),(AL200-(+AL200*AK202)),IF(AF202="Impacto",AL201,""))),"")</f>
        <v/>
      </c>
      <c r="AM202" s="152" t="str">
        <f>IFERROR(IF(AND(AF201="Impacto",AF202="Impacto"),(AM201-(+AM201*AK202)),IF(AND(AF201="Probabilidad",AF202="Impacto"),(AM200-(+AM200*AK202)),IF(AF202="Probabilidad",AM201,""))),"")</f>
        <v/>
      </c>
      <c r="AN202" s="153"/>
      <c r="AO202" s="153"/>
      <c r="AP202" s="153"/>
      <c r="AQ202" s="153"/>
      <c r="AR202" s="1031"/>
      <c r="AS202" s="1051"/>
      <c r="AT202" s="1051"/>
      <c r="AU202" s="1048"/>
      <c r="AV202" s="1051"/>
      <c r="AW202" s="1051"/>
      <c r="AX202" s="1048"/>
      <c r="AY202" s="1048"/>
      <c r="AZ202" s="1048"/>
      <c r="BA202" s="995"/>
      <c r="BB202" s="130"/>
      <c r="BC202" s="130"/>
      <c r="BD202" s="173" t="str">
        <f t="shared" si="31"/>
        <v/>
      </c>
      <c r="BE202" s="149"/>
      <c r="BF202" s="149"/>
      <c r="BG202" s="149"/>
      <c r="BH202" s="149"/>
      <c r="BI202" s="130"/>
      <c r="BJ202" s="130"/>
      <c r="BK202" s="130"/>
      <c r="BL202" s="130"/>
      <c r="BM202" s="155"/>
      <c r="BN202" s="155"/>
      <c r="BO202" s="155"/>
      <c r="BP202" s="155"/>
      <c r="BQ202" s="156" t="str">
        <f t="shared" si="32"/>
        <v/>
      </c>
      <c r="BR202" s="157" t="str">
        <f t="shared" si="26"/>
        <v/>
      </c>
      <c r="BS202" s="304"/>
      <c r="BT202" s="149"/>
      <c r="BU202" s="1064"/>
      <c r="BV202" s="1064"/>
      <c r="BW202" s="1064"/>
      <c r="BX202" s="1064"/>
      <c r="BY202" s="1004"/>
      <c r="BZ202" s="1004"/>
    </row>
    <row r="203" spans="1:78" ht="16" x14ac:dyDescent="0.2">
      <c r="A203" s="1145"/>
      <c r="B203" s="1148"/>
      <c r="C203" s="1090"/>
      <c r="D203" s="1022"/>
      <c r="E203" s="1025"/>
      <c r="F203" s="1028"/>
      <c r="G203" s="1039"/>
      <c r="H203" s="1031"/>
      <c r="I203" s="995"/>
      <c r="J203" s="1034"/>
      <c r="K203" s="1031"/>
      <c r="L203" s="1039"/>
      <c r="M203" s="1042"/>
      <c r="N203" s="1039"/>
      <c r="O203" s="1039"/>
      <c r="P203" s="1072"/>
      <c r="Q203" s="1078"/>
      <c r="R203" s="995"/>
      <c r="S203" s="1057"/>
      <c r="T203" s="995"/>
      <c r="U203" s="1057"/>
      <c r="V203" s="995"/>
      <c r="W203" s="1057"/>
      <c r="X203" s="1060"/>
      <c r="Y203" s="1057"/>
      <c r="Z203" s="1057"/>
      <c r="AA203" s="1048"/>
      <c r="AB203" s="150">
        <v>5</v>
      </c>
      <c r="AC203" s="149"/>
      <c r="AD203" s="149"/>
      <c r="AE203" s="149"/>
      <c r="AF203" s="145" t="str">
        <f t="shared" si="27"/>
        <v/>
      </c>
      <c r="AG203" s="151"/>
      <c r="AH203" s="146" t="str">
        <f t="shared" si="28"/>
        <v/>
      </c>
      <c r="AI203" s="151"/>
      <c r="AJ203" s="146" t="str">
        <f t="shared" si="29"/>
        <v/>
      </c>
      <c r="AK203" s="147" t="str">
        <f t="shared" si="30"/>
        <v/>
      </c>
      <c r="AL203" s="152" t="str">
        <f>IFERROR(IF(AND(AF202="Probabilidad",AF203="Probabilidad"),(AL202-(+AL202*AK203)),IF(AND(AF202="Impacto",AF203="Probabilidad"),(AL201-(+AL201*AK203)),IF(AF203="Impacto",AL202,""))),"")</f>
        <v/>
      </c>
      <c r="AM203" s="152" t="str">
        <f>IFERROR(IF(AND(AF202="Impacto",AF203="Impacto"),(AM202-(+AM202*AK203)),IF(AND(AF202="Probabilidad",AF203="Impacto"),(AM201-(+AM201*AK203)),IF(AF203="Probabilidad",AM202,""))),"")</f>
        <v/>
      </c>
      <c r="AN203" s="153"/>
      <c r="AO203" s="153"/>
      <c r="AP203" s="153"/>
      <c r="AQ203" s="153"/>
      <c r="AR203" s="1031"/>
      <c r="AS203" s="1051"/>
      <c r="AT203" s="1051"/>
      <c r="AU203" s="1048"/>
      <c r="AV203" s="1051"/>
      <c r="AW203" s="1051"/>
      <c r="AX203" s="1048"/>
      <c r="AY203" s="1048"/>
      <c r="AZ203" s="1048"/>
      <c r="BA203" s="995"/>
      <c r="BB203" s="130"/>
      <c r="BC203" s="130"/>
      <c r="BD203" s="173" t="str">
        <f t="shared" si="31"/>
        <v/>
      </c>
      <c r="BE203" s="149"/>
      <c r="BF203" s="149"/>
      <c r="BG203" s="149"/>
      <c r="BH203" s="149"/>
      <c r="BI203" s="130"/>
      <c r="BJ203" s="130"/>
      <c r="BK203" s="130"/>
      <c r="BL203" s="130"/>
      <c r="BM203" s="155"/>
      <c r="BN203" s="155"/>
      <c r="BO203" s="155"/>
      <c r="BP203" s="155"/>
      <c r="BQ203" s="156" t="str">
        <f t="shared" si="32"/>
        <v/>
      </c>
      <c r="BR203" s="157" t="str">
        <f t="shared" si="26"/>
        <v/>
      </c>
      <c r="BS203" s="304"/>
      <c r="BT203" s="149"/>
      <c r="BU203" s="1064"/>
      <c r="BV203" s="1064"/>
      <c r="BW203" s="1064"/>
      <c r="BX203" s="1064"/>
      <c r="BY203" s="1004"/>
      <c r="BZ203" s="1004"/>
    </row>
    <row r="204" spans="1:78" ht="17" thickBot="1" x14ac:dyDescent="0.25">
      <c r="A204" s="1145"/>
      <c r="B204" s="1148"/>
      <c r="C204" s="1090"/>
      <c r="D204" s="1023"/>
      <c r="E204" s="1026"/>
      <c r="F204" s="1029"/>
      <c r="G204" s="1040"/>
      <c r="H204" s="1032"/>
      <c r="I204" s="996"/>
      <c r="J204" s="1035"/>
      <c r="K204" s="1032"/>
      <c r="L204" s="1040"/>
      <c r="M204" s="1043"/>
      <c r="N204" s="1040"/>
      <c r="O204" s="1040"/>
      <c r="P204" s="1073"/>
      <c r="Q204" s="1079"/>
      <c r="R204" s="996"/>
      <c r="S204" s="1058"/>
      <c r="T204" s="996"/>
      <c r="U204" s="1058"/>
      <c r="V204" s="996"/>
      <c r="W204" s="1058"/>
      <c r="X204" s="1061"/>
      <c r="Y204" s="1058"/>
      <c r="Z204" s="1058"/>
      <c r="AA204" s="1049"/>
      <c r="AB204" s="162">
        <v>6</v>
      </c>
      <c r="AC204" s="160"/>
      <c r="AD204" s="160"/>
      <c r="AE204" s="160"/>
      <c r="AF204" s="175" t="str">
        <f t="shared" si="27"/>
        <v/>
      </c>
      <c r="AG204" s="163"/>
      <c r="AH204" s="161" t="str">
        <f t="shared" si="28"/>
        <v/>
      </c>
      <c r="AI204" s="163"/>
      <c r="AJ204" s="161" t="str">
        <f t="shared" si="29"/>
        <v/>
      </c>
      <c r="AK204" s="164" t="str">
        <f t="shared" si="30"/>
        <v/>
      </c>
      <c r="AL204" s="152" t="str">
        <f>IFERROR(IF(AND(AF203="Probabilidad",AF204="Probabilidad"),(AL203-(+AL203*AK204)),IF(AND(AF203="Impacto",AF204="Probabilidad"),(AL202-(+AL202*AK204)),IF(AF204="Impacto",AL203,""))),"")</f>
        <v/>
      </c>
      <c r="AM204" s="152" t="str">
        <f>IFERROR(IF(AND(AF203="Impacto",AF204="Impacto"),(AM203-(+AM203*AK204)),IF(AND(AF203="Probabilidad",AF204="Impacto"),(AM202-(+AM202*AK204)),IF(AF204="Probabilidad",AM203,""))),"")</f>
        <v/>
      </c>
      <c r="AN204" s="51"/>
      <c r="AO204" s="51"/>
      <c r="AP204" s="51"/>
      <c r="AQ204" s="51"/>
      <c r="AR204" s="1032"/>
      <c r="AS204" s="1052"/>
      <c r="AT204" s="1052"/>
      <c r="AU204" s="1049"/>
      <c r="AV204" s="1052"/>
      <c r="AW204" s="1052"/>
      <c r="AX204" s="1049"/>
      <c r="AY204" s="1049"/>
      <c r="AZ204" s="1049"/>
      <c r="BA204" s="996"/>
      <c r="BB204" s="167"/>
      <c r="BC204" s="167"/>
      <c r="BD204" s="176" t="str">
        <f t="shared" si="31"/>
        <v/>
      </c>
      <c r="BE204" s="160"/>
      <c r="BF204" s="160"/>
      <c r="BG204" s="160"/>
      <c r="BH204" s="160"/>
      <c r="BI204" s="167"/>
      <c r="BJ204" s="167"/>
      <c r="BK204" s="167"/>
      <c r="BL204" s="167"/>
      <c r="BM204" s="168"/>
      <c r="BN204" s="168"/>
      <c r="BO204" s="168"/>
      <c r="BP204" s="168"/>
      <c r="BQ204" s="169" t="str">
        <f t="shared" si="32"/>
        <v/>
      </c>
      <c r="BR204" s="170" t="str">
        <f t="shared" si="26"/>
        <v/>
      </c>
      <c r="BS204" s="711"/>
      <c r="BT204" s="160"/>
      <c r="BU204" s="1065"/>
      <c r="BV204" s="1065"/>
      <c r="BW204" s="1065"/>
      <c r="BX204" s="1065"/>
      <c r="BY204" s="1005"/>
      <c r="BZ204" s="1005"/>
    </row>
    <row r="205" spans="1:78" ht="104.25" customHeight="1" x14ac:dyDescent="0.2">
      <c r="A205" s="1145"/>
      <c r="B205" s="1148"/>
      <c r="C205" s="1090"/>
      <c r="D205" s="1021" t="s">
        <v>209</v>
      </c>
      <c r="E205" s="1024" t="s">
        <v>701</v>
      </c>
      <c r="F205" s="1027">
        <v>7</v>
      </c>
      <c r="G205" s="1000" t="s">
        <v>772</v>
      </c>
      <c r="H205" s="1030"/>
      <c r="I205" s="994"/>
      <c r="J205" s="1033" t="s">
        <v>773</v>
      </c>
      <c r="K205" s="1036" t="s">
        <v>213</v>
      </c>
      <c r="L205" s="1000" t="s">
        <v>314</v>
      </c>
      <c r="M205" s="1041" t="s">
        <v>774</v>
      </c>
      <c r="N205" s="1000"/>
      <c r="O205" s="1000"/>
      <c r="P205" s="1063" t="s">
        <v>775</v>
      </c>
      <c r="Q205" s="1204">
        <v>1</v>
      </c>
      <c r="R205" s="994" t="s">
        <v>217</v>
      </c>
      <c r="S205" s="1056">
        <f>IF(R205="Muy Alta",100%,IF(R205="Alta",80%,IF(R205="Media",60%,IF(R205="Baja",40%,IF(R205="Muy Baja",20%,"")))))</f>
        <v>0.6</v>
      </c>
      <c r="T205" s="994"/>
      <c r="U205" s="1056" t="str">
        <f>IF(T205="Catastrófico",100%,IF(T205="Mayor",80%,IF(T205="Moderado",60%,IF(T205="Menor",40%,IF(T205="Leve",20%,"")))))</f>
        <v/>
      </c>
      <c r="V205" s="994" t="s">
        <v>317</v>
      </c>
      <c r="W205" s="1056">
        <f>IF(V205="Catastrófico",100%,IF(V205="Mayor",80%,IF(V205="Moderado",60%,IF(V205="Menor",40%,IF(V205="Leve",20%,"")))))</f>
        <v>0.2</v>
      </c>
      <c r="X205" s="1059" t="str">
        <f>IF(Y205=100%,"Catastrófico",IF(Y205=80%,"Mayor",IF(Y205=60%,"Moderado",IF(Y205=40%,"Menor",IF(Y205=20%,"Leve","")))))</f>
        <v>Leve</v>
      </c>
      <c r="Y205" s="1056">
        <f>IF(AND(U205="",W205=""),"",MAX(U205,W205))</f>
        <v>0.2</v>
      </c>
      <c r="Z205" s="1056" t="str">
        <f>CONCATENATE(R205,X205)</f>
        <v>MediaLeve</v>
      </c>
      <c r="AA205" s="1047" t="str">
        <f>IF(Z205="Muy AltaLeve","Alto",IF(Z205="Muy AltaMenor","Alto",IF(Z205="Muy AltaModerado","Alto",IF(Z205="Muy AltaMayor","Alto",IF(Z205="Muy AltaCatastrófico","Extremo",IF(Z205="AltaLeve","Moderado",IF(Z205="AltaMenor","Moderado",IF(Z205="AltaModerado","Alto",IF(Z205="AltaMayor","Alto",IF(Z205="AltaCatastrófico","Extremo",IF(Z205="MediaLeve","Moderado",IF(Z205="MediaMenor","Moderado",IF(Z205="MediaModerado","Moderado",IF(Z205="MediaMayor","Alto",IF(Z205="MediaCatastrófico","Extremo",IF(Z205="BajaLeve","Bajo",IF(Z205="BajaMenor","Moderado",IF(Z205="BajaModerado","Moderado",IF(Z205="BajaMayor","Alto",IF(Z205="BajaCatastrófico","Extremo",IF(Z205="Muy BajaLeve","Bajo",IF(Z205="Muy BajaMenor","Bajo",IF(Z205="Muy BajaModerado","Moderado",IF(Z205="Muy BajaMayor","Alto",IF(Z205="Muy BajaCatastrófico","Extremo","")))))))))))))))))))))))))</f>
        <v>Moderado</v>
      </c>
      <c r="AB205" s="97">
        <v>1</v>
      </c>
      <c r="AC205" s="9" t="s">
        <v>776</v>
      </c>
      <c r="AD205" s="9">
        <v>2</v>
      </c>
      <c r="AE205" s="9" t="s">
        <v>777</v>
      </c>
      <c r="AF205" s="231" t="str">
        <f t="shared" si="27"/>
        <v>Probabilidad</v>
      </c>
      <c r="AG205" s="232" t="s">
        <v>281</v>
      </c>
      <c r="AH205" s="14">
        <f t="shared" si="28"/>
        <v>0.15</v>
      </c>
      <c r="AI205" s="232" t="s">
        <v>222</v>
      </c>
      <c r="AJ205" s="14">
        <f t="shared" si="29"/>
        <v>0.15</v>
      </c>
      <c r="AK205" s="101">
        <f t="shared" si="30"/>
        <v>0.3</v>
      </c>
      <c r="AL205" s="100">
        <f>IFERROR(IF(AF205="Probabilidad",(S205-(+S205*AK205)),IF(AF205="Impacto",S205,"")),"")</f>
        <v>0.42</v>
      </c>
      <c r="AM205" s="100">
        <f>IFERROR(IF(AF205="Impacto",(Y205-(+Y205*AK205)),IF(AF205="Probabilidad",Y205,"")),"")</f>
        <v>0.2</v>
      </c>
      <c r="AN205" s="50" t="s">
        <v>223</v>
      </c>
      <c r="AO205" s="50" t="s">
        <v>291</v>
      </c>
      <c r="AP205" s="50" t="s">
        <v>225</v>
      </c>
      <c r="AQ205" s="50" t="s">
        <v>226</v>
      </c>
      <c r="AR205" s="1062" t="s">
        <v>778</v>
      </c>
      <c r="AS205" s="1050">
        <f>S205</f>
        <v>0.6</v>
      </c>
      <c r="AT205" s="1050">
        <f>IF(AL205="","",MIN(AL205:AL210))</f>
        <v>0.12347999999999998</v>
      </c>
      <c r="AU205" s="1047" t="str">
        <f>IFERROR(IF(AT205="","",IF(AT205&lt;=0.2,"Muy Baja",IF(AT205&lt;=0.4,"Baja",IF(AT205&lt;=0.6,"Media",IF(AT205&lt;=0.8,"Alta","Muy Alta"))))),"")</f>
        <v>Muy Baja</v>
      </c>
      <c r="AV205" s="1050">
        <f>Y205</f>
        <v>0.2</v>
      </c>
      <c r="AW205" s="1050">
        <f>IF(AM205="","",MIN(AM205:AM210))</f>
        <v>0.2</v>
      </c>
      <c r="AX205" s="1047" t="str">
        <f>IFERROR(IF(AW205="","",IF(AW205&lt;=0.2,"Leve",IF(AW205&lt;=0.4,"Menor",IF(AW205&lt;=0.6,"Moderado",IF(AW205&lt;=0.8,"Mayor","Catastrófico"))))),"")</f>
        <v>Leve</v>
      </c>
      <c r="AY205" s="1047" t="str">
        <f>AA205</f>
        <v>Moderado</v>
      </c>
      <c r="AZ205" s="1047" t="str">
        <f>IFERROR(IF(OR(AND(AU205="Muy Baja",AX205="Leve"),AND(AU205="Muy Baja",AX205="Menor"),AND(AU205="Baja",AX205="Leve")),"Bajo",IF(OR(AND(AU205="Muy baja",AX205="Moderado"),AND(AU205="Baja",AX205="Menor"),AND(AU205="Baja",AX205="Moderado"),AND(AU205="Media",AX205="Leve"),AND(AU205="Media",AX205="Menor"),AND(AU205="Media",AX205="Moderado"),AND(AU205="Alta",AX205="Leve"),AND(AU205="Alta",AX205="Menor")),"Moderado",IF(OR(AND(AU205="Muy Baja",AX205="Mayor"),AND(AU205="Baja",AX205="Mayor"),AND(AU205="Media",AX205="Mayor"),AND(AU205="Alta",AX205="Moderado"),AND(AU205="Alta",AX205="Mayor"),AND(AU205="Muy Alta",AX205="Leve"),AND(AU205="Muy Alta",AX205="Menor"),AND(AU205="Muy Alta",AX205="Moderado"),AND(AU205="Muy Alta",AX205="Mayor")),"Alto",IF(OR(AND(AU205="Muy Baja",AX205="Catastrófico"),AND(AU205="Baja",AX205="Catastrófico"),AND(AU205="Media",AX205="Catastrófico"),AND(AU205="Alta",AX205="Catastrófico"),AND(AU205="Muy Alta",AX205="Catastrófico")),"Extremo","")))),"")</f>
        <v>Bajo</v>
      </c>
      <c r="BA205" s="994" t="s">
        <v>255</v>
      </c>
      <c r="BB205" s="46"/>
      <c r="BC205" s="46"/>
      <c r="BD205" s="103" t="str">
        <f t="shared" si="31"/>
        <v/>
      </c>
      <c r="BE205" s="9"/>
      <c r="BF205" s="9"/>
      <c r="BG205" s="9"/>
      <c r="BH205" s="9"/>
      <c r="BI205" s="46"/>
      <c r="BJ205" s="46"/>
      <c r="BK205" s="46"/>
      <c r="BL205" s="46"/>
      <c r="BM205" s="48"/>
      <c r="BN205" s="48"/>
      <c r="BO205" s="48"/>
      <c r="BP205" s="48"/>
      <c r="BQ205" s="104" t="str">
        <f t="shared" si="32"/>
        <v/>
      </c>
      <c r="BR205" s="128" t="str">
        <f t="shared" ref="BR205:BR268" si="33">IF(ISERROR(BQ205/BD205),"",(BQ205/BD205))</f>
        <v/>
      </c>
      <c r="BS205" s="710" t="s">
        <v>776</v>
      </c>
      <c r="BT205" s="607" t="s">
        <v>2970</v>
      </c>
      <c r="BU205" s="1063" t="s">
        <v>2974</v>
      </c>
      <c r="BV205" s="1063" t="s">
        <v>2792</v>
      </c>
      <c r="BW205" s="1063" t="s">
        <v>2866</v>
      </c>
      <c r="BX205" s="1063" t="s">
        <v>2866</v>
      </c>
      <c r="BY205" s="1003" t="s">
        <v>2946</v>
      </c>
      <c r="BZ205" s="1003"/>
    </row>
    <row r="206" spans="1:78" ht="104.25" customHeight="1" x14ac:dyDescent="0.2">
      <c r="A206" s="1145"/>
      <c r="B206" s="1148"/>
      <c r="C206" s="1090"/>
      <c r="D206" s="1022"/>
      <c r="E206" s="1025"/>
      <c r="F206" s="1028"/>
      <c r="G206" s="1039"/>
      <c r="H206" s="1031"/>
      <c r="I206" s="995"/>
      <c r="J206" s="1034"/>
      <c r="K206" s="1037"/>
      <c r="L206" s="1039"/>
      <c r="M206" s="1042"/>
      <c r="N206" s="1039"/>
      <c r="O206" s="1039"/>
      <c r="P206" s="1072"/>
      <c r="Q206" s="1205"/>
      <c r="R206" s="995"/>
      <c r="S206" s="1057"/>
      <c r="T206" s="995"/>
      <c r="U206" s="1057"/>
      <c r="V206" s="995"/>
      <c r="W206" s="1057"/>
      <c r="X206" s="1060"/>
      <c r="Y206" s="1057"/>
      <c r="Z206" s="1057"/>
      <c r="AA206" s="1048"/>
      <c r="AB206" s="150">
        <v>2</v>
      </c>
      <c r="AC206" s="149" t="s">
        <v>779</v>
      </c>
      <c r="AD206" s="149">
        <v>2</v>
      </c>
      <c r="AE206" s="149" t="s">
        <v>780</v>
      </c>
      <c r="AF206" s="145" t="str">
        <f t="shared" si="27"/>
        <v>Probabilidad</v>
      </c>
      <c r="AG206" s="151" t="s">
        <v>281</v>
      </c>
      <c r="AH206" s="146">
        <f t="shared" si="28"/>
        <v>0.15</v>
      </c>
      <c r="AI206" s="151" t="s">
        <v>222</v>
      </c>
      <c r="AJ206" s="146">
        <f t="shared" si="29"/>
        <v>0.15</v>
      </c>
      <c r="AK206" s="147">
        <f t="shared" si="30"/>
        <v>0.3</v>
      </c>
      <c r="AL206" s="152">
        <f>IFERROR(IF(AND(AF205="Probabilidad",AF206="Probabilidad"),(AL205-(+AL205*AK206)),IF(AF206="Probabilidad",(S205-(+S205*AK206)),IF(AF206="Impacto",AL205,""))),"")</f>
        <v>0.29399999999999998</v>
      </c>
      <c r="AM206" s="152">
        <f>IFERROR(IF(AND(AF205="Impacto",AF206="Impacto"),(AM205-(+AM205*AK206)),IF(AF206="Impacto",(Y205-(Y205*AK206)),IF(AF206="Probabilidad",AM205,""))),"")</f>
        <v>0.2</v>
      </c>
      <c r="AN206" s="153" t="s">
        <v>223</v>
      </c>
      <c r="AO206" s="153" t="s">
        <v>291</v>
      </c>
      <c r="AP206" s="153" t="s">
        <v>225</v>
      </c>
      <c r="AQ206" s="153" t="s">
        <v>226</v>
      </c>
      <c r="AR206" s="1031"/>
      <c r="AS206" s="1051"/>
      <c r="AT206" s="1051"/>
      <c r="AU206" s="1048"/>
      <c r="AV206" s="1051"/>
      <c r="AW206" s="1051"/>
      <c r="AX206" s="1048"/>
      <c r="AY206" s="1048"/>
      <c r="AZ206" s="1048"/>
      <c r="BA206" s="995"/>
      <c r="BB206" s="130"/>
      <c r="BC206" s="130"/>
      <c r="BD206" s="173" t="str">
        <f t="shared" si="31"/>
        <v/>
      </c>
      <c r="BE206" s="149"/>
      <c r="BF206" s="149"/>
      <c r="BG206" s="149"/>
      <c r="BH206" s="149"/>
      <c r="BI206" s="130"/>
      <c r="BJ206" s="130"/>
      <c r="BK206" s="130"/>
      <c r="BL206" s="130"/>
      <c r="BM206" s="155"/>
      <c r="BN206" s="155"/>
      <c r="BO206" s="155"/>
      <c r="BP206" s="155"/>
      <c r="BQ206" s="156" t="str">
        <f t="shared" si="32"/>
        <v/>
      </c>
      <c r="BR206" s="157" t="str">
        <f t="shared" si="33"/>
        <v/>
      </c>
      <c r="BS206" s="304" t="s">
        <v>779</v>
      </c>
      <c r="BT206" s="774" t="s">
        <v>2971</v>
      </c>
      <c r="BU206" s="1064"/>
      <c r="BV206" s="1064"/>
      <c r="BW206" s="1064"/>
      <c r="BX206" s="1064"/>
      <c r="BY206" s="1004"/>
      <c r="BZ206" s="1004"/>
    </row>
    <row r="207" spans="1:78" ht="104.25" customHeight="1" x14ac:dyDescent="0.2">
      <c r="A207" s="1145"/>
      <c r="B207" s="1148"/>
      <c r="C207" s="1090"/>
      <c r="D207" s="1022"/>
      <c r="E207" s="1025"/>
      <c r="F207" s="1028"/>
      <c r="G207" s="1039"/>
      <c r="H207" s="1031"/>
      <c r="I207" s="995"/>
      <c r="J207" s="1034"/>
      <c r="K207" s="1037"/>
      <c r="L207" s="1039"/>
      <c r="M207" s="1042"/>
      <c r="N207" s="1039"/>
      <c r="O207" s="1039"/>
      <c r="P207" s="1072"/>
      <c r="Q207" s="1205"/>
      <c r="R207" s="995"/>
      <c r="S207" s="1057"/>
      <c r="T207" s="995"/>
      <c r="U207" s="1057"/>
      <c r="V207" s="995"/>
      <c r="W207" s="1057"/>
      <c r="X207" s="1060"/>
      <c r="Y207" s="1057"/>
      <c r="Z207" s="1057"/>
      <c r="AA207" s="1048"/>
      <c r="AB207" s="150">
        <v>3</v>
      </c>
      <c r="AC207" s="149" t="s">
        <v>781</v>
      </c>
      <c r="AD207" s="149">
        <v>2</v>
      </c>
      <c r="AE207" s="149" t="s">
        <v>782</v>
      </c>
      <c r="AF207" s="145" t="str">
        <f t="shared" si="27"/>
        <v>Probabilidad</v>
      </c>
      <c r="AG207" s="151" t="s">
        <v>281</v>
      </c>
      <c r="AH207" s="146">
        <f t="shared" si="28"/>
        <v>0.15</v>
      </c>
      <c r="AI207" s="151" t="s">
        <v>222</v>
      </c>
      <c r="AJ207" s="146">
        <f t="shared" si="29"/>
        <v>0.15</v>
      </c>
      <c r="AK207" s="147">
        <f t="shared" si="30"/>
        <v>0.3</v>
      </c>
      <c r="AL207" s="152">
        <f>IFERROR(IF(AND(AF206="Probabilidad",AF207="Probabilidad"),(AL206-(+AL206*AK207)),IF(AND(AF206="Impacto",AF207="Probabilidad"),(AL205-(+AL205*AK207)),IF(AF207="Impacto",AL206,""))),"")</f>
        <v>0.20579999999999998</v>
      </c>
      <c r="AM207" s="152">
        <f>IFERROR(IF(AND(AF206="Impacto",AF207="Impacto"),(AM206-(+AM206*AK207)),IF(AND(AF206="Probabilidad",AF207="Impacto"),(AM205-(+AM205*AK207)),IF(AF207="Probabilidad",AM206,""))),"")</f>
        <v>0.2</v>
      </c>
      <c r="AN207" s="153" t="s">
        <v>223</v>
      </c>
      <c r="AO207" s="153" t="s">
        <v>291</v>
      </c>
      <c r="AP207" s="153" t="s">
        <v>225</v>
      </c>
      <c r="AQ207" s="153" t="s">
        <v>226</v>
      </c>
      <c r="AR207" s="1031"/>
      <c r="AS207" s="1051"/>
      <c r="AT207" s="1051"/>
      <c r="AU207" s="1048"/>
      <c r="AV207" s="1051"/>
      <c r="AW207" s="1051"/>
      <c r="AX207" s="1048"/>
      <c r="AY207" s="1048"/>
      <c r="AZ207" s="1048"/>
      <c r="BA207" s="995"/>
      <c r="BB207" s="130"/>
      <c r="BC207" s="130"/>
      <c r="BD207" s="173" t="str">
        <f t="shared" si="31"/>
        <v/>
      </c>
      <c r="BE207" s="149"/>
      <c r="BF207" s="149"/>
      <c r="BG207" s="149"/>
      <c r="BH207" s="149"/>
      <c r="BI207" s="130"/>
      <c r="BJ207" s="130"/>
      <c r="BK207" s="130"/>
      <c r="BL207" s="130"/>
      <c r="BM207" s="155"/>
      <c r="BN207" s="155"/>
      <c r="BO207" s="155"/>
      <c r="BP207" s="155"/>
      <c r="BQ207" s="156" t="str">
        <f t="shared" si="32"/>
        <v/>
      </c>
      <c r="BR207" s="157" t="str">
        <f t="shared" si="33"/>
        <v/>
      </c>
      <c r="BS207" s="304" t="s">
        <v>781</v>
      </c>
      <c r="BT207" s="774" t="s">
        <v>2972</v>
      </c>
      <c r="BU207" s="1064"/>
      <c r="BV207" s="1064"/>
      <c r="BW207" s="1064"/>
      <c r="BX207" s="1064"/>
      <c r="BY207" s="1004"/>
      <c r="BZ207" s="1004"/>
    </row>
    <row r="208" spans="1:78" ht="104.25" customHeight="1" x14ac:dyDescent="0.2">
      <c r="A208" s="1145"/>
      <c r="B208" s="1148"/>
      <c r="C208" s="1090"/>
      <c r="D208" s="1022"/>
      <c r="E208" s="1025"/>
      <c r="F208" s="1028"/>
      <c r="G208" s="1039"/>
      <c r="H208" s="1031"/>
      <c r="I208" s="995"/>
      <c r="J208" s="1034"/>
      <c r="K208" s="1037"/>
      <c r="L208" s="1039"/>
      <c r="M208" s="1042"/>
      <c r="N208" s="1039"/>
      <c r="O208" s="1039"/>
      <c r="P208" s="1072"/>
      <c r="Q208" s="1205"/>
      <c r="R208" s="995"/>
      <c r="S208" s="1057"/>
      <c r="T208" s="995"/>
      <c r="U208" s="1057"/>
      <c r="V208" s="995"/>
      <c r="W208" s="1057"/>
      <c r="X208" s="1060"/>
      <c r="Y208" s="1057"/>
      <c r="Z208" s="1057"/>
      <c r="AA208" s="1048"/>
      <c r="AB208" s="150">
        <v>4</v>
      </c>
      <c r="AC208" s="149" t="s">
        <v>783</v>
      </c>
      <c r="AD208" s="149">
        <v>1</v>
      </c>
      <c r="AE208" s="149" t="s">
        <v>784</v>
      </c>
      <c r="AF208" s="145" t="str">
        <f t="shared" si="27"/>
        <v>Probabilidad</v>
      </c>
      <c r="AG208" s="151" t="s">
        <v>281</v>
      </c>
      <c r="AH208" s="146">
        <f t="shared" si="28"/>
        <v>0.15</v>
      </c>
      <c r="AI208" s="151" t="s">
        <v>734</v>
      </c>
      <c r="AJ208" s="146">
        <f t="shared" si="29"/>
        <v>0.25</v>
      </c>
      <c r="AK208" s="147">
        <f t="shared" si="30"/>
        <v>0.4</v>
      </c>
      <c r="AL208" s="152">
        <f>IFERROR(IF(AND(AF207="Probabilidad",AF208="Probabilidad"),(AL207-(+AL207*AK208)),IF(AND(AF207="Impacto",AF208="Probabilidad"),(AL206-(+AL206*AK208)),IF(AF208="Impacto",AL207,""))),"")</f>
        <v>0.12347999999999998</v>
      </c>
      <c r="AM208" s="152">
        <f>IFERROR(IF(AND(AF207="Impacto",AF208="Impacto"),(AM207-(+AM207*AK208)),IF(AND(AF207="Probabilidad",AF208="Impacto"),(AM206-(+AM206*AK208)),IF(AF208="Probabilidad",AM207,""))),"")</f>
        <v>0.2</v>
      </c>
      <c r="AN208" s="153" t="s">
        <v>771</v>
      </c>
      <c r="AO208" s="153" t="s">
        <v>291</v>
      </c>
      <c r="AP208" s="153" t="s">
        <v>241</v>
      </c>
      <c r="AQ208" s="153" t="s">
        <v>759</v>
      </c>
      <c r="AR208" s="1031"/>
      <c r="AS208" s="1051"/>
      <c r="AT208" s="1051"/>
      <c r="AU208" s="1048"/>
      <c r="AV208" s="1051"/>
      <c r="AW208" s="1051"/>
      <c r="AX208" s="1048"/>
      <c r="AY208" s="1048"/>
      <c r="AZ208" s="1048"/>
      <c r="BA208" s="995"/>
      <c r="BB208" s="130"/>
      <c r="BC208" s="130"/>
      <c r="BD208" s="173" t="str">
        <f t="shared" si="31"/>
        <v/>
      </c>
      <c r="BE208" s="149"/>
      <c r="BF208" s="149"/>
      <c r="BG208" s="149"/>
      <c r="BH208" s="149"/>
      <c r="BI208" s="130"/>
      <c r="BJ208" s="130"/>
      <c r="BK208" s="130"/>
      <c r="BL208" s="130"/>
      <c r="BM208" s="155"/>
      <c r="BN208" s="155"/>
      <c r="BO208" s="155"/>
      <c r="BP208" s="155"/>
      <c r="BQ208" s="156" t="str">
        <f t="shared" si="32"/>
        <v/>
      </c>
      <c r="BR208" s="157" t="str">
        <f t="shared" si="33"/>
        <v/>
      </c>
      <c r="BS208" s="304" t="s">
        <v>783</v>
      </c>
      <c r="BT208" s="774" t="s">
        <v>2973</v>
      </c>
      <c r="BU208" s="1064"/>
      <c r="BV208" s="1064"/>
      <c r="BW208" s="1064"/>
      <c r="BX208" s="1064"/>
      <c r="BY208" s="1004"/>
      <c r="BZ208" s="1004"/>
    </row>
    <row r="209" spans="1:78" ht="16" x14ac:dyDescent="0.2">
      <c r="A209" s="1145"/>
      <c r="B209" s="1148"/>
      <c r="C209" s="1090"/>
      <c r="D209" s="1022"/>
      <c r="E209" s="1025"/>
      <c r="F209" s="1028"/>
      <c r="G209" s="1039"/>
      <c r="H209" s="1031"/>
      <c r="I209" s="995"/>
      <c r="J209" s="1034"/>
      <c r="K209" s="1037"/>
      <c r="L209" s="1039"/>
      <c r="M209" s="1042"/>
      <c r="N209" s="1039"/>
      <c r="O209" s="1039"/>
      <c r="P209" s="1072"/>
      <c r="Q209" s="1205"/>
      <c r="R209" s="995"/>
      <c r="S209" s="1057"/>
      <c r="T209" s="995"/>
      <c r="U209" s="1057"/>
      <c r="V209" s="995"/>
      <c r="W209" s="1057"/>
      <c r="X209" s="1060"/>
      <c r="Y209" s="1057"/>
      <c r="Z209" s="1057"/>
      <c r="AA209" s="1048"/>
      <c r="AB209" s="150">
        <v>5</v>
      </c>
      <c r="AC209" s="149"/>
      <c r="AD209" s="149"/>
      <c r="AE209" s="149"/>
      <c r="AF209" s="145" t="str">
        <f t="shared" si="27"/>
        <v/>
      </c>
      <c r="AG209" s="151"/>
      <c r="AH209" s="146" t="str">
        <f t="shared" si="28"/>
        <v/>
      </c>
      <c r="AI209" s="151"/>
      <c r="AJ209" s="146" t="str">
        <f t="shared" si="29"/>
        <v/>
      </c>
      <c r="AK209" s="147" t="str">
        <f t="shared" si="30"/>
        <v/>
      </c>
      <c r="AL209" s="152" t="str">
        <f>IFERROR(IF(AND(AF208="Probabilidad",AF209="Probabilidad"),(AL208-(+AL208*AK209)),IF(AND(AF208="Impacto",AF209="Probabilidad"),(AL207-(+AL207*AK209)),IF(AF209="Impacto",AL208,""))),"")</f>
        <v/>
      </c>
      <c r="AM209" s="152" t="str">
        <f>IFERROR(IF(AND(AF208="Impacto",AF209="Impacto"),(AM208-(+AM208*AK209)),IF(AND(AF208="Probabilidad",AF209="Impacto"),(AM207-(+AM207*AK209)),IF(AF209="Probabilidad",AM208,""))),"")</f>
        <v/>
      </c>
      <c r="AN209" s="153"/>
      <c r="AO209" s="153"/>
      <c r="AP209" s="153"/>
      <c r="AQ209" s="153"/>
      <c r="AR209" s="1031"/>
      <c r="AS209" s="1051"/>
      <c r="AT209" s="1051"/>
      <c r="AU209" s="1048"/>
      <c r="AV209" s="1051"/>
      <c r="AW209" s="1051"/>
      <c r="AX209" s="1048"/>
      <c r="AY209" s="1048"/>
      <c r="AZ209" s="1048"/>
      <c r="BA209" s="995"/>
      <c r="BB209" s="130"/>
      <c r="BC209" s="130"/>
      <c r="BD209" s="173" t="str">
        <f t="shared" si="31"/>
        <v/>
      </c>
      <c r="BE209" s="149"/>
      <c r="BF209" s="149"/>
      <c r="BG209" s="149"/>
      <c r="BH209" s="149"/>
      <c r="BI209" s="130"/>
      <c r="BJ209" s="130"/>
      <c r="BK209" s="130"/>
      <c r="BL209" s="130"/>
      <c r="BM209" s="155"/>
      <c r="BN209" s="155"/>
      <c r="BO209" s="155"/>
      <c r="BP209" s="155"/>
      <c r="BQ209" s="156" t="str">
        <f t="shared" si="32"/>
        <v/>
      </c>
      <c r="BR209" s="157" t="str">
        <f t="shared" si="33"/>
        <v/>
      </c>
      <c r="BS209" s="304"/>
      <c r="BT209" s="149"/>
      <c r="BU209" s="1064"/>
      <c r="BV209" s="1064"/>
      <c r="BW209" s="1064"/>
      <c r="BX209" s="1064"/>
      <c r="BY209" s="1004"/>
      <c r="BZ209" s="1004"/>
    </row>
    <row r="210" spans="1:78" ht="17" thickBot="1" x14ac:dyDescent="0.25">
      <c r="A210" s="1145"/>
      <c r="B210" s="1148"/>
      <c r="C210" s="1090"/>
      <c r="D210" s="1023"/>
      <c r="E210" s="1026"/>
      <c r="F210" s="1029"/>
      <c r="G210" s="1040"/>
      <c r="H210" s="1032"/>
      <c r="I210" s="996"/>
      <c r="J210" s="1035"/>
      <c r="K210" s="1038"/>
      <c r="L210" s="1040"/>
      <c r="M210" s="1043"/>
      <c r="N210" s="1040"/>
      <c r="O210" s="1040"/>
      <c r="P210" s="1073"/>
      <c r="Q210" s="1206"/>
      <c r="R210" s="996"/>
      <c r="S210" s="1058"/>
      <c r="T210" s="996"/>
      <c r="U210" s="1058"/>
      <c r="V210" s="996"/>
      <c r="W210" s="1058"/>
      <c r="X210" s="1061"/>
      <c r="Y210" s="1058"/>
      <c r="Z210" s="1058"/>
      <c r="AA210" s="1049"/>
      <c r="AB210" s="162">
        <v>6</v>
      </c>
      <c r="AC210" s="160"/>
      <c r="AD210" s="160"/>
      <c r="AE210" s="160"/>
      <c r="AF210" s="98" t="str">
        <f t="shared" si="27"/>
        <v/>
      </c>
      <c r="AG210" s="239"/>
      <c r="AH210" s="161" t="str">
        <f t="shared" si="28"/>
        <v/>
      </c>
      <c r="AI210" s="239"/>
      <c r="AJ210" s="161" t="str">
        <f t="shared" si="29"/>
        <v/>
      </c>
      <c r="AK210" s="164" t="str">
        <f t="shared" si="30"/>
        <v/>
      </c>
      <c r="AL210" s="152" t="str">
        <f>IFERROR(IF(AND(AF209="Probabilidad",AF210="Probabilidad"),(AL209-(+AL209*AK210)),IF(AND(AF209="Impacto",AF210="Probabilidad"),(AL208-(+AL208*AK210)),IF(AF210="Impacto",AL209,""))),"")</f>
        <v/>
      </c>
      <c r="AM210" s="152" t="str">
        <f>IFERROR(IF(AND(AF209="Impacto",AF210="Impacto"),(AM209-(+AM209*AK210)),IF(AND(AF209="Probabilidad",AF210="Impacto"),(AM208-(+AM208*AK210)),IF(AF210="Probabilidad",AM209,""))),"")</f>
        <v/>
      </c>
      <c r="AN210" s="51"/>
      <c r="AO210" s="51"/>
      <c r="AP210" s="51"/>
      <c r="AQ210" s="51"/>
      <c r="AR210" s="1032"/>
      <c r="AS210" s="1052"/>
      <c r="AT210" s="1052"/>
      <c r="AU210" s="1049"/>
      <c r="AV210" s="1052"/>
      <c r="AW210" s="1052"/>
      <c r="AX210" s="1049"/>
      <c r="AY210" s="1049"/>
      <c r="AZ210" s="1049"/>
      <c r="BA210" s="996"/>
      <c r="BB210" s="167"/>
      <c r="BC210" s="167"/>
      <c r="BD210" s="176" t="str">
        <f t="shared" si="31"/>
        <v/>
      </c>
      <c r="BE210" s="160"/>
      <c r="BF210" s="160"/>
      <c r="BG210" s="160"/>
      <c r="BH210" s="160"/>
      <c r="BI210" s="167"/>
      <c r="BJ210" s="167"/>
      <c r="BK210" s="167"/>
      <c r="BL210" s="167"/>
      <c r="BM210" s="168"/>
      <c r="BN210" s="168"/>
      <c r="BO210" s="168"/>
      <c r="BP210" s="168"/>
      <c r="BQ210" s="169" t="str">
        <f t="shared" si="32"/>
        <v/>
      </c>
      <c r="BR210" s="170" t="str">
        <f t="shared" si="33"/>
        <v/>
      </c>
      <c r="BS210" s="712"/>
      <c r="BT210" s="160"/>
      <c r="BU210" s="1065"/>
      <c r="BV210" s="1065"/>
      <c r="BW210" s="1065"/>
      <c r="BX210" s="1065"/>
      <c r="BY210" s="1005"/>
      <c r="BZ210" s="1005"/>
    </row>
    <row r="211" spans="1:78" ht="81" customHeight="1" thickTop="1" x14ac:dyDescent="0.2">
      <c r="A211" s="1145"/>
      <c r="B211" s="1148"/>
      <c r="C211" s="1090"/>
      <c r="D211" s="1021" t="s">
        <v>209</v>
      </c>
      <c r="E211" s="1024" t="s">
        <v>701</v>
      </c>
      <c r="F211" s="1027">
        <v>8</v>
      </c>
      <c r="G211" s="1000" t="s">
        <v>785</v>
      </c>
      <c r="H211" s="1030"/>
      <c r="I211" s="994"/>
      <c r="J211" s="1033" t="s">
        <v>786</v>
      </c>
      <c r="K211" s="1036" t="s">
        <v>213</v>
      </c>
      <c r="L211" s="1000" t="s">
        <v>314</v>
      </c>
      <c r="M211" s="1041" t="s">
        <v>787</v>
      </c>
      <c r="N211" s="1000"/>
      <c r="O211" s="1000"/>
      <c r="P211" s="1063" t="s">
        <v>788</v>
      </c>
      <c r="Q211" s="1077">
        <v>0.9</v>
      </c>
      <c r="R211" s="994" t="s">
        <v>269</v>
      </c>
      <c r="S211" s="1056">
        <f>IF(R211="Muy Alta",100%,IF(R211="Alta",80%,IF(R211="Media",60%,IF(R211="Baja",40%,IF(R211="Muy Baja",20%,"")))))</f>
        <v>0.2</v>
      </c>
      <c r="T211" s="994"/>
      <c r="U211" s="1056" t="str">
        <f>IF(T211="Catastrófico",100%,IF(T211="Mayor",80%,IF(T211="Moderado",60%,IF(T211="Menor",40%,IF(T211="Leve",20%,"")))))</f>
        <v/>
      </c>
      <c r="V211" s="994" t="s">
        <v>251</v>
      </c>
      <c r="W211" s="1056">
        <f>IF(V211="Catastrófico",100%,IF(V211="Mayor",80%,IF(V211="Moderado",60%,IF(V211="Menor",40%,IF(V211="Leve",20%,"")))))</f>
        <v>0.4</v>
      </c>
      <c r="X211" s="1059" t="str">
        <f>IF(Y211=100%,"Catastrófico",IF(Y211=80%,"Mayor",IF(Y211=60%,"Moderado",IF(Y211=40%,"Menor",IF(Y211=20%,"Leve","")))))</f>
        <v>Menor</v>
      </c>
      <c r="Y211" s="1056">
        <f>IF(AND(U211="",W211=""),"",MAX(U211,W211))</f>
        <v>0.4</v>
      </c>
      <c r="Z211" s="1056" t="str">
        <f>CONCATENATE(R211,X211)</f>
        <v>Muy BajaMenor</v>
      </c>
      <c r="AA211" s="1047" t="str">
        <f>IF(Z211="Muy AltaLeve","Alto",IF(Z211="Muy AltaMenor","Alto",IF(Z211="Muy AltaModerado","Alto",IF(Z211="Muy AltaMayor","Alto",IF(Z211="Muy AltaCatastrófico","Extremo",IF(Z211="AltaLeve","Moderado",IF(Z211="AltaMenor","Moderado",IF(Z211="AltaModerado","Alto",IF(Z211="AltaMayor","Alto",IF(Z211="AltaCatastrófico","Extremo",IF(Z211="MediaLeve","Moderado",IF(Z211="MediaMenor","Moderado",IF(Z211="MediaModerado","Moderado",IF(Z211="MediaMayor","Alto",IF(Z211="MediaCatastrófico","Extremo",IF(Z211="BajaLeve","Bajo",IF(Z211="BajaMenor","Moderado",IF(Z211="BajaModerado","Moderado",IF(Z211="BajaMayor","Alto",IF(Z211="BajaCatastrófico","Extremo",IF(Z211="Muy BajaLeve","Bajo",IF(Z211="Muy BajaMenor","Bajo",IF(Z211="Muy BajaModerado","Moderado",IF(Z211="Muy BajaMayor","Alto",IF(Z211="Muy BajaCatastrófico","Extremo","")))))))))))))))))))))))))</f>
        <v>Bajo</v>
      </c>
      <c r="AB211" s="97">
        <v>1</v>
      </c>
      <c r="AC211" s="361" t="s">
        <v>789</v>
      </c>
      <c r="AD211" s="362">
        <v>1.2</v>
      </c>
      <c r="AE211" s="363" t="s">
        <v>790</v>
      </c>
      <c r="AF211" s="99" t="str">
        <f t="shared" si="27"/>
        <v>Probabilidad</v>
      </c>
      <c r="AG211" s="10" t="s">
        <v>281</v>
      </c>
      <c r="AH211" s="14">
        <f t="shared" si="28"/>
        <v>0.15</v>
      </c>
      <c r="AI211" s="10" t="s">
        <v>734</v>
      </c>
      <c r="AJ211" s="14">
        <f t="shared" si="29"/>
        <v>0.25</v>
      </c>
      <c r="AK211" s="101">
        <f t="shared" si="30"/>
        <v>0.4</v>
      </c>
      <c r="AL211" s="100">
        <f>IFERROR(IF(AF211="Probabilidad",(S211-(+S211*AK211)),IF(AF211="Impacto",S211,"")),"")</f>
        <v>0.12</v>
      </c>
      <c r="AM211" s="100">
        <f>IFERROR(IF(AF211="Impacto",(Y211-(+Y211*AK211)),IF(AF211="Probabilidad",Y211,"")),"")</f>
        <v>0.4</v>
      </c>
      <c r="AN211" s="335" t="s">
        <v>223</v>
      </c>
      <c r="AO211" s="335" t="s">
        <v>291</v>
      </c>
      <c r="AP211" s="335" t="s">
        <v>225</v>
      </c>
      <c r="AQ211" s="335" t="s">
        <v>226</v>
      </c>
      <c r="AR211" s="1062" t="s">
        <v>791</v>
      </c>
      <c r="AS211" s="1050">
        <f>S211</f>
        <v>0.2</v>
      </c>
      <c r="AT211" s="1050">
        <f>IF(AL211="","",MIN(AL211:AL216))</f>
        <v>4.3199999999999995E-2</v>
      </c>
      <c r="AU211" s="1047" t="str">
        <f>IFERROR(IF(AT211="","",IF(AT211&lt;=0.2,"Muy Baja",IF(AT211&lt;=0.4,"Baja",IF(AT211&lt;=0.6,"Media",IF(AT211&lt;=0.8,"Alta","Muy Alta"))))),"")</f>
        <v>Muy Baja</v>
      </c>
      <c r="AV211" s="1050">
        <f>Y211</f>
        <v>0.4</v>
      </c>
      <c r="AW211" s="1050">
        <f>IF(AM211="","",MIN(AM211:AM216))</f>
        <v>0.4</v>
      </c>
      <c r="AX211" s="1047" t="str">
        <f>IFERROR(IF(AW211="","",IF(AW211&lt;=0.2,"Leve",IF(AW211&lt;=0.4,"Menor",IF(AW211&lt;=0.6,"Moderado",IF(AW211&lt;=0.8,"Mayor","Catastrófico"))))),"")</f>
        <v>Menor</v>
      </c>
      <c r="AY211" s="1047" t="str">
        <f>AA211</f>
        <v>Bajo</v>
      </c>
      <c r="AZ211" s="1047" t="str">
        <f>IFERROR(IF(OR(AND(AU211="Muy Baja",AX211="Leve"),AND(AU211="Muy Baja",AX211="Menor"),AND(AU211="Baja",AX211="Leve")),"Bajo",IF(OR(AND(AU211="Muy baja",AX211="Moderado"),AND(AU211="Baja",AX211="Menor"),AND(AU211="Baja",AX211="Moderado"),AND(AU211="Media",AX211="Leve"),AND(AU211="Media",AX211="Menor"),AND(AU211="Media",AX211="Moderado"),AND(AU211="Alta",AX211="Leve"),AND(AU211="Alta",AX211="Menor")),"Moderado",IF(OR(AND(AU211="Muy Baja",AX211="Mayor"),AND(AU211="Baja",AX211="Mayor"),AND(AU211="Media",AX211="Mayor"),AND(AU211="Alta",AX211="Moderado"),AND(AU211="Alta",AX211="Mayor"),AND(AU211="Muy Alta",AX211="Leve"),AND(AU211="Muy Alta",AX211="Menor"),AND(AU211="Muy Alta",AX211="Moderado"),AND(AU211="Muy Alta",AX211="Mayor")),"Alto",IF(OR(AND(AU211="Muy Baja",AX211="Catastrófico"),AND(AU211="Baja",AX211="Catastrófico"),AND(AU211="Media",AX211="Catastrófico"),AND(AU211="Alta",AX211="Catastrófico"),AND(AU211="Muy Alta",AX211="Catastrófico")),"Extremo","")))),"")</f>
        <v>Bajo</v>
      </c>
      <c r="BA211" s="994" t="s">
        <v>255</v>
      </c>
      <c r="BB211" s="46"/>
      <c r="BC211" s="46"/>
      <c r="BD211" s="103" t="str">
        <f t="shared" si="31"/>
        <v/>
      </c>
      <c r="BE211" s="9"/>
      <c r="BF211" s="9"/>
      <c r="BG211" s="9"/>
      <c r="BH211" s="9"/>
      <c r="BI211" s="46"/>
      <c r="BJ211" s="46"/>
      <c r="BK211" s="46"/>
      <c r="BL211" s="46"/>
      <c r="BM211" s="48"/>
      <c r="BN211" s="48"/>
      <c r="BO211" s="48"/>
      <c r="BP211" s="48"/>
      <c r="BQ211" s="104" t="str">
        <f t="shared" si="32"/>
        <v/>
      </c>
      <c r="BR211" s="128" t="str">
        <f t="shared" si="33"/>
        <v/>
      </c>
      <c r="BS211" s="710" t="s">
        <v>789</v>
      </c>
      <c r="BT211" s="9" t="s">
        <v>2975</v>
      </c>
      <c r="BU211" s="1063" t="s">
        <v>2978</v>
      </c>
      <c r="BV211" s="1063" t="s">
        <v>2792</v>
      </c>
      <c r="BW211" s="1063" t="s">
        <v>2866</v>
      </c>
      <c r="BX211" s="1063" t="s">
        <v>2866</v>
      </c>
      <c r="BY211" s="1003" t="s">
        <v>2946</v>
      </c>
      <c r="BZ211" s="1003"/>
    </row>
    <row r="212" spans="1:78" ht="81" customHeight="1" x14ac:dyDescent="0.2">
      <c r="A212" s="1145"/>
      <c r="B212" s="1148"/>
      <c r="C212" s="1090"/>
      <c r="D212" s="1022"/>
      <c r="E212" s="1025"/>
      <c r="F212" s="1028"/>
      <c r="G212" s="1039"/>
      <c r="H212" s="1031"/>
      <c r="I212" s="995"/>
      <c r="J212" s="1034"/>
      <c r="K212" s="1037"/>
      <c r="L212" s="1039"/>
      <c r="M212" s="1042"/>
      <c r="N212" s="1039"/>
      <c r="O212" s="1039"/>
      <c r="P212" s="1072"/>
      <c r="Q212" s="1078"/>
      <c r="R212" s="995"/>
      <c r="S212" s="1057"/>
      <c r="T212" s="995"/>
      <c r="U212" s="1057"/>
      <c r="V212" s="995"/>
      <c r="W212" s="1057"/>
      <c r="X212" s="1060"/>
      <c r="Y212" s="1057"/>
      <c r="Z212" s="1057"/>
      <c r="AA212" s="1048"/>
      <c r="AB212" s="150">
        <v>2</v>
      </c>
      <c r="AC212" s="364" t="s">
        <v>792</v>
      </c>
      <c r="AD212" s="269">
        <v>1</v>
      </c>
      <c r="AE212" s="365" t="s">
        <v>793</v>
      </c>
      <c r="AF212" s="145" t="str">
        <f t="shared" si="27"/>
        <v>Probabilidad</v>
      </c>
      <c r="AG212" s="151" t="s">
        <v>281</v>
      </c>
      <c r="AH212" s="146">
        <f t="shared" si="28"/>
        <v>0.15</v>
      </c>
      <c r="AI212" s="151" t="s">
        <v>734</v>
      </c>
      <c r="AJ212" s="146">
        <f t="shared" si="29"/>
        <v>0.25</v>
      </c>
      <c r="AK212" s="147">
        <f t="shared" si="30"/>
        <v>0.4</v>
      </c>
      <c r="AL212" s="152">
        <f>IFERROR(IF(AND(AF211="Probabilidad",AF212="Probabilidad"),(AL211-(+AL211*AK212)),IF(AF212="Probabilidad",(S211-(+S211*AK212)),IF(AF212="Impacto",AL211,""))),"")</f>
        <v>7.1999999999999995E-2</v>
      </c>
      <c r="AM212" s="152">
        <f>IFERROR(IF(AND(AF211="Impacto",AF212="Impacto"),(AM211-(+AM211*AK212)),IF(AF212="Impacto",(Y211-(Y211*AK212)),IF(AF212="Probabilidad",AM211,""))),"")</f>
        <v>0.4</v>
      </c>
      <c r="AN212" s="153" t="s">
        <v>223</v>
      </c>
      <c r="AO212" s="153" t="s">
        <v>291</v>
      </c>
      <c r="AP212" s="153" t="s">
        <v>225</v>
      </c>
      <c r="AQ212" s="153" t="s">
        <v>226</v>
      </c>
      <c r="AR212" s="1031"/>
      <c r="AS212" s="1051"/>
      <c r="AT212" s="1051"/>
      <c r="AU212" s="1048"/>
      <c r="AV212" s="1051"/>
      <c r="AW212" s="1051"/>
      <c r="AX212" s="1048"/>
      <c r="AY212" s="1048"/>
      <c r="AZ212" s="1048"/>
      <c r="BA212" s="995"/>
      <c r="BB212" s="130"/>
      <c r="BC212" s="130"/>
      <c r="BD212" s="173" t="str">
        <f t="shared" si="31"/>
        <v/>
      </c>
      <c r="BE212" s="149"/>
      <c r="BF212" s="149"/>
      <c r="BG212" s="149"/>
      <c r="BH212" s="149"/>
      <c r="BI212" s="130"/>
      <c r="BJ212" s="130"/>
      <c r="BK212" s="130"/>
      <c r="BL212" s="130"/>
      <c r="BM212" s="155"/>
      <c r="BN212" s="155"/>
      <c r="BO212" s="155"/>
      <c r="BP212" s="155"/>
      <c r="BQ212" s="156" t="str">
        <f t="shared" si="32"/>
        <v/>
      </c>
      <c r="BR212" s="157" t="str">
        <f t="shared" si="33"/>
        <v/>
      </c>
      <c r="BS212" s="304" t="s">
        <v>792</v>
      </c>
      <c r="BT212" s="828" t="s">
        <v>2976</v>
      </c>
      <c r="BU212" s="1064"/>
      <c r="BV212" s="1064"/>
      <c r="BW212" s="1064"/>
      <c r="BX212" s="1064"/>
      <c r="BY212" s="1004"/>
      <c r="BZ212" s="1004"/>
    </row>
    <row r="213" spans="1:78" ht="81" customHeight="1" x14ac:dyDescent="0.2">
      <c r="A213" s="1145"/>
      <c r="B213" s="1148"/>
      <c r="C213" s="1090"/>
      <c r="D213" s="1022"/>
      <c r="E213" s="1025"/>
      <c r="F213" s="1028"/>
      <c r="G213" s="1039"/>
      <c r="H213" s="1031"/>
      <c r="I213" s="995"/>
      <c r="J213" s="1034"/>
      <c r="K213" s="1037"/>
      <c r="L213" s="1039"/>
      <c r="M213" s="1042"/>
      <c r="N213" s="1039"/>
      <c r="O213" s="1039"/>
      <c r="P213" s="1072"/>
      <c r="Q213" s="1078"/>
      <c r="R213" s="995"/>
      <c r="S213" s="1057"/>
      <c r="T213" s="995"/>
      <c r="U213" s="1057"/>
      <c r="V213" s="995"/>
      <c r="W213" s="1057"/>
      <c r="X213" s="1060"/>
      <c r="Y213" s="1057"/>
      <c r="Z213" s="1057"/>
      <c r="AA213" s="1048"/>
      <c r="AB213" s="150">
        <v>3</v>
      </c>
      <c r="AC213" s="149" t="s">
        <v>794</v>
      </c>
      <c r="AD213" s="28">
        <v>2</v>
      </c>
      <c r="AE213" s="149" t="s">
        <v>795</v>
      </c>
      <c r="AF213" s="145" t="str">
        <f t="shared" si="27"/>
        <v>Probabilidad</v>
      </c>
      <c r="AG213" s="151" t="s">
        <v>281</v>
      </c>
      <c r="AH213" s="146">
        <f t="shared" si="28"/>
        <v>0.15</v>
      </c>
      <c r="AI213" s="151" t="s">
        <v>734</v>
      </c>
      <c r="AJ213" s="146">
        <f t="shared" si="29"/>
        <v>0.25</v>
      </c>
      <c r="AK213" s="147">
        <f t="shared" si="30"/>
        <v>0.4</v>
      </c>
      <c r="AL213" s="152">
        <f>IFERROR(IF(AND(AF212="Probabilidad",AF213="Probabilidad"),(AL212-(+AL212*AK213)),IF(AND(AF212="Impacto",AF213="Probabilidad"),(AL211-(+AL211*AK213)),IF(AF213="Impacto",AL212,""))),"")</f>
        <v>4.3199999999999995E-2</v>
      </c>
      <c r="AM213" s="152">
        <f>IFERROR(IF(AND(AF212="Impacto",AF213="Impacto"),(AM212-(+AM212*AK213)),IF(AND(AF212="Probabilidad",AF213="Impacto"),(AM211-(+AM211*AK213)),IF(AF213="Probabilidad",AM212,""))),"")</f>
        <v>0.4</v>
      </c>
      <c r="AN213" s="126" t="s">
        <v>223</v>
      </c>
      <c r="AO213" s="126" t="s">
        <v>291</v>
      </c>
      <c r="AP213" s="126" t="s">
        <v>225</v>
      </c>
      <c r="AQ213" s="126" t="s">
        <v>226</v>
      </c>
      <c r="AR213" s="1031"/>
      <c r="AS213" s="1051"/>
      <c r="AT213" s="1051"/>
      <c r="AU213" s="1048"/>
      <c r="AV213" s="1051"/>
      <c r="AW213" s="1051"/>
      <c r="AX213" s="1048"/>
      <c r="AY213" s="1048"/>
      <c r="AZ213" s="1048"/>
      <c r="BA213" s="995"/>
      <c r="BB213" s="130"/>
      <c r="BC213" s="130"/>
      <c r="BD213" s="173" t="str">
        <f t="shared" si="31"/>
        <v/>
      </c>
      <c r="BE213" s="149"/>
      <c r="BF213" s="149"/>
      <c r="BG213" s="149"/>
      <c r="BH213" s="149"/>
      <c r="BI213" s="130"/>
      <c r="BJ213" s="130"/>
      <c r="BK213" s="130"/>
      <c r="BL213" s="130"/>
      <c r="BM213" s="155"/>
      <c r="BN213" s="155"/>
      <c r="BO213" s="155"/>
      <c r="BP213" s="155"/>
      <c r="BQ213" s="156" t="str">
        <f t="shared" si="32"/>
        <v/>
      </c>
      <c r="BR213" s="157" t="str">
        <f t="shared" si="33"/>
        <v/>
      </c>
      <c r="BS213" s="304" t="s">
        <v>794</v>
      </c>
      <c r="BT213" s="533" t="s">
        <v>2977</v>
      </c>
      <c r="BU213" s="1064"/>
      <c r="BV213" s="1064"/>
      <c r="BW213" s="1064"/>
      <c r="BX213" s="1064"/>
      <c r="BY213" s="1004"/>
      <c r="BZ213" s="1004"/>
    </row>
    <row r="214" spans="1:78" ht="16" x14ac:dyDescent="0.2">
      <c r="A214" s="1145"/>
      <c r="B214" s="1148"/>
      <c r="C214" s="1090"/>
      <c r="D214" s="1022"/>
      <c r="E214" s="1025"/>
      <c r="F214" s="1028"/>
      <c r="G214" s="1039"/>
      <c r="H214" s="1031"/>
      <c r="I214" s="995"/>
      <c r="J214" s="1034"/>
      <c r="K214" s="1037"/>
      <c r="L214" s="1039"/>
      <c r="M214" s="1042"/>
      <c r="N214" s="1039"/>
      <c r="O214" s="1039"/>
      <c r="P214" s="1072"/>
      <c r="Q214" s="1078"/>
      <c r="R214" s="995"/>
      <c r="S214" s="1057"/>
      <c r="T214" s="995"/>
      <c r="U214" s="1057"/>
      <c r="V214" s="995"/>
      <c r="W214" s="1057"/>
      <c r="X214" s="1060"/>
      <c r="Y214" s="1057"/>
      <c r="Z214" s="1057"/>
      <c r="AA214" s="1048"/>
      <c r="AB214" s="150">
        <v>4</v>
      </c>
      <c r="AC214" s="149"/>
      <c r="AD214" s="149"/>
      <c r="AE214" s="149"/>
      <c r="AF214" s="145" t="str">
        <f t="shared" si="27"/>
        <v/>
      </c>
      <c r="AG214" s="151"/>
      <c r="AH214" s="146" t="str">
        <f t="shared" si="28"/>
        <v/>
      </c>
      <c r="AI214" s="151"/>
      <c r="AJ214" s="146" t="str">
        <f t="shared" si="29"/>
        <v/>
      </c>
      <c r="AK214" s="147" t="str">
        <f t="shared" si="30"/>
        <v/>
      </c>
      <c r="AL214" s="152" t="str">
        <f>IFERROR(IF(AND(AF213="Probabilidad",AF214="Probabilidad"),(AL213-(+AL213*AK214)),IF(AND(AF213="Impacto",AF214="Probabilidad"),(AL212-(+AL212*AK214)),IF(AF214="Impacto",AL213,""))),"")</f>
        <v/>
      </c>
      <c r="AM214" s="172" t="str">
        <f>IFERROR(IF(AND(AF213="Impacto",AF214="Impacto"),(AM213-(+AM213*AK214)),IF(AND(AF213="Probabilidad",AF214="Impacto"),(AM212-(+AM212*AK214)),IF(AF214="Probabilidad",AM213,""))),"")</f>
        <v/>
      </c>
      <c r="AN214" s="153"/>
      <c r="AO214" s="153"/>
      <c r="AP214" s="153"/>
      <c r="AQ214" s="153"/>
      <c r="AR214" s="1031"/>
      <c r="AS214" s="1051"/>
      <c r="AT214" s="1051"/>
      <c r="AU214" s="1048"/>
      <c r="AV214" s="1051"/>
      <c r="AW214" s="1051"/>
      <c r="AX214" s="1048"/>
      <c r="AY214" s="1048"/>
      <c r="AZ214" s="1048"/>
      <c r="BA214" s="995"/>
      <c r="BB214" s="130"/>
      <c r="BC214" s="130"/>
      <c r="BD214" s="173" t="str">
        <f t="shared" si="31"/>
        <v/>
      </c>
      <c r="BE214" s="149"/>
      <c r="BF214" s="149"/>
      <c r="BG214" s="149"/>
      <c r="BH214" s="149"/>
      <c r="BI214" s="130"/>
      <c r="BJ214" s="130"/>
      <c r="BK214" s="130"/>
      <c r="BL214" s="130"/>
      <c r="BM214" s="155"/>
      <c r="BN214" s="155"/>
      <c r="BO214" s="155"/>
      <c r="BP214" s="155"/>
      <c r="BQ214" s="156" t="str">
        <f t="shared" si="32"/>
        <v/>
      </c>
      <c r="BR214" s="157" t="str">
        <f t="shared" si="33"/>
        <v/>
      </c>
      <c r="BS214" s="304"/>
      <c r="BT214" s="149"/>
      <c r="BU214" s="1064"/>
      <c r="BV214" s="1064"/>
      <c r="BW214" s="1064"/>
      <c r="BX214" s="1064"/>
      <c r="BY214" s="1004"/>
      <c r="BZ214" s="1004"/>
    </row>
    <row r="215" spans="1:78" ht="16" x14ac:dyDescent="0.2">
      <c r="A215" s="1145"/>
      <c r="B215" s="1148"/>
      <c r="C215" s="1090"/>
      <c r="D215" s="1022"/>
      <c r="E215" s="1025"/>
      <c r="F215" s="1028"/>
      <c r="G215" s="1039"/>
      <c r="H215" s="1031"/>
      <c r="I215" s="995"/>
      <c r="J215" s="1034"/>
      <c r="K215" s="1037"/>
      <c r="L215" s="1039"/>
      <c r="M215" s="1042"/>
      <c r="N215" s="1039"/>
      <c r="O215" s="1039"/>
      <c r="P215" s="1072"/>
      <c r="Q215" s="1078"/>
      <c r="R215" s="995"/>
      <c r="S215" s="1057"/>
      <c r="T215" s="995"/>
      <c r="U215" s="1057"/>
      <c r="V215" s="995"/>
      <c r="W215" s="1057"/>
      <c r="X215" s="1060"/>
      <c r="Y215" s="1057"/>
      <c r="Z215" s="1057"/>
      <c r="AA215" s="1048"/>
      <c r="AB215" s="150">
        <v>5</v>
      </c>
      <c r="AC215" s="149"/>
      <c r="AD215" s="149"/>
      <c r="AE215" s="149"/>
      <c r="AF215" s="145" t="str">
        <f t="shared" si="27"/>
        <v/>
      </c>
      <c r="AG215" s="151"/>
      <c r="AH215" s="146" t="str">
        <f t="shared" si="28"/>
        <v/>
      </c>
      <c r="AI215" s="151"/>
      <c r="AJ215" s="146" t="str">
        <f t="shared" si="29"/>
        <v/>
      </c>
      <c r="AK215" s="147" t="str">
        <f t="shared" si="30"/>
        <v/>
      </c>
      <c r="AL215" s="152" t="str">
        <f>IFERROR(IF(AND(AF214="Probabilidad",AF215="Probabilidad"),(AL214-(+AL214*AK215)),IF(AND(AF214="Impacto",AF215="Probabilidad"),(AL213-(+AL213*AK215)),IF(AF215="Impacto",AL214,""))),"")</f>
        <v/>
      </c>
      <c r="AM215" s="152" t="str">
        <f>IFERROR(IF(AND(AF214="Impacto",AF215="Impacto"),(AM214-(+AM214*AK215)),IF(AND(AF214="Probabilidad",AF215="Impacto"),(AM213-(+AM213*AK215)),IF(AF215="Probabilidad",AM214,""))),"")</f>
        <v/>
      </c>
      <c r="AN215" s="153"/>
      <c r="AO215" s="153"/>
      <c r="AP215" s="153"/>
      <c r="AQ215" s="153"/>
      <c r="AR215" s="1031"/>
      <c r="AS215" s="1051"/>
      <c r="AT215" s="1051"/>
      <c r="AU215" s="1048"/>
      <c r="AV215" s="1051"/>
      <c r="AW215" s="1051"/>
      <c r="AX215" s="1048"/>
      <c r="AY215" s="1048"/>
      <c r="AZ215" s="1048"/>
      <c r="BA215" s="995"/>
      <c r="BB215" s="130"/>
      <c r="BC215" s="130"/>
      <c r="BD215" s="173" t="str">
        <f t="shared" si="31"/>
        <v/>
      </c>
      <c r="BE215" s="149"/>
      <c r="BF215" s="149"/>
      <c r="BG215" s="149"/>
      <c r="BH215" s="149"/>
      <c r="BI215" s="130"/>
      <c r="BJ215" s="130"/>
      <c r="BK215" s="130"/>
      <c r="BL215" s="130"/>
      <c r="BM215" s="155"/>
      <c r="BN215" s="155"/>
      <c r="BO215" s="155"/>
      <c r="BP215" s="155"/>
      <c r="BQ215" s="156" t="str">
        <f t="shared" si="32"/>
        <v/>
      </c>
      <c r="BR215" s="157" t="str">
        <f t="shared" si="33"/>
        <v/>
      </c>
      <c r="BS215" s="304"/>
      <c r="BT215" s="149"/>
      <c r="BU215" s="1064"/>
      <c r="BV215" s="1064"/>
      <c r="BW215" s="1064"/>
      <c r="BX215" s="1064"/>
      <c r="BY215" s="1004"/>
      <c r="BZ215" s="1004"/>
    </row>
    <row r="216" spans="1:78" ht="17" thickBot="1" x14ac:dyDescent="0.25">
      <c r="A216" s="1145"/>
      <c r="B216" s="1148"/>
      <c r="C216" s="1090"/>
      <c r="D216" s="1023"/>
      <c r="E216" s="1026"/>
      <c r="F216" s="1029"/>
      <c r="G216" s="1040"/>
      <c r="H216" s="1032"/>
      <c r="I216" s="996"/>
      <c r="J216" s="1035"/>
      <c r="K216" s="1038"/>
      <c r="L216" s="1040"/>
      <c r="M216" s="1043"/>
      <c r="N216" s="1040"/>
      <c r="O216" s="1040"/>
      <c r="P216" s="1073"/>
      <c r="Q216" s="1079"/>
      <c r="R216" s="996"/>
      <c r="S216" s="1058"/>
      <c r="T216" s="996"/>
      <c r="U216" s="1058"/>
      <c r="V216" s="996"/>
      <c r="W216" s="1058"/>
      <c r="X216" s="1061"/>
      <c r="Y216" s="1058"/>
      <c r="Z216" s="1058"/>
      <c r="AA216" s="1049"/>
      <c r="AB216" s="162">
        <v>6</v>
      </c>
      <c r="AC216" s="160"/>
      <c r="AD216" s="160"/>
      <c r="AE216" s="160"/>
      <c r="AF216" s="175" t="str">
        <f t="shared" si="27"/>
        <v/>
      </c>
      <c r="AG216" s="163"/>
      <c r="AH216" s="161" t="str">
        <f t="shared" si="28"/>
        <v/>
      </c>
      <c r="AI216" s="163"/>
      <c r="AJ216" s="161" t="str">
        <f t="shared" si="29"/>
        <v/>
      </c>
      <c r="AK216" s="164" t="str">
        <f t="shared" si="30"/>
        <v/>
      </c>
      <c r="AL216" s="152" t="str">
        <f>IFERROR(IF(AND(AF215="Probabilidad",AF216="Probabilidad"),(AL215-(+AL215*AK216)),IF(AND(AF215="Impacto",AF216="Probabilidad"),(AL214-(+AL214*AK216)),IF(AF216="Impacto",AL215,""))),"")</f>
        <v/>
      </c>
      <c r="AM216" s="152" t="str">
        <f>IFERROR(IF(AND(AF215="Impacto",AF216="Impacto"),(AM215-(+AM215*AK216)),IF(AND(AF215="Probabilidad",AF216="Impacto"),(AM214-(+AM214*AK216)),IF(AF216="Probabilidad",AM215,""))),"")</f>
        <v/>
      </c>
      <c r="AN216" s="51"/>
      <c r="AO216" s="51"/>
      <c r="AP216" s="51"/>
      <c r="AQ216" s="51"/>
      <c r="AR216" s="1032"/>
      <c r="AS216" s="1052"/>
      <c r="AT216" s="1052"/>
      <c r="AU216" s="1049"/>
      <c r="AV216" s="1052"/>
      <c r="AW216" s="1052"/>
      <c r="AX216" s="1049"/>
      <c r="AY216" s="1049"/>
      <c r="AZ216" s="1049"/>
      <c r="BA216" s="996"/>
      <c r="BB216" s="167"/>
      <c r="BC216" s="167"/>
      <c r="BD216" s="176" t="str">
        <f t="shared" si="31"/>
        <v/>
      </c>
      <c r="BE216" s="160"/>
      <c r="BF216" s="160"/>
      <c r="BG216" s="160"/>
      <c r="BH216" s="160"/>
      <c r="BI216" s="167"/>
      <c r="BJ216" s="167"/>
      <c r="BK216" s="167"/>
      <c r="BL216" s="167"/>
      <c r="BM216" s="168"/>
      <c r="BN216" s="168"/>
      <c r="BO216" s="168"/>
      <c r="BP216" s="168"/>
      <c r="BQ216" s="169" t="str">
        <f t="shared" si="32"/>
        <v/>
      </c>
      <c r="BR216" s="170" t="str">
        <f t="shared" si="33"/>
        <v/>
      </c>
      <c r="BS216" s="711"/>
      <c r="BT216" s="160"/>
      <c r="BU216" s="1065"/>
      <c r="BV216" s="1065"/>
      <c r="BW216" s="1065"/>
      <c r="BX216" s="1065"/>
      <c r="BY216" s="1005"/>
      <c r="BZ216" s="1005"/>
    </row>
    <row r="217" spans="1:78" ht="101.25" customHeight="1" x14ac:dyDescent="0.2">
      <c r="A217" s="1145"/>
      <c r="B217" s="1148"/>
      <c r="C217" s="1090"/>
      <c r="D217" s="1021" t="s">
        <v>209</v>
      </c>
      <c r="E217" s="1024" t="s">
        <v>701</v>
      </c>
      <c r="F217" s="1027">
        <v>9</v>
      </c>
      <c r="G217" s="1000" t="s">
        <v>796</v>
      </c>
      <c r="H217" s="1030"/>
      <c r="I217" s="994"/>
      <c r="J217" s="1033" t="s">
        <v>797</v>
      </c>
      <c r="K217" s="1036" t="s">
        <v>313</v>
      </c>
      <c r="L217" s="1000" t="s">
        <v>314</v>
      </c>
      <c r="M217" s="1041" t="s">
        <v>798</v>
      </c>
      <c r="N217" s="1000"/>
      <c r="O217" s="1000"/>
      <c r="P217" s="1063" t="s">
        <v>799</v>
      </c>
      <c r="Q217" s="1204">
        <v>0.9</v>
      </c>
      <c r="R217" s="994" t="s">
        <v>269</v>
      </c>
      <c r="S217" s="1056">
        <f>IF(R217="Muy Alta",100%,IF(R217="Alta",80%,IF(R217="Media",60%,IF(R217="Baja",40%,IF(R217="Muy Baja",20%,"")))))</f>
        <v>0.2</v>
      </c>
      <c r="T217" s="994"/>
      <c r="U217" s="1056" t="str">
        <f>IF(T217="Catastrófico",100%,IF(T217="Mayor",80%,IF(T217="Moderado",60%,IF(T217="Menor",40%,IF(T217="Leve",20%,"")))))</f>
        <v/>
      </c>
      <c r="V217" s="994" t="s">
        <v>251</v>
      </c>
      <c r="W217" s="1056">
        <f>IF(V217="Catastrófico",100%,IF(V217="Mayor",80%,IF(V217="Moderado",60%,IF(V217="Menor",40%,IF(V217="Leve",20%,"")))))</f>
        <v>0.4</v>
      </c>
      <c r="X217" s="1059" t="str">
        <f>IF(Y217=100%,"Catastrófico",IF(Y217=80%,"Mayor",IF(Y217=60%,"Moderado",IF(Y217=40%,"Menor",IF(Y217=20%,"Leve","")))))</f>
        <v>Menor</v>
      </c>
      <c r="Y217" s="1056">
        <f>IF(AND(U217="",W217=""),"",MAX(U217,W217))</f>
        <v>0.4</v>
      </c>
      <c r="Z217" s="1056" t="str">
        <f>CONCATENATE(R217,X217)</f>
        <v>Muy BajaMenor</v>
      </c>
      <c r="AA217" s="1047" t="str">
        <f>IF(Z217="Muy AltaLeve","Alto",IF(Z217="Muy AltaMenor","Alto",IF(Z217="Muy AltaModerado","Alto",IF(Z217="Muy AltaMayor","Alto",IF(Z217="Muy AltaCatastrófico","Extremo",IF(Z217="AltaLeve","Moderado",IF(Z217="AltaMenor","Moderado",IF(Z217="AltaModerado","Alto",IF(Z217="AltaMayor","Alto",IF(Z217="AltaCatastrófico","Extremo",IF(Z217="MediaLeve","Moderado",IF(Z217="MediaMenor","Moderado",IF(Z217="MediaModerado","Moderado",IF(Z217="MediaMayor","Alto",IF(Z217="MediaCatastrófico","Extremo",IF(Z217="BajaLeve","Bajo",IF(Z217="BajaMenor","Moderado",IF(Z217="BajaModerado","Moderado",IF(Z217="BajaMayor","Alto",IF(Z217="BajaCatastrófico","Extremo",IF(Z217="Muy BajaLeve","Bajo",IF(Z217="Muy BajaMenor","Bajo",IF(Z217="Muy BajaModerado","Moderado",IF(Z217="Muy BajaMayor","Alto",IF(Z217="Muy BajaCatastrófico","Extremo","")))))))))))))))))))))))))</f>
        <v>Bajo</v>
      </c>
      <c r="AB217" s="97">
        <v>1</v>
      </c>
      <c r="AC217" s="302" t="s">
        <v>800</v>
      </c>
      <c r="AD217" s="302">
        <v>1</v>
      </c>
      <c r="AE217" s="302" t="s">
        <v>801</v>
      </c>
      <c r="AF217" s="231" t="str">
        <f t="shared" si="27"/>
        <v>Probabilidad</v>
      </c>
      <c r="AG217" s="232" t="s">
        <v>221</v>
      </c>
      <c r="AH217" s="14">
        <f t="shared" si="28"/>
        <v>0.25</v>
      </c>
      <c r="AI217" s="232" t="s">
        <v>222</v>
      </c>
      <c r="AJ217" s="14">
        <f t="shared" si="29"/>
        <v>0.15</v>
      </c>
      <c r="AK217" s="101">
        <f t="shared" si="30"/>
        <v>0.4</v>
      </c>
      <c r="AL217" s="100">
        <f>IFERROR(IF(AF217="Probabilidad",(S217-(+S217*AK217)),IF(AF217="Impacto",S217,"")),"")</f>
        <v>0.12</v>
      </c>
      <c r="AM217" s="100">
        <f>IFERROR(IF(AF217="Impacto",(Y217-(+Y217*AK217)),IF(AF217="Probabilidad",Y217,"")),"")</f>
        <v>0.4</v>
      </c>
      <c r="AN217" s="50" t="s">
        <v>223</v>
      </c>
      <c r="AO217" s="50" t="s">
        <v>291</v>
      </c>
      <c r="AP217" s="50" t="s">
        <v>225</v>
      </c>
      <c r="AQ217" s="335" t="s">
        <v>226</v>
      </c>
      <c r="AR217" s="1062" t="s">
        <v>802</v>
      </c>
      <c r="AS217" s="1050">
        <f>S217</f>
        <v>0.2</v>
      </c>
      <c r="AT217" s="1050">
        <f>IF(AL217="","",MIN(AL217:AL222))</f>
        <v>4.1159999999999995E-2</v>
      </c>
      <c r="AU217" s="1047" t="str">
        <f>IFERROR(IF(AT217="","",IF(AT217&lt;=0.2,"Muy Baja",IF(AT217&lt;=0.4,"Baja",IF(AT217&lt;=0.6,"Media",IF(AT217&lt;=0.8,"Alta","Muy Alta"))))),"")</f>
        <v>Muy Baja</v>
      </c>
      <c r="AV217" s="1050">
        <f>Y217</f>
        <v>0.4</v>
      </c>
      <c r="AW217" s="1050">
        <f>IF(AM217="","",MIN(AM217:AM222))</f>
        <v>0.4</v>
      </c>
      <c r="AX217" s="1047" t="str">
        <f>IFERROR(IF(AW217="","",IF(AW217&lt;=0.2,"Leve",IF(AW217&lt;=0.4,"Menor",IF(AW217&lt;=0.6,"Moderado",IF(AW217&lt;=0.8,"Mayor","Catastrófico"))))),"")</f>
        <v>Menor</v>
      </c>
      <c r="AY217" s="1047" t="str">
        <f>AA217</f>
        <v>Bajo</v>
      </c>
      <c r="AZ217" s="1047" t="str">
        <f>IFERROR(IF(OR(AND(AU217="Muy Baja",AX217="Leve"),AND(AU217="Muy Baja",AX217="Menor"),AND(AU217="Baja",AX217="Leve")),"Bajo",IF(OR(AND(AU217="Muy baja",AX217="Moderado"),AND(AU217="Baja",AX217="Menor"),AND(AU217="Baja",AX217="Moderado"),AND(AU217="Media",AX217="Leve"),AND(AU217="Media",AX217="Menor"),AND(AU217="Media",AX217="Moderado"),AND(AU217="Alta",AX217="Leve"),AND(AU217="Alta",AX217="Menor")),"Moderado",IF(OR(AND(AU217="Muy Baja",AX217="Mayor"),AND(AU217="Baja",AX217="Mayor"),AND(AU217="Media",AX217="Mayor"),AND(AU217="Alta",AX217="Moderado"),AND(AU217="Alta",AX217="Mayor"),AND(AU217="Muy Alta",AX217="Leve"),AND(AU217="Muy Alta",AX217="Menor"),AND(AU217="Muy Alta",AX217="Moderado"),AND(AU217="Muy Alta",AX217="Mayor")),"Alto",IF(OR(AND(AU217="Muy Baja",AX217="Catastrófico"),AND(AU217="Baja",AX217="Catastrófico"),AND(AU217="Media",AX217="Catastrófico"),AND(AU217="Alta",AX217="Catastrófico"),AND(AU217="Muy Alta",AX217="Catastrófico")),"Extremo","")))),"")</f>
        <v>Bajo</v>
      </c>
      <c r="BA217" s="994" t="s">
        <v>255</v>
      </c>
      <c r="BB217" s="46"/>
      <c r="BC217" s="46"/>
      <c r="BD217" s="103" t="str">
        <f t="shared" si="31"/>
        <v/>
      </c>
      <c r="BE217" s="9"/>
      <c r="BF217" s="9"/>
      <c r="BG217" s="9"/>
      <c r="BH217" s="9"/>
      <c r="BI217" s="46"/>
      <c r="BJ217" s="46"/>
      <c r="BK217" s="46"/>
      <c r="BL217" s="46"/>
      <c r="BM217" s="48"/>
      <c r="BN217" s="48"/>
      <c r="BO217" s="48"/>
      <c r="BP217" s="48"/>
      <c r="BQ217" s="104" t="str">
        <f t="shared" si="32"/>
        <v/>
      </c>
      <c r="BR217" s="128" t="str">
        <f t="shared" si="33"/>
        <v/>
      </c>
      <c r="BS217" s="710" t="s">
        <v>800</v>
      </c>
      <c r="BT217" s="9" t="s">
        <v>2979</v>
      </c>
      <c r="BU217" s="1212" t="s">
        <v>2983</v>
      </c>
      <c r="BV217" s="1063" t="s">
        <v>2792</v>
      </c>
      <c r="BW217" s="1063" t="s">
        <v>2866</v>
      </c>
      <c r="BX217" s="1063" t="s">
        <v>2866</v>
      </c>
      <c r="BY217" s="1003" t="s">
        <v>2946</v>
      </c>
      <c r="BZ217" s="1003"/>
    </row>
    <row r="218" spans="1:78" ht="101.25" customHeight="1" x14ac:dyDescent="0.2">
      <c r="A218" s="1145"/>
      <c r="B218" s="1148"/>
      <c r="C218" s="1090"/>
      <c r="D218" s="1022"/>
      <c r="E218" s="1025"/>
      <c r="F218" s="1028"/>
      <c r="G218" s="1039"/>
      <c r="H218" s="1031"/>
      <c r="I218" s="995"/>
      <c r="J218" s="1034"/>
      <c r="K218" s="1037"/>
      <c r="L218" s="1039"/>
      <c r="M218" s="1042"/>
      <c r="N218" s="1039"/>
      <c r="O218" s="1039"/>
      <c r="P218" s="1072"/>
      <c r="Q218" s="1205"/>
      <c r="R218" s="995"/>
      <c r="S218" s="1057"/>
      <c r="T218" s="995"/>
      <c r="U218" s="1057"/>
      <c r="V218" s="995"/>
      <c r="W218" s="1057"/>
      <c r="X218" s="1060"/>
      <c r="Y218" s="1057"/>
      <c r="Z218" s="1057"/>
      <c r="AA218" s="1048"/>
      <c r="AB218" s="150">
        <v>2</v>
      </c>
      <c r="AC218" s="131" t="s">
        <v>803</v>
      </c>
      <c r="AD218" s="131">
        <v>2</v>
      </c>
      <c r="AE218" s="131" t="s">
        <v>804</v>
      </c>
      <c r="AF218" s="145" t="str">
        <f t="shared" si="27"/>
        <v>Probabilidad</v>
      </c>
      <c r="AG218" s="151" t="s">
        <v>281</v>
      </c>
      <c r="AH218" s="146">
        <f t="shared" si="28"/>
        <v>0.15</v>
      </c>
      <c r="AI218" s="151" t="s">
        <v>222</v>
      </c>
      <c r="AJ218" s="146">
        <f t="shared" si="29"/>
        <v>0.15</v>
      </c>
      <c r="AK218" s="147">
        <f t="shared" si="30"/>
        <v>0.3</v>
      </c>
      <c r="AL218" s="152">
        <f>IFERROR(IF(AND(AF217="Probabilidad",AF218="Probabilidad"),(AL217-(+AL217*AK218)),IF(AF218="Probabilidad",(S217-(+S217*AK218)),IF(AF218="Impacto",AL217,""))),"")</f>
        <v>8.3999999999999991E-2</v>
      </c>
      <c r="AM218" s="152">
        <f>IFERROR(IF(AND(AF217="Impacto",AF218="Impacto"),(AM217-(+AM217*AK218)),IF(AF218="Impacto",(Y217-(Y217*AK218)),IF(AF218="Probabilidad",AM217,""))),"")</f>
        <v>0.4</v>
      </c>
      <c r="AN218" s="153" t="s">
        <v>223</v>
      </c>
      <c r="AO218" s="153" t="s">
        <v>291</v>
      </c>
      <c r="AP218" s="153" t="s">
        <v>225</v>
      </c>
      <c r="AQ218" s="153" t="s">
        <v>226</v>
      </c>
      <c r="AR218" s="1031"/>
      <c r="AS218" s="1051"/>
      <c r="AT218" s="1051"/>
      <c r="AU218" s="1048"/>
      <c r="AV218" s="1051"/>
      <c r="AW218" s="1051"/>
      <c r="AX218" s="1048"/>
      <c r="AY218" s="1048"/>
      <c r="AZ218" s="1048"/>
      <c r="BA218" s="995"/>
      <c r="BB218" s="130"/>
      <c r="BC218" s="130"/>
      <c r="BD218" s="173" t="str">
        <f t="shared" si="31"/>
        <v/>
      </c>
      <c r="BE218" s="149"/>
      <c r="BF218" s="149"/>
      <c r="BG218" s="149"/>
      <c r="BH218" s="149"/>
      <c r="BI218" s="130"/>
      <c r="BJ218" s="130"/>
      <c r="BK218" s="130"/>
      <c r="BL218" s="130"/>
      <c r="BM218" s="155"/>
      <c r="BN218" s="155"/>
      <c r="BO218" s="155"/>
      <c r="BP218" s="155"/>
      <c r="BQ218" s="156" t="str">
        <f t="shared" si="32"/>
        <v/>
      </c>
      <c r="BR218" s="157" t="str">
        <f t="shared" si="33"/>
        <v/>
      </c>
      <c r="BS218" s="304" t="s">
        <v>803</v>
      </c>
      <c r="BT218" s="774" t="s">
        <v>2980</v>
      </c>
      <c r="BU218" s="1213"/>
      <c r="BV218" s="1064"/>
      <c r="BW218" s="1064"/>
      <c r="BX218" s="1064"/>
      <c r="BY218" s="1004"/>
      <c r="BZ218" s="1004"/>
    </row>
    <row r="219" spans="1:78" ht="101.25" customHeight="1" x14ac:dyDescent="0.2">
      <c r="A219" s="1145"/>
      <c r="B219" s="1148"/>
      <c r="C219" s="1090"/>
      <c r="D219" s="1022"/>
      <c r="E219" s="1025"/>
      <c r="F219" s="1028"/>
      <c r="G219" s="1039"/>
      <c r="H219" s="1031"/>
      <c r="I219" s="995"/>
      <c r="J219" s="1034"/>
      <c r="K219" s="1037"/>
      <c r="L219" s="1039"/>
      <c r="M219" s="1042"/>
      <c r="N219" s="1039"/>
      <c r="O219" s="1039"/>
      <c r="P219" s="1072"/>
      <c r="Q219" s="1205"/>
      <c r="R219" s="995"/>
      <c r="S219" s="1057"/>
      <c r="T219" s="995"/>
      <c r="U219" s="1057"/>
      <c r="V219" s="995"/>
      <c r="W219" s="1057"/>
      <c r="X219" s="1060"/>
      <c r="Y219" s="1057"/>
      <c r="Z219" s="1057"/>
      <c r="AA219" s="1048"/>
      <c r="AB219" s="150">
        <v>3</v>
      </c>
      <c r="AC219" s="131" t="s">
        <v>803</v>
      </c>
      <c r="AD219" s="131">
        <v>2</v>
      </c>
      <c r="AE219" s="131" t="s">
        <v>805</v>
      </c>
      <c r="AF219" s="145" t="str">
        <f t="shared" si="27"/>
        <v>Probabilidad</v>
      </c>
      <c r="AG219" s="151" t="s">
        <v>281</v>
      </c>
      <c r="AH219" s="146">
        <f t="shared" si="28"/>
        <v>0.15</v>
      </c>
      <c r="AI219" s="151" t="s">
        <v>222</v>
      </c>
      <c r="AJ219" s="146">
        <f t="shared" si="29"/>
        <v>0.15</v>
      </c>
      <c r="AK219" s="147">
        <f t="shared" si="30"/>
        <v>0.3</v>
      </c>
      <c r="AL219" s="152">
        <f>IFERROR(IF(AND(AF218="Probabilidad",AF219="Probabilidad"),(AL218-(+AL218*AK219)),IF(AND(AF218="Impacto",AF219="Probabilidad"),(AL217-(+AL217*AK219)),IF(AF219="Impacto",AL218,""))),"")</f>
        <v>5.8799999999999991E-2</v>
      </c>
      <c r="AM219" s="152">
        <f>IFERROR(IF(AND(AF218="Impacto",AF219="Impacto"),(AM218-(+AM218*AK219)),IF(AND(AF218="Probabilidad",AF219="Impacto"),(AM217-(+AM217*AK219)),IF(AF219="Probabilidad",AM218,""))),"")</f>
        <v>0.4</v>
      </c>
      <c r="AN219" s="153" t="s">
        <v>223</v>
      </c>
      <c r="AO219" s="153" t="s">
        <v>291</v>
      </c>
      <c r="AP219" s="153" t="s">
        <v>225</v>
      </c>
      <c r="AQ219" s="153" t="s">
        <v>226</v>
      </c>
      <c r="AR219" s="1031"/>
      <c r="AS219" s="1051"/>
      <c r="AT219" s="1051"/>
      <c r="AU219" s="1048"/>
      <c r="AV219" s="1051"/>
      <c r="AW219" s="1051"/>
      <c r="AX219" s="1048"/>
      <c r="AY219" s="1048"/>
      <c r="AZ219" s="1048"/>
      <c r="BA219" s="995"/>
      <c r="BB219" s="130"/>
      <c r="BC219" s="130"/>
      <c r="BD219" s="173" t="str">
        <f t="shared" si="31"/>
        <v/>
      </c>
      <c r="BE219" s="149"/>
      <c r="BF219" s="149"/>
      <c r="BG219" s="149"/>
      <c r="BH219" s="149"/>
      <c r="BI219" s="130"/>
      <c r="BJ219" s="130"/>
      <c r="BK219" s="130"/>
      <c r="BL219" s="130"/>
      <c r="BM219" s="155"/>
      <c r="BN219" s="155"/>
      <c r="BO219" s="155"/>
      <c r="BP219" s="155"/>
      <c r="BQ219" s="156" t="str">
        <f t="shared" si="32"/>
        <v/>
      </c>
      <c r="BR219" s="157" t="str">
        <f t="shared" si="33"/>
        <v/>
      </c>
      <c r="BS219" s="304" t="s">
        <v>803</v>
      </c>
      <c r="BT219" s="774" t="s">
        <v>2981</v>
      </c>
      <c r="BU219" s="1213"/>
      <c r="BV219" s="1064"/>
      <c r="BW219" s="1064"/>
      <c r="BX219" s="1064"/>
      <c r="BY219" s="1004"/>
      <c r="BZ219" s="1004"/>
    </row>
    <row r="220" spans="1:78" ht="101.25" customHeight="1" x14ac:dyDescent="0.2">
      <c r="A220" s="1145"/>
      <c r="B220" s="1148"/>
      <c r="C220" s="1090"/>
      <c r="D220" s="1022"/>
      <c r="E220" s="1025"/>
      <c r="F220" s="1028"/>
      <c r="G220" s="1039"/>
      <c r="H220" s="1031"/>
      <c r="I220" s="995"/>
      <c r="J220" s="1034"/>
      <c r="K220" s="1037"/>
      <c r="L220" s="1039"/>
      <c r="M220" s="1042"/>
      <c r="N220" s="1039"/>
      <c r="O220" s="1039"/>
      <c r="P220" s="1072"/>
      <c r="Q220" s="1205"/>
      <c r="R220" s="995"/>
      <c r="S220" s="1057"/>
      <c r="T220" s="995"/>
      <c r="U220" s="1057"/>
      <c r="V220" s="995"/>
      <c r="W220" s="1057"/>
      <c r="X220" s="1060"/>
      <c r="Y220" s="1057"/>
      <c r="Z220" s="1057"/>
      <c r="AA220" s="1048"/>
      <c r="AB220" s="150">
        <v>4</v>
      </c>
      <c r="AC220" s="131" t="s">
        <v>803</v>
      </c>
      <c r="AD220" s="131">
        <v>2</v>
      </c>
      <c r="AE220" s="131" t="s">
        <v>806</v>
      </c>
      <c r="AF220" s="145" t="str">
        <f t="shared" si="27"/>
        <v>Probabilidad</v>
      </c>
      <c r="AG220" s="151" t="s">
        <v>281</v>
      </c>
      <c r="AH220" s="146">
        <f t="shared" si="28"/>
        <v>0.15</v>
      </c>
      <c r="AI220" s="151" t="s">
        <v>222</v>
      </c>
      <c r="AJ220" s="146">
        <f t="shared" si="29"/>
        <v>0.15</v>
      </c>
      <c r="AK220" s="147">
        <f t="shared" si="30"/>
        <v>0.3</v>
      </c>
      <c r="AL220" s="152">
        <f>IFERROR(IF(AND(AF219="Probabilidad",AF220="Probabilidad"),(AL219-(+AL219*AK220)),IF(AND(AF219="Impacto",AF220="Probabilidad"),(AL218-(+AL218*AK220)),IF(AF220="Impacto",AL219,""))),"")</f>
        <v>4.1159999999999995E-2</v>
      </c>
      <c r="AM220" s="152">
        <f>IFERROR(IF(AND(AF219="Impacto",AF220="Impacto"),(AM219-(+AM219*AK220)),IF(AND(AF219="Probabilidad",AF220="Impacto"),(AM218-(+AM218*AK220)),IF(AF220="Probabilidad",AM219,""))),"")</f>
        <v>0.4</v>
      </c>
      <c r="AN220" s="153" t="s">
        <v>223</v>
      </c>
      <c r="AO220" s="153" t="s">
        <v>291</v>
      </c>
      <c r="AP220" s="153" t="s">
        <v>225</v>
      </c>
      <c r="AQ220" s="126" t="s">
        <v>226</v>
      </c>
      <c r="AR220" s="1031"/>
      <c r="AS220" s="1051"/>
      <c r="AT220" s="1051"/>
      <c r="AU220" s="1048"/>
      <c r="AV220" s="1051"/>
      <c r="AW220" s="1051"/>
      <c r="AX220" s="1048"/>
      <c r="AY220" s="1048"/>
      <c r="AZ220" s="1048"/>
      <c r="BA220" s="995"/>
      <c r="BB220" s="130"/>
      <c r="BC220" s="130"/>
      <c r="BD220" s="173" t="str">
        <f t="shared" si="31"/>
        <v/>
      </c>
      <c r="BE220" s="149"/>
      <c r="BF220" s="149"/>
      <c r="BG220" s="149"/>
      <c r="BH220" s="149"/>
      <c r="BI220" s="130"/>
      <c r="BJ220" s="130"/>
      <c r="BK220" s="130"/>
      <c r="BL220" s="130"/>
      <c r="BM220" s="155"/>
      <c r="BN220" s="155"/>
      <c r="BO220" s="155"/>
      <c r="BP220" s="155"/>
      <c r="BQ220" s="156" t="str">
        <f t="shared" si="32"/>
        <v/>
      </c>
      <c r="BR220" s="157" t="str">
        <f t="shared" si="33"/>
        <v/>
      </c>
      <c r="BS220" s="304" t="s">
        <v>803</v>
      </c>
      <c r="BT220" s="765" t="s">
        <v>2982</v>
      </c>
      <c r="BU220" s="1213"/>
      <c r="BV220" s="1064"/>
      <c r="BW220" s="1064"/>
      <c r="BX220" s="1064"/>
      <c r="BY220" s="1004"/>
      <c r="BZ220" s="1004"/>
    </row>
    <row r="221" spans="1:78" ht="16" x14ac:dyDescent="0.2">
      <c r="A221" s="1145"/>
      <c r="B221" s="1148"/>
      <c r="C221" s="1090"/>
      <c r="D221" s="1022"/>
      <c r="E221" s="1025"/>
      <c r="F221" s="1028"/>
      <c r="G221" s="1039"/>
      <c r="H221" s="1031"/>
      <c r="I221" s="995"/>
      <c r="J221" s="1034"/>
      <c r="K221" s="1037"/>
      <c r="L221" s="1039"/>
      <c r="M221" s="1042"/>
      <c r="N221" s="1039"/>
      <c r="O221" s="1039"/>
      <c r="P221" s="1072"/>
      <c r="Q221" s="1205"/>
      <c r="R221" s="995"/>
      <c r="S221" s="1057"/>
      <c r="T221" s="995"/>
      <c r="U221" s="1057"/>
      <c r="V221" s="995"/>
      <c r="W221" s="1057"/>
      <c r="X221" s="1060"/>
      <c r="Y221" s="1057"/>
      <c r="Z221" s="1057"/>
      <c r="AA221" s="1048"/>
      <c r="AB221" s="150">
        <v>5</v>
      </c>
      <c r="AC221" s="149"/>
      <c r="AD221" s="149"/>
      <c r="AE221" s="149"/>
      <c r="AF221" s="145" t="str">
        <f t="shared" si="27"/>
        <v/>
      </c>
      <c r="AG221" s="151"/>
      <c r="AH221" s="146" t="str">
        <f t="shared" si="28"/>
        <v/>
      </c>
      <c r="AI221" s="151"/>
      <c r="AJ221" s="146" t="str">
        <f t="shared" si="29"/>
        <v/>
      </c>
      <c r="AK221" s="147" t="str">
        <f t="shared" si="30"/>
        <v/>
      </c>
      <c r="AL221" s="152" t="str">
        <f>IFERROR(IF(AND(AF220="Probabilidad",AF221="Probabilidad"),(AL220-(+AL220*AK221)),IF(AND(AF220="Impacto",AF221="Probabilidad"),(AL219-(+AL219*AK221)),IF(AF221="Impacto",AL220,""))),"")</f>
        <v/>
      </c>
      <c r="AM221" s="152" t="str">
        <f>IFERROR(IF(AND(AF220="Impacto",AF221="Impacto"),(AM220-(+AM220*AK221)),IF(AND(AF220="Probabilidad",AF221="Impacto"),(AM219-(+AM219*AK221)),IF(AF221="Probabilidad",AM220,""))),"")</f>
        <v/>
      </c>
      <c r="AN221" s="153"/>
      <c r="AO221" s="153"/>
      <c r="AP221" s="153"/>
      <c r="AQ221" s="153"/>
      <c r="AR221" s="1031"/>
      <c r="AS221" s="1051"/>
      <c r="AT221" s="1051"/>
      <c r="AU221" s="1048"/>
      <c r="AV221" s="1051"/>
      <c r="AW221" s="1051"/>
      <c r="AX221" s="1048"/>
      <c r="AY221" s="1048"/>
      <c r="AZ221" s="1048"/>
      <c r="BA221" s="995"/>
      <c r="BB221" s="130"/>
      <c r="BC221" s="130"/>
      <c r="BD221" s="173" t="str">
        <f t="shared" si="31"/>
        <v/>
      </c>
      <c r="BE221" s="149"/>
      <c r="BF221" s="149"/>
      <c r="BG221" s="149"/>
      <c r="BH221" s="149"/>
      <c r="BI221" s="130"/>
      <c r="BJ221" s="130"/>
      <c r="BK221" s="130"/>
      <c r="BL221" s="130"/>
      <c r="BM221" s="155"/>
      <c r="BN221" s="155"/>
      <c r="BO221" s="155"/>
      <c r="BP221" s="155"/>
      <c r="BQ221" s="156" t="str">
        <f t="shared" si="32"/>
        <v/>
      </c>
      <c r="BR221" s="157" t="str">
        <f t="shared" si="33"/>
        <v/>
      </c>
      <c r="BS221" s="304"/>
      <c r="BT221" s="149"/>
      <c r="BU221" s="1213"/>
      <c r="BV221" s="1064"/>
      <c r="BW221" s="1064"/>
      <c r="BX221" s="1064"/>
      <c r="BY221" s="1004"/>
      <c r="BZ221" s="1004"/>
    </row>
    <row r="222" spans="1:78" ht="17" thickBot="1" x14ac:dyDescent="0.25">
      <c r="A222" s="1201"/>
      <c r="B222" s="1202"/>
      <c r="C222" s="1203"/>
      <c r="D222" s="1023"/>
      <c r="E222" s="1026"/>
      <c r="F222" s="1029"/>
      <c r="G222" s="1040"/>
      <c r="H222" s="1032"/>
      <c r="I222" s="996"/>
      <c r="J222" s="1035"/>
      <c r="K222" s="1038"/>
      <c r="L222" s="1040"/>
      <c r="M222" s="1043"/>
      <c r="N222" s="1040"/>
      <c r="O222" s="1040"/>
      <c r="P222" s="1073"/>
      <c r="Q222" s="1206"/>
      <c r="R222" s="996"/>
      <c r="S222" s="1058"/>
      <c r="T222" s="996"/>
      <c r="U222" s="1058"/>
      <c r="V222" s="996"/>
      <c r="W222" s="1058"/>
      <c r="X222" s="1061"/>
      <c r="Y222" s="1058"/>
      <c r="Z222" s="1058"/>
      <c r="AA222" s="1049"/>
      <c r="AB222" s="162">
        <v>6</v>
      </c>
      <c r="AC222" s="160"/>
      <c r="AD222" s="160"/>
      <c r="AE222" s="160"/>
      <c r="AF222" s="98" t="str">
        <f t="shared" si="27"/>
        <v/>
      </c>
      <c r="AG222" s="239"/>
      <c r="AH222" s="161" t="str">
        <f t="shared" si="28"/>
        <v/>
      </c>
      <c r="AI222" s="239"/>
      <c r="AJ222" s="161" t="str">
        <f t="shared" si="29"/>
        <v/>
      </c>
      <c r="AK222" s="164" t="str">
        <f t="shared" si="30"/>
        <v/>
      </c>
      <c r="AL222" s="152" t="str">
        <f>IFERROR(IF(AND(AF221="Probabilidad",AF222="Probabilidad"),(AL221-(+AL221*AK222)),IF(AND(AF221="Impacto",AF222="Probabilidad"),(AL220-(+AL220*AK222)),IF(AF222="Impacto",AL221,""))),"")</f>
        <v/>
      </c>
      <c r="AM222" s="152" t="str">
        <f>IFERROR(IF(AND(AF221="Impacto",AF222="Impacto"),(AM221-(+AM221*AK222)),IF(AND(AF221="Probabilidad",AF222="Impacto"),(AM220-(+AM220*AK222)),IF(AF222="Probabilidad",AM221,""))),"")</f>
        <v/>
      </c>
      <c r="AN222" s="51"/>
      <c r="AO222" s="51"/>
      <c r="AP222" s="51"/>
      <c r="AQ222" s="51"/>
      <c r="AR222" s="1032"/>
      <c r="AS222" s="1052"/>
      <c r="AT222" s="1052"/>
      <c r="AU222" s="1049"/>
      <c r="AV222" s="1052"/>
      <c r="AW222" s="1052"/>
      <c r="AX222" s="1049"/>
      <c r="AY222" s="1049"/>
      <c r="AZ222" s="1049"/>
      <c r="BA222" s="996"/>
      <c r="BB222" s="167"/>
      <c r="BC222" s="167"/>
      <c r="BD222" s="176" t="str">
        <f t="shared" si="31"/>
        <v/>
      </c>
      <c r="BE222" s="160"/>
      <c r="BF222" s="160"/>
      <c r="BG222" s="160"/>
      <c r="BH222" s="160"/>
      <c r="BI222" s="167"/>
      <c r="BJ222" s="167"/>
      <c r="BK222" s="167"/>
      <c r="BL222" s="167"/>
      <c r="BM222" s="168"/>
      <c r="BN222" s="168"/>
      <c r="BO222" s="168"/>
      <c r="BP222" s="168"/>
      <c r="BQ222" s="169" t="str">
        <f t="shared" si="32"/>
        <v/>
      </c>
      <c r="BR222" s="170" t="str">
        <f t="shared" si="33"/>
        <v/>
      </c>
      <c r="BS222" s="711"/>
      <c r="BT222" s="160"/>
      <c r="BU222" s="1214"/>
      <c r="BV222" s="1065"/>
      <c r="BW222" s="1065"/>
      <c r="BX222" s="1065"/>
      <c r="BY222" s="1005"/>
      <c r="BZ222" s="1005"/>
    </row>
    <row r="223" spans="1:78" ht="192.75" customHeight="1" x14ac:dyDescent="0.2">
      <c r="A223" s="1280" t="s">
        <v>807</v>
      </c>
      <c r="B223" s="1087" t="s">
        <v>207</v>
      </c>
      <c r="C223" s="1403" t="s">
        <v>808</v>
      </c>
      <c r="D223" s="1021" t="s">
        <v>209</v>
      </c>
      <c r="E223" s="1024" t="s">
        <v>809</v>
      </c>
      <c r="F223" s="1027">
        <v>1</v>
      </c>
      <c r="G223" s="1063" t="s">
        <v>810</v>
      </c>
      <c r="H223" s="1030"/>
      <c r="I223" s="994"/>
      <c r="J223" s="1033" t="s">
        <v>811</v>
      </c>
      <c r="K223" s="1036" t="s">
        <v>313</v>
      </c>
      <c r="L223" s="1000" t="s">
        <v>214</v>
      </c>
      <c r="M223" s="1069" t="s">
        <v>812</v>
      </c>
      <c r="N223" s="1000"/>
      <c r="O223" s="1000"/>
      <c r="P223" s="1063" t="s">
        <v>813</v>
      </c>
      <c r="Q223" s="1077">
        <v>1</v>
      </c>
      <c r="R223" s="994" t="s">
        <v>430</v>
      </c>
      <c r="S223" s="1056">
        <f>IF(R223="Muy Alta",100%,IF(R223="Alta",80%,IF(R223="Media",60%,IF(R223="Baja",40%,IF(R223="Muy Baja",20%,"")))))</f>
        <v>1</v>
      </c>
      <c r="T223" s="994" t="s">
        <v>317</v>
      </c>
      <c r="U223" s="1056">
        <f>IF(T223="Catastrófico",100%,IF(T223="Mayor",80%,IF(T223="Moderado",60%,IF(T223="Menor",40%,IF(T223="Leve",20%,"")))))</f>
        <v>0.2</v>
      </c>
      <c r="V223" s="994" t="s">
        <v>251</v>
      </c>
      <c r="W223" s="1056">
        <f>IF(V223="Catastrófico",100%,IF(V223="Mayor",80%,IF(V223="Moderado",60%,IF(V223="Menor",40%,IF(V223="Leve",20%,"")))))</f>
        <v>0.4</v>
      </c>
      <c r="X223" s="1059" t="str">
        <f>IF(Y223=100%,"Catastrófico",IF(Y223=80%,"Mayor",IF(Y223=60%,"Moderado",IF(Y223=40%,"Menor",IF(Y223=20%,"Leve","")))))</f>
        <v>Menor</v>
      </c>
      <c r="Y223" s="1056">
        <f>IF(AND(U223="",W223=""),"",MAX(U223,W223))</f>
        <v>0.4</v>
      </c>
      <c r="Z223" s="1056" t="str">
        <f>CONCATENATE(R223,X223)</f>
        <v>Muy AltaMenor</v>
      </c>
      <c r="AA223" s="1041" t="str">
        <f>IF(Z223="Muy AltaLeve","Alto",IF(Z223="Muy AltaMenor","Alto",IF(Z223="Muy AltaModerado","Alto",IF(Z223="Muy AltaMayor","Alto",IF(Z223="Muy AltaCatastrófico","Extremo",IF(Z223="AltaLeve","Moderado",IF(Z223="AltaMenor","Moderado",IF(Z223="AltaModerado","Alto",IF(Z223="AltaMayor","Alto",IF(Z223="AltaCatastrófico","Extremo",IF(Z223="MediaLeve","Moderado",IF(Z223="MediaMenor","Moderado",IF(Z223="MediaModerado","Moderado",IF(Z223="MediaMayor","Alto",IF(Z223="MediaCatastrófico","Extremo",IF(Z223="BajaLeve","Bajo",IF(Z223="BajaMenor","Moderado",IF(Z223="BajaModerado","Moderado",IF(Z223="BajaMayor","Alto",IF(Z223="BajaCatastrófico","Extremo",IF(Z223="Muy BajaLeve","Bajo",IF(Z223="Muy BajaMenor","Bajo",IF(Z223="Muy BajaModerado","Moderado",IF(Z223="Muy BajaMayor","Alto",IF(Z223="Muy BajaCatastrófico","Extremo","")))))))))))))))))))))))))</f>
        <v>Alto</v>
      </c>
      <c r="AB223" s="97">
        <v>1</v>
      </c>
      <c r="AC223" s="286" t="s">
        <v>814</v>
      </c>
      <c r="AD223" s="695" t="s">
        <v>271</v>
      </c>
      <c r="AE223" s="696" t="s">
        <v>815</v>
      </c>
      <c r="AF223" s="145" t="str">
        <f t="shared" si="27"/>
        <v>Probabilidad</v>
      </c>
      <c r="AG223" s="10" t="s">
        <v>221</v>
      </c>
      <c r="AH223" s="146">
        <f t="shared" si="28"/>
        <v>0.25</v>
      </c>
      <c r="AI223" s="10" t="s">
        <v>222</v>
      </c>
      <c r="AJ223" s="146">
        <f t="shared" si="29"/>
        <v>0.15</v>
      </c>
      <c r="AK223" s="147">
        <f t="shared" si="30"/>
        <v>0.4</v>
      </c>
      <c r="AL223" s="100">
        <f>IFERROR(IF(AF223="Probabilidad",(S223-(+S223*AK223)),IF(AF223="Impacto",S223,"")),"")</f>
        <v>0.6</v>
      </c>
      <c r="AM223" s="100">
        <f>IFERROR(IF(AF223="Impacto",(Y223-(+Y223*AK223)),IF(AF223="Probabilidad",Y223,"")),"")</f>
        <v>0.4</v>
      </c>
      <c r="AN223" s="335" t="s">
        <v>223</v>
      </c>
      <c r="AO223" s="335" t="s">
        <v>291</v>
      </c>
      <c r="AP223" s="335" t="s">
        <v>241</v>
      </c>
      <c r="AQ223" s="335" t="s">
        <v>242</v>
      </c>
      <c r="AR223" s="1062" t="s">
        <v>816</v>
      </c>
      <c r="AS223" s="1050">
        <f>S223</f>
        <v>1</v>
      </c>
      <c r="AT223" s="1050">
        <f>IF(AL223="","",MIN(AL223:AL228))</f>
        <v>0.216</v>
      </c>
      <c r="AU223" s="1047" t="str">
        <f>IFERROR(IF(AT223="","",IF(AT223&lt;=0.2,"Muy Baja",IF(AT223&lt;=0.4,"Baja",IF(AT223&lt;=0.6,"Media",IF(AT223&lt;=0.8,"Alta","Muy Alta"))))),"")</f>
        <v>Baja</v>
      </c>
      <c r="AV223" s="1050">
        <f>Y223</f>
        <v>0.4</v>
      </c>
      <c r="AW223" s="1050">
        <f>IF(AM223="","",MIN(AM223:AM228))</f>
        <v>0.4</v>
      </c>
      <c r="AX223" s="1047" t="str">
        <f>IFERROR(IF(AW223="","",IF(AW223&lt;=0.2,"Leve",IF(AW223&lt;=0.4,"Menor",IF(AW223&lt;=0.6,"Moderado",IF(AW223&lt;=0.8,"Mayor","Catastrófico"))))),"")</f>
        <v>Menor</v>
      </c>
      <c r="AY223" s="1047" t="str">
        <f>AA223</f>
        <v>Alto</v>
      </c>
      <c r="AZ223" s="1047" t="str">
        <f>IFERROR(IF(OR(AND(AU223="Muy Baja",AX223="Leve"),AND(AU223="Muy Baja",AX223="Menor"),AND(AU223="Baja",AX223="Leve")),"Bajo",IF(OR(AND(AU223="Muy baja",AX223="Moderado"),AND(AU223="Baja",AX223="Menor"),AND(AU223="Baja",AX223="Moderado"),AND(AU223="Media",AX223="Leve"),AND(AU223="Media",AX223="Menor"),AND(AU223="Media",AX223="Moderado"),AND(AU223="Alta",AX223="Leve"),AND(AU223="Alta",AX223="Menor")),"Moderado",IF(OR(AND(AU223="Muy Baja",AX223="Mayor"),AND(AU223="Baja",AX223="Mayor"),AND(AU223="Media",AX223="Mayor"),AND(AU223="Alta",AX223="Moderado"),AND(AU223="Alta",AX223="Mayor"),AND(AU223="Muy Alta",AX223="Leve"),AND(AU223="Muy Alta",AX223="Menor"),AND(AU223="Muy Alta",AX223="Moderado"),AND(AU223="Muy Alta",AX223="Mayor")),"Alto",IF(OR(AND(AU223="Muy Baja",AX223="Catastrófico"),AND(AU223="Baja",AX223="Catastrófico"),AND(AU223="Media",AX223="Catastrófico"),AND(AU223="Alta",AX223="Catastrófico"),AND(AU223="Muy Alta",AX223="Catastrófico")),"Extremo","")))),"")</f>
        <v>Moderado</v>
      </c>
      <c r="BA223" s="994" t="s">
        <v>228</v>
      </c>
      <c r="BB223" s="591" t="s">
        <v>817</v>
      </c>
      <c r="BC223" s="591" t="s">
        <v>818</v>
      </c>
      <c r="BD223" s="102">
        <f>IF(SUM(BE223:BH223)=0,"",SUM(BE223:BH223))</f>
        <v>4</v>
      </c>
      <c r="BE223" s="49">
        <v>1</v>
      </c>
      <c r="BF223" s="49">
        <v>1</v>
      </c>
      <c r="BG223" s="49">
        <v>1</v>
      </c>
      <c r="BH223" s="49">
        <v>1</v>
      </c>
      <c r="BI223" s="592" t="s">
        <v>819</v>
      </c>
      <c r="BJ223" s="387" t="s">
        <v>820</v>
      </c>
      <c r="BK223" s="46" t="s">
        <v>3045</v>
      </c>
      <c r="BL223" s="46" t="s">
        <v>3046</v>
      </c>
      <c r="BM223" s="732">
        <v>1</v>
      </c>
      <c r="BN223" s="48">
        <v>1</v>
      </c>
      <c r="BO223" s="48"/>
      <c r="BP223" s="48"/>
      <c r="BQ223" s="104">
        <f>IF(SUM(BM223:BP223)=0,"",SUM(BM223:BP223))</f>
        <v>2</v>
      </c>
      <c r="BR223" s="128">
        <f t="shared" si="33"/>
        <v>0.5</v>
      </c>
      <c r="BS223" s="710" t="s">
        <v>3047</v>
      </c>
      <c r="BT223" s="9" t="s">
        <v>3048</v>
      </c>
      <c r="BU223" s="997" t="s">
        <v>3051</v>
      </c>
      <c r="BV223" s="1063" t="s">
        <v>2699</v>
      </c>
      <c r="BW223" s="1063" t="s">
        <v>1631</v>
      </c>
      <c r="BX223" s="1066" t="s">
        <v>1631</v>
      </c>
      <c r="BY223" s="1066" t="s">
        <v>3052</v>
      </c>
      <c r="BZ223" s="1066"/>
    </row>
    <row r="224" spans="1:78" ht="119.25" customHeight="1" x14ac:dyDescent="0.2">
      <c r="A224" s="1280"/>
      <c r="B224" s="1087"/>
      <c r="C224" s="1403"/>
      <c r="D224" s="1022"/>
      <c r="E224" s="1025"/>
      <c r="F224" s="1028"/>
      <c r="G224" s="1072"/>
      <c r="H224" s="1031"/>
      <c r="I224" s="995"/>
      <c r="J224" s="1034"/>
      <c r="K224" s="1037"/>
      <c r="L224" s="1039"/>
      <c r="M224" s="1070"/>
      <c r="N224" s="1039"/>
      <c r="O224" s="1039"/>
      <c r="P224" s="1072"/>
      <c r="Q224" s="1078"/>
      <c r="R224" s="995"/>
      <c r="S224" s="1057"/>
      <c r="T224" s="995"/>
      <c r="U224" s="1057"/>
      <c r="V224" s="995"/>
      <c r="W224" s="1057"/>
      <c r="X224" s="1060"/>
      <c r="Y224" s="1057"/>
      <c r="Z224" s="1057"/>
      <c r="AA224" s="1042"/>
      <c r="AB224" s="150">
        <v>2</v>
      </c>
      <c r="AC224" s="286" t="s">
        <v>821</v>
      </c>
      <c r="AD224" s="695" t="s">
        <v>271</v>
      </c>
      <c r="AE224" s="696" t="s">
        <v>822</v>
      </c>
      <c r="AF224" s="145" t="str">
        <f t="shared" si="27"/>
        <v>Probabilidad</v>
      </c>
      <c r="AG224" s="151" t="s">
        <v>221</v>
      </c>
      <c r="AH224" s="146">
        <f t="shared" si="28"/>
        <v>0.25</v>
      </c>
      <c r="AI224" s="151" t="s">
        <v>222</v>
      </c>
      <c r="AJ224" s="146">
        <f t="shared" si="29"/>
        <v>0.15</v>
      </c>
      <c r="AK224" s="147">
        <f t="shared" si="30"/>
        <v>0.4</v>
      </c>
      <c r="AL224" s="152">
        <f>IFERROR(IF(AND(AF223="Probabilidad",AF224="Probabilidad"),(AL223-(+AL223*AK224)),IF(AF224="Probabilidad",(S223-(+S223*AK224)),IF(AF224="Impacto",AL223,""))),"")</f>
        <v>0.36</v>
      </c>
      <c r="AM224" s="152">
        <f>IFERROR(IF(AND(AF223="Impacto",AF224="Impacto"),(AM223-(+AM223*AK224)),IF(AF224="Impacto",(Y223-(+Y223*AK224)),IF(AF224="Probabilidad",AM223,""))),"")</f>
        <v>0.4</v>
      </c>
      <c r="AN224" s="153" t="s">
        <v>223</v>
      </c>
      <c r="AO224" s="153" t="s">
        <v>291</v>
      </c>
      <c r="AP224" s="153" t="s">
        <v>241</v>
      </c>
      <c r="AQ224" s="153" t="s">
        <v>242</v>
      </c>
      <c r="AR224" s="1031"/>
      <c r="AS224" s="1051"/>
      <c r="AT224" s="1051"/>
      <c r="AU224" s="1048"/>
      <c r="AV224" s="1051"/>
      <c r="AW224" s="1051"/>
      <c r="AX224" s="1048"/>
      <c r="AY224" s="1048"/>
      <c r="AZ224" s="1048"/>
      <c r="BA224" s="995"/>
      <c r="BB224" s="129"/>
      <c r="BC224" s="129"/>
      <c r="BD224" s="148" t="str">
        <f t="shared" ref="BD224:BD258" si="34">IF(SUM(BE224:BH224)=0,"",SUM(BE224:BH224))</f>
        <v/>
      </c>
      <c r="BE224" s="154"/>
      <c r="BF224" s="154"/>
      <c r="BG224" s="154"/>
      <c r="BH224" s="154"/>
      <c r="BI224" s="130"/>
      <c r="BJ224" s="130"/>
      <c r="BK224" s="130"/>
      <c r="BL224" s="130"/>
      <c r="BM224" s="155"/>
      <c r="BN224" s="155"/>
      <c r="BO224" s="155"/>
      <c r="BP224" s="155"/>
      <c r="BQ224" s="156" t="str">
        <f>IF(SUM(BM224:BP224)=0,"",SUM(BM224:BP224))</f>
        <v/>
      </c>
      <c r="BR224" s="157" t="str">
        <f t="shared" si="33"/>
        <v/>
      </c>
      <c r="BS224" s="304" t="s">
        <v>821</v>
      </c>
      <c r="BT224" s="149" t="s">
        <v>3049</v>
      </c>
      <c r="BU224" s="998"/>
      <c r="BV224" s="1064"/>
      <c r="BW224" s="1064"/>
      <c r="BX224" s="1067"/>
      <c r="BY224" s="1067"/>
      <c r="BZ224" s="1067"/>
    </row>
    <row r="225" spans="1:78" ht="207.75" customHeight="1" x14ac:dyDescent="0.2">
      <c r="A225" s="1280"/>
      <c r="B225" s="1087"/>
      <c r="C225" s="1403"/>
      <c r="D225" s="1022"/>
      <c r="E225" s="1025"/>
      <c r="F225" s="1028"/>
      <c r="G225" s="1072"/>
      <c r="H225" s="1031"/>
      <c r="I225" s="995"/>
      <c r="J225" s="1034"/>
      <c r="K225" s="1037"/>
      <c r="L225" s="1039"/>
      <c r="M225" s="1070"/>
      <c r="N225" s="1039"/>
      <c r="O225" s="1039"/>
      <c r="P225" s="1072"/>
      <c r="Q225" s="1078"/>
      <c r="R225" s="995"/>
      <c r="S225" s="1057"/>
      <c r="T225" s="995"/>
      <c r="U225" s="1057"/>
      <c r="V225" s="995"/>
      <c r="W225" s="1057"/>
      <c r="X225" s="1060"/>
      <c r="Y225" s="1057"/>
      <c r="Z225" s="1057"/>
      <c r="AA225" s="1042"/>
      <c r="AB225" s="150">
        <v>3</v>
      </c>
      <c r="AC225" s="286" t="s">
        <v>823</v>
      </c>
      <c r="AD225" s="695" t="s">
        <v>271</v>
      </c>
      <c r="AE225" s="696" t="s">
        <v>824</v>
      </c>
      <c r="AF225" s="145" t="str">
        <f t="shared" si="27"/>
        <v>Probabilidad</v>
      </c>
      <c r="AG225" s="232" t="s">
        <v>221</v>
      </c>
      <c r="AH225" s="228">
        <f t="shared" si="28"/>
        <v>0.25</v>
      </c>
      <c r="AI225" s="51" t="s">
        <v>222</v>
      </c>
      <c r="AJ225" s="228">
        <f t="shared" si="29"/>
        <v>0.15</v>
      </c>
      <c r="AK225" s="233">
        <f t="shared" si="30"/>
        <v>0.4</v>
      </c>
      <c r="AL225" s="234">
        <f>IFERROR(IF(AND(AF224="Probabilidad",AF225="Probabilidad"),(AL224-(+AL224*AK225)),IF(AND(AF224="Impacto",AF225="Probabilidad"),(AL223-(+AL223*AK225)),IF(AF225="Impacto",AL224,""))),"")</f>
        <v>0.216</v>
      </c>
      <c r="AM225" s="234">
        <f>IFERROR(IF(AND(AF224="Impacto",AF225="Impacto"),(AM224-(+AM224*AK225)),IF(AND(AF224="Probabilidad",AF225="Impacto"),(AM223-(+AM223*AK225)),IF(AF225="Probabilidad",AM224,""))),"")</f>
        <v>0.4</v>
      </c>
      <c r="AN225" s="51" t="s">
        <v>223</v>
      </c>
      <c r="AO225" s="126" t="s">
        <v>291</v>
      </c>
      <c r="AP225" s="126" t="s">
        <v>241</v>
      </c>
      <c r="AQ225" s="51" t="s">
        <v>242</v>
      </c>
      <c r="AR225" s="1031"/>
      <c r="AS225" s="1051"/>
      <c r="AT225" s="1051"/>
      <c r="AU225" s="1048"/>
      <c r="AV225" s="1051"/>
      <c r="AW225" s="1051"/>
      <c r="AX225" s="1048"/>
      <c r="AY225" s="1048"/>
      <c r="AZ225" s="1048"/>
      <c r="BA225" s="995"/>
      <c r="BB225" s="129"/>
      <c r="BC225" s="129"/>
      <c r="BD225" s="148" t="str">
        <f t="shared" si="34"/>
        <v/>
      </c>
      <c r="BE225" s="154"/>
      <c r="BF225" s="154"/>
      <c r="BG225" s="154"/>
      <c r="BH225" s="154"/>
      <c r="BI225" s="130"/>
      <c r="BJ225" s="130"/>
      <c r="BK225" s="130"/>
      <c r="BL225" s="130"/>
      <c r="BM225" s="155"/>
      <c r="BN225" s="155"/>
      <c r="BO225" s="155"/>
      <c r="BP225" s="155"/>
      <c r="BQ225" s="156" t="str">
        <f t="shared" ref="BQ225:BQ258" si="35">IF(SUM(BM225:BP225)=0,"",SUM(BM225:BP225))</f>
        <v/>
      </c>
      <c r="BR225" s="157" t="str">
        <f t="shared" si="33"/>
        <v/>
      </c>
      <c r="BS225" s="304" t="s">
        <v>823</v>
      </c>
      <c r="BT225" s="149" t="s">
        <v>3050</v>
      </c>
      <c r="BU225" s="998"/>
      <c r="BV225" s="1064"/>
      <c r="BW225" s="1064"/>
      <c r="BX225" s="1067"/>
      <c r="BY225" s="1067"/>
      <c r="BZ225" s="1067"/>
    </row>
    <row r="226" spans="1:78" ht="16" x14ac:dyDescent="0.2">
      <c r="A226" s="1280"/>
      <c r="B226" s="1087"/>
      <c r="C226" s="1403"/>
      <c r="D226" s="1022"/>
      <c r="E226" s="1025"/>
      <c r="F226" s="1028"/>
      <c r="G226" s="1072"/>
      <c r="H226" s="1031"/>
      <c r="I226" s="995"/>
      <c r="J226" s="1034"/>
      <c r="K226" s="1037"/>
      <c r="L226" s="1039"/>
      <c r="M226" s="1070"/>
      <c r="N226" s="1039"/>
      <c r="O226" s="1039"/>
      <c r="P226" s="1072"/>
      <c r="Q226" s="1078"/>
      <c r="R226" s="995"/>
      <c r="S226" s="1057"/>
      <c r="T226" s="995"/>
      <c r="U226" s="1057"/>
      <c r="V226" s="995"/>
      <c r="W226" s="1057"/>
      <c r="X226" s="1060"/>
      <c r="Y226" s="1057"/>
      <c r="Z226" s="1057"/>
      <c r="AA226" s="1042"/>
      <c r="AB226" s="150">
        <v>4</v>
      </c>
      <c r="AC226" s="131"/>
      <c r="AD226" s="149"/>
      <c r="AE226" s="149"/>
      <c r="AF226" s="145" t="str">
        <f t="shared" si="27"/>
        <v/>
      </c>
      <c r="AG226" s="151"/>
      <c r="AH226" s="146" t="str">
        <f t="shared" si="28"/>
        <v/>
      </c>
      <c r="AI226" s="151"/>
      <c r="AJ226" s="146" t="str">
        <f t="shared" si="29"/>
        <v/>
      </c>
      <c r="AK226" s="147" t="str">
        <f t="shared" si="30"/>
        <v/>
      </c>
      <c r="AL226" s="152" t="str">
        <f>IFERROR(IF(AND(AF225="Probabilidad",AF226="Probabilidad"),(AL225-(+AL225*AK226)),IF(AND(AF225="Impacto",AF226="Probabilidad"),(AL224-(+AL224*AK226)),IF(AF226="Impacto",AL225,""))),"")</f>
        <v/>
      </c>
      <c r="AM226" s="152" t="str">
        <f>IFERROR(IF(AND(AF225="Impacto",AF226="Impacto"),(AM225-(+AM225*AK226)),IF(AND(AF225="Probabilidad",AF226="Impacto"),(AM224-(+AM224*AK226)),IF(AF226="Probabilidad",AM225,""))),"")</f>
        <v/>
      </c>
      <c r="AN226" s="153"/>
      <c r="AO226" s="153"/>
      <c r="AP226" s="153"/>
      <c r="AQ226" s="153"/>
      <c r="AR226" s="1031"/>
      <c r="AS226" s="1051"/>
      <c r="AT226" s="1051"/>
      <c r="AU226" s="1048"/>
      <c r="AV226" s="1051"/>
      <c r="AW226" s="1051"/>
      <c r="AX226" s="1048"/>
      <c r="AY226" s="1048"/>
      <c r="AZ226" s="1048"/>
      <c r="BA226" s="995"/>
      <c r="BB226" s="129"/>
      <c r="BC226" s="129"/>
      <c r="BD226" s="148" t="str">
        <f t="shared" si="34"/>
        <v/>
      </c>
      <c r="BE226" s="154"/>
      <c r="BF226" s="154"/>
      <c r="BG226" s="154"/>
      <c r="BH226" s="154"/>
      <c r="BI226" s="130"/>
      <c r="BJ226" s="130"/>
      <c r="BK226" s="130"/>
      <c r="BL226" s="130"/>
      <c r="BM226" s="155"/>
      <c r="BN226" s="155"/>
      <c r="BO226" s="155"/>
      <c r="BP226" s="155"/>
      <c r="BQ226" s="156" t="str">
        <f t="shared" si="35"/>
        <v/>
      </c>
      <c r="BR226" s="157" t="str">
        <f t="shared" si="33"/>
        <v/>
      </c>
      <c r="BS226" s="304"/>
      <c r="BT226" s="149"/>
      <c r="BU226" s="998"/>
      <c r="BV226" s="1064"/>
      <c r="BW226" s="1064"/>
      <c r="BX226" s="1067"/>
      <c r="BY226" s="1067"/>
      <c r="BZ226" s="1067"/>
    </row>
    <row r="227" spans="1:78" ht="16" x14ac:dyDescent="0.2">
      <c r="A227" s="1280"/>
      <c r="B227" s="1087"/>
      <c r="C227" s="1403"/>
      <c r="D227" s="1022"/>
      <c r="E227" s="1025"/>
      <c r="F227" s="1028"/>
      <c r="G227" s="1072"/>
      <c r="H227" s="1031"/>
      <c r="I227" s="995"/>
      <c r="J227" s="1034"/>
      <c r="K227" s="1037"/>
      <c r="L227" s="1039"/>
      <c r="M227" s="1070"/>
      <c r="N227" s="1039"/>
      <c r="O227" s="1039"/>
      <c r="P227" s="1072"/>
      <c r="Q227" s="1078"/>
      <c r="R227" s="995"/>
      <c r="S227" s="1057"/>
      <c r="T227" s="995"/>
      <c r="U227" s="1057"/>
      <c r="V227" s="995"/>
      <c r="W227" s="1057"/>
      <c r="X227" s="1060"/>
      <c r="Y227" s="1057"/>
      <c r="Z227" s="1057"/>
      <c r="AA227" s="1042"/>
      <c r="AB227" s="150">
        <v>5</v>
      </c>
      <c r="AC227" s="131"/>
      <c r="AD227" s="158"/>
      <c r="AE227" s="149"/>
      <c r="AF227" s="145" t="str">
        <f t="shared" si="27"/>
        <v/>
      </c>
      <c r="AG227" s="151"/>
      <c r="AH227" s="146" t="str">
        <f t="shared" si="28"/>
        <v/>
      </c>
      <c r="AI227" s="151"/>
      <c r="AJ227" s="146" t="str">
        <f t="shared" si="29"/>
        <v/>
      </c>
      <c r="AK227" s="147" t="str">
        <f t="shared" si="30"/>
        <v/>
      </c>
      <c r="AL227" s="152" t="str">
        <f>IFERROR(IF(AND(AF226="Probabilidad",AF227="Probabilidad"),(AL226-(+AL226*AK227)),IF(AND(AF226="Impacto",AF227="Probabilidad"),(AL225-(+AL225*AK227)),IF(AF227="Impacto",AL226,""))),"")</f>
        <v/>
      </c>
      <c r="AM227" s="152" t="str">
        <f>IFERROR(IF(AND(AF226="Impacto",AF227="Impacto"),(AM226-(+AM226*AK227)),IF(AND(AF226="Probabilidad",AF227="Impacto"),(AM225-(+AM225*AK227)),IF(AF227="Probabilidad",AM226,""))),"")</f>
        <v/>
      </c>
      <c r="AN227" s="153"/>
      <c r="AO227" s="153"/>
      <c r="AP227" s="153"/>
      <c r="AQ227" s="153"/>
      <c r="AR227" s="1031"/>
      <c r="AS227" s="1051"/>
      <c r="AT227" s="1051"/>
      <c r="AU227" s="1048"/>
      <c r="AV227" s="1051"/>
      <c r="AW227" s="1051"/>
      <c r="AX227" s="1048"/>
      <c r="AY227" s="1048"/>
      <c r="AZ227" s="1048"/>
      <c r="BA227" s="995"/>
      <c r="BB227" s="129"/>
      <c r="BC227" s="129"/>
      <c r="BD227" s="148" t="str">
        <f t="shared" si="34"/>
        <v/>
      </c>
      <c r="BE227" s="154"/>
      <c r="BF227" s="154"/>
      <c r="BG227" s="154"/>
      <c r="BH227" s="154"/>
      <c r="BI227" s="130"/>
      <c r="BJ227" s="130"/>
      <c r="BK227" s="130"/>
      <c r="BL227" s="130"/>
      <c r="BM227" s="155"/>
      <c r="BN227" s="155"/>
      <c r="BO227" s="155"/>
      <c r="BP227" s="155"/>
      <c r="BQ227" s="156" t="str">
        <f t="shared" si="35"/>
        <v/>
      </c>
      <c r="BR227" s="157" t="str">
        <f t="shared" si="33"/>
        <v/>
      </c>
      <c r="BS227" s="304"/>
      <c r="BT227" s="149"/>
      <c r="BU227" s="998"/>
      <c r="BV227" s="1064"/>
      <c r="BW227" s="1064"/>
      <c r="BX227" s="1067"/>
      <c r="BY227" s="1067"/>
      <c r="BZ227" s="1067"/>
    </row>
    <row r="228" spans="1:78" ht="17" thickBot="1" x14ac:dyDescent="0.25">
      <c r="A228" s="1280"/>
      <c r="B228" s="1087"/>
      <c r="C228" s="1403"/>
      <c r="D228" s="1023"/>
      <c r="E228" s="1026"/>
      <c r="F228" s="1029"/>
      <c r="G228" s="1073"/>
      <c r="H228" s="1032"/>
      <c r="I228" s="996"/>
      <c r="J228" s="1035"/>
      <c r="K228" s="1038"/>
      <c r="L228" s="1040"/>
      <c r="M228" s="1071"/>
      <c r="N228" s="1040"/>
      <c r="O228" s="1040"/>
      <c r="P228" s="1073"/>
      <c r="Q228" s="1079"/>
      <c r="R228" s="996"/>
      <c r="S228" s="1058"/>
      <c r="T228" s="996"/>
      <c r="U228" s="1058"/>
      <c r="V228" s="996"/>
      <c r="W228" s="1058"/>
      <c r="X228" s="1061"/>
      <c r="Y228" s="1058"/>
      <c r="Z228" s="1058"/>
      <c r="AA228" s="1043"/>
      <c r="AB228" s="162">
        <v>6</v>
      </c>
      <c r="AC228" s="303"/>
      <c r="AD228" s="160"/>
      <c r="AE228" s="160"/>
      <c r="AF228" s="98" t="str">
        <f t="shared" si="27"/>
        <v/>
      </c>
      <c r="AG228" s="163"/>
      <c r="AH228" s="161" t="str">
        <f t="shared" si="28"/>
        <v/>
      </c>
      <c r="AI228" s="163"/>
      <c r="AJ228" s="161" t="str">
        <f t="shared" si="29"/>
        <v/>
      </c>
      <c r="AK228" s="164" t="str">
        <f t="shared" si="30"/>
        <v/>
      </c>
      <c r="AL228" s="152" t="str">
        <f>IFERROR(IF(AND(AF227="Probabilidad",AF228="Probabilidad"),(AL227-(+AL227*AK228)),IF(AND(AF227="Impacto",AF228="Probabilidad"),(AL226-(+AL226*AK228)),IF(AF228="Impacto",AL227,""))),"")</f>
        <v/>
      </c>
      <c r="AM228" s="152" t="str">
        <f>IFERROR(IF(AND(AF227="Impacto",AF228="Impacto"),(AM227-(+AM227*AK228)),IF(AND(AF227="Probabilidad",AF228="Impacto"),(AM226-(+AM226*AK228)),IF(AF228="Probabilidad",AM227,""))),"")</f>
        <v/>
      </c>
      <c r="AN228" s="126"/>
      <c r="AO228" s="51"/>
      <c r="AP228" s="51"/>
      <c r="AQ228" s="51"/>
      <c r="AR228" s="1032"/>
      <c r="AS228" s="1052"/>
      <c r="AT228" s="1052"/>
      <c r="AU228" s="1049"/>
      <c r="AV228" s="1052"/>
      <c r="AW228" s="1052"/>
      <c r="AX228" s="1049"/>
      <c r="AY228" s="1049"/>
      <c r="AZ228" s="1049"/>
      <c r="BA228" s="996"/>
      <c r="BB228" s="165"/>
      <c r="BC228" s="165"/>
      <c r="BD228" s="159" t="str">
        <f t="shared" si="34"/>
        <v/>
      </c>
      <c r="BE228" s="166"/>
      <c r="BF228" s="166"/>
      <c r="BG228" s="166"/>
      <c r="BH228" s="166"/>
      <c r="BI228" s="167"/>
      <c r="BJ228" s="167"/>
      <c r="BK228" s="167"/>
      <c r="BL228" s="167"/>
      <c r="BM228" s="168"/>
      <c r="BN228" s="168"/>
      <c r="BO228" s="168"/>
      <c r="BP228" s="168"/>
      <c r="BQ228" s="169" t="str">
        <f t="shared" si="35"/>
        <v/>
      </c>
      <c r="BR228" s="170" t="str">
        <f t="shared" si="33"/>
        <v/>
      </c>
      <c r="BS228" s="712"/>
      <c r="BT228" s="160"/>
      <c r="BU228" s="999"/>
      <c r="BV228" s="1065"/>
      <c r="BW228" s="1065"/>
      <c r="BX228" s="1068"/>
      <c r="BY228" s="1068"/>
      <c r="BZ228" s="1068"/>
    </row>
    <row r="229" spans="1:78" ht="73.5" customHeight="1" x14ac:dyDescent="0.2">
      <c r="A229" s="1280"/>
      <c r="B229" s="1087"/>
      <c r="C229" s="1403"/>
      <c r="D229" s="1021" t="s">
        <v>209</v>
      </c>
      <c r="E229" s="1024" t="s">
        <v>809</v>
      </c>
      <c r="F229" s="1027">
        <v>2</v>
      </c>
      <c r="G229" s="1000" t="s">
        <v>825</v>
      </c>
      <c r="H229" s="1030"/>
      <c r="I229" s="994"/>
      <c r="J229" s="1033" t="s">
        <v>826</v>
      </c>
      <c r="K229" s="1036" t="s">
        <v>213</v>
      </c>
      <c r="L229" s="1000" t="s">
        <v>214</v>
      </c>
      <c r="M229" s="1069" t="s">
        <v>827</v>
      </c>
      <c r="N229" s="1000"/>
      <c r="O229" s="1000"/>
      <c r="P229" s="1000" t="s">
        <v>828</v>
      </c>
      <c r="Q229" s="1204">
        <v>1</v>
      </c>
      <c r="R229" s="1495" t="s">
        <v>217</v>
      </c>
      <c r="S229" s="1498">
        <f>IF(R229="Muy Alta",100%,IF(R229="Alta",80%,IF(R229="Media",60%,IF(R229="Baja",40%,IF(R229="Muy Baja",20%,"")))))</f>
        <v>0.6</v>
      </c>
      <c r="T229" s="1495" t="s">
        <v>251</v>
      </c>
      <c r="U229" s="1498">
        <f>IF(T229="Catastrófico",100%,IF(T229="Mayor",80%,IF(T229="Moderado",60%,IF(T229="Menor",40%,IF(T229="Leve",20%,"")))))</f>
        <v>0.4</v>
      </c>
      <c r="V229" s="1495" t="s">
        <v>317</v>
      </c>
      <c r="W229" s="1498">
        <f>IF(V229="Catastrófico",100%,IF(V229="Mayor",80%,IF(V229="Moderado",60%,IF(V229="Menor",40%,IF(V229="Leve",20%,"")))))</f>
        <v>0.2</v>
      </c>
      <c r="X229" s="1059" t="str">
        <f>IF(Y229=100%,"Catastrófico",IF(Y229=80%,"Mayor",IF(Y229=60%,"Moderado",IF(Y229=40%,"Menor",IF(Y229=20%,"Leve","")))))</f>
        <v>Menor</v>
      </c>
      <c r="Y229" s="1498">
        <f>IF(AND(U229="",W229=""),"",MAX(U229,W229))</f>
        <v>0.4</v>
      </c>
      <c r="Z229" s="1498" t="str">
        <f>CONCATENATE(R229,X229)</f>
        <v>MediaMenor</v>
      </c>
      <c r="AA229" s="1059" t="str">
        <f>IF(Z229="Muy AltaLeve","Alto",IF(Z229="Muy AltaMenor","Alto",IF(Z229="Muy AltaModerado","Alto",IF(Z229="Muy AltaMayor","Alto",IF(Z229="Muy AltaCatastrófico","Extremo",IF(Z229="AltaLeve","Moderado",IF(Z229="AltaMenor","Moderado",IF(Z229="AltaModerado","Alto",IF(Z229="AltaMayor","Alto",IF(Z229="AltaCatastrófico","Extremo",IF(Z229="MediaLeve","Moderado",IF(Z229="MediaMenor","Moderado",IF(Z229="MediaModerado","Moderado",IF(Z229="MediaMayor","Alto",IF(Z229="MediaCatastrófico","Extremo",IF(Z229="BajaLeve","Bajo",IF(Z229="BajaMenor","Moderado",IF(Z229="BajaModerado","Moderado",IF(Z229="BajaMayor","Alto",IF(Z229="BajaCatastrófico","Extremo",IF(Z229="Muy BajaLeve","Bajo",IF(Z229="Muy BajaMenor","Bajo",IF(Z229="Muy BajaModerado","Moderado",IF(Z229="Muy BajaMayor","Alto",IF(Z229="Muy BajaCatastrófico","Extremo","")))))))))))))))))))))))))</f>
        <v>Moderado</v>
      </c>
      <c r="AB229" s="97">
        <v>1</v>
      </c>
      <c r="AC229" s="306" t="s">
        <v>829</v>
      </c>
      <c r="AD229" s="673" t="s">
        <v>277</v>
      </c>
      <c r="AE229" s="12" t="s">
        <v>830</v>
      </c>
      <c r="AF229" s="99" t="str">
        <f t="shared" si="27"/>
        <v>Probabilidad</v>
      </c>
      <c r="AG229" s="10" t="s">
        <v>221</v>
      </c>
      <c r="AH229" s="593">
        <f t="shared" si="28"/>
        <v>0.25</v>
      </c>
      <c r="AI229" s="10" t="s">
        <v>222</v>
      </c>
      <c r="AJ229" s="593">
        <f t="shared" si="29"/>
        <v>0.15</v>
      </c>
      <c r="AK229" s="594">
        <f t="shared" si="30"/>
        <v>0.4</v>
      </c>
      <c r="AL229" s="100">
        <f>IFERROR(IF(AF229="Probabilidad",(S229-(+S229*AK229)),IF(AF229="Impacto",S229,"")),"")</f>
        <v>0.36</v>
      </c>
      <c r="AM229" s="100">
        <f>IFERROR(IF(AF229="Impacto",(Y229-(+Y229*AK229)),IF(AF229="Probabilidad",Y229,"")),"")</f>
        <v>0.4</v>
      </c>
      <c r="AN229" s="595" t="s">
        <v>223</v>
      </c>
      <c r="AO229" s="595" t="s">
        <v>291</v>
      </c>
      <c r="AP229" s="595" t="s">
        <v>225</v>
      </c>
      <c r="AQ229" s="595" t="s">
        <v>226</v>
      </c>
      <c r="AR229" s="1501" t="s">
        <v>831</v>
      </c>
      <c r="AS229" s="1502">
        <f>S229</f>
        <v>0.6</v>
      </c>
      <c r="AT229" s="1502">
        <f>IF(AL229="","",MIN(AL229:AL234))</f>
        <v>0.1512</v>
      </c>
      <c r="AU229" s="1059" t="str">
        <f>IFERROR(IF(AT229="","",IF(AT229&lt;=0.2,"Muy Baja",IF(AT229&lt;=0.4,"Baja",IF(AT229&lt;=0.6,"Media",IF(AT229&lt;=0.8,"Alta","Muy Alta"))))),"")</f>
        <v>Muy Baja</v>
      </c>
      <c r="AV229" s="1502">
        <f>Y229</f>
        <v>0.4</v>
      </c>
      <c r="AW229" s="1502">
        <f>IF(AM229="","",MIN(AM229:AM234))</f>
        <v>0.22500000000000003</v>
      </c>
      <c r="AX229" s="1059" t="str">
        <f>IFERROR(IF(AW229="","",IF(AW229&lt;=0.2,"Leve",IF(AW229&lt;=0.4,"Menor",IF(AW229&lt;=0.6,"Moderado",IF(AW229&lt;=0.8,"Mayor","Catastrófico"))))),"")</f>
        <v>Menor</v>
      </c>
      <c r="AY229" s="1059" t="str">
        <f>AA229</f>
        <v>Moderado</v>
      </c>
      <c r="AZ229" s="1059" t="str">
        <f>IFERROR(IF(OR(AND(AU229="Muy Baja",AX229="Leve"),AND(AU229="Muy Baja",AX229="Menor"),AND(AU229="Baja",AX229="Leve")),"Bajo",IF(OR(AND(AU229="Muy baja",AX229="Moderado"),AND(AU229="Baja",AX229="Menor"),AND(AU229="Baja",AX229="Moderado"),AND(AU229="Media",AX229="Leve"),AND(AU229="Media",AX229="Menor"),AND(AU229="Media",AX229="Moderado"),AND(AU229="Alta",AX229="Leve"),AND(AU229="Alta",AX229="Menor")),"Moderado",IF(OR(AND(AU229="Muy Baja",AX229="Mayor"),AND(AU229="Baja",AX229="Mayor"),AND(AU229="Media",AX229="Mayor"),AND(AU229="Alta",AX229="Moderado"),AND(AU229="Alta",AX229="Mayor"),AND(AU229="Muy Alta",AX229="Leve"),AND(AU229="Muy Alta",AX229="Menor"),AND(AU229="Muy Alta",AX229="Moderado"),AND(AU229="Muy Alta",AX229="Mayor")),"Alto",IF(OR(AND(AU229="Muy Baja",AX229="Catastrófico"),AND(AU229="Baja",AX229="Catastrófico"),AND(AU229="Media",AX229="Catastrófico"),AND(AU229="Alta",AX229="Catastrófico"),AND(AU229="Muy Alta",AX229="Catastrófico")),"Extremo","")))),"")</f>
        <v>Bajo</v>
      </c>
      <c r="BA229" s="1495" t="s">
        <v>255</v>
      </c>
      <c r="BB229" s="46"/>
      <c r="BC229" s="46"/>
      <c r="BD229" s="103" t="str">
        <f t="shared" si="34"/>
        <v/>
      </c>
      <c r="BE229" s="9"/>
      <c r="BF229" s="9"/>
      <c r="BG229" s="9"/>
      <c r="BH229" s="9"/>
      <c r="BI229" s="46"/>
      <c r="BJ229" s="46"/>
      <c r="BK229" s="46"/>
      <c r="BL229" s="46"/>
      <c r="BM229" s="48"/>
      <c r="BN229" s="48"/>
      <c r="BO229" s="48"/>
      <c r="BP229" s="48"/>
      <c r="BQ229" s="104" t="str">
        <f t="shared" si="35"/>
        <v/>
      </c>
      <c r="BR229" s="128" t="str">
        <f t="shared" si="33"/>
        <v/>
      </c>
      <c r="BS229" s="710" t="s">
        <v>829</v>
      </c>
      <c r="BT229" s="851" t="s">
        <v>3053</v>
      </c>
      <c r="BU229" s="1505" t="s">
        <v>3058</v>
      </c>
      <c r="BV229" s="1000" t="s">
        <v>2699</v>
      </c>
      <c r="BW229" s="1000" t="s">
        <v>1631</v>
      </c>
      <c r="BX229" s="1003" t="s">
        <v>1631</v>
      </c>
      <c r="BY229" s="1003" t="s">
        <v>3052</v>
      </c>
      <c r="BZ229" s="1003"/>
    </row>
    <row r="230" spans="1:78" ht="73.5" customHeight="1" x14ac:dyDescent="0.2">
      <c r="A230" s="1280"/>
      <c r="B230" s="1087"/>
      <c r="C230" s="1403"/>
      <c r="D230" s="1022"/>
      <c r="E230" s="1025"/>
      <c r="F230" s="1028"/>
      <c r="G230" s="1039"/>
      <c r="H230" s="1031"/>
      <c r="I230" s="995"/>
      <c r="J230" s="1034"/>
      <c r="K230" s="1037"/>
      <c r="L230" s="1039"/>
      <c r="M230" s="1070"/>
      <c r="N230" s="1039"/>
      <c r="O230" s="1039"/>
      <c r="P230" s="1039"/>
      <c r="Q230" s="1205"/>
      <c r="R230" s="1496"/>
      <c r="S230" s="1499"/>
      <c r="T230" s="1496"/>
      <c r="U230" s="1499"/>
      <c r="V230" s="1496"/>
      <c r="W230" s="1499"/>
      <c r="X230" s="1060"/>
      <c r="Y230" s="1499"/>
      <c r="Z230" s="1499"/>
      <c r="AA230" s="1060"/>
      <c r="AB230" s="150">
        <v>2</v>
      </c>
      <c r="AC230" s="131" t="s">
        <v>832</v>
      </c>
      <c r="AD230" s="674" t="s">
        <v>271</v>
      </c>
      <c r="AE230" s="149" t="s">
        <v>833</v>
      </c>
      <c r="AF230" s="145" t="str">
        <f>IF(OR(AG230="Preventivo",AG230="Detectivo"),"Probabilidad",IF(AG230="Correctivo","Impacto",""))</f>
        <v>Probabilidad</v>
      </c>
      <c r="AG230" s="151" t="s">
        <v>281</v>
      </c>
      <c r="AH230" s="540">
        <f t="shared" si="28"/>
        <v>0.15</v>
      </c>
      <c r="AI230" s="151" t="s">
        <v>222</v>
      </c>
      <c r="AJ230" s="540">
        <f t="shared" si="29"/>
        <v>0.15</v>
      </c>
      <c r="AK230" s="541">
        <f t="shared" si="30"/>
        <v>0.3</v>
      </c>
      <c r="AL230" s="152">
        <f>IFERROR(IF(AND(AF229="Probabilidad",AF230="Probabilidad"),(AL229-(+AL229*AK230)),IF(AF230="Probabilidad",(S229-(+S229*AK230)),IF(AF230="Impacto",AL229,""))),"")</f>
        <v>0.252</v>
      </c>
      <c r="AM230" s="152">
        <f>IFERROR(IF(AND(AF229="Impacto",AF230="Impacto"),(AM229-(+AM229*AK230)),IF(AF230="Impacto",(Y229-(+Y229*AK230)),IF(AF230="Probabilidad",AM229,""))),"")</f>
        <v>0.4</v>
      </c>
      <c r="AN230" s="151" t="s">
        <v>223</v>
      </c>
      <c r="AO230" s="151" t="s">
        <v>291</v>
      </c>
      <c r="AP230" s="151" t="s">
        <v>225</v>
      </c>
      <c r="AQ230" s="151" t="s">
        <v>226</v>
      </c>
      <c r="AR230" s="1037"/>
      <c r="AS230" s="1503"/>
      <c r="AT230" s="1503"/>
      <c r="AU230" s="1060"/>
      <c r="AV230" s="1503"/>
      <c r="AW230" s="1503"/>
      <c r="AX230" s="1060"/>
      <c r="AY230" s="1060"/>
      <c r="AZ230" s="1060"/>
      <c r="BA230" s="1496"/>
      <c r="BB230" s="130"/>
      <c r="BC230" s="130"/>
      <c r="BD230" s="173" t="str">
        <f t="shared" si="34"/>
        <v/>
      </c>
      <c r="BE230" s="149"/>
      <c r="BF230" s="149"/>
      <c r="BG230" s="149"/>
      <c r="BH230" s="149"/>
      <c r="BI230" s="130"/>
      <c r="BJ230" s="130"/>
      <c r="BK230" s="130"/>
      <c r="BL230" s="130"/>
      <c r="BM230" s="155"/>
      <c r="BN230" s="155"/>
      <c r="BO230" s="155"/>
      <c r="BP230" s="155"/>
      <c r="BQ230" s="156" t="str">
        <f t="shared" si="35"/>
        <v/>
      </c>
      <c r="BR230" s="157" t="str">
        <f t="shared" si="33"/>
        <v/>
      </c>
      <c r="BS230" s="304" t="s">
        <v>832</v>
      </c>
      <c r="BT230" s="844" t="s">
        <v>3054</v>
      </c>
      <c r="BU230" s="1506"/>
      <c r="BV230" s="1001"/>
      <c r="BW230" s="1001"/>
      <c r="BX230" s="1004"/>
      <c r="BY230" s="1004"/>
      <c r="BZ230" s="1004"/>
    </row>
    <row r="231" spans="1:78" ht="73.5" customHeight="1" x14ac:dyDescent="0.2">
      <c r="A231" s="1280"/>
      <c r="B231" s="1087"/>
      <c r="C231" s="1403"/>
      <c r="D231" s="1022"/>
      <c r="E231" s="1025"/>
      <c r="F231" s="1028"/>
      <c r="G231" s="1039"/>
      <c r="H231" s="1031"/>
      <c r="I231" s="995"/>
      <c r="J231" s="1034"/>
      <c r="K231" s="1037"/>
      <c r="L231" s="1039"/>
      <c r="M231" s="1070"/>
      <c r="N231" s="1039"/>
      <c r="O231" s="1039"/>
      <c r="P231" s="1039"/>
      <c r="Q231" s="1205"/>
      <c r="R231" s="1496"/>
      <c r="S231" s="1499"/>
      <c r="T231" s="1496"/>
      <c r="U231" s="1499"/>
      <c r="V231" s="1496"/>
      <c r="W231" s="1499"/>
      <c r="X231" s="1060"/>
      <c r="Y231" s="1499"/>
      <c r="Z231" s="1499"/>
      <c r="AA231" s="1060"/>
      <c r="AB231" s="150">
        <v>3</v>
      </c>
      <c r="AC231" s="131" t="s">
        <v>834</v>
      </c>
      <c r="AD231" s="131" t="s">
        <v>277</v>
      </c>
      <c r="AE231" s="149" t="s">
        <v>835</v>
      </c>
      <c r="AF231" s="145" t="str">
        <f>IF(OR(AG231="Preventivo",AG231="Detectivo"),"Probabilidad",IF(AG231="Correctivo","Impacto",""))</f>
        <v>Impacto</v>
      </c>
      <c r="AG231" s="151" t="s">
        <v>264</v>
      </c>
      <c r="AH231" s="540">
        <f t="shared" si="28"/>
        <v>0.1</v>
      </c>
      <c r="AI231" s="151" t="s">
        <v>222</v>
      </c>
      <c r="AJ231" s="540">
        <f t="shared" si="29"/>
        <v>0.15</v>
      </c>
      <c r="AK231" s="541">
        <f t="shared" si="30"/>
        <v>0.25</v>
      </c>
      <c r="AL231" s="152">
        <f>IFERROR(IF(AND(AF230="Probabilidad",AF231="Probabilidad"),(AL230-(+AL230*AK231)),IF(AND(AF230="Impacto",AF231="Probabilidad"),(AL229-(+AL229*AK231)),IF(AF231="Impacto",AL230,""))),"")</f>
        <v>0.252</v>
      </c>
      <c r="AM231" s="152">
        <f>IFERROR(IF(AND(AF230="Impacto",AF231="Impacto"),(AM230-(+AM230*AK231)),IF(AND(AF230="Probabilidad",AF231="Impacto"),(AM229-(+AM229*AK231)),IF(AF231="Probabilidad",AM230,""))),"")</f>
        <v>0.30000000000000004</v>
      </c>
      <c r="AN231" s="151" t="s">
        <v>223</v>
      </c>
      <c r="AO231" s="151" t="s">
        <v>291</v>
      </c>
      <c r="AP231" s="151" t="s">
        <v>241</v>
      </c>
      <c r="AQ231" s="151" t="s">
        <v>226</v>
      </c>
      <c r="AR231" s="1037"/>
      <c r="AS231" s="1503"/>
      <c r="AT231" s="1503"/>
      <c r="AU231" s="1060"/>
      <c r="AV231" s="1503"/>
      <c r="AW231" s="1503"/>
      <c r="AX231" s="1060"/>
      <c r="AY231" s="1060"/>
      <c r="AZ231" s="1060"/>
      <c r="BA231" s="1496"/>
      <c r="BB231" s="130"/>
      <c r="BC231" s="130"/>
      <c r="BD231" s="173" t="str">
        <f t="shared" si="34"/>
        <v/>
      </c>
      <c r="BE231" s="149"/>
      <c r="BF231" s="149"/>
      <c r="BG231" s="149"/>
      <c r="BH231" s="149"/>
      <c r="BI231" s="130"/>
      <c r="BJ231" s="130"/>
      <c r="BK231" s="130"/>
      <c r="BL231" s="130"/>
      <c r="BM231" s="155"/>
      <c r="BN231" s="155"/>
      <c r="BO231" s="155"/>
      <c r="BP231" s="155"/>
      <c r="BQ231" s="156" t="str">
        <f t="shared" si="35"/>
        <v/>
      </c>
      <c r="BR231" s="157" t="str">
        <f t="shared" si="33"/>
        <v/>
      </c>
      <c r="BS231" s="304" t="s">
        <v>834</v>
      </c>
      <c r="BT231" s="844" t="s">
        <v>3055</v>
      </c>
      <c r="BU231" s="1506"/>
      <c r="BV231" s="1001"/>
      <c r="BW231" s="1001"/>
      <c r="BX231" s="1004"/>
      <c r="BY231" s="1004"/>
      <c r="BZ231" s="1004"/>
    </row>
    <row r="232" spans="1:78" ht="73.5" customHeight="1" x14ac:dyDescent="0.2">
      <c r="A232" s="1280"/>
      <c r="B232" s="1087"/>
      <c r="C232" s="1403"/>
      <c r="D232" s="1022"/>
      <c r="E232" s="1025"/>
      <c r="F232" s="1028"/>
      <c r="G232" s="1039"/>
      <c r="H232" s="1031"/>
      <c r="I232" s="995"/>
      <c r="J232" s="1034"/>
      <c r="K232" s="1037"/>
      <c r="L232" s="1039"/>
      <c r="M232" s="1070"/>
      <c r="N232" s="1039"/>
      <c r="O232" s="1039"/>
      <c r="P232" s="1039"/>
      <c r="Q232" s="1205"/>
      <c r="R232" s="1496"/>
      <c r="S232" s="1499"/>
      <c r="T232" s="1496"/>
      <c r="U232" s="1499"/>
      <c r="V232" s="1496"/>
      <c r="W232" s="1499"/>
      <c r="X232" s="1060"/>
      <c r="Y232" s="1499"/>
      <c r="Z232" s="1499"/>
      <c r="AA232" s="1060"/>
      <c r="AB232" s="150">
        <v>4</v>
      </c>
      <c r="AC232" s="131" t="s">
        <v>836</v>
      </c>
      <c r="AD232" s="674" t="s">
        <v>271</v>
      </c>
      <c r="AE232" s="149" t="s">
        <v>837</v>
      </c>
      <c r="AF232" s="145" t="str">
        <f t="shared" si="27"/>
        <v>Probabilidad</v>
      </c>
      <c r="AG232" s="151" t="s">
        <v>221</v>
      </c>
      <c r="AH232" s="540">
        <f t="shared" si="28"/>
        <v>0.25</v>
      </c>
      <c r="AI232" s="151" t="s">
        <v>222</v>
      </c>
      <c r="AJ232" s="540">
        <f t="shared" si="29"/>
        <v>0.15</v>
      </c>
      <c r="AK232" s="541">
        <f t="shared" si="30"/>
        <v>0.4</v>
      </c>
      <c r="AL232" s="152">
        <f>IFERROR(IF(AND(AF231="Probabilidad",AF232="Probabilidad"),(AL231-(+AL231*AK232)),IF(AND(AF231="Impacto",AF232="Probabilidad"),(AL230-(+AL230*AK232)),IF(AF232="Impacto",AL231,""))),"")</f>
        <v>0.1512</v>
      </c>
      <c r="AM232" s="152">
        <f>IFERROR(IF(AND(AF231="Impacto",AF232="Impacto"),(AM231-(+AM231*AK232)),IF(AND(AF231="Probabilidad",AF232="Impacto"),(AM230-(+AM230*AK232)),IF(AF232="Probabilidad",AM231,""))),"")</f>
        <v>0.30000000000000004</v>
      </c>
      <c r="AN232" s="151" t="s">
        <v>223</v>
      </c>
      <c r="AO232" s="151" t="s">
        <v>291</v>
      </c>
      <c r="AP232" s="151" t="s">
        <v>241</v>
      </c>
      <c r="AQ232" s="151" t="s">
        <v>226</v>
      </c>
      <c r="AR232" s="1037"/>
      <c r="AS232" s="1503"/>
      <c r="AT232" s="1503"/>
      <c r="AU232" s="1060"/>
      <c r="AV232" s="1503"/>
      <c r="AW232" s="1503"/>
      <c r="AX232" s="1060"/>
      <c r="AY232" s="1060"/>
      <c r="AZ232" s="1060"/>
      <c r="BA232" s="1496"/>
      <c r="BB232" s="130"/>
      <c r="BC232" s="130"/>
      <c r="BD232" s="173" t="str">
        <f t="shared" si="34"/>
        <v/>
      </c>
      <c r="BE232" s="149"/>
      <c r="BF232" s="149"/>
      <c r="BG232" s="149"/>
      <c r="BH232" s="149"/>
      <c r="BI232" s="130"/>
      <c r="BJ232" s="130"/>
      <c r="BK232" s="130"/>
      <c r="BL232" s="130"/>
      <c r="BM232" s="155"/>
      <c r="BN232" s="155"/>
      <c r="BO232" s="155"/>
      <c r="BP232" s="155"/>
      <c r="BQ232" s="156" t="str">
        <f t="shared" si="35"/>
        <v/>
      </c>
      <c r="BR232" s="157" t="str">
        <f t="shared" si="33"/>
        <v/>
      </c>
      <c r="BS232" s="304" t="s">
        <v>836</v>
      </c>
      <c r="BT232" s="844" t="s">
        <v>3056</v>
      </c>
      <c r="BU232" s="1506"/>
      <c r="BV232" s="1001"/>
      <c r="BW232" s="1001"/>
      <c r="BX232" s="1004"/>
      <c r="BY232" s="1004"/>
      <c r="BZ232" s="1004"/>
    </row>
    <row r="233" spans="1:78" ht="76.5" customHeight="1" x14ac:dyDescent="0.2">
      <c r="A233" s="1280"/>
      <c r="B233" s="1087"/>
      <c r="C233" s="1403"/>
      <c r="D233" s="1022"/>
      <c r="E233" s="1025"/>
      <c r="F233" s="1028"/>
      <c r="G233" s="1039"/>
      <c r="H233" s="1031"/>
      <c r="I233" s="995"/>
      <c r="J233" s="1034"/>
      <c r="K233" s="1037"/>
      <c r="L233" s="1039"/>
      <c r="M233" s="1070"/>
      <c r="N233" s="1039"/>
      <c r="O233" s="1039"/>
      <c r="P233" s="1039"/>
      <c r="Q233" s="1205"/>
      <c r="R233" s="1496"/>
      <c r="S233" s="1499"/>
      <c r="T233" s="1496"/>
      <c r="U233" s="1499"/>
      <c r="V233" s="1496"/>
      <c r="W233" s="1499"/>
      <c r="X233" s="1060"/>
      <c r="Y233" s="1499"/>
      <c r="Z233" s="1499"/>
      <c r="AA233" s="1060"/>
      <c r="AB233" s="150">
        <v>5</v>
      </c>
      <c r="AC233" s="131" t="s">
        <v>838</v>
      </c>
      <c r="AD233" s="131" t="s">
        <v>277</v>
      </c>
      <c r="AE233" s="149" t="s">
        <v>839</v>
      </c>
      <c r="AF233" s="145" t="str">
        <f t="shared" ref="AF233:AF270" si="36">IF(OR(AG233="Preventivo",AG233="Detectivo"),"Probabilidad",IF(AG233="Correctivo","Impacto",""))</f>
        <v>Impacto</v>
      </c>
      <c r="AG233" s="151" t="s">
        <v>264</v>
      </c>
      <c r="AH233" s="540">
        <f t="shared" ref="AH233:AH270" si="37">IF(AG233="","",IF(AG233="Preventivo",25%,IF(AG233="Detectivo",15%,IF(AG233="Correctivo",10%))))</f>
        <v>0.1</v>
      </c>
      <c r="AI233" s="232" t="s">
        <v>222</v>
      </c>
      <c r="AJ233" s="540">
        <f t="shared" ref="AJ233:AJ270" si="38">IF(AI233="Automático",25%,IF(AI233="Manual",15%,""))</f>
        <v>0.15</v>
      </c>
      <c r="AK233" s="541">
        <f t="shared" ref="AK233:AK270" si="39">IF(OR(AH233="",AJ233=""),"",AH233+AJ233)</f>
        <v>0.25</v>
      </c>
      <c r="AL233" s="152">
        <f>IFERROR(IF(AND(AF232="Probabilidad",AF233="Probabilidad"),(AL232-(+AL232*AK233)),IF(AND(AF232="Impacto",AF233="Probabilidad"),(AL231-(+AL231*AK233)),IF(AF233="Impacto",AL232,""))),"")</f>
        <v>0.1512</v>
      </c>
      <c r="AM233" s="152">
        <f>IFERROR(IF(AND(AF232="Impacto",AF233="Impacto"),(AM232-(+AM232*AK233)),IF(AND(AF232="Probabilidad",AF233="Impacto"),(AM231-(+AM231*AK233)),IF(AF233="Probabilidad",AM232,""))),"")</f>
        <v>0.22500000000000003</v>
      </c>
      <c r="AN233" s="151" t="s">
        <v>223</v>
      </c>
      <c r="AO233" s="151" t="s">
        <v>291</v>
      </c>
      <c r="AP233" s="151" t="s">
        <v>225</v>
      </c>
      <c r="AQ233" s="151" t="s">
        <v>226</v>
      </c>
      <c r="AR233" s="1037"/>
      <c r="AS233" s="1503"/>
      <c r="AT233" s="1503"/>
      <c r="AU233" s="1060"/>
      <c r="AV233" s="1503"/>
      <c r="AW233" s="1503"/>
      <c r="AX233" s="1060"/>
      <c r="AY233" s="1060"/>
      <c r="AZ233" s="1060"/>
      <c r="BA233" s="1496"/>
      <c r="BB233" s="130"/>
      <c r="BC233" s="130"/>
      <c r="BD233" s="173" t="str">
        <f t="shared" si="34"/>
        <v/>
      </c>
      <c r="BE233" s="149"/>
      <c r="BF233" s="149"/>
      <c r="BG233" s="149"/>
      <c r="BH233" s="149"/>
      <c r="BI233" s="130"/>
      <c r="BJ233" s="130"/>
      <c r="BK233" s="130"/>
      <c r="BL233" s="130"/>
      <c r="BM233" s="155"/>
      <c r="BN233" s="155"/>
      <c r="BO233" s="155"/>
      <c r="BP233" s="155"/>
      <c r="BQ233" s="156" t="str">
        <f t="shared" si="35"/>
        <v/>
      </c>
      <c r="BR233" s="157" t="str">
        <f t="shared" si="33"/>
        <v/>
      </c>
      <c r="BS233" s="304" t="s">
        <v>838</v>
      </c>
      <c r="BT233" s="852" t="s">
        <v>3057</v>
      </c>
      <c r="BU233" s="1506"/>
      <c r="BV233" s="1001"/>
      <c r="BW233" s="1001"/>
      <c r="BX233" s="1004"/>
      <c r="BY233" s="1004"/>
      <c r="BZ233" s="1004"/>
    </row>
    <row r="234" spans="1:78" ht="17" thickBot="1" x14ac:dyDescent="0.25">
      <c r="A234" s="1280"/>
      <c r="B234" s="1087"/>
      <c r="C234" s="1403"/>
      <c r="D234" s="1023"/>
      <c r="E234" s="1026"/>
      <c r="F234" s="1029"/>
      <c r="G234" s="1040"/>
      <c r="H234" s="1032"/>
      <c r="I234" s="996"/>
      <c r="J234" s="1035"/>
      <c r="K234" s="1038"/>
      <c r="L234" s="1040"/>
      <c r="M234" s="1071"/>
      <c r="N234" s="1040"/>
      <c r="O234" s="1040"/>
      <c r="P234" s="1040"/>
      <c r="Q234" s="1206"/>
      <c r="R234" s="1497"/>
      <c r="S234" s="1500"/>
      <c r="T234" s="1497"/>
      <c r="U234" s="1500"/>
      <c r="V234" s="1497"/>
      <c r="W234" s="1500"/>
      <c r="X234" s="1061"/>
      <c r="Y234" s="1500"/>
      <c r="Z234" s="1500"/>
      <c r="AA234" s="1061"/>
      <c r="AB234" s="162">
        <v>6</v>
      </c>
      <c r="AC234" s="303"/>
      <c r="AD234" s="160"/>
      <c r="AE234" s="160"/>
      <c r="AF234" s="175" t="str">
        <f t="shared" si="36"/>
        <v/>
      </c>
      <c r="AG234" s="163"/>
      <c r="AH234" s="596" t="str">
        <f t="shared" si="37"/>
        <v/>
      </c>
      <c r="AI234" s="163"/>
      <c r="AJ234" s="596" t="str">
        <f t="shared" si="38"/>
        <v/>
      </c>
      <c r="AK234" s="597" t="str">
        <f t="shared" si="39"/>
        <v/>
      </c>
      <c r="AL234" s="152" t="str">
        <f>IFERROR(IF(AND(AF233="Probabilidad",AF234="Probabilidad"),(AL233-(+AL233*AK234)),IF(AND(AF233="Impacto",AF234="Probabilidad"),(AL232-(+AL232*AK234)),IF(AF234="Impacto",AL233,""))),"")</f>
        <v/>
      </c>
      <c r="AM234" s="152" t="str">
        <f>IFERROR(IF(AND(AF233="Impacto",AF234="Impacto"),(AM233-(+AM233*AK234)),IF(AND(AF233="Probabilidad",AF234="Impacto"),(AM232-(+AM232*AK234)),IF(AF234="Probabilidad",AM233,""))),"")</f>
        <v/>
      </c>
      <c r="AN234" s="232"/>
      <c r="AO234" s="232"/>
      <c r="AP234" s="232"/>
      <c r="AQ234" s="232"/>
      <c r="AR234" s="1038"/>
      <c r="AS234" s="1504"/>
      <c r="AT234" s="1504"/>
      <c r="AU234" s="1061"/>
      <c r="AV234" s="1504"/>
      <c r="AW234" s="1504"/>
      <c r="AX234" s="1061"/>
      <c r="AY234" s="1061"/>
      <c r="AZ234" s="1061"/>
      <c r="BA234" s="1497"/>
      <c r="BB234" s="167"/>
      <c r="BC234" s="167"/>
      <c r="BD234" s="176" t="str">
        <f t="shared" si="34"/>
        <v/>
      </c>
      <c r="BE234" s="160"/>
      <c r="BF234" s="160"/>
      <c r="BG234" s="160"/>
      <c r="BH234" s="160"/>
      <c r="BI234" s="167"/>
      <c r="BJ234" s="167"/>
      <c r="BK234" s="167"/>
      <c r="BL234" s="167"/>
      <c r="BM234" s="168"/>
      <c r="BN234" s="168"/>
      <c r="BO234" s="168"/>
      <c r="BP234" s="168"/>
      <c r="BQ234" s="169" t="str">
        <f t="shared" si="35"/>
        <v/>
      </c>
      <c r="BR234" s="170" t="str">
        <f t="shared" si="33"/>
        <v/>
      </c>
      <c r="BS234" s="711"/>
      <c r="BT234" s="160"/>
      <c r="BU234" s="1507"/>
      <c r="BV234" s="1002"/>
      <c r="BW234" s="1002"/>
      <c r="BX234" s="1005"/>
      <c r="BY234" s="1005"/>
      <c r="BZ234" s="1005"/>
    </row>
    <row r="235" spans="1:78" ht="86.25" customHeight="1" x14ac:dyDescent="0.2">
      <c r="A235" s="1280"/>
      <c r="B235" s="1087"/>
      <c r="C235" s="1403"/>
      <c r="D235" s="1021" t="s">
        <v>209</v>
      </c>
      <c r="E235" s="1024" t="s">
        <v>809</v>
      </c>
      <c r="F235" s="1027">
        <v>3</v>
      </c>
      <c r="G235" s="1000" t="s">
        <v>840</v>
      </c>
      <c r="H235" s="1030"/>
      <c r="I235" s="994"/>
      <c r="J235" s="1033" t="s">
        <v>841</v>
      </c>
      <c r="K235" s="1036" t="s">
        <v>213</v>
      </c>
      <c r="L235" s="1000" t="s">
        <v>214</v>
      </c>
      <c r="M235" s="1069" t="s">
        <v>842</v>
      </c>
      <c r="N235" s="1000"/>
      <c r="O235" s="1000"/>
      <c r="P235" s="1063" t="s">
        <v>843</v>
      </c>
      <c r="Q235" s="1077">
        <v>0.98</v>
      </c>
      <c r="R235" s="994" t="s">
        <v>340</v>
      </c>
      <c r="S235" s="1056">
        <f>IF(R235="Muy Alta",100%,IF(R235="Alta",80%,IF(R235="Media",60%,IF(R235="Baja",40%,IF(R235="Muy Baja",20%,"")))))</f>
        <v>0.8</v>
      </c>
      <c r="T235" s="994"/>
      <c r="U235" s="1056" t="str">
        <f>IF(T235="Catastrófico",100%,IF(T235="Mayor",80%,IF(T235="Moderado",60%,IF(T235="Menor",40%,IF(T235="Leve",20%,"")))))</f>
        <v/>
      </c>
      <c r="V235" s="994" t="s">
        <v>251</v>
      </c>
      <c r="W235" s="1056">
        <f>IF(V235="Catastrófico",100%,IF(V235="Mayor",80%,IF(V235="Moderado",60%,IF(V235="Menor",40%,IF(V235="Leve",20%,"")))))</f>
        <v>0.4</v>
      </c>
      <c r="X235" s="1059" t="str">
        <f>IF(Y235=100%,"Catastrófico",IF(Y235=80%,"Mayor",IF(Y235=60%,"Moderado",IF(Y235=40%,"Menor",IF(Y235=20%,"Leve","")))))</f>
        <v>Menor</v>
      </c>
      <c r="Y235" s="1056">
        <f>IF(AND(U235="",W235=""),"",MAX(U235,W235))</f>
        <v>0.4</v>
      </c>
      <c r="Z235" s="1056" t="str">
        <f>CONCATENATE(R235,X235)</f>
        <v>AltaMenor</v>
      </c>
      <c r="AA235" s="1047" t="str">
        <f>IF(Z235="Muy AltaLeve","Alto",IF(Z235="Muy AltaMenor","Alto",IF(Z235="Muy AltaModerado","Alto",IF(Z235="Muy AltaMayor","Alto",IF(Z235="Muy AltaCatastrófico","Extremo",IF(Z235="AltaLeve","Moderado",IF(Z235="AltaMenor","Moderado",IF(Z235="AltaModerado","Alto",IF(Z235="AltaMayor","Alto",IF(Z235="AltaCatastrófico","Extremo",IF(Z235="MediaLeve","Moderado",IF(Z235="MediaMenor","Moderado",IF(Z235="MediaModerado","Moderado",IF(Z235="MediaMayor","Alto",IF(Z235="MediaCatastrófico","Extremo",IF(Z235="BajaLeve","Bajo",IF(Z235="BajaMenor","Moderado",IF(Z235="BajaModerado","Moderado",IF(Z235="BajaMayor","Alto",IF(Z235="BajaCatastrófico","Extremo",IF(Z235="Muy BajaLeve","Bajo",IF(Z235="Muy BajaMenor","Bajo",IF(Z235="Muy BajaModerado","Moderado",IF(Z235="Muy BajaMayor","Alto",IF(Z235="Muy BajaCatastrófico","Extremo","")))))))))))))))))))))))))</f>
        <v>Moderado</v>
      </c>
      <c r="AB235" s="97">
        <v>1</v>
      </c>
      <c r="AC235" s="131" t="s">
        <v>844</v>
      </c>
      <c r="AD235" s="230" t="s">
        <v>271</v>
      </c>
      <c r="AE235" s="12" t="s">
        <v>845</v>
      </c>
      <c r="AF235" s="99" t="str">
        <f t="shared" si="36"/>
        <v>Probabilidad</v>
      </c>
      <c r="AG235" s="10" t="s">
        <v>221</v>
      </c>
      <c r="AH235" s="14">
        <f t="shared" si="37"/>
        <v>0.25</v>
      </c>
      <c r="AI235" s="10" t="s">
        <v>222</v>
      </c>
      <c r="AJ235" s="14">
        <f t="shared" si="38"/>
        <v>0.15</v>
      </c>
      <c r="AK235" s="101">
        <f t="shared" si="39"/>
        <v>0.4</v>
      </c>
      <c r="AL235" s="100">
        <f>IFERROR(IF(AF235="Probabilidad",(S235-(+S235*AK235)),IF(AF235="Impacto",S235,"")),"")</f>
        <v>0.48</v>
      </c>
      <c r="AM235" s="100">
        <f>IFERROR(IF(AF235="Impacto",(Y235-(+Y235*AK235)),IF(AF235="Probabilidad",Y235,"")),"")</f>
        <v>0.4</v>
      </c>
      <c r="AN235" s="50" t="s">
        <v>223</v>
      </c>
      <c r="AO235" s="50" t="s">
        <v>291</v>
      </c>
      <c r="AP235" s="50" t="s">
        <v>241</v>
      </c>
      <c r="AQ235" s="50" t="s">
        <v>226</v>
      </c>
      <c r="AR235" s="1062" t="s">
        <v>846</v>
      </c>
      <c r="AS235" s="1050">
        <f>S235</f>
        <v>0.8</v>
      </c>
      <c r="AT235" s="1050">
        <f>IF(AL235="","",MIN(AL235:AL240))</f>
        <v>0.10367999999999998</v>
      </c>
      <c r="AU235" s="1047" t="str">
        <f>IFERROR(IF(AT235="","",IF(AT235&lt;=0.2,"Muy Baja",IF(AT235&lt;=0.4,"Baja",IF(AT235&lt;=0.6,"Media",IF(AT235&lt;=0.8,"Alta","Muy Alta"))))),"")</f>
        <v>Muy Baja</v>
      </c>
      <c r="AV235" s="1050">
        <f>Y235</f>
        <v>0.4</v>
      </c>
      <c r="AW235" s="1050">
        <f>IF(AM235="","",MIN(AM235:AM240))</f>
        <v>0.4</v>
      </c>
      <c r="AX235" s="1047" t="str">
        <f>IFERROR(IF(AW235="","",IF(AW235&lt;=0.2,"Leve",IF(AW235&lt;=0.4,"Menor",IF(AW235&lt;=0.6,"Moderado",IF(AW235&lt;=0.8,"Mayor","Catastrófico"))))),"")</f>
        <v>Menor</v>
      </c>
      <c r="AY235" s="1047" t="str">
        <f>AA235</f>
        <v>Moderado</v>
      </c>
      <c r="AZ235" s="1047" t="str">
        <f>IFERROR(IF(OR(AND(AU235="Muy Baja",AX235="Leve"),AND(AU235="Muy Baja",AX235="Menor"),AND(AU235="Baja",AX235="Leve")),"Bajo",IF(OR(AND(AU235="Muy baja",AX235="Moderado"),AND(AU235="Baja",AX235="Menor"),AND(AU235="Baja",AX235="Moderado"),AND(AU235="Media",AX235="Leve"),AND(AU235="Media",AX235="Menor"),AND(AU235="Media",AX235="Moderado"),AND(AU235="Alta",AX235="Leve"),AND(AU235="Alta",AX235="Menor")),"Moderado",IF(OR(AND(AU235="Muy Baja",AX235="Mayor"),AND(AU235="Baja",AX235="Mayor"),AND(AU235="Media",AX235="Mayor"),AND(AU235="Alta",AX235="Moderado"),AND(AU235="Alta",AX235="Mayor"),AND(AU235="Muy Alta",AX235="Leve"),AND(AU235="Muy Alta",AX235="Menor"),AND(AU235="Muy Alta",AX235="Moderado"),AND(AU235="Muy Alta",AX235="Mayor")),"Alto",IF(OR(AND(AU235="Muy Baja",AX235="Catastrófico"),AND(AU235="Baja",AX235="Catastrófico"),AND(AU235="Media",AX235="Catastrófico"),AND(AU235="Alta",AX235="Catastrófico"),AND(AU235="Muy Alta",AX235="Catastrófico")),"Extremo","")))),"")</f>
        <v>Bajo</v>
      </c>
      <c r="BA235" s="994" t="s">
        <v>255</v>
      </c>
      <c r="BB235" s="309"/>
      <c r="BC235" s="46"/>
      <c r="BD235" s="103" t="str">
        <f t="shared" si="34"/>
        <v/>
      </c>
      <c r="BE235" s="9"/>
      <c r="BF235" s="9"/>
      <c r="BG235" s="9"/>
      <c r="BH235" s="9"/>
      <c r="BI235" s="46"/>
      <c r="BJ235" s="46"/>
      <c r="BK235" s="46"/>
      <c r="BL235" s="46"/>
      <c r="BM235" s="48"/>
      <c r="BN235" s="48"/>
      <c r="BO235" s="48"/>
      <c r="BP235" s="48"/>
      <c r="BQ235" s="104" t="str">
        <f t="shared" si="35"/>
        <v/>
      </c>
      <c r="BR235" s="128" t="str">
        <f t="shared" si="33"/>
        <v/>
      </c>
      <c r="BS235" s="710" t="s">
        <v>844</v>
      </c>
      <c r="BT235" s="851" t="s">
        <v>3059</v>
      </c>
      <c r="BU235" s="997" t="s">
        <v>3061</v>
      </c>
      <c r="BV235" s="1000" t="s">
        <v>2699</v>
      </c>
      <c r="BW235" s="1000" t="s">
        <v>1631</v>
      </c>
      <c r="BX235" s="1000" t="s">
        <v>1631</v>
      </c>
      <c r="BY235" s="1003" t="s">
        <v>3052</v>
      </c>
      <c r="BZ235" s="1003"/>
    </row>
    <row r="236" spans="1:78" ht="86.25" customHeight="1" x14ac:dyDescent="0.2">
      <c r="A236" s="1280"/>
      <c r="B236" s="1087"/>
      <c r="C236" s="1403"/>
      <c r="D236" s="1022"/>
      <c r="E236" s="1025"/>
      <c r="F236" s="1028"/>
      <c r="G236" s="1039"/>
      <c r="H236" s="1031"/>
      <c r="I236" s="995"/>
      <c r="J236" s="1034"/>
      <c r="K236" s="1037"/>
      <c r="L236" s="1039"/>
      <c r="M236" s="1070"/>
      <c r="N236" s="1039"/>
      <c r="O236" s="1039"/>
      <c r="P236" s="1072"/>
      <c r="Q236" s="1078"/>
      <c r="R236" s="995"/>
      <c r="S236" s="1057"/>
      <c r="T236" s="995"/>
      <c r="U236" s="1057"/>
      <c r="V236" s="995"/>
      <c r="W236" s="1057"/>
      <c r="X236" s="1060"/>
      <c r="Y236" s="1057"/>
      <c r="Z236" s="1057"/>
      <c r="AA236" s="1048"/>
      <c r="AB236" s="150">
        <v>2</v>
      </c>
      <c r="AC236" s="131" t="s">
        <v>847</v>
      </c>
      <c r="AD236" s="178" t="s">
        <v>277</v>
      </c>
      <c r="AE236" s="149" t="s">
        <v>848</v>
      </c>
      <c r="AF236" s="145" t="str">
        <f t="shared" si="36"/>
        <v>Probabilidad</v>
      </c>
      <c r="AG236" s="151" t="s">
        <v>221</v>
      </c>
      <c r="AH236" s="146">
        <f t="shared" si="37"/>
        <v>0.25</v>
      </c>
      <c r="AI236" s="151" t="s">
        <v>222</v>
      </c>
      <c r="AJ236" s="146">
        <f t="shared" si="38"/>
        <v>0.15</v>
      </c>
      <c r="AK236" s="147">
        <f t="shared" si="39"/>
        <v>0.4</v>
      </c>
      <c r="AL236" s="152">
        <f>IFERROR(IF(AND(AF235="Probabilidad",AF236="Probabilidad"),(AL235-(+AL235*AK236)),IF(AF236="Probabilidad",(S235-(+S235*AK236)),IF(AF236="Impacto",AL235,""))),"")</f>
        <v>0.28799999999999998</v>
      </c>
      <c r="AM236" s="152">
        <f>IFERROR(IF(AND(AF235="Impacto",AF236="Impacto"),(AM235-(+AM235*AK236)),IF(AF236="Impacto",(Y235-(+Y235*AK236)),IF(AF236="Probabilidad",AM235,""))),"")</f>
        <v>0.4</v>
      </c>
      <c r="AN236" s="153" t="s">
        <v>223</v>
      </c>
      <c r="AO236" s="153" t="s">
        <v>291</v>
      </c>
      <c r="AP236" s="153" t="s">
        <v>241</v>
      </c>
      <c r="AQ236" s="153" t="s">
        <v>226</v>
      </c>
      <c r="AR236" s="1031"/>
      <c r="AS236" s="1051"/>
      <c r="AT236" s="1051"/>
      <c r="AU236" s="1048"/>
      <c r="AV236" s="1051"/>
      <c r="AW236" s="1051"/>
      <c r="AX236" s="1048"/>
      <c r="AY236" s="1048"/>
      <c r="AZ236" s="1048"/>
      <c r="BA236" s="995"/>
      <c r="BB236" s="177"/>
      <c r="BC236" s="130"/>
      <c r="BD236" s="173" t="str">
        <f t="shared" si="34"/>
        <v/>
      </c>
      <c r="BE236" s="149"/>
      <c r="BF236" s="149"/>
      <c r="BG236" s="149"/>
      <c r="BH236" s="149"/>
      <c r="BI236" s="130"/>
      <c r="BJ236" s="130"/>
      <c r="BK236" s="130"/>
      <c r="BL236" s="130"/>
      <c r="BM236" s="155"/>
      <c r="BN236" s="155"/>
      <c r="BO236" s="155"/>
      <c r="BP236" s="155"/>
      <c r="BQ236" s="156" t="str">
        <f t="shared" si="35"/>
        <v/>
      </c>
      <c r="BR236" s="157" t="str">
        <f t="shared" si="33"/>
        <v/>
      </c>
      <c r="BS236" s="304" t="s">
        <v>847</v>
      </c>
      <c r="BT236" s="844" t="s">
        <v>3060</v>
      </c>
      <c r="BU236" s="998"/>
      <c r="BV236" s="1001"/>
      <c r="BW236" s="1001"/>
      <c r="BX236" s="1001"/>
      <c r="BY236" s="1004"/>
      <c r="BZ236" s="1004"/>
    </row>
    <row r="237" spans="1:78" ht="113.25" customHeight="1" x14ac:dyDescent="0.2">
      <c r="A237" s="1280"/>
      <c r="B237" s="1087"/>
      <c r="C237" s="1403"/>
      <c r="D237" s="1022"/>
      <c r="E237" s="1025"/>
      <c r="F237" s="1028"/>
      <c r="G237" s="1039"/>
      <c r="H237" s="1031"/>
      <c r="I237" s="995"/>
      <c r="J237" s="1034"/>
      <c r="K237" s="1037"/>
      <c r="L237" s="1039"/>
      <c r="M237" s="1070"/>
      <c r="N237" s="1039"/>
      <c r="O237" s="1039"/>
      <c r="P237" s="1072"/>
      <c r="Q237" s="1078"/>
      <c r="R237" s="995"/>
      <c r="S237" s="1057"/>
      <c r="T237" s="995"/>
      <c r="U237" s="1057"/>
      <c r="V237" s="995"/>
      <c r="W237" s="1057"/>
      <c r="X237" s="1060"/>
      <c r="Y237" s="1057"/>
      <c r="Z237" s="1057"/>
      <c r="AA237" s="1048"/>
      <c r="AB237" s="150">
        <v>3</v>
      </c>
      <c r="AC237" s="131" t="s">
        <v>849</v>
      </c>
      <c r="AD237" s="178" t="s">
        <v>354</v>
      </c>
      <c r="AE237" s="149" t="s">
        <v>850</v>
      </c>
      <c r="AF237" s="145" t="str">
        <f t="shared" si="36"/>
        <v>Probabilidad</v>
      </c>
      <c r="AG237" s="151" t="s">
        <v>221</v>
      </c>
      <c r="AH237" s="146">
        <f t="shared" si="37"/>
        <v>0.25</v>
      </c>
      <c r="AI237" s="151" t="s">
        <v>222</v>
      </c>
      <c r="AJ237" s="146">
        <f t="shared" si="38"/>
        <v>0.15</v>
      </c>
      <c r="AK237" s="147">
        <f t="shared" si="39"/>
        <v>0.4</v>
      </c>
      <c r="AL237" s="152">
        <f>IFERROR(IF(AND(AF236="Probabilidad",AF237="Probabilidad"),(AL236-(+AL236*AK237)),IF(AND(AF236="Impacto",AF237="Probabilidad"),(AL235-(+AL235*AK237)),IF(AF237="Impacto",AL236,""))),"")</f>
        <v>0.17279999999999998</v>
      </c>
      <c r="AM237" s="152">
        <f>IFERROR(IF(AND(AF236="Impacto",AF237="Impacto"),(AM236-(+AM236*AK237)),IF(AND(AF236="Probabilidad",AF237="Impacto"),(AM235-(+AM235*AK237)),IF(AF237="Probabilidad",AM236,""))),"")</f>
        <v>0.4</v>
      </c>
      <c r="AN237" s="153" t="s">
        <v>223</v>
      </c>
      <c r="AO237" s="153" t="s">
        <v>291</v>
      </c>
      <c r="AP237" s="153" t="s">
        <v>241</v>
      </c>
      <c r="AQ237" s="153" t="s">
        <v>226</v>
      </c>
      <c r="AR237" s="1031"/>
      <c r="AS237" s="1051"/>
      <c r="AT237" s="1051"/>
      <c r="AU237" s="1048"/>
      <c r="AV237" s="1051"/>
      <c r="AW237" s="1051"/>
      <c r="AX237" s="1048"/>
      <c r="AY237" s="1048"/>
      <c r="AZ237" s="1048"/>
      <c r="BA237" s="995"/>
      <c r="BB237" s="177"/>
      <c r="BC237" s="130"/>
      <c r="BD237" s="173" t="str">
        <f t="shared" si="34"/>
        <v/>
      </c>
      <c r="BE237" s="149"/>
      <c r="BF237" s="149"/>
      <c r="BG237" s="149"/>
      <c r="BH237" s="149"/>
      <c r="BI237" s="130"/>
      <c r="BJ237" s="130"/>
      <c r="BK237" s="130"/>
      <c r="BL237" s="130"/>
      <c r="BM237" s="155"/>
      <c r="BN237" s="155"/>
      <c r="BO237" s="155"/>
      <c r="BP237" s="155"/>
      <c r="BQ237" s="156" t="str">
        <f t="shared" si="35"/>
        <v/>
      </c>
      <c r="BR237" s="157" t="str">
        <f t="shared" si="33"/>
        <v/>
      </c>
      <c r="BS237" s="304" t="s">
        <v>849</v>
      </c>
      <c r="BT237" s="868" t="s">
        <v>3101</v>
      </c>
      <c r="BU237" s="998"/>
      <c r="BV237" s="1001"/>
      <c r="BW237" s="1001"/>
      <c r="BX237" s="1001"/>
      <c r="BY237" s="1004"/>
      <c r="BZ237" s="1004"/>
    </row>
    <row r="238" spans="1:78" ht="86.25" customHeight="1" x14ac:dyDescent="0.2">
      <c r="A238" s="1280"/>
      <c r="B238" s="1087"/>
      <c r="C238" s="1403"/>
      <c r="D238" s="1022"/>
      <c r="E238" s="1025"/>
      <c r="F238" s="1028"/>
      <c r="G238" s="1039"/>
      <c r="H238" s="1031"/>
      <c r="I238" s="995"/>
      <c r="J238" s="1034"/>
      <c r="K238" s="1037"/>
      <c r="L238" s="1039"/>
      <c r="M238" s="1070"/>
      <c r="N238" s="1039"/>
      <c r="O238" s="1039"/>
      <c r="P238" s="1072"/>
      <c r="Q238" s="1078"/>
      <c r="R238" s="995"/>
      <c r="S238" s="1057"/>
      <c r="T238" s="995"/>
      <c r="U238" s="1057"/>
      <c r="V238" s="995"/>
      <c r="W238" s="1057"/>
      <c r="X238" s="1060"/>
      <c r="Y238" s="1057"/>
      <c r="Z238" s="1057"/>
      <c r="AA238" s="1048"/>
      <c r="AB238" s="150">
        <v>4</v>
      </c>
      <c r="AC238" s="131" t="s">
        <v>851</v>
      </c>
      <c r="AD238" s="178" t="s">
        <v>277</v>
      </c>
      <c r="AE238" s="149" t="s">
        <v>852</v>
      </c>
      <c r="AF238" s="145" t="str">
        <f t="shared" si="36"/>
        <v>Probabilidad</v>
      </c>
      <c r="AG238" s="151" t="s">
        <v>221</v>
      </c>
      <c r="AH238" s="146">
        <f t="shared" si="37"/>
        <v>0.25</v>
      </c>
      <c r="AI238" s="151" t="s">
        <v>222</v>
      </c>
      <c r="AJ238" s="146">
        <f t="shared" si="38"/>
        <v>0.15</v>
      </c>
      <c r="AK238" s="147">
        <f t="shared" si="39"/>
        <v>0.4</v>
      </c>
      <c r="AL238" s="152">
        <f>IFERROR(IF(AND(AF237="Probabilidad",AF238="Probabilidad"),(AL237-(+AL237*AK238)),IF(AND(AF237="Impacto",AF238="Probabilidad"),(AL236-(+AL236*AK238)),IF(AF238="Impacto",AL237,""))),"")</f>
        <v>0.10367999999999998</v>
      </c>
      <c r="AM238" s="152">
        <f>IFERROR(IF(AND(AF237="Impacto",AF238="Impacto"),(AM237-(+AM237*AK238)),IF(AND(AF237="Probabilidad",AF238="Impacto"),(AM236-(+AM236*AK238)),IF(AF238="Probabilidad",AM237,""))),"")</f>
        <v>0.4</v>
      </c>
      <c r="AN238" s="153" t="s">
        <v>223</v>
      </c>
      <c r="AO238" s="153" t="s">
        <v>291</v>
      </c>
      <c r="AP238" s="153" t="s">
        <v>225</v>
      </c>
      <c r="AQ238" s="153" t="s">
        <v>226</v>
      </c>
      <c r="AR238" s="1031"/>
      <c r="AS238" s="1051"/>
      <c r="AT238" s="1051"/>
      <c r="AU238" s="1048"/>
      <c r="AV238" s="1051"/>
      <c r="AW238" s="1051"/>
      <c r="AX238" s="1048"/>
      <c r="AY238" s="1048"/>
      <c r="AZ238" s="1048"/>
      <c r="BA238" s="995"/>
      <c r="BB238" s="177"/>
      <c r="BC238" s="130"/>
      <c r="BD238" s="173" t="str">
        <f t="shared" si="34"/>
        <v/>
      </c>
      <c r="BE238" s="149"/>
      <c r="BF238" s="149"/>
      <c r="BG238" s="149"/>
      <c r="BH238" s="149"/>
      <c r="BI238" s="130"/>
      <c r="BJ238" s="130"/>
      <c r="BK238" s="130"/>
      <c r="BL238" s="130"/>
      <c r="BM238" s="155"/>
      <c r="BN238" s="155"/>
      <c r="BO238" s="155"/>
      <c r="BP238" s="155"/>
      <c r="BQ238" s="156" t="str">
        <f t="shared" si="35"/>
        <v/>
      </c>
      <c r="BR238" s="157" t="str">
        <f t="shared" si="33"/>
        <v/>
      </c>
      <c r="BS238" s="304" t="s">
        <v>851</v>
      </c>
      <c r="BT238" s="868" t="s">
        <v>3101</v>
      </c>
      <c r="BU238" s="998"/>
      <c r="BV238" s="1001"/>
      <c r="BW238" s="1001"/>
      <c r="BX238" s="1001"/>
      <c r="BY238" s="1004"/>
      <c r="BZ238" s="1004"/>
    </row>
    <row r="239" spans="1:78" ht="16" x14ac:dyDescent="0.2">
      <c r="A239" s="1280"/>
      <c r="B239" s="1087"/>
      <c r="C239" s="1403"/>
      <c r="D239" s="1022"/>
      <c r="E239" s="1025"/>
      <c r="F239" s="1028"/>
      <c r="G239" s="1039"/>
      <c r="H239" s="1031"/>
      <c r="I239" s="995"/>
      <c r="J239" s="1034"/>
      <c r="K239" s="1037"/>
      <c r="L239" s="1039"/>
      <c r="M239" s="1070"/>
      <c r="N239" s="1039"/>
      <c r="O239" s="1039"/>
      <c r="P239" s="1072"/>
      <c r="Q239" s="1078"/>
      <c r="R239" s="995"/>
      <c r="S239" s="1057"/>
      <c r="T239" s="995"/>
      <c r="U239" s="1057"/>
      <c r="V239" s="995"/>
      <c r="W239" s="1057"/>
      <c r="X239" s="1060"/>
      <c r="Y239" s="1057"/>
      <c r="Z239" s="1057"/>
      <c r="AA239" s="1048"/>
      <c r="AB239" s="150">
        <v>5</v>
      </c>
      <c r="AC239" s="178"/>
      <c r="AD239" s="179"/>
      <c r="AE239" s="28"/>
      <c r="AF239" s="145" t="str">
        <f t="shared" si="36"/>
        <v/>
      </c>
      <c r="AG239" s="151"/>
      <c r="AH239" s="146" t="str">
        <f t="shared" si="37"/>
        <v/>
      </c>
      <c r="AI239" s="151"/>
      <c r="AJ239" s="146" t="str">
        <f t="shared" si="38"/>
        <v/>
      </c>
      <c r="AK239" s="147" t="str">
        <f t="shared" si="39"/>
        <v/>
      </c>
      <c r="AL239" s="152" t="str">
        <f>IFERROR(IF(AND(AF238="Probabilidad",AF239="Probabilidad"),(AL238-(+AL238*AK239)),IF(AND(AF238="Impacto",AF239="Probabilidad"),(AL237-(+AL237*AK239)),IF(AF239="Impacto",AL238,""))),"")</f>
        <v/>
      </c>
      <c r="AM239" s="152" t="str">
        <f>IFERROR(IF(AND(AF238="Impacto",AF239="Impacto"),(AM238-(+AM238*AK239)),IF(AND(AF238="Probabilidad",AF239="Impacto"),(AM237-(+AM237*AK239)),IF(AF239="Probabilidad",AM238,""))),"")</f>
        <v/>
      </c>
      <c r="AN239" s="153"/>
      <c r="AO239" s="153"/>
      <c r="AP239" s="153"/>
      <c r="AQ239" s="153"/>
      <c r="AR239" s="1031"/>
      <c r="AS239" s="1051"/>
      <c r="AT239" s="1051"/>
      <c r="AU239" s="1048"/>
      <c r="AV239" s="1051"/>
      <c r="AW239" s="1051"/>
      <c r="AX239" s="1048"/>
      <c r="AY239" s="1048"/>
      <c r="AZ239" s="1048"/>
      <c r="BA239" s="995"/>
      <c r="BB239" s="177"/>
      <c r="BC239" s="130"/>
      <c r="BD239" s="173" t="str">
        <f t="shared" si="34"/>
        <v/>
      </c>
      <c r="BE239" s="149"/>
      <c r="BF239" s="149"/>
      <c r="BG239" s="149"/>
      <c r="BH239" s="149"/>
      <c r="BI239" s="130"/>
      <c r="BJ239" s="130"/>
      <c r="BK239" s="130"/>
      <c r="BL239" s="130"/>
      <c r="BM239" s="155"/>
      <c r="BN239" s="155"/>
      <c r="BO239" s="155"/>
      <c r="BP239" s="155"/>
      <c r="BQ239" s="156" t="str">
        <f t="shared" si="35"/>
        <v/>
      </c>
      <c r="BR239" s="157" t="str">
        <f t="shared" si="33"/>
        <v/>
      </c>
      <c r="BS239" s="304"/>
      <c r="BT239" s="149"/>
      <c r="BU239" s="998"/>
      <c r="BV239" s="1001"/>
      <c r="BW239" s="1001"/>
      <c r="BX239" s="1001"/>
      <c r="BY239" s="1004"/>
      <c r="BZ239" s="1004"/>
    </row>
    <row r="240" spans="1:78" ht="17" thickBot="1" x14ac:dyDescent="0.25">
      <c r="A240" s="1280"/>
      <c r="B240" s="1087"/>
      <c r="C240" s="1403"/>
      <c r="D240" s="1023"/>
      <c r="E240" s="1026"/>
      <c r="F240" s="1029"/>
      <c r="G240" s="1040"/>
      <c r="H240" s="1032"/>
      <c r="I240" s="996"/>
      <c r="J240" s="1035"/>
      <c r="K240" s="1038"/>
      <c r="L240" s="1040"/>
      <c r="M240" s="1071"/>
      <c r="N240" s="1040"/>
      <c r="O240" s="1040"/>
      <c r="P240" s="1073"/>
      <c r="Q240" s="1079"/>
      <c r="R240" s="996"/>
      <c r="S240" s="1058"/>
      <c r="T240" s="996"/>
      <c r="U240" s="1058"/>
      <c r="V240" s="996"/>
      <c r="W240" s="1058"/>
      <c r="X240" s="1061"/>
      <c r="Y240" s="1058"/>
      <c r="Z240" s="1058"/>
      <c r="AA240" s="1049"/>
      <c r="AB240" s="162">
        <v>6</v>
      </c>
      <c r="AC240" s="303"/>
      <c r="AD240" s="160"/>
      <c r="AE240" s="160"/>
      <c r="AF240" s="175" t="str">
        <f t="shared" si="36"/>
        <v/>
      </c>
      <c r="AG240" s="163"/>
      <c r="AH240" s="161" t="str">
        <f t="shared" si="37"/>
        <v/>
      </c>
      <c r="AI240" s="163"/>
      <c r="AJ240" s="161" t="str">
        <f t="shared" si="38"/>
        <v/>
      </c>
      <c r="AK240" s="164" t="str">
        <f t="shared" si="39"/>
        <v/>
      </c>
      <c r="AL240" s="152" t="str">
        <f>IFERROR(IF(AND(AF239="Probabilidad",AF240="Probabilidad"),(AL239-(+AL239*AK240)),IF(AND(AF239="Impacto",AF240="Probabilidad"),(AL238-(+AL238*AK240)),IF(AF240="Impacto",AL239,""))),"")</f>
        <v/>
      </c>
      <c r="AM240" s="152" t="str">
        <f>IFERROR(IF(AND(AF239="Impacto",AF240="Impacto"),(AM239-(+AM239*AK240)),IF(AND(AF239="Probabilidad",AF240="Impacto"),(AM238-(+AM238*AK240)),IF(AF240="Probabilidad",AM239,""))),"")</f>
        <v/>
      </c>
      <c r="AN240" s="51"/>
      <c r="AO240" s="51"/>
      <c r="AP240" s="51"/>
      <c r="AQ240" s="51"/>
      <c r="AR240" s="1032"/>
      <c r="AS240" s="1052"/>
      <c r="AT240" s="1052"/>
      <c r="AU240" s="1049"/>
      <c r="AV240" s="1052"/>
      <c r="AW240" s="1052"/>
      <c r="AX240" s="1049"/>
      <c r="AY240" s="1049"/>
      <c r="AZ240" s="1049"/>
      <c r="BA240" s="996"/>
      <c r="BB240" s="310"/>
      <c r="BC240" s="167"/>
      <c r="BD240" s="176" t="str">
        <f t="shared" si="34"/>
        <v/>
      </c>
      <c r="BE240" s="160"/>
      <c r="BF240" s="160"/>
      <c r="BG240" s="160"/>
      <c r="BH240" s="160"/>
      <c r="BI240" s="167"/>
      <c r="BJ240" s="167"/>
      <c r="BK240" s="167"/>
      <c r="BL240" s="167"/>
      <c r="BM240" s="168"/>
      <c r="BN240" s="168"/>
      <c r="BO240" s="168"/>
      <c r="BP240" s="168"/>
      <c r="BQ240" s="169" t="str">
        <f t="shared" si="35"/>
        <v/>
      </c>
      <c r="BR240" s="170" t="str">
        <f t="shared" si="33"/>
        <v/>
      </c>
      <c r="BS240" s="711"/>
      <c r="BT240" s="160"/>
      <c r="BU240" s="999"/>
      <c r="BV240" s="1002"/>
      <c r="BW240" s="1002"/>
      <c r="BX240" s="1002"/>
      <c r="BY240" s="1005"/>
      <c r="BZ240" s="1005"/>
    </row>
    <row r="241" spans="1:78" ht="180" customHeight="1" x14ac:dyDescent="0.2">
      <c r="A241" s="1280"/>
      <c r="B241" s="1087"/>
      <c r="C241" s="1403"/>
      <c r="D241" s="1021" t="s">
        <v>209</v>
      </c>
      <c r="E241" s="1024" t="s">
        <v>809</v>
      </c>
      <c r="F241" s="1027">
        <v>4</v>
      </c>
      <c r="G241" s="1000" t="s">
        <v>853</v>
      </c>
      <c r="H241" s="1030"/>
      <c r="I241" s="994"/>
      <c r="J241" s="1033" t="s">
        <v>854</v>
      </c>
      <c r="K241" s="1036" t="s">
        <v>213</v>
      </c>
      <c r="L241" s="1000" t="s">
        <v>214</v>
      </c>
      <c r="M241" s="1069" t="s">
        <v>855</v>
      </c>
      <c r="N241" s="1000"/>
      <c r="O241" s="1000"/>
      <c r="P241" s="1063" t="s">
        <v>856</v>
      </c>
      <c r="Q241" s="1053">
        <v>0</v>
      </c>
      <c r="R241" s="994" t="s">
        <v>217</v>
      </c>
      <c r="S241" s="1056">
        <f>IF(R241="Muy Alta",100%,IF(R241="Alta",80%,IF(R241="Media",60%,IF(R241="Baja",40%,IF(R241="Muy Baja",20%,"")))))</f>
        <v>0.6</v>
      </c>
      <c r="T241" s="994" t="s">
        <v>317</v>
      </c>
      <c r="U241" s="1056">
        <f>IF(T241="Catastrófico",100%,IF(T241="Mayor",80%,IF(T241="Moderado",60%,IF(T241="Menor",40%,IF(T241="Leve",20%,"")))))</f>
        <v>0.2</v>
      </c>
      <c r="V241" s="994" t="s">
        <v>218</v>
      </c>
      <c r="W241" s="1056">
        <f>IF(V241="Catastrófico",100%,IF(V241="Mayor",80%,IF(V241="Moderado",60%,IF(V241="Menor",40%,IF(V241="Leve",20%,"")))))</f>
        <v>0.6</v>
      </c>
      <c r="X241" s="1059" t="str">
        <f>IF(Y241=100%,"Catastrófico",IF(Y241=80%,"Mayor",IF(Y241=60%,"Moderado",IF(Y241=40%,"Menor",IF(Y241=20%,"Leve","")))))</f>
        <v>Moderado</v>
      </c>
      <c r="Y241" s="1056">
        <f>IF(AND(U241="",W241=""),"",MAX(U241,W241))</f>
        <v>0.6</v>
      </c>
      <c r="Z241" s="1056" t="str">
        <f>CONCATENATE(R241,X241)</f>
        <v>MediaModerado</v>
      </c>
      <c r="AA241" s="1047" t="str">
        <f>IF(Z241="Muy AltaLeve","Alto",IF(Z241="Muy AltaMenor","Alto",IF(Z241="Muy AltaModerado","Alto",IF(Z241="Muy AltaMayor","Alto",IF(Z241="Muy AltaCatastrófico","Extremo",IF(Z241="AltaLeve","Moderado",IF(Z241="AltaMenor","Moderado",IF(Z241="AltaModerado","Alto",IF(Z241="AltaMayor","Alto",IF(Z241="AltaCatastrófico","Extremo",IF(Z241="MediaLeve","Moderado",IF(Z241="MediaMenor","Moderado",IF(Z241="MediaModerado","Moderado",IF(Z241="MediaMayor","Alto",IF(Z241="MediaCatastrófico","Extremo",IF(Z241="BajaLeve","Bajo",IF(Z241="BajaMenor","Moderado",IF(Z241="BajaModerado","Moderado",IF(Z241="BajaMayor","Alto",IF(Z241="BajaCatastrófico","Extremo",IF(Z241="Muy BajaLeve","Bajo",IF(Z241="Muy BajaMenor","Bajo",IF(Z241="Muy BajaModerado","Moderado",IF(Z241="Muy BajaMayor","Alto",IF(Z241="Muy BajaCatastrófico","Extremo","")))))))))))))))))))))))))</f>
        <v>Moderado</v>
      </c>
      <c r="AB241" s="97">
        <v>1</v>
      </c>
      <c r="AC241" s="700" t="s">
        <v>857</v>
      </c>
      <c r="AD241" s="286" t="s">
        <v>277</v>
      </c>
      <c r="AE241" s="286" t="s">
        <v>858</v>
      </c>
      <c r="AF241" s="99" t="str">
        <f t="shared" si="36"/>
        <v>Probabilidad</v>
      </c>
      <c r="AG241" s="10" t="s">
        <v>221</v>
      </c>
      <c r="AH241" s="14">
        <f t="shared" si="37"/>
        <v>0.25</v>
      </c>
      <c r="AI241" s="10" t="s">
        <v>222</v>
      </c>
      <c r="AJ241" s="14">
        <f t="shared" si="38"/>
        <v>0.15</v>
      </c>
      <c r="AK241" s="101">
        <f t="shared" si="39"/>
        <v>0.4</v>
      </c>
      <c r="AL241" s="100">
        <f>IFERROR(IF(AF241="Probabilidad",(S241-(+S241*AK241)),IF(AF241="Impacto",S241,"")),"")</f>
        <v>0.36</v>
      </c>
      <c r="AM241" s="100">
        <f>IFERROR(IF(AF241="Impacto",(Y241-(+Y241*AK241)),IF(AF241="Probabilidad",Y241,"")),"")</f>
        <v>0.6</v>
      </c>
      <c r="AN241" s="335" t="s">
        <v>859</v>
      </c>
      <c r="AO241" s="335" t="s">
        <v>291</v>
      </c>
      <c r="AP241" s="335" t="s">
        <v>225</v>
      </c>
      <c r="AQ241" s="335" t="s">
        <v>242</v>
      </c>
      <c r="AR241" s="1062" t="s">
        <v>860</v>
      </c>
      <c r="AS241" s="1050">
        <f>S241</f>
        <v>0.6</v>
      </c>
      <c r="AT241" s="1050">
        <f>IF(AL241="","",MIN(AL241:AL246))</f>
        <v>2.7993599999999997E-2</v>
      </c>
      <c r="AU241" s="1047" t="str">
        <f>IFERROR(IF(AT241="","",IF(AT241&lt;=0.2,"Muy Baja",IF(AT241&lt;=0.4,"Baja",IF(AT241&lt;=0.6,"Media",IF(AT241&lt;=0.8,"Alta","Muy Alta"))))),"")</f>
        <v>Muy Baja</v>
      </c>
      <c r="AV241" s="1050">
        <f>Y241</f>
        <v>0.6</v>
      </c>
      <c r="AW241" s="1050">
        <f>IF(AM241="","",MIN(AM241:AM246))</f>
        <v>0.6</v>
      </c>
      <c r="AX241" s="1047" t="str">
        <f>IFERROR(IF(AW241="","",IF(AW241&lt;=0.2,"Leve",IF(AW241&lt;=0.4,"Menor",IF(AW241&lt;=0.6,"Moderado",IF(AW241&lt;=0.8,"Mayor","Catastrófico"))))),"")</f>
        <v>Moderado</v>
      </c>
      <c r="AY241" s="1047" t="str">
        <f>AA241</f>
        <v>Moderado</v>
      </c>
      <c r="AZ241" s="1047" t="str">
        <f>IFERROR(IF(OR(AND(AU241="Muy Baja",AX241="Leve"),AND(AU241="Muy Baja",AX241="Menor"),AND(AU241="Baja",AX241="Leve")),"Bajo",IF(OR(AND(AU241="Muy baja",AX241="Moderado"),AND(AU241="Baja",AX241="Menor"),AND(AU241="Baja",AX241="Moderado"),AND(AU241="Media",AX241="Leve"),AND(AU241="Media",AX241="Menor"),AND(AU241="Media",AX241="Moderado"),AND(AU241="Alta",AX241="Leve"),AND(AU241="Alta",AX241="Menor")),"Moderado",IF(OR(AND(AU241="Muy Baja",AX241="Mayor"),AND(AU241="Baja",AX241="Mayor"),AND(AU241="Media",AX241="Mayor"),AND(AU241="Alta",AX241="Moderado"),AND(AU241="Alta",AX241="Mayor"),AND(AU241="Muy Alta",AX241="Leve"),AND(AU241="Muy Alta",AX241="Menor"),AND(AU241="Muy Alta",AX241="Moderado"),AND(AU241="Muy Alta",AX241="Mayor")),"Alto",IF(OR(AND(AU241="Muy Baja",AX241="Catastrófico"),AND(AU241="Baja",AX241="Catastrófico"),AND(AU241="Media",AX241="Catastrófico"),AND(AU241="Alta",AX241="Catastrófico"),AND(AU241="Muy Alta",AX241="Catastrófico")),"Extremo","")))),"")</f>
        <v>Moderado</v>
      </c>
      <c r="BA241" s="994" t="s">
        <v>228</v>
      </c>
      <c r="BB241" s="592" t="s">
        <v>861</v>
      </c>
      <c r="BC241" s="592" t="s">
        <v>862</v>
      </c>
      <c r="BD241" s="103">
        <f t="shared" si="34"/>
        <v>4</v>
      </c>
      <c r="BE241" s="9">
        <v>1</v>
      </c>
      <c r="BF241" s="9">
        <v>1</v>
      </c>
      <c r="BG241" s="9">
        <v>1</v>
      </c>
      <c r="BH241" s="9">
        <v>1</v>
      </c>
      <c r="BI241" s="598" t="s">
        <v>863</v>
      </c>
      <c r="BJ241" s="598" t="s">
        <v>864</v>
      </c>
      <c r="BK241" s="46" t="s">
        <v>3062</v>
      </c>
      <c r="BL241" s="46" t="s">
        <v>3063</v>
      </c>
      <c r="BM241" s="732">
        <v>1</v>
      </c>
      <c r="BN241" s="48">
        <v>1</v>
      </c>
      <c r="BO241" s="48"/>
      <c r="BP241" s="48"/>
      <c r="BQ241" s="104">
        <f t="shared" si="35"/>
        <v>2</v>
      </c>
      <c r="BR241" s="128">
        <f t="shared" si="33"/>
        <v>0.5</v>
      </c>
      <c r="BS241" s="710" t="s">
        <v>2491</v>
      </c>
      <c r="BT241" s="851" t="s">
        <v>3066</v>
      </c>
      <c r="BU241" s="997" t="s">
        <v>3072</v>
      </c>
      <c r="BV241" s="1000" t="s">
        <v>2699</v>
      </c>
      <c r="BW241" s="1000" t="s">
        <v>1631</v>
      </c>
      <c r="BX241" s="1000" t="s">
        <v>1631</v>
      </c>
      <c r="BY241" s="1003" t="s">
        <v>3052</v>
      </c>
      <c r="BZ241" s="1003"/>
    </row>
    <row r="242" spans="1:78" ht="149.25" customHeight="1" x14ac:dyDescent="0.2">
      <c r="A242" s="1280"/>
      <c r="B242" s="1087"/>
      <c r="C242" s="1403"/>
      <c r="D242" s="1022"/>
      <c r="E242" s="1025"/>
      <c r="F242" s="1028"/>
      <c r="G242" s="1039"/>
      <c r="H242" s="1031"/>
      <c r="I242" s="995"/>
      <c r="J242" s="1034"/>
      <c r="K242" s="1037"/>
      <c r="L242" s="1039"/>
      <c r="M242" s="1070"/>
      <c r="N242" s="1039"/>
      <c r="O242" s="1039"/>
      <c r="P242" s="1072"/>
      <c r="Q242" s="1054"/>
      <c r="R242" s="995"/>
      <c r="S242" s="1057"/>
      <c r="T242" s="995"/>
      <c r="U242" s="1057"/>
      <c r="V242" s="995"/>
      <c r="W242" s="1057"/>
      <c r="X242" s="1060"/>
      <c r="Y242" s="1057"/>
      <c r="Z242" s="1057"/>
      <c r="AA242" s="1048"/>
      <c r="AB242" s="150">
        <v>2</v>
      </c>
      <c r="AC242" s="700" t="s">
        <v>865</v>
      </c>
      <c r="AD242" s="286" t="s">
        <v>277</v>
      </c>
      <c r="AE242" s="286" t="s">
        <v>866</v>
      </c>
      <c r="AF242" s="145" t="str">
        <f t="shared" si="36"/>
        <v>Probabilidad</v>
      </c>
      <c r="AG242" s="151" t="s">
        <v>221</v>
      </c>
      <c r="AH242" s="146">
        <f t="shared" si="37"/>
        <v>0.25</v>
      </c>
      <c r="AI242" s="151" t="s">
        <v>222</v>
      </c>
      <c r="AJ242" s="146">
        <f t="shared" si="38"/>
        <v>0.15</v>
      </c>
      <c r="AK242" s="147">
        <f t="shared" si="39"/>
        <v>0.4</v>
      </c>
      <c r="AL242" s="152">
        <f>IFERROR(IF(AND(AF241="Probabilidad",AF242="Probabilidad"),(AL241-(+AL241*AK242)),IF(AF242="Probabilidad",(S241-(+S241*AK242)),IF(AF242="Impacto",AL241,""))),"")</f>
        <v>0.216</v>
      </c>
      <c r="AM242" s="152">
        <f>IFERROR(IF(AND(AF241="Impacto",AF242="Impacto"),(AM241-(+AM241*AK242)),IF(AF242="Impacto",(Y241-(+Y241*AK242)),IF(AF242="Probabilidad",AM241,""))),"")</f>
        <v>0.6</v>
      </c>
      <c r="AN242" s="153" t="s">
        <v>859</v>
      </c>
      <c r="AO242" s="153" t="s">
        <v>291</v>
      </c>
      <c r="AP242" s="153" t="s">
        <v>241</v>
      </c>
      <c r="AQ242" s="153" t="s">
        <v>242</v>
      </c>
      <c r="AR242" s="1031"/>
      <c r="AS242" s="1051"/>
      <c r="AT242" s="1051"/>
      <c r="AU242" s="1048"/>
      <c r="AV242" s="1051"/>
      <c r="AW242" s="1051"/>
      <c r="AX242" s="1048"/>
      <c r="AY242" s="1048"/>
      <c r="AZ242" s="1048"/>
      <c r="BA242" s="995"/>
      <c r="BB242" s="599" t="s">
        <v>867</v>
      </c>
      <c r="BC242" s="599" t="s">
        <v>868</v>
      </c>
      <c r="BD242" s="173">
        <f t="shared" si="34"/>
        <v>4</v>
      </c>
      <c r="BE242" s="149">
        <v>1</v>
      </c>
      <c r="BF242" s="149">
        <v>1</v>
      </c>
      <c r="BG242" s="149">
        <v>1</v>
      </c>
      <c r="BH242" s="149">
        <v>1</v>
      </c>
      <c r="BI242" s="599" t="s">
        <v>863</v>
      </c>
      <c r="BJ242" s="599" t="s">
        <v>864</v>
      </c>
      <c r="BK242" s="789" t="s">
        <v>3064</v>
      </c>
      <c r="BL242" s="789" t="s">
        <v>3065</v>
      </c>
      <c r="BM242" s="730">
        <v>1</v>
      </c>
      <c r="BN242" s="236">
        <v>1</v>
      </c>
      <c r="BO242" s="236"/>
      <c r="BP242" s="791"/>
      <c r="BQ242" s="156">
        <f t="shared" si="35"/>
        <v>2</v>
      </c>
      <c r="BR242" s="157">
        <f t="shared" si="33"/>
        <v>0.5</v>
      </c>
      <c r="BS242" s="304" t="s">
        <v>865</v>
      </c>
      <c r="BT242" s="844" t="s">
        <v>3067</v>
      </c>
      <c r="BU242" s="998"/>
      <c r="BV242" s="1001"/>
      <c r="BW242" s="1001"/>
      <c r="BX242" s="1001"/>
      <c r="BY242" s="1004"/>
      <c r="BZ242" s="1004"/>
    </row>
    <row r="243" spans="1:78" ht="179.25" customHeight="1" x14ac:dyDescent="0.2">
      <c r="A243" s="1280"/>
      <c r="B243" s="1087"/>
      <c r="C243" s="1403"/>
      <c r="D243" s="1022"/>
      <c r="E243" s="1025"/>
      <c r="F243" s="1028"/>
      <c r="G243" s="1039"/>
      <c r="H243" s="1031"/>
      <c r="I243" s="995"/>
      <c r="J243" s="1034"/>
      <c r="K243" s="1037"/>
      <c r="L243" s="1039"/>
      <c r="M243" s="1070"/>
      <c r="N243" s="1039"/>
      <c r="O243" s="1039"/>
      <c r="P243" s="1072"/>
      <c r="Q243" s="1054"/>
      <c r="R243" s="995"/>
      <c r="S243" s="1057"/>
      <c r="T243" s="995"/>
      <c r="U243" s="1057"/>
      <c r="V243" s="995"/>
      <c r="W243" s="1057"/>
      <c r="X243" s="1060"/>
      <c r="Y243" s="1057"/>
      <c r="Z243" s="1057"/>
      <c r="AA243" s="1048"/>
      <c r="AB243" s="150">
        <v>3</v>
      </c>
      <c r="AC243" s="700" t="s">
        <v>869</v>
      </c>
      <c r="AD243" s="286" t="s">
        <v>277</v>
      </c>
      <c r="AE243" s="286" t="s">
        <v>870</v>
      </c>
      <c r="AF243" s="145" t="str">
        <f t="shared" si="36"/>
        <v>Probabilidad</v>
      </c>
      <c r="AG243" s="151" t="s">
        <v>221</v>
      </c>
      <c r="AH243" s="146">
        <f t="shared" si="37"/>
        <v>0.25</v>
      </c>
      <c r="AI243" s="151" t="s">
        <v>222</v>
      </c>
      <c r="AJ243" s="146">
        <f t="shared" si="38"/>
        <v>0.15</v>
      </c>
      <c r="AK243" s="147">
        <f t="shared" si="39"/>
        <v>0.4</v>
      </c>
      <c r="AL243" s="152">
        <f>IFERROR(IF(AND(AF242="Probabilidad",AF243="Probabilidad"),(AL242-(+AL242*AK243)),IF(AND(AF242="Impacto",AF243="Probabilidad"),(AL241-(+AL241*AK243)),IF(AF243="Impacto",AL242,""))),"")</f>
        <v>0.12959999999999999</v>
      </c>
      <c r="AM243" s="152">
        <f>IFERROR(IF(AND(AF242="Impacto",AF243="Impacto"),(AM242-(+AM242*AK243)),IF(AND(AF242="Probabilidad",AF243="Impacto"),(AM241-(+AM241*AK243)),IF(AF243="Probabilidad",AM242,""))),"")</f>
        <v>0.6</v>
      </c>
      <c r="AN243" s="153" t="s">
        <v>859</v>
      </c>
      <c r="AO243" s="153" t="s">
        <v>291</v>
      </c>
      <c r="AP243" s="153" t="s">
        <v>241</v>
      </c>
      <c r="AQ243" s="153" t="s">
        <v>242</v>
      </c>
      <c r="AR243" s="1031"/>
      <c r="AS243" s="1051"/>
      <c r="AT243" s="1051"/>
      <c r="AU243" s="1048"/>
      <c r="AV243" s="1051"/>
      <c r="AW243" s="1051"/>
      <c r="AX243" s="1048"/>
      <c r="AY243" s="1048"/>
      <c r="AZ243" s="1048"/>
      <c r="BA243" s="995"/>
      <c r="BB243" s="130"/>
      <c r="BC243" s="130"/>
      <c r="BD243" s="173" t="str">
        <f t="shared" si="34"/>
        <v/>
      </c>
      <c r="BE243" s="149"/>
      <c r="BF243" s="149"/>
      <c r="BG243" s="149"/>
      <c r="BH243" s="149"/>
      <c r="BI243" s="130"/>
      <c r="BJ243" s="130"/>
      <c r="BK243" s="130"/>
      <c r="BL243" s="130"/>
      <c r="BM243" s="155"/>
      <c r="BN243" s="155"/>
      <c r="BO243" s="155"/>
      <c r="BP243" s="155"/>
      <c r="BQ243" s="156" t="str">
        <f t="shared" si="35"/>
        <v/>
      </c>
      <c r="BR243" s="157" t="str">
        <f t="shared" si="33"/>
        <v/>
      </c>
      <c r="BS243" s="304" t="s">
        <v>869</v>
      </c>
      <c r="BT243" s="844" t="s">
        <v>3068</v>
      </c>
      <c r="BU243" s="998"/>
      <c r="BV243" s="1001"/>
      <c r="BW243" s="1001"/>
      <c r="BX243" s="1001"/>
      <c r="BY243" s="1004"/>
      <c r="BZ243" s="1004"/>
    </row>
    <row r="244" spans="1:78" ht="143.25" customHeight="1" x14ac:dyDescent="0.2">
      <c r="A244" s="1280"/>
      <c r="B244" s="1087"/>
      <c r="C244" s="1403"/>
      <c r="D244" s="1022"/>
      <c r="E244" s="1025"/>
      <c r="F244" s="1028"/>
      <c r="G244" s="1039"/>
      <c r="H244" s="1031"/>
      <c r="I244" s="995"/>
      <c r="J244" s="1034"/>
      <c r="K244" s="1037"/>
      <c r="L244" s="1039"/>
      <c r="M244" s="1070"/>
      <c r="N244" s="1039"/>
      <c r="O244" s="1039"/>
      <c r="P244" s="1072"/>
      <c r="Q244" s="1054"/>
      <c r="R244" s="995"/>
      <c r="S244" s="1057"/>
      <c r="T244" s="995"/>
      <c r="U244" s="1057"/>
      <c r="V244" s="995"/>
      <c r="W244" s="1057"/>
      <c r="X244" s="1060"/>
      <c r="Y244" s="1057"/>
      <c r="Z244" s="1057"/>
      <c r="AA244" s="1048"/>
      <c r="AB244" s="150">
        <v>4</v>
      </c>
      <c r="AC244" s="700" t="s">
        <v>871</v>
      </c>
      <c r="AD244" s="286" t="s">
        <v>277</v>
      </c>
      <c r="AE244" s="286" t="s">
        <v>872</v>
      </c>
      <c r="AF244" s="145" t="str">
        <f t="shared" si="36"/>
        <v>Probabilidad</v>
      </c>
      <c r="AG244" s="151" t="s">
        <v>221</v>
      </c>
      <c r="AH244" s="146">
        <f t="shared" si="37"/>
        <v>0.25</v>
      </c>
      <c r="AI244" s="151" t="s">
        <v>222</v>
      </c>
      <c r="AJ244" s="146">
        <f t="shared" si="38"/>
        <v>0.15</v>
      </c>
      <c r="AK244" s="147">
        <f t="shared" si="39"/>
        <v>0.4</v>
      </c>
      <c r="AL244" s="152">
        <f>IFERROR(IF(AND(AF243="Probabilidad",AF244="Probabilidad"),(AL243-(+AL243*AK244)),IF(AND(AF243="Impacto",AF244="Probabilidad"),(AL242-(+AL242*AK244)),IF(AF244="Impacto",AL243,""))),"")</f>
        <v>7.7759999999999996E-2</v>
      </c>
      <c r="AM244" s="152">
        <f>IFERROR(IF(AND(AF243="Impacto",AF244="Impacto"),(AM243-(+AM243*AK244)),IF(AND(AF243="Probabilidad",AF244="Impacto"),(AM242-(+AM242*AK244)),IF(AF244="Probabilidad",AM243,""))),"")</f>
        <v>0.6</v>
      </c>
      <c r="AN244" s="153" t="s">
        <v>859</v>
      </c>
      <c r="AO244" s="153" t="s">
        <v>291</v>
      </c>
      <c r="AP244" s="153" t="s">
        <v>241</v>
      </c>
      <c r="AQ244" s="153" t="s">
        <v>242</v>
      </c>
      <c r="AR244" s="1031"/>
      <c r="AS244" s="1051"/>
      <c r="AT244" s="1051"/>
      <c r="AU244" s="1048"/>
      <c r="AV244" s="1051"/>
      <c r="AW244" s="1051"/>
      <c r="AX244" s="1048"/>
      <c r="AY244" s="1048"/>
      <c r="AZ244" s="1048"/>
      <c r="BA244" s="995"/>
      <c r="BB244" s="130"/>
      <c r="BC244" s="130"/>
      <c r="BD244" s="173" t="str">
        <f t="shared" si="34"/>
        <v/>
      </c>
      <c r="BE244" s="149"/>
      <c r="BF244" s="149"/>
      <c r="BG244" s="149"/>
      <c r="BH244" s="149"/>
      <c r="BI244" s="130"/>
      <c r="BJ244" s="130"/>
      <c r="BK244" s="130"/>
      <c r="BL244" s="130"/>
      <c r="BM244" s="155"/>
      <c r="BN244" s="155"/>
      <c r="BO244" s="155"/>
      <c r="BP244" s="155"/>
      <c r="BQ244" s="156" t="str">
        <f t="shared" si="35"/>
        <v/>
      </c>
      <c r="BR244" s="157" t="str">
        <f t="shared" si="33"/>
        <v/>
      </c>
      <c r="BS244" s="304" t="s">
        <v>871</v>
      </c>
      <c r="BT244" s="844" t="s">
        <v>3069</v>
      </c>
      <c r="BU244" s="998"/>
      <c r="BV244" s="1001"/>
      <c r="BW244" s="1001"/>
      <c r="BX244" s="1001"/>
      <c r="BY244" s="1004"/>
      <c r="BZ244" s="1004"/>
    </row>
    <row r="245" spans="1:78" ht="110.25" customHeight="1" x14ac:dyDescent="0.2">
      <c r="A245" s="1280"/>
      <c r="B245" s="1087"/>
      <c r="C245" s="1403"/>
      <c r="D245" s="1022"/>
      <c r="E245" s="1025"/>
      <c r="F245" s="1028"/>
      <c r="G245" s="1039"/>
      <c r="H245" s="1031"/>
      <c r="I245" s="995"/>
      <c r="J245" s="1034"/>
      <c r="K245" s="1037"/>
      <c r="L245" s="1039"/>
      <c r="M245" s="1070"/>
      <c r="N245" s="1039"/>
      <c r="O245" s="1039"/>
      <c r="P245" s="1072"/>
      <c r="Q245" s="1054"/>
      <c r="R245" s="995"/>
      <c r="S245" s="1057"/>
      <c r="T245" s="995"/>
      <c r="U245" s="1057"/>
      <c r="V245" s="995"/>
      <c r="W245" s="1057"/>
      <c r="X245" s="1060"/>
      <c r="Y245" s="1057"/>
      <c r="Z245" s="1057"/>
      <c r="AA245" s="1048"/>
      <c r="AB245" s="150">
        <v>5</v>
      </c>
      <c r="AC245" s="700" t="s">
        <v>873</v>
      </c>
      <c r="AD245" s="286" t="s">
        <v>277</v>
      </c>
      <c r="AE245" s="286" t="s">
        <v>874</v>
      </c>
      <c r="AF245" s="145" t="str">
        <f t="shared" si="36"/>
        <v>Probabilidad</v>
      </c>
      <c r="AG245" s="151" t="s">
        <v>221</v>
      </c>
      <c r="AH245" s="146">
        <f t="shared" si="37"/>
        <v>0.25</v>
      </c>
      <c r="AI245" s="151" t="s">
        <v>222</v>
      </c>
      <c r="AJ245" s="146">
        <f t="shared" si="38"/>
        <v>0.15</v>
      </c>
      <c r="AK245" s="147">
        <f t="shared" si="39"/>
        <v>0.4</v>
      </c>
      <c r="AL245" s="152">
        <f>IFERROR(IF(AND(AF244="Probabilidad",AF245="Probabilidad"),(AL244-(+AL244*AK245)),IF(AND(AF244="Impacto",AF245="Probabilidad"),(AL243-(+AL243*AK245)),IF(AF245="Impacto",AL244,""))),"")</f>
        <v>4.6655999999999996E-2</v>
      </c>
      <c r="AM245" s="152">
        <f>IFERROR(IF(AND(AF244="Impacto",AF245="Impacto"),(AM244-(+AM244*AK245)),IF(AND(AF244="Probabilidad",AF245="Impacto"),(AM243-(+AM243*AK245)),IF(AF245="Probabilidad",AM244,""))),"")</f>
        <v>0.6</v>
      </c>
      <c r="AN245" s="153" t="s">
        <v>859</v>
      </c>
      <c r="AO245" s="153" t="s">
        <v>291</v>
      </c>
      <c r="AP245" s="153" t="s">
        <v>241</v>
      </c>
      <c r="AQ245" s="153" t="s">
        <v>226</v>
      </c>
      <c r="AR245" s="1031"/>
      <c r="AS245" s="1051"/>
      <c r="AT245" s="1051"/>
      <c r="AU245" s="1048"/>
      <c r="AV245" s="1051"/>
      <c r="AW245" s="1051"/>
      <c r="AX245" s="1048"/>
      <c r="AY245" s="1048"/>
      <c r="AZ245" s="1048"/>
      <c r="BA245" s="995"/>
      <c r="BB245" s="130"/>
      <c r="BC245" s="130"/>
      <c r="BD245" s="173" t="str">
        <f t="shared" si="34"/>
        <v/>
      </c>
      <c r="BE245" s="149"/>
      <c r="BF245" s="149"/>
      <c r="BG245" s="149"/>
      <c r="BH245" s="149"/>
      <c r="BI245" s="130"/>
      <c r="BJ245" s="130"/>
      <c r="BK245" s="130"/>
      <c r="BL245" s="130"/>
      <c r="BM245" s="155"/>
      <c r="BN245" s="155"/>
      <c r="BO245" s="155"/>
      <c r="BP245" s="155"/>
      <c r="BQ245" s="156" t="str">
        <f t="shared" si="35"/>
        <v/>
      </c>
      <c r="BR245" s="157" t="str">
        <f t="shared" si="33"/>
        <v/>
      </c>
      <c r="BS245" s="304" t="s">
        <v>873</v>
      </c>
      <c r="BT245" s="844" t="s">
        <v>3070</v>
      </c>
      <c r="BU245" s="998"/>
      <c r="BV245" s="1001"/>
      <c r="BW245" s="1001"/>
      <c r="BX245" s="1001"/>
      <c r="BY245" s="1004"/>
      <c r="BZ245" s="1004"/>
    </row>
    <row r="246" spans="1:78" ht="168" thickBot="1" x14ac:dyDescent="0.25">
      <c r="A246" s="1280"/>
      <c r="B246" s="1087"/>
      <c r="C246" s="1403"/>
      <c r="D246" s="1023"/>
      <c r="E246" s="1026"/>
      <c r="F246" s="1029"/>
      <c r="G246" s="1040"/>
      <c r="H246" s="1032"/>
      <c r="I246" s="996"/>
      <c r="J246" s="1035"/>
      <c r="K246" s="1038"/>
      <c r="L246" s="1040"/>
      <c r="M246" s="1071"/>
      <c r="N246" s="1040"/>
      <c r="O246" s="1040"/>
      <c r="P246" s="1073"/>
      <c r="Q246" s="1055"/>
      <c r="R246" s="996"/>
      <c r="S246" s="1058"/>
      <c r="T246" s="996"/>
      <c r="U246" s="1058"/>
      <c r="V246" s="996"/>
      <c r="W246" s="1058"/>
      <c r="X246" s="1061"/>
      <c r="Y246" s="1058"/>
      <c r="Z246" s="1058"/>
      <c r="AA246" s="1049"/>
      <c r="AB246" s="162">
        <v>6</v>
      </c>
      <c r="AC246" s="700" t="s">
        <v>875</v>
      </c>
      <c r="AD246" s="286" t="s">
        <v>277</v>
      </c>
      <c r="AE246" s="286" t="s">
        <v>876</v>
      </c>
      <c r="AF246" s="175" t="str">
        <f t="shared" si="36"/>
        <v>Probabilidad</v>
      </c>
      <c r="AG246" s="232" t="s">
        <v>221</v>
      </c>
      <c r="AH246" s="529">
        <f t="shared" si="37"/>
        <v>0.25</v>
      </c>
      <c r="AI246" s="232" t="s">
        <v>222</v>
      </c>
      <c r="AJ246" s="529">
        <f t="shared" si="38"/>
        <v>0.15</v>
      </c>
      <c r="AK246" s="530">
        <f t="shared" si="39"/>
        <v>0.4</v>
      </c>
      <c r="AL246" s="234">
        <f>IFERROR(IF(AND(AF245="Probabilidad",AF246="Probabilidad"),(AL245-(+AL245*AK246)),IF(AND(AF245="Impacto",AF246="Probabilidad"),(AL244-(+AL244*AK246)),IF(AF246="Impacto",AL245,""))),"")</f>
        <v>2.7993599999999997E-2</v>
      </c>
      <c r="AM246" s="234">
        <f>IFERROR(IF(AND(AF245="Impacto",AF246="Impacto"),(AM245-(+AM245*AK246)),IF(AND(AF245="Probabilidad",AF246="Impacto"),(AM244-(+AM244*AK246)),IF(AF246="Probabilidad",AM245,""))),"")</f>
        <v>0.6</v>
      </c>
      <c r="AN246" s="51" t="s">
        <v>859</v>
      </c>
      <c r="AO246" s="126" t="s">
        <v>291</v>
      </c>
      <c r="AP246" s="51" t="s">
        <v>241</v>
      </c>
      <c r="AQ246" s="51" t="s">
        <v>226</v>
      </c>
      <c r="AR246" s="1032"/>
      <c r="AS246" s="1052"/>
      <c r="AT246" s="1052"/>
      <c r="AU246" s="1049"/>
      <c r="AV246" s="1052"/>
      <c r="AW246" s="1052"/>
      <c r="AX246" s="1049"/>
      <c r="AY246" s="1049"/>
      <c r="AZ246" s="1049"/>
      <c r="BA246" s="996"/>
      <c r="BB246" s="167"/>
      <c r="BC246" s="167"/>
      <c r="BD246" s="176" t="str">
        <f t="shared" si="34"/>
        <v/>
      </c>
      <c r="BE246" s="160"/>
      <c r="BF246" s="160"/>
      <c r="BG246" s="160"/>
      <c r="BH246" s="160"/>
      <c r="BI246" s="167"/>
      <c r="BJ246" s="167"/>
      <c r="BK246" s="167"/>
      <c r="BL246" s="167"/>
      <c r="BM246" s="168"/>
      <c r="BN246" s="168"/>
      <c r="BO246" s="168"/>
      <c r="BP246" s="168"/>
      <c r="BQ246" s="169" t="str">
        <f t="shared" si="35"/>
        <v/>
      </c>
      <c r="BR246" s="170" t="str">
        <f t="shared" si="33"/>
        <v/>
      </c>
      <c r="BS246" s="712" t="s">
        <v>875</v>
      </c>
      <c r="BT246" s="852" t="s">
        <v>3071</v>
      </c>
      <c r="BU246" s="999"/>
      <c r="BV246" s="1002"/>
      <c r="BW246" s="1002"/>
      <c r="BX246" s="1002"/>
      <c r="BY246" s="1005"/>
      <c r="BZ246" s="1005"/>
    </row>
    <row r="247" spans="1:78" ht="136.5" customHeight="1" x14ac:dyDescent="0.2">
      <c r="A247" s="1280"/>
      <c r="B247" s="1087"/>
      <c r="C247" s="1403"/>
      <c r="D247" s="1021" t="s">
        <v>209</v>
      </c>
      <c r="E247" s="1024" t="s">
        <v>809</v>
      </c>
      <c r="F247" s="1027">
        <v>5</v>
      </c>
      <c r="G247" s="1000" t="s">
        <v>877</v>
      </c>
      <c r="H247" s="1030"/>
      <c r="I247" s="994"/>
      <c r="J247" s="1033" t="s">
        <v>878</v>
      </c>
      <c r="K247" s="1036" t="s">
        <v>213</v>
      </c>
      <c r="L247" s="1000" t="s">
        <v>214</v>
      </c>
      <c r="M247" s="1041" t="s">
        <v>879</v>
      </c>
      <c r="N247" s="1000"/>
      <c r="O247" s="1000"/>
      <c r="P247" s="1044" t="s">
        <v>880</v>
      </c>
      <c r="Q247" s="1053">
        <v>1</v>
      </c>
      <c r="R247" s="994" t="s">
        <v>217</v>
      </c>
      <c r="S247" s="1056">
        <f>IF(R247="Muy Alta",100%,IF(R247="Alta",80%,IF(R247="Media",60%,IF(R247="Baja",40%,IF(R247="Muy Baja",20%,"")))))</f>
        <v>0.6</v>
      </c>
      <c r="T247" s="994" t="s">
        <v>317</v>
      </c>
      <c r="U247" s="1056">
        <f>IF(T247="Catastrófico",100%,IF(T247="Mayor",80%,IF(T247="Moderado",60%,IF(T247="Menor",40%,IF(T247="Leve",20%,"")))))</f>
        <v>0.2</v>
      </c>
      <c r="V247" s="994" t="s">
        <v>251</v>
      </c>
      <c r="W247" s="1056">
        <f>IF(V247="Catastrófico",100%,IF(V247="Mayor",80%,IF(V247="Moderado",60%,IF(V247="Menor",40%,IF(V247="Leve",20%,"")))))</f>
        <v>0.4</v>
      </c>
      <c r="X247" s="1059" t="str">
        <f>IF(Y247=100%,"Catastrófico",IF(Y247=80%,"Mayor",IF(Y247=60%,"Moderado",IF(Y247=40%,"Menor",IF(Y247=20%,"Leve","")))))</f>
        <v>Menor</v>
      </c>
      <c r="Y247" s="1056">
        <f>IF(AND(U247="",W247=""),"",MAX(U247,W247))</f>
        <v>0.4</v>
      </c>
      <c r="Z247" s="1056" t="str">
        <f>CONCATENATE(R247,X247)</f>
        <v>MediaMenor</v>
      </c>
      <c r="AA247" s="1047" t="str">
        <f>IF(Z247="Muy AltaLeve","Alto",IF(Z247="Muy AltaMenor","Alto",IF(Z247="Muy AltaModerado","Alto",IF(Z247="Muy AltaMayor","Alto",IF(Z247="Muy AltaCatastrófico","Extremo",IF(Z247="AltaLeve","Moderado",IF(Z247="AltaMenor","Moderado",IF(Z247="AltaModerado","Alto",IF(Z247="AltaMayor","Alto",IF(Z247="AltaCatastrófico","Extremo",IF(Z247="MediaLeve","Moderado",IF(Z247="MediaMenor","Moderado",IF(Z247="MediaModerado","Moderado",IF(Z247="MediaMayor","Alto",IF(Z247="MediaCatastrófico","Extremo",IF(Z247="BajaLeve","Bajo",IF(Z247="BajaMenor","Moderado",IF(Z247="BajaModerado","Moderado",IF(Z247="BajaMayor","Alto",IF(Z247="BajaCatastrófico","Extremo",IF(Z247="Muy BajaLeve","Bajo",IF(Z247="Muy BajaMenor","Bajo",IF(Z247="Muy BajaModerado","Moderado",IF(Z247="Muy BajaMayor","Alto",IF(Z247="Muy BajaCatastrófico","Extremo","")))))))))))))))))))))))))</f>
        <v>Moderado</v>
      </c>
      <c r="AB247" s="97">
        <v>1</v>
      </c>
      <c r="AC247" s="302" t="s">
        <v>881</v>
      </c>
      <c r="AD247" s="9" t="s">
        <v>271</v>
      </c>
      <c r="AE247" s="9" t="s">
        <v>882</v>
      </c>
      <c r="AF247" s="231" t="str">
        <f t="shared" si="36"/>
        <v>Probabilidad</v>
      </c>
      <c r="AG247" s="10" t="s">
        <v>221</v>
      </c>
      <c r="AH247" s="14">
        <f t="shared" si="37"/>
        <v>0.25</v>
      </c>
      <c r="AI247" s="10" t="s">
        <v>222</v>
      </c>
      <c r="AJ247" s="14">
        <f t="shared" si="38"/>
        <v>0.15</v>
      </c>
      <c r="AK247" s="101">
        <f t="shared" si="39"/>
        <v>0.4</v>
      </c>
      <c r="AL247" s="100">
        <f>IFERROR(IF(AF247="Probabilidad",(S247-(+S247*AK247)),IF(AF247="Impacto",S247,"")),"")</f>
        <v>0.36</v>
      </c>
      <c r="AM247" s="100">
        <f>IFERROR(IF(AF247="Impacto",(Y247-(+Y247*AK247)),IF(AF247="Probabilidad",Y247,"")),"")</f>
        <v>0.4</v>
      </c>
      <c r="AN247" s="50" t="s">
        <v>223</v>
      </c>
      <c r="AO247" s="50" t="s">
        <v>291</v>
      </c>
      <c r="AP247" s="50" t="s">
        <v>241</v>
      </c>
      <c r="AQ247" s="50" t="s">
        <v>226</v>
      </c>
      <c r="AR247" s="1062" t="s">
        <v>883</v>
      </c>
      <c r="AS247" s="1050">
        <f>S247</f>
        <v>0.6</v>
      </c>
      <c r="AT247" s="1050">
        <f>IF(AL247="","",MIN(AL247:AL252))</f>
        <v>0.18</v>
      </c>
      <c r="AU247" s="1047" t="str">
        <f>IFERROR(IF(AT247="","",IF(AT247&lt;=0.2,"Muy Baja",IF(AT247&lt;=0.4,"Baja",IF(AT247&lt;=0.6,"Media",IF(AT247&lt;=0.8,"Alta","Muy Alta"))))),"")</f>
        <v>Muy Baja</v>
      </c>
      <c r="AV247" s="1050">
        <f>Y247</f>
        <v>0.4</v>
      </c>
      <c r="AW247" s="1050">
        <f>IF(AM247="","",MIN(AM247:AM252))</f>
        <v>0.4</v>
      </c>
      <c r="AX247" s="1047" t="str">
        <f>IFERROR(IF(AW247="","",IF(AW247&lt;=0.2,"Leve",IF(AW247&lt;=0.4,"Menor",IF(AW247&lt;=0.6,"Moderado",IF(AW247&lt;=0.8,"Mayor","Catastrófico"))))),"")</f>
        <v>Menor</v>
      </c>
      <c r="AY247" s="1047" t="str">
        <f>AA247</f>
        <v>Moderado</v>
      </c>
      <c r="AZ247" s="1047" t="str">
        <f>IFERROR(IF(OR(AND(AU247="Muy Baja",AX247="Leve"),AND(AU247="Muy Baja",AX247="Menor"),AND(AU247="Baja",AX247="Leve")),"Bajo",IF(OR(AND(AU247="Muy baja",AX247="Moderado"),AND(AU247="Baja",AX247="Menor"),AND(AU247="Baja",AX247="Moderado"),AND(AU247="Media",AX247="Leve"),AND(AU247="Media",AX247="Menor"),AND(AU247="Media",AX247="Moderado"),AND(AU247="Alta",AX247="Leve"),AND(AU247="Alta",AX247="Menor")),"Moderado",IF(OR(AND(AU247="Muy Baja",AX247="Mayor"),AND(AU247="Baja",AX247="Mayor"),AND(AU247="Media",AX247="Mayor"),AND(AU247="Alta",AX247="Moderado"),AND(AU247="Alta",AX247="Mayor"),AND(AU247="Muy Alta",AX247="Leve"),AND(AU247="Muy Alta",AX247="Menor"),AND(AU247="Muy Alta",AX247="Moderado"),AND(AU247="Muy Alta",AX247="Mayor")),"Alto",IF(OR(AND(AU247="Muy Baja",AX247="Catastrófico"),AND(AU247="Baja",AX247="Catastrófico"),AND(AU247="Media",AX247="Catastrófico"),AND(AU247="Alta",AX247="Catastrófico"),AND(AU247="Muy Alta",AX247="Catastrófico")),"Extremo","")))),"")</f>
        <v>Bajo</v>
      </c>
      <c r="BA247" s="994" t="s">
        <v>255</v>
      </c>
      <c r="BB247" s="46"/>
      <c r="BC247" s="46"/>
      <c r="BD247" s="103" t="str">
        <f t="shared" si="34"/>
        <v/>
      </c>
      <c r="BE247" s="9"/>
      <c r="BF247" s="9"/>
      <c r="BG247" s="9"/>
      <c r="BH247" s="9"/>
      <c r="BI247" s="46"/>
      <c r="BJ247" s="46"/>
      <c r="BK247" s="46"/>
      <c r="BL247" s="46"/>
      <c r="BM247" s="48"/>
      <c r="BN247" s="48"/>
      <c r="BO247" s="48"/>
      <c r="BP247" s="48"/>
      <c r="BQ247" s="104" t="str">
        <f t="shared" si="35"/>
        <v/>
      </c>
      <c r="BR247" s="128" t="str">
        <f t="shared" si="33"/>
        <v/>
      </c>
      <c r="BS247" s="710" t="s">
        <v>881</v>
      </c>
      <c r="BT247" s="851" t="s">
        <v>3073</v>
      </c>
      <c r="BU247" s="997" t="s">
        <v>3075</v>
      </c>
      <c r="BV247" s="1000" t="s">
        <v>2699</v>
      </c>
      <c r="BW247" s="1000" t="s">
        <v>1631</v>
      </c>
      <c r="BX247" s="1003" t="s">
        <v>1631</v>
      </c>
      <c r="BY247" s="1003" t="s">
        <v>3052</v>
      </c>
      <c r="BZ247" s="1003"/>
    </row>
    <row r="248" spans="1:78" ht="136.5" customHeight="1" x14ac:dyDescent="0.2">
      <c r="A248" s="1280"/>
      <c r="B248" s="1087"/>
      <c r="C248" s="1403"/>
      <c r="D248" s="1022"/>
      <c r="E248" s="1025"/>
      <c r="F248" s="1028"/>
      <c r="G248" s="1039"/>
      <c r="H248" s="1031"/>
      <c r="I248" s="995"/>
      <c r="J248" s="1034"/>
      <c r="K248" s="1037"/>
      <c r="L248" s="1039"/>
      <c r="M248" s="1042"/>
      <c r="N248" s="1039"/>
      <c r="O248" s="1039"/>
      <c r="P248" s="1045"/>
      <c r="Q248" s="1054"/>
      <c r="R248" s="995"/>
      <c r="S248" s="1057"/>
      <c r="T248" s="995"/>
      <c r="U248" s="1057"/>
      <c r="V248" s="995"/>
      <c r="W248" s="1057"/>
      <c r="X248" s="1060"/>
      <c r="Y248" s="1057"/>
      <c r="Z248" s="1057"/>
      <c r="AA248" s="1048"/>
      <c r="AB248" s="150">
        <v>2</v>
      </c>
      <c r="AC248" s="131" t="s">
        <v>884</v>
      </c>
      <c r="AD248" s="149" t="s">
        <v>885</v>
      </c>
      <c r="AE248" s="149" t="s">
        <v>886</v>
      </c>
      <c r="AF248" s="145" t="str">
        <f t="shared" si="36"/>
        <v>Probabilidad</v>
      </c>
      <c r="AG248" s="151" t="s">
        <v>221</v>
      </c>
      <c r="AH248" s="146">
        <f t="shared" si="37"/>
        <v>0.25</v>
      </c>
      <c r="AI248" s="153" t="s">
        <v>734</v>
      </c>
      <c r="AJ248" s="146">
        <f t="shared" si="38"/>
        <v>0.25</v>
      </c>
      <c r="AK248" s="147">
        <f t="shared" si="39"/>
        <v>0.5</v>
      </c>
      <c r="AL248" s="152">
        <f>IFERROR(IF(AND(AF247="Probabilidad",AF248="Probabilidad"),(AL247-(+AL247*AK248)),IF(AF248="Probabilidad",(S247-(+S247*AK248)),IF(AF248="Impacto",AL247,""))),"")</f>
        <v>0.18</v>
      </c>
      <c r="AM248" s="152">
        <f>IFERROR(IF(AND(AF247="Impacto",AF248="Impacto"),(AM247-(+AM247*AK248)),IF(AF248="Impacto",(Y247-(+Y247*AK248)),IF(AF248="Probabilidad",AM247,""))),"")</f>
        <v>0.4</v>
      </c>
      <c r="AN248" s="153" t="s">
        <v>771</v>
      </c>
      <c r="AO248" s="153" t="s">
        <v>291</v>
      </c>
      <c r="AP248" s="153" t="s">
        <v>241</v>
      </c>
      <c r="AQ248" s="153" t="s">
        <v>226</v>
      </c>
      <c r="AR248" s="1031"/>
      <c r="AS248" s="1051"/>
      <c r="AT248" s="1051"/>
      <c r="AU248" s="1048"/>
      <c r="AV248" s="1051"/>
      <c r="AW248" s="1051"/>
      <c r="AX248" s="1048"/>
      <c r="AY248" s="1048"/>
      <c r="AZ248" s="1048"/>
      <c r="BA248" s="995"/>
      <c r="BB248" s="130"/>
      <c r="BC248" s="130"/>
      <c r="BD248" s="173" t="str">
        <f t="shared" si="34"/>
        <v/>
      </c>
      <c r="BE248" s="149"/>
      <c r="BF248" s="149"/>
      <c r="BG248" s="149"/>
      <c r="BH248" s="149"/>
      <c r="BI248" s="130"/>
      <c r="BJ248" s="130"/>
      <c r="BK248" s="130"/>
      <c r="BL248" s="130"/>
      <c r="BM248" s="155"/>
      <c r="BN248" s="155"/>
      <c r="BO248" s="155"/>
      <c r="BP248" s="155"/>
      <c r="BQ248" s="156" t="str">
        <f t="shared" si="35"/>
        <v/>
      </c>
      <c r="BR248" s="157" t="str">
        <f t="shared" si="33"/>
        <v/>
      </c>
      <c r="BS248" s="304" t="s">
        <v>884</v>
      </c>
      <c r="BT248" s="852" t="s">
        <v>3074</v>
      </c>
      <c r="BU248" s="998"/>
      <c r="BV248" s="1001"/>
      <c r="BW248" s="1001"/>
      <c r="BX248" s="1004"/>
      <c r="BY248" s="1004"/>
      <c r="BZ248" s="1004"/>
    </row>
    <row r="249" spans="1:78" ht="16" x14ac:dyDescent="0.2">
      <c r="A249" s="1280"/>
      <c r="B249" s="1087"/>
      <c r="C249" s="1403"/>
      <c r="D249" s="1022"/>
      <c r="E249" s="1025"/>
      <c r="F249" s="1028"/>
      <c r="G249" s="1039"/>
      <c r="H249" s="1031"/>
      <c r="I249" s="995"/>
      <c r="J249" s="1034"/>
      <c r="K249" s="1037"/>
      <c r="L249" s="1039"/>
      <c r="M249" s="1042"/>
      <c r="N249" s="1039"/>
      <c r="O249" s="1039"/>
      <c r="P249" s="1045"/>
      <c r="Q249" s="1054"/>
      <c r="R249" s="995"/>
      <c r="S249" s="1057"/>
      <c r="T249" s="995"/>
      <c r="U249" s="1057"/>
      <c r="V249" s="995"/>
      <c r="W249" s="1057"/>
      <c r="X249" s="1060"/>
      <c r="Y249" s="1057"/>
      <c r="Z249" s="1057"/>
      <c r="AA249" s="1048"/>
      <c r="AB249" s="150">
        <v>3</v>
      </c>
      <c r="AC249" s="149"/>
      <c r="AD249" s="149"/>
      <c r="AE249" s="149"/>
      <c r="AF249" s="145" t="str">
        <f t="shared" si="36"/>
        <v/>
      </c>
      <c r="AG249" s="151"/>
      <c r="AH249" s="146" t="str">
        <f t="shared" si="37"/>
        <v/>
      </c>
      <c r="AI249" s="151"/>
      <c r="AJ249" s="146" t="str">
        <f t="shared" si="38"/>
        <v/>
      </c>
      <c r="AK249" s="147" t="str">
        <f t="shared" si="39"/>
        <v/>
      </c>
      <c r="AL249" s="152" t="str">
        <f>IFERROR(IF(AND(AF248="Probabilidad",AF249="Probabilidad"),(AL248-(+AL248*AK249)),IF(AND(AF248="Impacto",AF249="Probabilidad"),(AL247-(+AL247*AK249)),IF(AF249="Impacto",AL248,""))),"")</f>
        <v/>
      </c>
      <c r="AM249" s="152" t="str">
        <f>IFERROR(IF(AND(AF248="Impacto",AF249="Impacto"),(AM248-(+AM248*AK249)),IF(AND(AF248="Probabilidad",AF249="Impacto"),(AM247-(+AM247*AK249)),IF(AF249="Probabilidad",AM248,""))),"")</f>
        <v/>
      </c>
      <c r="AN249" s="153"/>
      <c r="AO249" s="153"/>
      <c r="AP249" s="153"/>
      <c r="AQ249" s="153"/>
      <c r="AR249" s="1031"/>
      <c r="AS249" s="1051"/>
      <c r="AT249" s="1051"/>
      <c r="AU249" s="1048"/>
      <c r="AV249" s="1051"/>
      <c r="AW249" s="1051"/>
      <c r="AX249" s="1048"/>
      <c r="AY249" s="1048"/>
      <c r="AZ249" s="1048"/>
      <c r="BA249" s="995"/>
      <c r="BB249" s="130"/>
      <c r="BC249" s="130"/>
      <c r="BD249" s="173" t="str">
        <f t="shared" si="34"/>
        <v/>
      </c>
      <c r="BE249" s="149"/>
      <c r="BF249" s="149"/>
      <c r="BG249" s="149"/>
      <c r="BH249" s="149"/>
      <c r="BI249" s="130"/>
      <c r="BJ249" s="130"/>
      <c r="BK249" s="130"/>
      <c r="BL249" s="130"/>
      <c r="BM249" s="155"/>
      <c r="BN249" s="155"/>
      <c r="BO249" s="155"/>
      <c r="BP249" s="155"/>
      <c r="BQ249" s="156" t="str">
        <f t="shared" si="35"/>
        <v/>
      </c>
      <c r="BR249" s="157" t="str">
        <f t="shared" si="33"/>
        <v/>
      </c>
      <c r="BS249" s="304"/>
      <c r="BT249" s="149"/>
      <c r="BU249" s="998"/>
      <c r="BV249" s="1001"/>
      <c r="BW249" s="1001"/>
      <c r="BX249" s="1004"/>
      <c r="BY249" s="1004"/>
      <c r="BZ249" s="1004"/>
    </row>
    <row r="250" spans="1:78" ht="16" x14ac:dyDescent="0.2">
      <c r="A250" s="1280"/>
      <c r="B250" s="1087"/>
      <c r="C250" s="1403"/>
      <c r="D250" s="1022"/>
      <c r="E250" s="1025"/>
      <c r="F250" s="1028"/>
      <c r="G250" s="1039"/>
      <c r="H250" s="1031"/>
      <c r="I250" s="995"/>
      <c r="J250" s="1034"/>
      <c r="K250" s="1037"/>
      <c r="L250" s="1039"/>
      <c r="M250" s="1042"/>
      <c r="N250" s="1039"/>
      <c r="O250" s="1039"/>
      <c r="P250" s="1045"/>
      <c r="Q250" s="1054"/>
      <c r="R250" s="995"/>
      <c r="S250" s="1057"/>
      <c r="T250" s="995"/>
      <c r="U250" s="1057"/>
      <c r="V250" s="995"/>
      <c r="W250" s="1057"/>
      <c r="X250" s="1060"/>
      <c r="Y250" s="1057"/>
      <c r="Z250" s="1057"/>
      <c r="AA250" s="1048"/>
      <c r="AB250" s="150">
        <v>4</v>
      </c>
      <c r="AC250" s="149"/>
      <c r="AD250" s="149"/>
      <c r="AE250" s="149"/>
      <c r="AF250" s="145" t="str">
        <f t="shared" si="36"/>
        <v/>
      </c>
      <c r="AG250" s="151"/>
      <c r="AH250" s="146" t="str">
        <f t="shared" si="37"/>
        <v/>
      </c>
      <c r="AI250" s="151"/>
      <c r="AJ250" s="146" t="str">
        <f t="shared" si="38"/>
        <v/>
      </c>
      <c r="AK250" s="147" t="str">
        <f t="shared" si="39"/>
        <v/>
      </c>
      <c r="AL250" s="152" t="str">
        <f>IFERROR(IF(AND(AF249="Probabilidad",AF250="Probabilidad"),(AL249-(+AL249*AK250)),IF(AND(AF249="Impacto",AF250="Probabilidad"),(AL248-(+AL248*AK250)),IF(AF250="Impacto",AL249,""))),"")</f>
        <v/>
      </c>
      <c r="AM250" s="152" t="str">
        <f>IFERROR(IF(AND(AF249="Impacto",AF250="Impacto"),(AM249-(+AM249*AK250)),IF(AND(AF249="Probabilidad",AF250="Impacto"),(AM248-(+AM248*AK250)),IF(AF250="Probabilidad",AM249,""))),"")</f>
        <v/>
      </c>
      <c r="AN250" s="153"/>
      <c r="AO250" s="153"/>
      <c r="AP250" s="153"/>
      <c r="AQ250" s="153"/>
      <c r="AR250" s="1031"/>
      <c r="AS250" s="1051"/>
      <c r="AT250" s="1051"/>
      <c r="AU250" s="1048"/>
      <c r="AV250" s="1051"/>
      <c r="AW250" s="1051"/>
      <c r="AX250" s="1048"/>
      <c r="AY250" s="1048"/>
      <c r="AZ250" s="1048"/>
      <c r="BA250" s="995"/>
      <c r="BB250" s="130"/>
      <c r="BC250" s="130"/>
      <c r="BD250" s="173" t="str">
        <f t="shared" si="34"/>
        <v/>
      </c>
      <c r="BE250" s="149"/>
      <c r="BF250" s="149"/>
      <c r="BG250" s="149"/>
      <c r="BH250" s="149"/>
      <c r="BI250" s="130"/>
      <c r="BJ250" s="130"/>
      <c r="BK250" s="130"/>
      <c r="BL250" s="130"/>
      <c r="BM250" s="155"/>
      <c r="BN250" s="155"/>
      <c r="BO250" s="155"/>
      <c r="BP250" s="155"/>
      <c r="BQ250" s="156" t="str">
        <f t="shared" si="35"/>
        <v/>
      </c>
      <c r="BR250" s="157" t="str">
        <f t="shared" si="33"/>
        <v/>
      </c>
      <c r="BS250" s="304"/>
      <c r="BT250" s="149"/>
      <c r="BU250" s="998"/>
      <c r="BV250" s="1001"/>
      <c r="BW250" s="1001"/>
      <c r="BX250" s="1004"/>
      <c r="BY250" s="1004"/>
      <c r="BZ250" s="1004"/>
    </row>
    <row r="251" spans="1:78" ht="16" x14ac:dyDescent="0.2">
      <c r="A251" s="1280"/>
      <c r="B251" s="1087"/>
      <c r="C251" s="1403"/>
      <c r="D251" s="1022"/>
      <c r="E251" s="1025"/>
      <c r="F251" s="1028"/>
      <c r="G251" s="1039"/>
      <c r="H251" s="1031"/>
      <c r="I251" s="995"/>
      <c r="J251" s="1034"/>
      <c r="K251" s="1037"/>
      <c r="L251" s="1039"/>
      <c r="M251" s="1042"/>
      <c r="N251" s="1039"/>
      <c r="O251" s="1039"/>
      <c r="P251" s="1045"/>
      <c r="Q251" s="1054"/>
      <c r="R251" s="995"/>
      <c r="S251" s="1057"/>
      <c r="T251" s="995"/>
      <c r="U251" s="1057"/>
      <c r="V251" s="995"/>
      <c r="W251" s="1057"/>
      <c r="X251" s="1060"/>
      <c r="Y251" s="1057"/>
      <c r="Z251" s="1057"/>
      <c r="AA251" s="1048"/>
      <c r="AB251" s="150">
        <v>5</v>
      </c>
      <c r="AC251" s="149"/>
      <c r="AD251" s="149"/>
      <c r="AE251" s="149"/>
      <c r="AF251" s="145" t="str">
        <f t="shared" si="36"/>
        <v/>
      </c>
      <c r="AG251" s="151"/>
      <c r="AH251" s="146" t="str">
        <f t="shared" si="37"/>
        <v/>
      </c>
      <c r="AI251" s="151"/>
      <c r="AJ251" s="146" t="str">
        <f t="shared" si="38"/>
        <v/>
      </c>
      <c r="AK251" s="147" t="str">
        <f t="shared" si="39"/>
        <v/>
      </c>
      <c r="AL251" s="152" t="str">
        <f>IFERROR(IF(AND(AF250="Probabilidad",AF251="Probabilidad"),(AL250-(+AL250*AK251)),IF(AND(AF250="Impacto",AF251="Probabilidad"),(AL249-(+AL249*AK251)),IF(AF251="Impacto",AL250,""))),"")</f>
        <v/>
      </c>
      <c r="AM251" s="152" t="str">
        <f>IFERROR(IF(AND(AF250="Impacto",AF251="Impacto"),(AM250-(+AM250*AK251)),IF(AND(AF250="Probabilidad",AF251="Impacto"),(AM249-(+AM249*AK251)),IF(AF251="Probabilidad",AM250,""))),"")</f>
        <v/>
      </c>
      <c r="AN251" s="153"/>
      <c r="AO251" s="153"/>
      <c r="AP251" s="153"/>
      <c r="AQ251" s="153"/>
      <c r="AR251" s="1031"/>
      <c r="AS251" s="1051"/>
      <c r="AT251" s="1051"/>
      <c r="AU251" s="1048"/>
      <c r="AV251" s="1051"/>
      <c r="AW251" s="1051"/>
      <c r="AX251" s="1048"/>
      <c r="AY251" s="1048"/>
      <c r="AZ251" s="1048"/>
      <c r="BA251" s="995"/>
      <c r="BB251" s="130"/>
      <c r="BC251" s="130"/>
      <c r="BD251" s="173" t="str">
        <f t="shared" si="34"/>
        <v/>
      </c>
      <c r="BE251" s="149"/>
      <c r="BF251" s="149"/>
      <c r="BG251" s="149"/>
      <c r="BH251" s="149"/>
      <c r="BI251" s="130"/>
      <c r="BJ251" s="130"/>
      <c r="BK251" s="130"/>
      <c r="BL251" s="130"/>
      <c r="BM251" s="155"/>
      <c r="BN251" s="155"/>
      <c r="BO251" s="155"/>
      <c r="BP251" s="155"/>
      <c r="BQ251" s="156" t="str">
        <f t="shared" si="35"/>
        <v/>
      </c>
      <c r="BR251" s="157" t="str">
        <f t="shared" si="33"/>
        <v/>
      </c>
      <c r="BS251" s="304"/>
      <c r="BT251" s="149"/>
      <c r="BU251" s="998"/>
      <c r="BV251" s="1001"/>
      <c r="BW251" s="1001"/>
      <c r="BX251" s="1004"/>
      <c r="BY251" s="1004"/>
      <c r="BZ251" s="1004"/>
    </row>
    <row r="252" spans="1:78" ht="17" thickBot="1" x14ac:dyDescent="0.25">
      <c r="A252" s="1280"/>
      <c r="B252" s="1087"/>
      <c r="C252" s="1403"/>
      <c r="D252" s="1023"/>
      <c r="E252" s="1026"/>
      <c r="F252" s="1029"/>
      <c r="G252" s="1040"/>
      <c r="H252" s="1032"/>
      <c r="I252" s="996"/>
      <c r="J252" s="1035"/>
      <c r="K252" s="1038"/>
      <c r="L252" s="1040"/>
      <c r="M252" s="1043"/>
      <c r="N252" s="1040"/>
      <c r="O252" s="1040"/>
      <c r="P252" s="1046"/>
      <c r="Q252" s="1055"/>
      <c r="R252" s="996"/>
      <c r="S252" s="1058"/>
      <c r="T252" s="996"/>
      <c r="U252" s="1058"/>
      <c r="V252" s="996"/>
      <c r="W252" s="1058"/>
      <c r="X252" s="1061"/>
      <c r="Y252" s="1058"/>
      <c r="Z252" s="1058"/>
      <c r="AA252" s="1049"/>
      <c r="AB252" s="162">
        <v>6</v>
      </c>
      <c r="AC252" s="160"/>
      <c r="AD252" s="160"/>
      <c r="AE252" s="160"/>
      <c r="AF252" s="98" t="str">
        <f t="shared" si="36"/>
        <v/>
      </c>
      <c r="AG252" s="239"/>
      <c r="AH252" s="161" t="str">
        <f t="shared" si="37"/>
        <v/>
      </c>
      <c r="AI252" s="239"/>
      <c r="AJ252" s="161" t="str">
        <f t="shared" si="38"/>
        <v/>
      </c>
      <c r="AK252" s="164" t="str">
        <f t="shared" si="39"/>
        <v/>
      </c>
      <c r="AL252" s="152" t="str">
        <f>IFERROR(IF(AND(AF251="Probabilidad",AF252="Probabilidad"),(AL251-(+AL251*AK252)),IF(AND(AF251="Impacto",AF252="Probabilidad"),(AL250-(+AL250*AK252)),IF(AF252="Impacto",AL251,""))),"")</f>
        <v/>
      </c>
      <c r="AM252" s="152" t="str">
        <f>IFERROR(IF(AND(AF251="Impacto",AF252="Impacto"),(AM251-(+AM251*AK252)),IF(AND(AF251="Probabilidad",AF252="Impacto"),(AM250-(+AM250*AK252)),IF(AF252="Probabilidad",AM251,""))),"")</f>
        <v/>
      </c>
      <c r="AN252" s="51"/>
      <c r="AO252" s="51"/>
      <c r="AP252" s="51"/>
      <c r="AQ252" s="51"/>
      <c r="AR252" s="1032"/>
      <c r="AS252" s="1052"/>
      <c r="AT252" s="1052"/>
      <c r="AU252" s="1049"/>
      <c r="AV252" s="1052"/>
      <c r="AW252" s="1052"/>
      <c r="AX252" s="1049"/>
      <c r="AY252" s="1049"/>
      <c r="AZ252" s="1049"/>
      <c r="BA252" s="996"/>
      <c r="BB252" s="167"/>
      <c r="BC252" s="167"/>
      <c r="BD252" s="176" t="str">
        <f t="shared" si="34"/>
        <v/>
      </c>
      <c r="BE252" s="160"/>
      <c r="BF252" s="160"/>
      <c r="BG252" s="160"/>
      <c r="BH252" s="160"/>
      <c r="BI252" s="167"/>
      <c r="BJ252" s="167"/>
      <c r="BK252" s="167"/>
      <c r="BL252" s="167"/>
      <c r="BM252" s="168"/>
      <c r="BN252" s="168"/>
      <c r="BO252" s="168"/>
      <c r="BP252" s="168"/>
      <c r="BQ252" s="169" t="str">
        <f t="shared" si="35"/>
        <v/>
      </c>
      <c r="BR252" s="170" t="str">
        <f t="shared" si="33"/>
        <v/>
      </c>
      <c r="BS252" s="711"/>
      <c r="BT252" s="160"/>
      <c r="BU252" s="999"/>
      <c r="BV252" s="1002"/>
      <c r="BW252" s="1002"/>
      <c r="BX252" s="1005"/>
      <c r="BY252" s="1005"/>
      <c r="BZ252" s="1005"/>
    </row>
    <row r="253" spans="1:78" ht="167" x14ac:dyDescent="0.2">
      <c r="A253" s="1280"/>
      <c r="B253" s="1087"/>
      <c r="C253" s="1403"/>
      <c r="D253" s="1021" t="s">
        <v>209</v>
      </c>
      <c r="E253" s="1024" t="s">
        <v>809</v>
      </c>
      <c r="F253" s="1027">
        <v>6</v>
      </c>
      <c r="G253" s="1293" t="s">
        <v>887</v>
      </c>
      <c r="H253" s="1030"/>
      <c r="I253" s="994"/>
      <c r="J253" s="1033" t="s">
        <v>888</v>
      </c>
      <c r="K253" s="1030" t="s">
        <v>313</v>
      </c>
      <c r="L253" s="1293" t="s">
        <v>214</v>
      </c>
      <c r="M253" s="1041" t="s">
        <v>889</v>
      </c>
      <c r="N253" s="1000"/>
      <c r="O253" s="1000"/>
      <c r="P253" s="1063" t="s">
        <v>890</v>
      </c>
      <c r="Q253" s="1077">
        <v>1</v>
      </c>
      <c r="R253" s="994" t="s">
        <v>269</v>
      </c>
      <c r="S253" s="1056">
        <f>IF(R253="Muy Alta",100%,IF(R253="Alta",80%,IF(R253="Media",60%,IF(R253="Baja",40%,IF(R253="Muy Baja",20%,"")))))</f>
        <v>0.2</v>
      </c>
      <c r="T253" s="994" t="s">
        <v>317</v>
      </c>
      <c r="U253" s="1056">
        <f>IF(T253="Catastrófico",100%,IF(T253="Mayor",80%,IF(T253="Moderado",60%,IF(T253="Menor",40%,IF(T253="Leve",20%,"")))))</f>
        <v>0.2</v>
      </c>
      <c r="V253" s="994" t="s">
        <v>317</v>
      </c>
      <c r="W253" s="1056">
        <f>IF(V253="Catastrófico",100%,IF(V253="Mayor",80%,IF(V253="Moderado",60%,IF(V253="Menor",40%,IF(V253="Leve",20%,"")))))</f>
        <v>0.2</v>
      </c>
      <c r="X253" s="1059" t="str">
        <f>IF(Y253=100%,"Catastrófico",IF(Y253=80%,"Mayor",IF(Y253=60%,"Moderado",IF(Y253=40%,"Menor",IF(Y253=20%,"Leve","")))))</f>
        <v>Leve</v>
      </c>
      <c r="Y253" s="1056">
        <f>IF(AND(U253="",W253=""),"",MAX(U253,W253))</f>
        <v>0.2</v>
      </c>
      <c r="Z253" s="1056" t="str">
        <f>CONCATENATE(R253,X253)</f>
        <v>Muy BajaLeve</v>
      </c>
      <c r="AA253" s="1047" t="str">
        <f>IF(Z253="Muy AltaLeve","Alto",IF(Z253="Muy AltaMenor","Alto",IF(Z253="Muy AltaModerado","Alto",IF(Z253="Muy AltaMayor","Alto",IF(Z253="Muy AltaCatastrófico","Extremo",IF(Z253="AltaLeve","Moderado",IF(Z253="AltaMenor","Moderado",IF(Z253="AltaModerado","Alto",IF(Z253="AltaMayor","Alto",IF(Z253="AltaCatastrófico","Extremo",IF(Z253="MediaLeve","Moderado",IF(Z253="MediaMenor","Moderado",IF(Z253="MediaModerado","Moderado",IF(Z253="MediaMayor","Alto",IF(Z253="MediaCatastrófico","Extremo",IF(Z253="BajaLeve","Bajo",IF(Z253="BajaMenor","Moderado",IF(Z253="BajaModerado","Moderado",IF(Z253="BajaMayor","Alto",IF(Z253="BajaCatastrófico","Extremo",IF(Z253="Muy BajaLeve","Bajo",IF(Z253="Muy BajaMenor","Bajo",IF(Z253="Muy BajaModerado","Moderado",IF(Z253="Muy BajaMayor","Alto",IF(Z253="Muy BajaCatastrófico","Extremo","")))))))))))))))))))))))))</f>
        <v>Bajo</v>
      </c>
      <c r="AB253" s="97">
        <v>1</v>
      </c>
      <c r="AC253" s="9" t="s">
        <v>891</v>
      </c>
      <c r="AD253" s="9" t="s">
        <v>354</v>
      </c>
      <c r="AE253" s="9" t="s">
        <v>892</v>
      </c>
      <c r="AF253" s="99" t="str">
        <f t="shared" si="36"/>
        <v>Probabilidad</v>
      </c>
      <c r="AG253" s="10" t="s">
        <v>221</v>
      </c>
      <c r="AH253" s="14">
        <f t="shared" si="37"/>
        <v>0.25</v>
      </c>
      <c r="AI253" s="10" t="s">
        <v>222</v>
      </c>
      <c r="AJ253" s="14">
        <f t="shared" si="38"/>
        <v>0.15</v>
      </c>
      <c r="AK253" s="101">
        <f t="shared" si="39"/>
        <v>0.4</v>
      </c>
      <c r="AL253" s="100">
        <f>IFERROR(IF(AF253="Probabilidad",(S253-(+S253*AK253)),IF(AF253="Impacto",S253,"")),"")</f>
        <v>0.12</v>
      </c>
      <c r="AM253" s="100">
        <f>IFERROR(IF(AF253="Impacto",(Y253-(+Y253*AK253)),IF(AF253="Probabilidad",Y253,"")),"")</f>
        <v>0.2</v>
      </c>
      <c r="AN253" s="50" t="s">
        <v>223</v>
      </c>
      <c r="AO253" s="50" t="s">
        <v>291</v>
      </c>
      <c r="AP253" s="50" t="s">
        <v>225</v>
      </c>
      <c r="AQ253" s="50" t="s">
        <v>242</v>
      </c>
      <c r="AR253" s="1062" t="s">
        <v>893</v>
      </c>
      <c r="AS253" s="1050">
        <f>S253</f>
        <v>0.2</v>
      </c>
      <c r="AT253" s="1050">
        <f>IF(AL253="","",MIN(AL253:AL258))</f>
        <v>0.12</v>
      </c>
      <c r="AU253" s="1047" t="str">
        <f>IFERROR(IF(AT253="","",IF(AT253&lt;=0.2,"Muy Baja",IF(AT253&lt;=0.4,"Baja",IF(AT253&lt;=0.6,"Media",IF(AT253&lt;=0.8,"Alta","Muy Alta"))))),"")</f>
        <v>Muy Baja</v>
      </c>
      <c r="AV253" s="1050">
        <f>Y253</f>
        <v>0.2</v>
      </c>
      <c r="AW253" s="1050">
        <f>IF(AM253="","",MIN(AM253:AM258))</f>
        <v>0.2</v>
      </c>
      <c r="AX253" s="1047" t="str">
        <f>IFERROR(IF(AW253="","",IF(AW253&lt;=0.2,"Leve",IF(AW253&lt;=0.4,"Menor",IF(AW253&lt;=0.6,"Moderado",IF(AW253&lt;=0.8,"Mayor","Catastrófico"))))),"")</f>
        <v>Leve</v>
      </c>
      <c r="AY253" s="1047" t="str">
        <f>AA253</f>
        <v>Bajo</v>
      </c>
      <c r="AZ253" s="1047" t="str">
        <f>IFERROR(IF(OR(AND(AU253="Muy Baja",AX253="Leve"),AND(AU253="Muy Baja",AX253="Menor"),AND(AU253="Baja",AX253="Leve")),"Bajo",IF(OR(AND(AU253="Muy baja",AX253="Moderado"),AND(AU253="Baja",AX253="Menor"),AND(AU253="Baja",AX253="Moderado"),AND(AU253="Media",AX253="Leve"),AND(AU253="Media",AX253="Menor"),AND(AU253="Media",AX253="Moderado"),AND(AU253="Alta",AX253="Leve"),AND(AU253="Alta",AX253="Menor")),"Moderado",IF(OR(AND(AU253="Muy Baja",AX253="Mayor"),AND(AU253="Baja",AX253="Mayor"),AND(AU253="Media",AX253="Mayor"),AND(AU253="Alta",AX253="Moderado"),AND(AU253="Alta",AX253="Mayor"),AND(AU253="Muy Alta",AX253="Leve"),AND(AU253="Muy Alta",AX253="Menor"),AND(AU253="Muy Alta",AX253="Moderado"),AND(AU253="Muy Alta",AX253="Mayor")),"Alto",IF(OR(AND(AU253="Muy Baja",AX253="Catastrófico"),AND(AU253="Baja",AX253="Catastrófico"),AND(AU253="Media",AX253="Catastrófico"),AND(AU253="Alta",AX253="Catastrófico"),AND(AU253="Muy Alta",AX253="Catastrófico")),"Extremo","")))),"")</f>
        <v>Bajo</v>
      </c>
      <c r="BA253" s="994" t="s">
        <v>255</v>
      </c>
      <c r="BB253" s="46"/>
      <c r="BC253" s="46"/>
      <c r="BD253" s="103" t="str">
        <f t="shared" si="34"/>
        <v/>
      </c>
      <c r="BE253" s="9"/>
      <c r="BF253" s="9"/>
      <c r="BG253" s="9"/>
      <c r="BH253" s="9"/>
      <c r="BI253" s="46"/>
      <c r="BJ253" s="46"/>
      <c r="BK253" s="46"/>
      <c r="BL253" s="46"/>
      <c r="BM253" s="48"/>
      <c r="BN253" s="48"/>
      <c r="BO253" s="48"/>
      <c r="BP253" s="48"/>
      <c r="BQ253" s="104" t="str">
        <f t="shared" si="35"/>
        <v/>
      </c>
      <c r="BR253" s="128" t="str">
        <f t="shared" si="33"/>
        <v/>
      </c>
      <c r="BS253" s="710" t="s">
        <v>3077</v>
      </c>
      <c r="BT253" s="9" t="s">
        <v>3076</v>
      </c>
      <c r="BU253" s="997" t="s">
        <v>3078</v>
      </c>
      <c r="BV253" s="1000" t="s">
        <v>2699</v>
      </c>
      <c r="BW253" s="1000" t="s">
        <v>1631</v>
      </c>
      <c r="BX253" s="1003" t="s">
        <v>1631</v>
      </c>
      <c r="BY253" s="1003" t="s">
        <v>3052</v>
      </c>
      <c r="BZ253" s="1003"/>
    </row>
    <row r="254" spans="1:78" ht="16" x14ac:dyDescent="0.2">
      <c r="A254" s="1280"/>
      <c r="B254" s="1087"/>
      <c r="C254" s="1403"/>
      <c r="D254" s="1022"/>
      <c r="E254" s="1025"/>
      <c r="F254" s="1028"/>
      <c r="G254" s="1508"/>
      <c r="H254" s="1031"/>
      <c r="I254" s="995"/>
      <c r="J254" s="1034"/>
      <c r="K254" s="1031"/>
      <c r="L254" s="1508"/>
      <c r="M254" s="1042"/>
      <c r="N254" s="1039"/>
      <c r="O254" s="1039"/>
      <c r="P254" s="1072"/>
      <c r="Q254" s="1078"/>
      <c r="R254" s="995"/>
      <c r="S254" s="1057"/>
      <c r="T254" s="995"/>
      <c r="U254" s="1057"/>
      <c r="V254" s="995"/>
      <c r="W254" s="1057"/>
      <c r="X254" s="1060"/>
      <c r="Y254" s="1057"/>
      <c r="Z254" s="1057"/>
      <c r="AA254" s="1048"/>
      <c r="AB254" s="150">
        <v>2</v>
      </c>
      <c r="AC254" s="149"/>
      <c r="AD254" s="149"/>
      <c r="AE254" s="149"/>
      <c r="AF254" s="145" t="str">
        <f t="shared" si="36"/>
        <v/>
      </c>
      <c r="AG254" s="151"/>
      <c r="AH254" s="146" t="str">
        <f t="shared" si="37"/>
        <v/>
      </c>
      <c r="AI254" s="151"/>
      <c r="AJ254" s="146" t="str">
        <f t="shared" si="38"/>
        <v/>
      </c>
      <c r="AK254" s="147" t="str">
        <f t="shared" si="39"/>
        <v/>
      </c>
      <c r="AL254" s="152" t="str">
        <f>IFERROR(IF(AND(AF253="Probabilidad",AF254="Probabilidad"),(AL253-(+AL253*AK254)),IF(AF254="Probabilidad",(S253-(+S253*AK254)),IF(AF254="Impacto",AL253,""))),"")</f>
        <v/>
      </c>
      <c r="AM254" s="152" t="str">
        <f>IFERROR(IF(AND(AF253="Impacto",AF254="Impacto"),(AM253-(+AM253*AK254)),IF(AF254="Impacto",(Y253-(+Y253*AK254)),IF(AF254="Probabilidad",AM253,""))),"")</f>
        <v/>
      </c>
      <c r="AN254" s="153"/>
      <c r="AO254" s="153"/>
      <c r="AP254" s="153"/>
      <c r="AQ254" s="153"/>
      <c r="AR254" s="1031"/>
      <c r="AS254" s="1051"/>
      <c r="AT254" s="1051"/>
      <c r="AU254" s="1048"/>
      <c r="AV254" s="1051"/>
      <c r="AW254" s="1051"/>
      <c r="AX254" s="1048"/>
      <c r="AY254" s="1048"/>
      <c r="AZ254" s="1048"/>
      <c r="BA254" s="995"/>
      <c r="BB254" s="130"/>
      <c r="BC254" s="130"/>
      <c r="BD254" s="173" t="str">
        <f t="shared" si="34"/>
        <v/>
      </c>
      <c r="BE254" s="149"/>
      <c r="BF254" s="149"/>
      <c r="BG254" s="149"/>
      <c r="BH254" s="149"/>
      <c r="BI254" s="130"/>
      <c r="BJ254" s="130"/>
      <c r="BK254" s="130"/>
      <c r="BL254" s="130"/>
      <c r="BM254" s="155"/>
      <c r="BN254" s="155"/>
      <c r="BO254" s="155"/>
      <c r="BP254" s="155"/>
      <c r="BQ254" s="156" t="str">
        <f t="shared" si="35"/>
        <v/>
      </c>
      <c r="BR254" s="157" t="str">
        <f t="shared" si="33"/>
        <v/>
      </c>
      <c r="BS254" s="304"/>
      <c r="BT254" s="149"/>
      <c r="BU254" s="998"/>
      <c r="BV254" s="1001"/>
      <c r="BW254" s="1001"/>
      <c r="BX254" s="1004"/>
      <c r="BY254" s="1004"/>
      <c r="BZ254" s="1004"/>
    </row>
    <row r="255" spans="1:78" ht="16" x14ac:dyDescent="0.2">
      <c r="A255" s="1280"/>
      <c r="B255" s="1087"/>
      <c r="C255" s="1403"/>
      <c r="D255" s="1022"/>
      <c r="E255" s="1025"/>
      <c r="F255" s="1028"/>
      <c r="G255" s="1508"/>
      <c r="H255" s="1031"/>
      <c r="I255" s="995"/>
      <c r="J255" s="1034"/>
      <c r="K255" s="1031"/>
      <c r="L255" s="1508"/>
      <c r="M255" s="1042"/>
      <c r="N255" s="1039"/>
      <c r="O255" s="1039"/>
      <c r="P255" s="1072"/>
      <c r="Q255" s="1078"/>
      <c r="R255" s="995"/>
      <c r="S255" s="1057"/>
      <c r="T255" s="995"/>
      <c r="U255" s="1057"/>
      <c r="V255" s="995"/>
      <c r="W255" s="1057"/>
      <c r="X255" s="1060"/>
      <c r="Y255" s="1057"/>
      <c r="Z255" s="1057"/>
      <c r="AA255" s="1048"/>
      <c r="AB255" s="150">
        <v>3</v>
      </c>
      <c r="AC255" s="149"/>
      <c r="AD255" s="149"/>
      <c r="AE255" s="149"/>
      <c r="AF255" s="145" t="str">
        <f t="shared" si="36"/>
        <v/>
      </c>
      <c r="AG255" s="151"/>
      <c r="AH255" s="146" t="str">
        <f t="shared" si="37"/>
        <v/>
      </c>
      <c r="AI255" s="151"/>
      <c r="AJ255" s="146" t="str">
        <f t="shared" si="38"/>
        <v/>
      </c>
      <c r="AK255" s="147" t="str">
        <f t="shared" si="39"/>
        <v/>
      </c>
      <c r="AL255" s="152" t="str">
        <f>IFERROR(IF(AND(AF254="Probabilidad",AF255="Probabilidad"),(AL254-(+AL254*AK255)),IF(AND(AF254="Impacto",AF255="Probabilidad"),(AL253-(+AL253*AK255)),IF(AF255="Impacto",AL254,""))),"")</f>
        <v/>
      </c>
      <c r="AM255" s="152" t="str">
        <f>IFERROR(IF(AND(AF254="Impacto",AF255="Impacto"),(AM254-(+AM254*AK255)),IF(AND(AF254="Probabilidad",AF255="Impacto"),(AM253-(+AM253*AK255)),IF(AF255="Probabilidad",AM254,""))),"")</f>
        <v/>
      </c>
      <c r="AN255" s="153"/>
      <c r="AO255" s="153"/>
      <c r="AP255" s="153"/>
      <c r="AQ255" s="153"/>
      <c r="AR255" s="1031"/>
      <c r="AS255" s="1051"/>
      <c r="AT255" s="1051"/>
      <c r="AU255" s="1048"/>
      <c r="AV255" s="1051"/>
      <c r="AW255" s="1051"/>
      <c r="AX255" s="1048"/>
      <c r="AY255" s="1048"/>
      <c r="AZ255" s="1048"/>
      <c r="BA255" s="995"/>
      <c r="BB255" s="130"/>
      <c r="BC255" s="130"/>
      <c r="BD255" s="173" t="str">
        <f t="shared" si="34"/>
        <v/>
      </c>
      <c r="BE255" s="149"/>
      <c r="BF255" s="149"/>
      <c r="BG255" s="149"/>
      <c r="BH255" s="149"/>
      <c r="BI255" s="130"/>
      <c r="BJ255" s="130"/>
      <c r="BK255" s="130"/>
      <c r="BL255" s="130"/>
      <c r="BM255" s="155"/>
      <c r="BN255" s="155"/>
      <c r="BO255" s="155"/>
      <c r="BP255" s="155"/>
      <c r="BQ255" s="156" t="str">
        <f t="shared" si="35"/>
        <v/>
      </c>
      <c r="BR255" s="157" t="str">
        <f t="shared" si="33"/>
        <v/>
      </c>
      <c r="BS255" s="304"/>
      <c r="BT255" s="149"/>
      <c r="BU255" s="998"/>
      <c r="BV255" s="1001"/>
      <c r="BW255" s="1001"/>
      <c r="BX255" s="1004"/>
      <c r="BY255" s="1004"/>
      <c r="BZ255" s="1004"/>
    </row>
    <row r="256" spans="1:78" ht="16" x14ac:dyDescent="0.2">
      <c r="A256" s="1280"/>
      <c r="B256" s="1087"/>
      <c r="C256" s="1403"/>
      <c r="D256" s="1022"/>
      <c r="E256" s="1025"/>
      <c r="F256" s="1028"/>
      <c r="G256" s="1508"/>
      <c r="H256" s="1031"/>
      <c r="I256" s="995"/>
      <c r="J256" s="1034"/>
      <c r="K256" s="1031"/>
      <c r="L256" s="1508"/>
      <c r="M256" s="1042"/>
      <c r="N256" s="1039"/>
      <c r="O256" s="1039"/>
      <c r="P256" s="1072"/>
      <c r="Q256" s="1078"/>
      <c r="R256" s="995"/>
      <c r="S256" s="1057"/>
      <c r="T256" s="995"/>
      <c r="U256" s="1057"/>
      <c r="V256" s="995"/>
      <c r="W256" s="1057"/>
      <c r="X256" s="1060"/>
      <c r="Y256" s="1057"/>
      <c r="Z256" s="1057"/>
      <c r="AA256" s="1048"/>
      <c r="AB256" s="150">
        <v>4</v>
      </c>
      <c r="AC256" s="149"/>
      <c r="AD256" s="149"/>
      <c r="AE256" s="149"/>
      <c r="AF256" s="145" t="str">
        <f t="shared" si="36"/>
        <v/>
      </c>
      <c r="AG256" s="151"/>
      <c r="AH256" s="146" t="str">
        <f t="shared" si="37"/>
        <v/>
      </c>
      <c r="AI256" s="151"/>
      <c r="AJ256" s="146" t="str">
        <f t="shared" si="38"/>
        <v/>
      </c>
      <c r="AK256" s="147" t="str">
        <f t="shared" si="39"/>
        <v/>
      </c>
      <c r="AL256" s="152" t="str">
        <f>IFERROR(IF(AND(AF255="Probabilidad",AF256="Probabilidad"),(AL255-(+AL255*AK256)),IF(AND(AF255="Impacto",AF256="Probabilidad"),(AL254-(+AL254*AK256)),IF(AF256="Impacto",AL255,""))),"")</f>
        <v/>
      </c>
      <c r="AM256" s="152" t="str">
        <f>IFERROR(IF(AND(AF255="Impacto",AF256="Impacto"),(AM255-(+AM255*AK256)),IF(AND(AF255="Probabilidad",AF256="Impacto"),(AM254-(+AM254*AK256)),IF(AF256="Probabilidad",AM255,""))),"")</f>
        <v/>
      </c>
      <c r="AN256" s="153"/>
      <c r="AO256" s="153"/>
      <c r="AP256" s="153"/>
      <c r="AQ256" s="153"/>
      <c r="AR256" s="1031"/>
      <c r="AS256" s="1051"/>
      <c r="AT256" s="1051"/>
      <c r="AU256" s="1048"/>
      <c r="AV256" s="1051"/>
      <c r="AW256" s="1051"/>
      <c r="AX256" s="1048"/>
      <c r="AY256" s="1048"/>
      <c r="AZ256" s="1048"/>
      <c r="BA256" s="995"/>
      <c r="BB256" s="130"/>
      <c r="BC256" s="130"/>
      <c r="BD256" s="173" t="str">
        <f t="shared" si="34"/>
        <v/>
      </c>
      <c r="BE256" s="149"/>
      <c r="BF256" s="149"/>
      <c r="BG256" s="149"/>
      <c r="BH256" s="149"/>
      <c r="BI256" s="130"/>
      <c r="BJ256" s="130"/>
      <c r="BK256" s="130"/>
      <c r="BL256" s="130"/>
      <c r="BM256" s="155"/>
      <c r="BN256" s="155"/>
      <c r="BO256" s="155"/>
      <c r="BP256" s="155"/>
      <c r="BQ256" s="156" t="str">
        <f t="shared" si="35"/>
        <v/>
      </c>
      <c r="BR256" s="157" t="str">
        <f t="shared" si="33"/>
        <v/>
      </c>
      <c r="BS256" s="304"/>
      <c r="BT256" s="149"/>
      <c r="BU256" s="998"/>
      <c r="BV256" s="1001"/>
      <c r="BW256" s="1001"/>
      <c r="BX256" s="1004"/>
      <c r="BY256" s="1004"/>
      <c r="BZ256" s="1004"/>
    </row>
    <row r="257" spans="1:78" ht="16" x14ac:dyDescent="0.2">
      <c r="A257" s="1280"/>
      <c r="B257" s="1087"/>
      <c r="C257" s="1403"/>
      <c r="D257" s="1022"/>
      <c r="E257" s="1025"/>
      <c r="F257" s="1028"/>
      <c r="G257" s="1508"/>
      <c r="H257" s="1031"/>
      <c r="I257" s="995"/>
      <c r="J257" s="1034"/>
      <c r="K257" s="1031"/>
      <c r="L257" s="1508"/>
      <c r="M257" s="1042"/>
      <c r="N257" s="1039"/>
      <c r="O257" s="1039"/>
      <c r="P257" s="1072"/>
      <c r="Q257" s="1078"/>
      <c r="R257" s="995"/>
      <c r="S257" s="1057"/>
      <c r="T257" s="995"/>
      <c r="U257" s="1057"/>
      <c r="V257" s="995"/>
      <c r="W257" s="1057"/>
      <c r="X257" s="1060"/>
      <c r="Y257" s="1057"/>
      <c r="Z257" s="1057"/>
      <c r="AA257" s="1048"/>
      <c r="AB257" s="150">
        <v>5</v>
      </c>
      <c r="AC257" s="149"/>
      <c r="AD257" s="149"/>
      <c r="AE257" s="149"/>
      <c r="AF257" s="145" t="str">
        <f t="shared" si="36"/>
        <v/>
      </c>
      <c r="AG257" s="151"/>
      <c r="AH257" s="146" t="str">
        <f t="shared" si="37"/>
        <v/>
      </c>
      <c r="AI257" s="151"/>
      <c r="AJ257" s="146" t="str">
        <f t="shared" si="38"/>
        <v/>
      </c>
      <c r="AK257" s="147" t="str">
        <f t="shared" si="39"/>
        <v/>
      </c>
      <c r="AL257" s="152" t="str">
        <f>IFERROR(IF(AND(AF256="Probabilidad",AF257="Probabilidad"),(AL256-(+AL256*AK257)),IF(AND(AF256="Impacto",AF257="Probabilidad"),(AL255-(+AL255*AK257)),IF(AF257="Impacto",AL256,""))),"")</f>
        <v/>
      </c>
      <c r="AM257" s="152" t="str">
        <f>IFERROR(IF(AND(AF256="Impacto",AF257="Impacto"),(AM256-(+AM256*AK257)),IF(AND(AF256="Probabilidad",AF257="Impacto"),(AM255-(+AM255*AK257)),IF(AF257="Probabilidad",AM256,""))),"")</f>
        <v/>
      </c>
      <c r="AN257" s="153"/>
      <c r="AO257" s="153"/>
      <c r="AP257" s="153"/>
      <c r="AQ257" s="153"/>
      <c r="AR257" s="1031"/>
      <c r="AS257" s="1051"/>
      <c r="AT257" s="1051"/>
      <c r="AU257" s="1048"/>
      <c r="AV257" s="1051"/>
      <c r="AW257" s="1051"/>
      <c r="AX257" s="1048"/>
      <c r="AY257" s="1048"/>
      <c r="AZ257" s="1048"/>
      <c r="BA257" s="995"/>
      <c r="BB257" s="130"/>
      <c r="BC257" s="130"/>
      <c r="BD257" s="173" t="str">
        <f t="shared" si="34"/>
        <v/>
      </c>
      <c r="BE257" s="149"/>
      <c r="BF257" s="149"/>
      <c r="BG257" s="149"/>
      <c r="BH257" s="149"/>
      <c r="BI257" s="130"/>
      <c r="BJ257" s="130"/>
      <c r="BK257" s="130"/>
      <c r="BL257" s="130"/>
      <c r="BM257" s="155"/>
      <c r="BN257" s="155"/>
      <c r="BO257" s="155"/>
      <c r="BP257" s="155"/>
      <c r="BQ257" s="156" t="str">
        <f t="shared" si="35"/>
        <v/>
      </c>
      <c r="BR257" s="157" t="str">
        <f t="shared" si="33"/>
        <v/>
      </c>
      <c r="BS257" s="304"/>
      <c r="BT257" s="149"/>
      <c r="BU257" s="998"/>
      <c r="BV257" s="1001"/>
      <c r="BW257" s="1001"/>
      <c r="BX257" s="1004"/>
      <c r="BY257" s="1004"/>
      <c r="BZ257" s="1004"/>
    </row>
    <row r="258" spans="1:78" ht="17" thickBot="1" x14ac:dyDescent="0.25">
      <c r="A258" s="1281"/>
      <c r="B258" s="1510"/>
      <c r="C258" s="1511"/>
      <c r="D258" s="1023"/>
      <c r="E258" s="1026"/>
      <c r="F258" s="1029"/>
      <c r="G258" s="1509"/>
      <c r="H258" s="1032"/>
      <c r="I258" s="996"/>
      <c r="J258" s="1035"/>
      <c r="K258" s="1032"/>
      <c r="L258" s="1509"/>
      <c r="M258" s="1043"/>
      <c r="N258" s="1040"/>
      <c r="O258" s="1040"/>
      <c r="P258" s="1073"/>
      <c r="Q258" s="1079"/>
      <c r="R258" s="996"/>
      <c r="S258" s="1058"/>
      <c r="T258" s="996"/>
      <c r="U258" s="1058"/>
      <c r="V258" s="996"/>
      <c r="W258" s="1058"/>
      <c r="X258" s="1061"/>
      <c r="Y258" s="1058"/>
      <c r="Z258" s="1058"/>
      <c r="AA258" s="1049"/>
      <c r="AB258" s="162">
        <v>6</v>
      </c>
      <c r="AC258" s="160"/>
      <c r="AD258" s="160"/>
      <c r="AE258" s="160"/>
      <c r="AF258" s="175" t="str">
        <f t="shared" si="36"/>
        <v/>
      </c>
      <c r="AG258" s="163"/>
      <c r="AH258" s="161" t="str">
        <f t="shared" si="37"/>
        <v/>
      </c>
      <c r="AI258" s="163"/>
      <c r="AJ258" s="161" t="str">
        <f t="shared" si="38"/>
        <v/>
      </c>
      <c r="AK258" s="164" t="str">
        <f t="shared" si="39"/>
        <v/>
      </c>
      <c r="AL258" s="152" t="str">
        <f>IFERROR(IF(AND(AF257="Probabilidad",AF258="Probabilidad"),(AL257-(+AL257*AK258)),IF(AND(AF257="Impacto",AF258="Probabilidad"),(AL256-(+AL256*AK258)),IF(AF258="Impacto",AL257,""))),"")</f>
        <v/>
      </c>
      <c r="AM258" s="152" t="str">
        <f>IFERROR(IF(AND(AF257="Impacto",AF258="Impacto"),(AM257-(+AM257*AK258)),IF(AND(AF257="Probabilidad",AF258="Impacto"),(AM256-(+AM256*AK258)),IF(AF258="Probabilidad",AM257,""))),"")</f>
        <v/>
      </c>
      <c r="AN258" s="51"/>
      <c r="AO258" s="51"/>
      <c r="AP258" s="51"/>
      <c r="AQ258" s="51"/>
      <c r="AR258" s="1032"/>
      <c r="AS258" s="1052"/>
      <c r="AT258" s="1052"/>
      <c r="AU258" s="1049"/>
      <c r="AV258" s="1052"/>
      <c r="AW258" s="1052"/>
      <c r="AX258" s="1049"/>
      <c r="AY258" s="1049"/>
      <c r="AZ258" s="1049"/>
      <c r="BA258" s="996"/>
      <c r="BB258" s="167"/>
      <c r="BC258" s="167"/>
      <c r="BD258" s="176" t="str">
        <f t="shared" si="34"/>
        <v/>
      </c>
      <c r="BE258" s="160"/>
      <c r="BF258" s="160"/>
      <c r="BG258" s="160"/>
      <c r="BH258" s="160"/>
      <c r="BI258" s="167"/>
      <c r="BJ258" s="167"/>
      <c r="BK258" s="167"/>
      <c r="BL258" s="167"/>
      <c r="BM258" s="168"/>
      <c r="BN258" s="168"/>
      <c r="BO258" s="168"/>
      <c r="BP258" s="168"/>
      <c r="BQ258" s="169" t="str">
        <f t="shared" si="35"/>
        <v/>
      </c>
      <c r="BR258" s="170" t="str">
        <f t="shared" si="33"/>
        <v/>
      </c>
      <c r="BS258" s="711"/>
      <c r="BT258" s="160"/>
      <c r="BU258" s="999"/>
      <c r="BV258" s="1002"/>
      <c r="BW258" s="1002"/>
      <c r="BX258" s="1005"/>
      <c r="BY258" s="1005"/>
      <c r="BZ258" s="1005"/>
    </row>
    <row r="259" spans="1:78" ht="171" customHeight="1" x14ac:dyDescent="0.2">
      <c r="A259" s="1144" t="s">
        <v>894</v>
      </c>
      <c r="B259" s="1086" t="s">
        <v>207</v>
      </c>
      <c r="C259" s="1089" t="s">
        <v>895</v>
      </c>
      <c r="D259" s="1021" t="s">
        <v>209</v>
      </c>
      <c r="E259" s="1024" t="s">
        <v>896</v>
      </c>
      <c r="F259" s="1027">
        <v>1</v>
      </c>
      <c r="G259" s="1063" t="s">
        <v>897</v>
      </c>
      <c r="H259" s="1030"/>
      <c r="I259" s="994"/>
      <c r="J259" s="1033" t="s">
        <v>898</v>
      </c>
      <c r="K259" s="1036" t="s">
        <v>313</v>
      </c>
      <c r="L259" s="1000" t="s">
        <v>214</v>
      </c>
      <c r="M259" s="1069" t="s">
        <v>899</v>
      </c>
      <c r="N259" s="1000"/>
      <c r="O259" s="1000"/>
      <c r="P259" s="1063" t="s">
        <v>900</v>
      </c>
      <c r="Q259" s="1077">
        <v>0.85</v>
      </c>
      <c r="R259" s="994" t="s">
        <v>430</v>
      </c>
      <c r="S259" s="1056">
        <f>IF(R259="Muy Alta",100%,IF(R259="Alta",80%,IF(R259="Media",60%,IF(R259="Baja",40%,IF(R259="Muy Baja",20%,"")))))</f>
        <v>1</v>
      </c>
      <c r="T259" s="994" t="s">
        <v>317</v>
      </c>
      <c r="U259" s="1056">
        <f>IF(T259="Catastrófico",100%,IF(T259="Mayor",80%,IF(T259="Moderado",60%,IF(T259="Menor",40%,IF(T259="Leve",20%,"")))))</f>
        <v>0.2</v>
      </c>
      <c r="V259" s="994" t="s">
        <v>317</v>
      </c>
      <c r="W259" s="1056">
        <f>IF(V259="Catastrófico",100%,IF(V259="Mayor",80%,IF(V259="Moderado",60%,IF(V259="Menor",40%,IF(V259="Leve",20%,"")))))</f>
        <v>0.2</v>
      </c>
      <c r="X259" s="1059" t="str">
        <f>IF(Y259=100%,"Catastrófico",IF(Y259=80%,"Mayor",IF(Y259=60%,"Moderado",IF(Y259=40%,"Menor",IF(Y259=20%,"Leve","")))))</f>
        <v>Leve</v>
      </c>
      <c r="Y259" s="1056">
        <f>IF(AND(U259="",W259=""),"",MAX(U259,W259))</f>
        <v>0.2</v>
      </c>
      <c r="Z259" s="1056" t="str">
        <f>CONCATENATE(R259,X259)</f>
        <v>Muy AltaLeve</v>
      </c>
      <c r="AA259" s="1041" t="str">
        <f>IF(Z259="Muy AltaLeve","Alto",IF(Z259="Muy AltaMenor","Alto",IF(Z259="Muy AltaModerado","Alto",IF(Z259="Muy AltaMayor","Alto",IF(Z259="Muy AltaCatastrófico","Extremo",IF(Z259="AltaLeve","Moderado",IF(Z259="AltaMenor","Moderado",IF(Z259="AltaModerado","Alto",IF(Z259="AltaMayor","Alto",IF(Z259="AltaCatastrófico","Extremo",IF(Z259="MediaLeve","Moderado",IF(Z259="MediaMenor","Moderado",IF(Z259="MediaModerado","Moderado",IF(Z259="MediaMayor","Alto",IF(Z259="MediaCatastrófico","Extremo",IF(Z259="BajaLeve","Bajo",IF(Z259="BajaMenor","Moderado",IF(Z259="BajaModerado","Moderado",IF(Z259="BajaMayor","Alto",IF(Z259="BajaCatastrófico","Extremo",IF(Z259="Muy BajaLeve","Bajo",IF(Z259="Muy BajaMenor","Bajo",IF(Z259="Muy BajaModerado","Moderado",IF(Z259="Muy BajaMayor","Alto",IF(Z259="Muy BajaCatastrófico","Extremo","")))))))))))))))))))))))))</f>
        <v>Alto</v>
      </c>
      <c r="AB259" s="97">
        <v>1</v>
      </c>
      <c r="AC259" s="9" t="s">
        <v>901</v>
      </c>
      <c r="AD259" s="9" t="s">
        <v>277</v>
      </c>
      <c r="AE259" s="9" t="s">
        <v>902</v>
      </c>
      <c r="AF259" s="145" t="str">
        <f t="shared" si="36"/>
        <v>Probabilidad</v>
      </c>
      <c r="AG259" s="10" t="s">
        <v>221</v>
      </c>
      <c r="AH259" s="146">
        <f t="shared" si="37"/>
        <v>0.25</v>
      </c>
      <c r="AI259" s="10" t="s">
        <v>222</v>
      </c>
      <c r="AJ259" s="146">
        <f t="shared" si="38"/>
        <v>0.15</v>
      </c>
      <c r="AK259" s="147">
        <f t="shared" si="39"/>
        <v>0.4</v>
      </c>
      <c r="AL259" s="100">
        <f>IFERROR(IF(AF259="Probabilidad",(S259-(+S259*AK259)),IF(AF259="Impacto",S259,"")),"")</f>
        <v>0.6</v>
      </c>
      <c r="AM259" s="100">
        <f>IFERROR(IF(AF259="Impacto",(Y259-(+Y259*AK259)),IF(AF259="Probabilidad",Y259,"")),"")</f>
        <v>0.2</v>
      </c>
      <c r="AN259" s="50" t="s">
        <v>223</v>
      </c>
      <c r="AO259" s="50" t="s">
        <v>443</v>
      </c>
      <c r="AP259" s="50" t="s">
        <v>225</v>
      </c>
      <c r="AQ259" s="50" t="s">
        <v>226</v>
      </c>
      <c r="AR259" s="1062" t="s">
        <v>903</v>
      </c>
      <c r="AS259" s="1050">
        <f>S259</f>
        <v>1</v>
      </c>
      <c r="AT259" s="1050">
        <f>IF(AL259="","",MIN(AL259:AL264))</f>
        <v>0.6</v>
      </c>
      <c r="AU259" s="1047" t="str">
        <f>IFERROR(IF(AT259="","",IF(AT259&lt;=0.2,"Muy Baja",IF(AT259&lt;=0.4,"Baja",IF(AT259&lt;=0.6,"Media",IF(AT259&lt;=0.8,"Alta","Muy Alta"))))),"")</f>
        <v>Media</v>
      </c>
      <c r="AV259" s="1050">
        <f>Y259</f>
        <v>0.2</v>
      </c>
      <c r="AW259" s="1050">
        <f>IF(AM259="","",MIN(AM259:AM264))</f>
        <v>0.11250000000000002</v>
      </c>
      <c r="AX259" s="1047" t="str">
        <f>IFERROR(IF(AW259="","",IF(AW259&lt;=0.2,"Leve",IF(AW259&lt;=0.4,"Menor",IF(AW259&lt;=0.6,"Moderado",IF(AW259&lt;=0.8,"Mayor","Catastrófico"))))),"")</f>
        <v>Leve</v>
      </c>
      <c r="AY259" s="1047" t="str">
        <f>AA259</f>
        <v>Alto</v>
      </c>
      <c r="AZ259" s="1047" t="str">
        <f>IFERROR(IF(OR(AND(AU259="Muy Baja",AX259="Leve"),AND(AU259="Muy Baja",AX259="Menor"),AND(AU259="Baja",AX259="Leve")),"Bajo",IF(OR(AND(AU259="Muy baja",AX259="Moderado"),AND(AU259="Baja",AX259="Menor"),AND(AU259="Baja",AX259="Moderado"),AND(AU259="Media",AX259="Leve"),AND(AU259="Media",AX259="Menor"),AND(AU259="Media",AX259="Moderado"),AND(AU259="Alta",AX259="Leve"),AND(AU259="Alta",AX259="Menor")),"Moderado",IF(OR(AND(AU259="Muy Baja",AX259="Mayor"),AND(AU259="Baja",AX259="Mayor"),AND(AU259="Media",AX259="Mayor"),AND(AU259="Alta",AX259="Moderado"),AND(AU259="Alta",AX259="Mayor"),AND(AU259="Muy Alta",AX259="Leve"),AND(AU259="Muy Alta",AX259="Menor"),AND(AU259="Muy Alta",AX259="Moderado"),AND(AU259="Muy Alta",AX259="Mayor")),"Alto",IF(OR(AND(AU259="Muy Baja",AX259="Catastrófico"),AND(AU259="Baja",AX259="Catastrófico"),AND(AU259="Media",AX259="Catastrófico"),AND(AU259="Alta",AX259="Catastrófico"),AND(AU259="Muy Alta",AX259="Catastrófico")),"Extremo","")))),"")</f>
        <v>Moderado</v>
      </c>
      <c r="BA259" s="994" t="s">
        <v>228</v>
      </c>
      <c r="BB259" s="603" t="s">
        <v>904</v>
      </c>
      <c r="BC259" s="603" t="s">
        <v>905</v>
      </c>
      <c r="BD259" s="102">
        <f>IF(SUM(BE259:BH259)=0,"",SUM(BE259:BH259))</f>
        <v>4</v>
      </c>
      <c r="BE259" s="49">
        <v>1</v>
      </c>
      <c r="BF259" s="49">
        <v>1</v>
      </c>
      <c r="BG259" s="49">
        <v>1</v>
      </c>
      <c r="BH259" s="49">
        <v>1</v>
      </c>
      <c r="BI259" s="46" t="s">
        <v>469</v>
      </c>
      <c r="BJ259" s="46" t="s">
        <v>906</v>
      </c>
      <c r="BK259" s="9" t="s">
        <v>3024</v>
      </c>
      <c r="BL259" s="46" t="s">
        <v>3025</v>
      </c>
      <c r="BM259" s="732">
        <v>1</v>
      </c>
      <c r="BN259" s="48">
        <v>1</v>
      </c>
      <c r="BO259" s="48"/>
      <c r="BP259" s="48"/>
      <c r="BQ259" s="104">
        <f>IF(SUM(BM259:BP259)=0,"",SUM(BM259:BP259))</f>
        <v>2</v>
      </c>
      <c r="BR259" s="128">
        <f t="shared" si="33"/>
        <v>0.5</v>
      </c>
      <c r="BS259" s="710" t="s">
        <v>901</v>
      </c>
      <c r="BT259" s="9" t="s">
        <v>3028</v>
      </c>
      <c r="BU259" s="997" t="s">
        <v>3031</v>
      </c>
      <c r="BV259" s="1063" t="s">
        <v>2699</v>
      </c>
      <c r="BW259" s="1063" t="s">
        <v>1631</v>
      </c>
      <c r="BX259" s="1066" t="s">
        <v>1631</v>
      </c>
      <c r="BY259" s="1066" t="s">
        <v>3032</v>
      </c>
      <c r="BZ259" s="1066"/>
    </row>
    <row r="260" spans="1:78" ht="191.25" customHeight="1" x14ac:dyDescent="0.2">
      <c r="A260" s="1145"/>
      <c r="B260" s="1087"/>
      <c r="C260" s="1090"/>
      <c r="D260" s="1022"/>
      <c r="E260" s="1025"/>
      <c r="F260" s="1028"/>
      <c r="G260" s="1072"/>
      <c r="H260" s="1031"/>
      <c r="I260" s="995"/>
      <c r="J260" s="1034"/>
      <c r="K260" s="1037"/>
      <c r="L260" s="1039"/>
      <c r="M260" s="1070"/>
      <c r="N260" s="1039"/>
      <c r="O260" s="1039"/>
      <c r="P260" s="1072"/>
      <c r="Q260" s="1078"/>
      <c r="R260" s="995"/>
      <c r="S260" s="1057"/>
      <c r="T260" s="995"/>
      <c r="U260" s="1057"/>
      <c r="V260" s="995"/>
      <c r="W260" s="1057"/>
      <c r="X260" s="1060"/>
      <c r="Y260" s="1057"/>
      <c r="Z260" s="1057"/>
      <c r="AA260" s="1042"/>
      <c r="AB260" s="150">
        <v>2</v>
      </c>
      <c r="AC260" s="131" t="s">
        <v>907</v>
      </c>
      <c r="AD260" s="131" t="s">
        <v>271</v>
      </c>
      <c r="AE260" s="149" t="s">
        <v>908</v>
      </c>
      <c r="AF260" s="145" t="str">
        <f t="shared" si="36"/>
        <v>Impacto</v>
      </c>
      <c r="AG260" s="151" t="s">
        <v>264</v>
      </c>
      <c r="AH260" s="146">
        <f t="shared" si="37"/>
        <v>0.1</v>
      </c>
      <c r="AI260" s="151" t="s">
        <v>222</v>
      </c>
      <c r="AJ260" s="146">
        <f t="shared" si="38"/>
        <v>0.15</v>
      </c>
      <c r="AK260" s="147">
        <f t="shared" si="39"/>
        <v>0.25</v>
      </c>
      <c r="AL260" s="152">
        <f>IFERROR(IF(AND(AF259="Probabilidad",AF260="Probabilidad"),(AL259-(+AL259*AK260)),IF(AF260="Probabilidad",(S259-(+S259*AK260)),IF(AF260="Impacto",AL259,""))),"")</f>
        <v>0.6</v>
      </c>
      <c r="AM260" s="152">
        <f>IFERROR(IF(AND(AF259="Impacto",AF260="Impacto"),(AM259-(+AM259*AK260)),IF(AF260="Impacto",(Y259-(+Y259*AK260)),IF(AF260="Probabilidad",AM259,""))),"")</f>
        <v>0.15000000000000002</v>
      </c>
      <c r="AN260" s="153" t="s">
        <v>771</v>
      </c>
      <c r="AO260" s="153" t="s">
        <v>291</v>
      </c>
      <c r="AP260" s="153" t="s">
        <v>241</v>
      </c>
      <c r="AQ260" s="153" t="s">
        <v>226</v>
      </c>
      <c r="AR260" s="1031"/>
      <c r="AS260" s="1051"/>
      <c r="AT260" s="1051"/>
      <c r="AU260" s="1048"/>
      <c r="AV260" s="1051"/>
      <c r="AW260" s="1051"/>
      <c r="AX260" s="1048"/>
      <c r="AY260" s="1048"/>
      <c r="AZ260" s="1048"/>
      <c r="BA260" s="995"/>
      <c r="BB260" s="453" t="s">
        <v>909</v>
      </c>
      <c r="BC260" s="453" t="s">
        <v>910</v>
      </c>
      <c r="BD260" s="148">
        <f t="shared" ref="BD260:BD270" si="40">IF(SUM(BE260:BH260)=0,"",SUM(BE260:BH260))</f>
        <v>4</v>
      </c>
      <c r="BE260" s="154">
        <v>1</v>
      </c>
      <c r="BF260" s="154">
        <v>1</v>
      </c>
      <c r="BG260" s="154">
        <v>1</v>
      </c>
      <c r="BH260" s="154">
        <v>1</v>
      </c>
      <c r="BI260" s="130" t="s">
        <v>469</v>
      </c>
      <c r="BJ260" s="130" t="s">
        <v>906</v>
      </c>
      <c r="BK260" s="774" t="s">
        <v>3026</v>
      </c>
      <c r="BL260" s="789" t="s">
        <v>3027</v>
      </c>
      <c r="BM260" s="823">
        <v>1</v>
      </c>
      <c r="BN260" s="791">
        <v>1</v>
      </c>
      <c r="BO260" s="791"/>
      <c r="BP260" s="791"/>
      <c r="BQ260" s="156">
        <f>IF(SUM(BM260:BP260)=0,"",SUM(BM260:BP260))</f>
        <v>2</v>
      </c>
      <c r="BR260" s="157">
        <f t="shared" si="33"/>
        <v>0.5</v>
      </c>
      <c r="BS260" s="304" t="s">
        <v>907</v>
      </c>
      <c r="BT260" s="149" t="s">
        <v>3029</v>
      </c>
      <c r="BU260" s="998"/>
      <c r="BV260" s="1064"/>
      <c r="BW260" s="1064"/>
      <c r="BX260" s="1067"/>
      <c r="BY260" s="1067"/>
      <c r="BZ260" s="1067"/>
    </row>
    <row r="261" spans="1:78" ht="112.5" customHeight="1" x14ac:dyDescent="0.2">
      <c r="A261" s="1145"/>
      <c r="B261" s="1087"/>
      <c r="C261" s="1090"/>
      <c r="D261" s="1022"/>
      <c r="E261" s="1025"/>
      <c r="F261" s="1028"/>
      <c r="G261" s="1072"/>
      <c r="H261" s="1031"/>
      <c r="I261" s="995"/>
      <c r="J261" s="1034"/>
      <c r="K261" s="1037"/>
      <c r="L261" s="1039"/>
      <c r="M261" s="1070"/>
      <c r="N261" s="1039"/>
      <c r="O261" s="1039"/>
      <c r="P261" s="1072"/>
      <c r="Q261" s="1078"/>
      <c r="R261" s="995"/>
      <c r="S261" s="1057"/>
      <c r="T261" s="995"/>
      <c r="U261" s="1057"/>
      <c r="V261" s="995"/>
      <c r="W261" s="1057"/>
      <c r="X261" s="1060"/>
      <c r="Y261" s="1057"/>
      <c r="Z261" s="1057"/>
      <c r="AA261" s="1042"/>
      <c r="AB261" s="150">
        <v>3</v>
      </c>
      <c r="AC261" s="131" t="s">
        <v>911</v>
      </c>
      <c r="AD261" s="131" t="s">
        <v>277</v>
      </c>
      <c r="AE261" s="131" t="s">
        <v>912</v>
      </c>
      <c r="AF261" s="145" t="str">
        <f t="shared" si="36"/>
        <v>Impacto</v>
      </c>
      <c r="AG261" s="151" t="s">
        <v>264</v>
      </c>
      <c r="AH261" s="146">
        <f t="shared" si="37"/>
        <v>0.1</v>
      </c>
      <c r="AI261" s="151" t="s">
        <v>222</v>
      </c>
      <c r="AJ261" s="146">
        <f t="shared" si="38"/>
        <v>0.15</v>
      </c>
      <c r="AK261" s="147">
        <f t="shared" si="39"/>
        <v>0.25</v>
      </c>
      <c r="AL261" s="152">
        <f>IFERROR(IF(AND(AF260="Probabilidad",AF261="Probabilidad"),(AL260-(+AL260*AK261)),IF(AND(AF260="Impacto",AF261="Probabilidad"),(AL259-(+AL259*AK261)),IF(AF261="Impacto",AL260,""))),"")</f>
        <v>0.6</v>
      </c>
      <c r="AM261" s="152">
        <f>IFERROR(IF(AND(AF260="Impacto",AF261="Impacto"),(AM260-(+AM260*AK261)),IF(AND(AF260="Probabilidad",AF261="Impacto"),(AM259-(+AM259*AK261)),IF(AF261="Probabilidad",AM260,""))),"")</f>
        <v>0.11250000000000002</v>
      </c>
      <c r="AN261" s="153" t="s">
        <v>223</v>
      </c>
      <c r="AO261" s="153" t="s">
        <v>291</v>
      </c>
      <c r="AP261" s="153" t="s">
        <v>225</v>
      </c>
      <c r="AQ261" s="153" t="s">
        <v>226</v>
      </c>
      <c r="AR261" s="1031"/>
      <c r="AS261" s="1051"/>
      <c r="AT261" s="1051"/>
      <c r="AU261" s="1048"/>
      <c r="AV261" s="1051"/>
      <c r="AW261" s="1051"/>
      <c r="AX261" s="1048"/>
      <c r="AY261" s="1048"/>
      <c r="AZ261" s="1048"/>
      <c r="BA261" s="995"/>
      <c r="BB261" s="604"/>
      <c r="BC261" s="604"/>
      <c r="BD261" s="148" t="str">
        <f t="shared" si="40"/>
        <v/>
      </c>
      <c r="BE261" s="154"/>
      <c r="BF261" s="154"/>
      <c r="BG261" s="154"/>
      <c r="BH261" s="154"/>
      <c r="BI261" s="130"/>
      <c r="BJ261" s="130"/>
      <c r="BK261" s="130"/>
      <c r="BL261" s="130"/>
      <c r="BM261" s="155"/>
      <c r="BN261" s="155"/>
      <c r="BO261" s="155"/>
      <c r="BP261" s="155"/>
      <c r="BQ261" s="156" t="str">
        <f t="shared" ref="BQ261:BQ270" si="41">IF(SUM(BM261:BP261)=0,"",SUM(BM261:BP261))</f>
        <v/>
      </c>
      <c r="BR261" s="157" t="str">
        <f t="shared" si="33"/>
        <v/>
      </c>
      <c r="BS261" s="304" t="s">
        <v>911</v>
      </c>
      <c r="BT261" s="149" t="s">
        <v>3030</v>
      </c>
      <c r="BU261" s="998"/>
      <c r="BV261" s="1064"/>
      <c r="BW261" s="1064"/>
      <c r="BX261" s="1067"/>
      <c r="BY261" s="1067"/>
      <c r="BZ261" s="1067"/>
    </row>
    <row r="262" spans="1:78" ht="16" x14ac:dyDescent="0.2">
      <c r="A262" s="1145"/>
      <c r="B262" s="1087"/>
      <c r="C262" s="1090"/>
      <c r="D262" s="1022"/>
      <c r="E262" s="1025"/>
      <c r="F262" s="1028"/>
      <c r="G262" s="1072"/>
      <c r="H262" s="1031"/>
      <c r="I262" s="995"/>
      <c r="J262" s="1034"/>
      <c r="K262" s="1037"/>
      <c r="L262" s="1039"/>
      <c r="M262" s="1070"/>
      <c r="N262" s="1039"/>
      <c r="O262" s="1039"/>
      <c r="P262" s="1072"/>
      <c r="Q262" s="1078"/>
      <c r="R262" s="995"/>
      <c r="S262" s="1057"/>
      <c r="T262" s="995"/>
      <c r="U262" s="1057"/>
      <c r="V262" s="995"/>
      <c r="W262" s="1057"/>
      <c r="X262" s="1060"/>
      <c r="Y262" s="1057"/>
      <c r="Z262" s="1057"/>
      <c r="AA262" s="1042"/>
      <c r="AB262" s="150">
        <v>4</v>
      </c>
      <c r="AC262" s="149"/>
      <c r="AD262" s="149"/>
      <c r="AE262" s="149"/>
      <c r="AF262" s="145" t="str">
        <f t="shared" si="36"/>
        <v/>
      </c>
      <c r="AG262" s="151"/>
      <c r="AH262" s="146" t="str">
        <f t="shared" si="37"/>
        <v/>
      </c>
      <c r="AI262" s="151"/>
      <c r="AJ262" s="146" t="str">
        <f t="shared" si="38"/>
        <v/>
      </c>
      <c r="AK262" s="147" t="str">
        <f t="shared" si="39"/>
        <v/>
      </c>
      <c r="AL262" s="152" t="str">
        <f>IFERROR(IF(AND(AF261="Probabilidad",AF262="Probabilidad"),(AL261-(+AL261*AK262)),IF(AND(AF261="Impacto",AF262="Probabilidad"),(AL260-(+AL260*AK262)),IF(AF262="Impacto",AL261,""))),"")</f>
        <v/>
      </c>
      <c r="AM262" s="152" t="str">
        <f>IFERROR(IF(AND(AF261="Impacto",AF262="Impacto"),(AM261-(+AM261*AK262)),IF(AND(AF261="Probabilidad",AF262="Impacto"),(AM260-(+AM260*AK262)),IF(AF262="Probabilidad",AM261,""))),"")</f>
        <v/>
      </c>
      <c r="AN262" s="153"/>
      <c r="AO262" s="153"/>
      <c r="AP262" s="153"/>
      <c r="AQ262" s="153"/>
      <c r="AR262" s="1031"/>
      <c r="AS262" s="1051"/>
      <c r="AT262" s="1051"/>
      <c r="AU262" s="1048"/>
      <c r="AV262" s="1051"/>
      <c r="AW262" s="1051"/>
      <c r="AX262" s="1048"/>
      <c r="AY262" s="1048"/>
      <c r="AZ262" s="1048"/>
      <c r="BA262" s="995"/>
      <c r="BB262" s="604"/>
      <c r="BC262" s="604"/>
      <c r="BD262" s="148" t="str">
        <f t="shared" si="40"/>
        <v/>
      </c>
      <c r="BE262" s="154"/>
      <c r="BF262" s="154"/>
      <c r="BG262" s="154"/>
      <c r="BH262" s="154"/>
      <c r="BI262" s="130"/>
      <c r="BJ262" s="130"/>
      <c r="BK262" s="130"/>
      <c r="BL262" s="130"/>
      <c r="BM262" s="155"/>
      <c r="BN262" s="155"/>
      <c r="BO262" s="155"/>
      <c r="BP262" s="155"/>
      <c r="BQ262" s="156" t="str">
        <f t="shared" si="41"/>
        <v/>
      </c>
      <c r="BR262" s="157" t="str">
        <f t="shared" si="33"/>
        <v/>
      </c>
      <c r="BS262" s="304"/>
      <c r="BT262" s="149"/>
      <c r="BU262" s="998"/>
      <c r="BV262" s="1064"/>
      <c r="BW262" s="1064"/>
      <c r="BX262" s="1067"/>
      <c r="BY262" s="1067"/>
      <c r="BZ262" s="1067"/>
    </row>
    <row r="263" spans="1:78" ht="16" x14ac:dyDescent="0.2">
      <c r="A263" s="1145"/>
      <c r="B263" s="1087"/>
      <c r="C263" s="1090"/>
      <c r="D263" s="1022"/>
      <c r="E263" s="1025"/>
      <c r="F263" s="1028"/>
      <c r="G263" s="1072"/>
      <c r="H263" s="1031"/>
      <c r="I263" s="995"/>
      <c r="J263" s="1034"/>
      <c r="K263" s="1037"/>
      <c r="L263" s="1039"/>
      <c r="M263" s="1070"/>
      <c r="N263" s="1039"/>
      <c r="O263" s="1039"/>
      <c r="P263" s="1072"/>
      <c r="Q263" s="1078"/>
      <c r="R263" s="995"/>
      <c r="S263" s="1057"/>
      <c r="T263" s="995"/>
      <c r="U263" s="1057"/>
      <c r="V263" s="995"/>
      <c r="W263" s="1057"/>
      <c r="X263" s="1060"/>
      <c r="Y263" s="1057"/>
      <c r="Z263" s="1057"/>
      <c r="AA263" s="1042"/>
      <c r="AB263" s="150">
        <v>5</v>
      </c>
      <c r="AC263" s="158"/>
      <c r="AD263" s="158"/>
      <c r="AE263" s="149"/>
      <c r="AF263" s="145" t="str">
        <f t="shared" si="36"/>
        <v/>
      </c>
      <c r="AG263" s="151"/>
      <c r="AH263" s="146" t="str">
        <f t="shared" si="37"/>
        <v/>
      </c>
      <c r="AI263" s="151"/>
      <c r="AJ263" s="146" t="str">
        <f t="shared" si="38"/>
        <v/>
      </c>
      <c r="AK263" s="147" t="str">
        <f t="shared" si="39"/>
        <v/>
      </c>
      <c r="AL263" s="152" t="str">
        <f>IFERROR(IF(AND(AF262="Probabilidad",AF263="Probabilidad"),(AL262-(+AL262*AK263)),IF(AND(AF262="Impacto",AF263="Probabilidad"),(AL261-(+AL261*AK263)),IF(AF263="Impacto",AL262,""))),"")</f>
        <v/>
      </c>
      <c r="AM263" s="152" t="str">
        <f>IFERROR(IF(AND(AF262="Impacto",AF263="Impacto"),(AM262-(+AM262*AK263)),IF(AND(AF262="Probabilidad",AF263="Impacto"),(AM261-(+AM261*AK263)),IF(AF263="Probabilidad",AM262,""))),"")</f>
        <v/>
      </c>
      <c r="AN263" s="153"/>
      <c r="AO263" s="153"/>
      <c r="AP263" s="153"/>
      <c r="AQ263" s="153"/>
      <c r="AR263" s="1031"/>
      <c r="AS263" s="1051"/>
      <c r="AT263" s="1051"/>
      <c r="AU263" s="1048"/>
      <c r="AV263" s="1051"/>
      <c r="AW263" s="1051"/>
      <c r="AX263" s="1048"/>
      <c r="AY263" s="1048"/>
      <c r="AZ263" s="1048"/>
      <c r="BA263" s="995"/>
      <c r="BB263" s="604"/>
      <c r="BC263" s="604"/>
      <c r="BD263" s="148" t="str">
        <f t="shared" si="40"/>
        <v/>
      </c>
      <c r="BE263" s="154"/>
      <c r="BF263" s="154"/>
      <c r="BG263" s="154"/>
      <c r="BH263" s="154"/>
      <c r="BI263" s="130"/>
      <c r="BJ263" s="130"/>
      <c r="BK263" s="130"/>
      <c r="BL263" s="130"/>
      <c r="BM263" s="155"/>
      <c r="BN263" s="155"/>
      <c r="BO263" s="155"/>
      <c r="BP263" s="155"/>
      <c r="BQ263" s="156" t="str">
        <f t="shared" si="41"/>
        <v/>
      </c>
      <c r="BR263" s="157" t="str">
        <f t="shared" si="33"/>
        <v/>
      </c>
      <c r="BS263" s="304"/>
      <c r="BT263" s="149"/>
      <c r="BU263" s="998"/>
      <c r="BV263" s="1064"/>
      <c r="BW263" s="1064"/>
      <c r="BX263" s="1067"/>
      <c r="BY263" s="1067"/>
      <c r="BZ263" s="1067"/>
    </row>
    <row r="264" spans="1:78" ht="17" thickBot="1" x14ac:dyDescent="0.25">
      <c r="A264" s="1145"/>
      <c r="B264" s="1087"/>
      <c r="C264" s="1090"/>
      <c r="D264" s="1023"/>
      <c r="E264" s="1026"/>
      <c r="F264" s="1029"/>
      <c r="G264" s="1073"/>
      <c r="H264" s="1032"/>
      <c r="I264" s="996"/>
      <c r="J264" s="1035"/>
      <c r="K264" s="1038"/>
      <c r="L264" s="1040"/>
      <c r="M264" s="1071"/>
      <c r="N264" s="1040"/>
      <c r="O264" s="1040"/>
      <c r="P264" s="1073"/>
      <c r="Q264" s="1079"/>
      <c r="R264" s="996"/>
      <c r="S264" s="1058"/>
      <c r="T264" s="996"/>
      <c r="U264" s="1058"/>
      <c r="V264" s="996"/>
      <c r="W264" s="1058"/>
      <c r="X264" s="1061"/>
      <c r="Y264" s="1058"/>
      <c r="Z264" s="1058"/>
      <c r="AA264" s="1043"/>
      <c r="AB264" s="162">
        <v>6</v>
      </c>
      <c r="AC264" s="160"/>
      <c r="AD264" s="160"/>
      <c r="AE264" s="160"/>
      <c r="AF264" s="98" t="str">
        <f t="shared" si="36"/>
        <v/>
      </c>
      <c r="AG264" s="163"/>
      <c r="AH264" s="161" t="str">
        <f t="shared" si="37"/>
        <v/>
      </c>
      <c r="AI264" s="163"/>
      <c r="AJ264" s="161" t="str">
        <f t="shared" si="38"/>
        <v/>
      </c>
      <c r="AK264" s="164" t="str">
        <f t="shared" si="39"/>
        <v/>
      </c>
      <c r="AL264" s="152" t="str">
        <f>IFERROR(IF(AND(AF263="Probabilidad",AF264="Probabilidad"),(AL263-(+AL263*AK264)),IF(AND(AF263="Impacto",AF264="Probabilidad"),(AL262-(+AL262*AK264)),IF(AF264="Impacto",AL263,""))),"")</f>
        <v/>
      </c>
      <c r="AM264" s="152" t="str">
        <f>IFERROR(IF(AND(AF263="Impacto",AF264="Impacto"),(AM263-(+AM263*AK264)),IF(AND(AF263="Probabilidad",AF264="Impacto"),(AM262-(+AM262*AK264)),IF(AF264="Probabilidad",AM263,""))),"")</f>
        <v/>
      </c>
      <c r="AN264" s="126"/>
      <c r="AO264" s="51"/>
      <c r="AP264" s="51"/>
      <c r="AQ264" s="51"/>
      <c r="AR264" s="1032"/>
      <c r="AS264" s="1052"/>
      <c r="AT264" s="1052"/>
      <c r="AU264" s="1049"/>
      <c r="AV264" s="1052"/>
      <c r="AW264" s="1052"/>
      <c r="AX264" s="1049"/>
      <c r="AY264" s="1049"/>
      <c r="AZ264" s="1049"/>
      <c r="BA264" s="996"/>
      <c r="BB264" s="605"/>
      <c r="BC264" s="605"/>
      <c r="BD264" s="159" t="str">
        <f t="shared" si="40"/>
        <v/>
      </c>
      <c r="BE264" s="166"/>
      <c r="BF264" s="166"/>
      <c r="BG264" s="166"/>
      <c r="BH264" s="166"/>
      <c r="BI264" s="167"/>
      <c r="BJ264" s="167"/>
      <c r="BK264" s="167"/>
      <c r="BL264" s="167"/>
      <c r="BM264" s="168"/>
      <c r="BN264" s="168"/>
      <c r="BO264" s="168"/>
      <c r="BP264" s="168"/>
      <c r="BQ264" s="169" t="str">
        <f t="shared" si="41"/>
        <v/>
      </c>
      <c r="BR264" s="170" t="str">
        <f t="shared" si="33"/>
        <v/>
      </c>
      <c r="BS264" s="712"/>
      <c r="BT264" s="160"/>
      <c r="BU264" s="999"/>
      <c r="BV264" s="1065"/>
      <c r="BW264" s="1065"/>
      <c r="BX264" s="1068"/>
      <c r="BY264" s="1068"/>
      <c r="BZ264" s="1068"/>
    </row>
    <row r="265" spans="1:78" ht="169.5" customHeight="1" x14ac:dyDescent="0.2">
      <c r="A265" s="1145"/>
      <c r="B265" s="1087"/>
      <c r="C265" s="1090"/>
      <c r="D265" s="1021" t="s">
        <v>209</v>
      </c>
      <c r="E265" s="1024" t="s">
        <v>896</v>
      </c>
      <c r="F265" s="1027">
        <v>2</v>
      </c>
      <c r="G265" s="1000" t="s">
        <v>913</v>
      </c>
      <c r="H265" s="1030"/>
      <c r="I265" s="994"/>
      <c r="J265" s="1033" t="s">
        <v>914</v>
      </c>
      <c r="K265" s="1036" t="s">
        <v>313</v>
      </c>
      <c r="L265" s="1000" t="s">
        <v>214</v>
      </c>
      <c r="M265" s="1069" t="s">
        <v>915</v>
      </c>
      <c r="N265" s="1000"/>
      <c r="O265" s="1000"/>
      <c r="P265" s="1063" t="s">
        <v>916</v>
      </c>
      <c r="Q265" s="1077">
        <v>0</v>
      </c>
      <c r="R265" s="994" t="s">
        <v>430</v>
      </c>
      <c r="S265" s="1056">
        <f>IF(R265="Muy Alta",100%,IF(R265="Alta",80%,IF(R265="Media",60%,IF(R265="Baja",40%,IF(R265="Muy Baja",20%,"")))))</f>
        <v>1</v>
      </c>
      <c r="T265" s="994" t="s">
        <v>251</v>
      </c>
      <c r="U265" s="1056">
        <f>IF(T265="Catastrófico",100%,IF(T265="Mayor",80%,IF(T265="Moderado",60%,IF(T265="Menor",40%,IF(T265="Leve",20%,"")))))</f>
        <v>0.4</v>
      </c>
      <c r="V265" s="994" t="s">
        <v>251</v>
      </c>
      <c r="W265" s="1056">
        <f>IF(V265="Catastrófico",100%,IF(V265="Mayor",80%,IF(V265="Moderado",60%,IF(V265="Menor",40%,IF(V265="Leve",20%,"")))))</f>
        <v>0.4</v>
      </c>
      <c r="X265" s="1059" t="str">
        <f>IF(Y265=100%,"Catastrófico",IF(Y265=80%,"Mayor",IF(Y265=60%,"Moderado",IF(Y265=40%,"Menor",IF(Y265=20%,"Leve","")))))</f>
        <v>Menor</v>
      </c>
      <c r="Y265" s="1056">
        <f>IF(AND(U265="",W265=""),"",MAX(U265,W265))</f>
        <v>0.4</v>
      </c>
      <c r="Z265" s="1056" t="str">
        <f>CONCATENATE(R265,X265)</f>
        <v>Muy AltaMenor</v>
      </c>
      <c r="AA265" s="1047" t="str">
        <f>IF(Z265="Muy AltaLeve","Alto",IF(Z265="Muy AltaMenor","Alto",IF(Z265="Muy AltaModerado","Alto",IF(Z265="Muy AltaMayor","Alto",IF(Z265="Muy AltaCatastrófico","Extremo",IF(Z265="AltaLeve","Moderado",IF(Z265="AltaMenor","Moderado",IF(Z265="AltaModerado","Alto",IF(Z265="AltaMayor","Alto",IF(Z265="AltaCatastrófico","Extremo",IF(Z265="MediaLeve","Moderado",IF(Z265="MediaMenor","Moderado",IF(Z265="MediaModerado","Moderado",IF(Z265="MediaMayor","Alto",IF(Z265="MediaCatastrófico","Extremo",IF(Z265="BajaLeve","Bajo",IF(Z265="BajaMenor","Moderado",IF(Z265="BajaModerado","Moderado",IF(Z265="BajaMayor","Alto",IF(Z265="BajaCatastrófico","Extremo",IF(Z265="Muy BajaLeve","Bajo",IF(Z265="Muy BajaMenor","Bajo",IF(Z265="Muy BajaModerado","Moderado",IF(Z265="Muy BajaMayor","Alto",IF(Z265="Muy BajaCatastrófico","Extremo","")))))))))))))))))))))))))</f>
        <v>Alto</v>
      </c>
      <c r="AB265" s="97">
        <v>1</v>
      </c>
      <c r="AC265" s="526" t="s">
        <v>917</v>
      </c>
      <c r="AD265" s="12" t="s">
        <v>271</v>
      </c>
      <c r="AE265" s="12" t="s">
        <v>918</v>
      </c>
      <c r="AF265" s="99" t="str">
        <f t="shared" si="36"/>
        <v>Probabilidad</v>
      </c>
      <c r="AG265" s="10" t="s">
        <v>221</v>
      </c>
      <c r="AH265" s="14">
        <f t="shared" si="37"/>
        <v>0.25</v>
      </c>
      <c r="AI265" s="10" t="s">
        <v>222</v>
      </c>
      <c r="AJ265" s="14">
        <f t="shared" si="38"/>
        <v>0.15</v>
      </c>
      <c r="AK265" s="101">
        <f t="shared" si="39"/>
        <v>0.4</v>
      </c>
      <c r="AL265" s="100">
        <f>IFERROR(IF(AF265="Probabilidad",(S265-(+S265*AK265)),IF(AF265="Impacto",S265,"")),"")</f>
        <v>0.6</v>
      </c>
      <c r="AM265" s="100">
        <f>IFERROR(IF(AF265="Impacto",(Y265-(+Y265*AK265)),IF(AF265="Probabilidad",Y265,"")),"")</f>
        <v>0.4</v>
      </c>
      <c r="AN265" s="50" t="s">
        <v>223</v>
      </c>
      <c r="AO265" s="50" t="s">
        <v>291</v>
      </c>
      <c r="AP265" s="50" t="s">
        <v>225</v>
      </c>
      <c r="AQ265" s="50" t="s">
        <v>226</v>
      </c>
      <c r="AR265" s="1062" t="s">
        <v>919</v>
      </c>
      <c r="AS265" s="1050">
        <f>S265</f>
        <v>1</v>
      </c>
      <c r="AT265" s="1050">
        <f>IF(AL265="","",MIN(AL265:AL270))</f>
        <v>0.36</v>
      </c>
      <c r="AU265" s="1047" t="str">
        <f>IFERROR(IF(AT265="","",IF(AT265&lt;=0.2,"Muy Baja",IF(AT265&lt;=0.4,"Baja",IF(AT265&lt;=0.6,"Media",IF(AT265&lt;=0.8,"Alta","Muy Alta"))))),"")</f>
        <v>Baja</v>
      </c>
      <c r="AV265" s="1050">
        <f>Y265</f>
        <v>0.4</v>
      </c>
      <c r="AW265" s="1050">
        <f>IF(AM265="","",MIN(AM265:AM270))</f>
        <v>0.22500000000000003</v>
      </c>
      <c r="AX265" s="1047" t="str">
        <f>IFERROR(IF(AW265="","",IF(AW265&lt;=0.2,"Leve",IF(AW265&lt;=0.4,"Menor",IF(AW265&lt;=0.6,"Moderado",IF(AW265&lt;=0.8,"Mayor","Catastrófico"))))),"")</f>
        <v>Menor</v>
      </c>
      <c r="AY265" s="1047" t="str">
        <f>AA265</f>
        <v>Alto</v>
      </c>
      <c r="AZ265" s="1047" t="str">
        <f>IFERROR(IF(OR(AND(AU265="Muy Baja",AX265="Leve"),AND(AU265="Muy Baja",AX265="Menor"),AND(AU265="Baja",AX265="Leve")),"Bajo",IF(OR(AND(AU265="Muy baja",AX265="Moderado"),AND(AU265="Baja",AX265="Menor"),AND(AU265="Baja",AX265="Moderado"),AND(AU265="Media",AX265="Leve"),AND(AU265="Media",AX265="Menor"),AND(AU265="Media",AX265="Moderado"),AND(AU265="Alta",AX265="Leve"),AND(AU265="Alta",AX265="Menor")),"Moderado",IF(OR(AND(AU265="Muy Baja",AX265="Mayor"),AND(AU265="Baja",AX265="Mayor"),AND(AU265="Media",AX265="Mayor"),AND(AU265="Alta",AX265="Moderado"),AND(AU265="Alta",AX265="Mayor"),AND(AU265="Muy Alta",AX265="Leve"),AND(AU265="Muy Alta",AX265="Menor"),AND(AU265="Muy Alta",AX265="Moderado"),AND(AU265="Muy Alta",AX265="Mayor")),"Alto",IF(OR(AND(AU265="Muy Baja",AX265="Catastrófico"),AND(AU265="Baja",AX265="Catastrófico"),AND(AU265="Media",AX265="Catastrófico"),AND(AU265="Alta",AX265="Catastrófico"),AND(AU265="Muy Alta",AX265="Catastrófico")),"Extremo","")))),"")</f>
        <v>Moderado</v>
      </c>
      <c r="BA265" s="994" t="s">
        <v>228</v>
      </c>
      <c r="BB265" s="452" t="s">
        <v>920</v>
      </c>
      <c r="BC265" s="452" t="s">
        <v>921</v>
      </c>
      <c r="BD265" s="103">
        <f t="shared" si="40"/>
        <v>2</v>
      </c>
      <c r="BE265" s="9">
        <v>0</v>
      </c>
      <c r="BF265" s="9">
        <v>1</v>
      </c>
      <c r="BG265" s="9">
        <v>0</v>
      </c>
      <c r="BH265" s="9">
        <v>1</v>
      </c>
      <c r="BI265" s="9" t="s">
        <v>469</v>
      </c>
      <c r="BJ265" s="9" t="s">
        <v>922</v>
      </c>
      <c r="BK265" s="9" t="s">
        <v>3033</v>
      </c>
      <c r="BL265" s="46" t="s">
        <v>3034</v>
      </c>
      <c r="BM265" s="732"/>
      <c r="BN265" s="48">
        <v>1</v>
      </c>
      <c r="BO265" s="48"/>
      <c r="BP265" s="48"/>
      <c r="BQ265" s="104">
        <f t="shared" si="41"/>
        <v>1</v>
      </c>
      <c r="BR265" s="128">
        <f t="shared" si="33"/>
        <v>0.5</v>
      </c>
      <c r="BS265" s="710" t="s">
        <v>917</v>
      </c>
      <c r="BT265" s="843" t="s">
        <v>3035</v>
      </c>
      <c r="BU265" s="997" t="s">
        <v>3038</v>
      </c>
      <c r="BV265" s="1000" t="s">
        <v>2699</v>
      </c>
      <c r="BW265" s="1000" t="s">
        <v>1631</v>
      </c>
      <c r="BX265" s="1003" t="s">
        <v>1631</v>
      </c>
      <c r="BY265" s="1003" t="s">
        <v>3032</v>
      </c>
      <c r="BZ265" s="1003"/>
    </row>
    <row r="266" spans="1:78" ht="124.5" customHeight="1" x14ac:dyDescent="0.2">
      <c r="A266" s="1145"/>
      <c r="B266" s="1087"/>
      <c r="C266" s="1090"/>
      <c r="D266" s="1022"/>
      <c r="E266" s="1025"/>
      <c r="F266" s="1028"/>
      <c r="G266" s="1039"/>
      <c r="H266" s="1031"/>
      <c r="I266" s="995"/>
      <c r="J266" s="1034"/>
      <c r="K266" s="1037"/>
      <c r="L266" s="1039"/>
      <c r="M266" s="1070"/>
      <c r="N266" s="1039"/>
      <c r="O266" s="1039"/>
      <c r="P266" s="1072"/>
      <c r="Q266" s="1078"/>
      <c r="R266" s="995"/>
      <c r="S266" s="1057"/>
      <c r="T266" s="995"/>
      <c r="U266" s="1057"/>
      <c r="V266" s="995"/>
      <c r="W266" s="1057"/>
      <c r="X266" s="1060"/>
      <c r="Y266" s="1057"/>
      <c r="Z266" s="1057"/>
      <c r="AA266" s="1048"/>
      <c r="AB266" s="150">
        <v>2</v>
      </c>
      <c r="AC266" s="131" t="s">
        <v>923</v>
      </c>
      <c r="AD266" s="149" t="s">
        <v>271</v>
      </c>
      <c r="AE266" s="149" t="s">
        <v>924</v>
      </c>
      <c r="AF266" s="171" t="str">
        <f>IF(OR(AG266="Preventivo",AG266="Detectivo"),"Probabilidad",IF(AG266="Correctivo","Impacto",""))</f>
        <v>Probabilidad</v>
      </c>
      <c r="AG266" s="153" t="s">
        <v>221</v>
      </c>
      <c r="AH266" s="146">
        <f t="shared" si="37"/>
        <v>0.25</v>
      </c>
      <c r="AI266" s="153" t="s">
        <v>222</v>
      </c>
      <c r="AJ266" s="146">
        <f t="shared" si="38"/>
        <v>0.15</v>
      </c>
      <c r="AK266" s="147">
        <f t="shared" si="39"/>
        <v>0.4</v>
      </c>
      <c r="AL266" s="172">
        <f>IFERROR(IF(AND(AF265="Probabilidad",AF266="Probabilidad"),(AL265-(+AL265*AK266)),IF(AF266="Probabilidad",(S265-(+S265*AK266)),IF(AF266="Impacto",AL265,""))),"")</f>
        <v>0.36</v>
      </c>
      <c r="AM266" s="172">
        <f>IFERROR(IF(AND(AF265="Impacto",AF266="Impacto"),(AM265-(+AM265*AK266)),IF(AF266="Impacto",(Y265-(+Y265*AK266)),IF(AF266="Probabilidad",AM265,""))),"")</f>
        <v>0.4</v>
      </c>
      <c r="AN266" s="153" t="s">
        <v>223</v>
      </c>
      <c r="AO266" s="153" t="s">
        <v>291</v>
      </c>
      <c r="AP266" s="153" t="s">
        <v>225</v>
      </c>
      <c r="AQ266" s="153" t="s">
        <v>226</v>
      </c>
      <c r="AR266" s="1031"/>
      <c r="AS266" s="1051"/>
      <c r="AT266" s="1051"/>
      <c r="AU266" s="1048"/>
      <c r="AV266" s="1051"/>
      <c r="AW266" s="1051"/>
      <c r="AX266" s="1048"/>
      <c r="AY266" s="1048"/>
      <c r="AZ266" s="1048"/>
      <c r="BA266" s="995"/>
      <c r="BB266" s="599"/>
      <c r="BC266" s="599"/>
      <c r="BD266" s="173" t="str">
        <f t="shared" si="40"/>
        <v/>
      </c>
      <c r="BE266" s="149"/>
      <c r="BF266" s="149"/>
      <c r="BG266" s="149"/>
      <c r="BH266" s="149"/>
      <c r="BI266" s="130"/>
      <c r="BJ266" s="130"/>
      <c r="BK266" s="130"/>
      <c r="BL266" s="130"/>
      <c r="BM266" s="155"/>
      <c r="BN266" s="155"/>
      <c r="BO266" s="155"/>
      <c r="BP266" s="155"/>
      <c r="BQ266" s="156" t="str">
        <f t="shared" si="41"/>
        <v/>
      </c>
      <c r="BR266" s="157" t="str">
        <f t="shared" si="33"/>
        <v/>
      </c>
      <c r="BS266" s="304" t="s">
        <v>923</v>
      </c>
      <c r="BT266" s="844" t="s">
        <v>3036</v>
      </c>
      <c r="BU266" s="998"/>
      <c r="BV266" s="1001"/>
      <c r="BW266" s="1001"/>
      <c r="BX266" s="1004"/>
      <c r="BY266" s="1004"/>
      <c r="BZ266" s="1004"/>
    </row>
    <row r="267" spans="1:78" ht="124.5" customHeight="1" x14ac:dyDescent="0.2">
      <c r="A267" s="1145"/>
      <c r="B267" s="1087"/>
      <c r="C267" s="1090"/>
      <c r="D267" s="1022"/>
      <c r="E267" s="1025"/>
      <c r="F267" s="1028"/>
      <c r="G267" s="1039"/>
      <c r="H267" s="1031"/>
      <c r="I267" s="995"/>
      <c r="J267" s="1034"/>
      <c r="K267" s="1037"/>
      <c r="L267" s="1039"/>
      <c r="M267" s="1070"/>
      <c r="N267" s="1039"/>
      <c r="O267" s="1039"/>
      <c r="P267" s="1072"/>
      <c r="Q267" s="1078"/>
      <c r="R267" s="995"/>
      <c r="S267" s="1057"/>
      <c r="T267" s="995"/>
      <c r="U267" s="1057"/>
      <c r="V267" s="995"/>
      <c r="W267" s="1057"/>
      <c r="X267" s="1060"/>
      <c r="Y267" s="1057"/>
      <c r="Z267" s="1057"/>
      <c r="AA267" s="1048"/>
      <c r="AB267" s="150">
        <v>3</v>
      </c>
      <c r="AC267" s="131" t="s">
        <v>925</v>
      </c>
      <c r="AD267" s="149" t="s">
        <v>271</v>
      </c>
      <c r="AE267" s="149" t="s">
        <v>926</v>
      </c>
      <c r="AF267" s="145" t="str">
        <f>IF(OR(AG267="Preventivo",AG267="Detectivo"),"Probabilidad",IF(AG267="Correctivo","Impacto",""))</f>
        <v>Impacto</v>
      </c>
      <c r="AG267" s="151" t="s">
        <v>264</v>
      </c>
      <c r="AH267" s="146">
        <f t="shared" si="37"/>
        <v>0.1</v>
      </c>
      <c r="AI267" s="151" t="s">
        <v>222</v>
      </c>
      <c r="AJ267" s="146">
        <f t="shared" si="38"/>
        <v>0.15</v>
      </c>
      <c r="AK267" s="147">
        <f t="shared" si="39"/>
        <v>0.25</v>
      </c>
      <c r="AL267" s="152">
        <f>IFERROR(IF(AND(AF266="Probabilidad",AF267="Probabilidad"),(AL266-(+AL266*AK267)),IF(AND(AF266="Impacto",AF267="Probabilidad"),(AL265-(+AL265*AK267)),IF(AF267="Impacto",AL266,""))),"")</f>
        <v>0.36</v>
      </c>
      <c r="AM267" s="152">
        <f>IFERROR(IF(AND(AF266="Impacto",AF267="Impacto"),(AM266-(+AM266*AK267)),IF(AND(AF266="Probabilidad",AF267="Impacto"),(AM265-(+AM265*AK267)),IF(AF267="Probabilidad",AM266,""))),"")</f>
        <v>0.30000000000000004</v>
      </c>
      <c r="AN267" s="153" t="s">
        <v>223</v>
      </c>
      <c r="AO267" s="153" t="s">
        <v>291</v>
      </c>
      <c r="AP267" s="153" t="s">
        <v>225</v>
      </c>
      <c r="AQ267" s="153" t="s">
        <v>242</v>
      </c>
      <c r="AR267" s="1031"/>
      <c r="AS267" s="1051"/>
      <c r="AT267" s="1051"/>
      <c r="AU267" s="1048"/>
      <c r="AV267" s="1051"/>
      <c r="AW267" s="1051"/>
      <c r="AX267" s="1048"/>
      <c r="AY267" s="1048"/>
      <c r="AZ267" s="1048"/>
      <c r="BA267" s="995"/>
      <c r="BB267" s="130"/>
      <c r="BC267" s="130"/>
      <c r="BD267" s="173" t="str">
        <f t="shared" si="40"/>
        <v/>
      </c>
      <c r="BE267" s="149"/>
      <c r="BF267" s="149"/>
      <c r="BG267" s="149"/>
      <c r="BH267" s="149"/>
      <c r="BI267" s="130"/>
      <c r="BJ267" s="130"/>
      <c r="BK267" s="130"/>
      <c r="BL267" s="130"/>
      <c r="BM267" s="155"/>
      <c r="BN267" s="155"/>
      <c r="BO267" s="155"/>
      <c r="BP267" s="155"/>
      <c r="BQ267" s="156" t="str">
        <f t="shared" si="41"/>
        <v/>
      </c>
      <c r="BR267" s="157" t="str">
        <f t="shared" si="33"/>
        <v/>
      </c>
      <c r="BS267" s="304" t="s">
        <v>925</v>
      </c>
      <c r="BT267" s="845" t="s">
        <v>3037</v>
      </c>
      <c r="BU267" s="998"/>
      <c r="BV267" s="1001"/>
      <c r="BW267" s="1001"/>
      <c r="BX267" s="1004"/>
      <c r="BY267" s="1004"/>
      <c r="BZ267" s="1004"/>
    </row>
    <row r="268" spans="1:78" ht="124.5" customHeight="1" x14ac:dyDescent="0.2">
      <c r="A268" s="1145"/>
      <c r="B268" s="1087"/>
      <c r="C268" s="1090"/>
      <c r="D268" s="1022"/>
      <c r="E268" s="1025"/>
      <c r="F268" s="1028"/>
      <c r="G268" s="1039"/>
      <c r="H268" s="1031"/>
      <c r="I268" s="995"/>
      <c r="J268" s="1034"/>
      <c r="K268" s="1037"/>
      <c r="L268" s="1039"/>
      <c r="M268" s="1070"/>
      <c r="N268" s="1039"/>
      <c r="O268" s="1039"/>
      <c r="P268" s="1072"/>
      <c r="Q268" s="1078"/>
      <c r="R268" s="995"/>
      <c r="S268" s="1057"/>
      <c r="T268" s="995"/>
      <c r="U268" s="1057"/>
      <c r="V268" s="995"/>
      <c r="W268" s="1057"/>
      <c r="X268" s="1060"/>
      <c r="Y268" s="1057"/>
      <c r="Z268" s="1057"/>
      <c r="AA268" s="1048"/>
      <c r="AB268" s="150">
        <v>4</v>
      </c>
      <c r="AC268" s="639" t="s">
        <v>927</v>
      </c>
      <c r="AD268" s="624" t="s">
        <v>271</v>
      </c>
      <c r="AE268" s="567" t="s">
        <v>928</v>
      </c>
      <c r="AF268" s="145" t="str">
        <f t="shared" si="36"/>
        <v>Impacto</v>
      </c>
      <c r="AG268" s="151" t="s">
        <v>264</v>
      </c>
      <c r="AH268" s="146">
        <f t="shared" si="37"/>
        <v>0.1</v>
      </c>
      <c r="AI268" s="151" t="s">
        <v>222</v>
      </c>
      <c r="AJ268" s="146">
        <f t="shared" si="38"/>
        <v>0.15</v>
      </c>
      <c r="AK268" s="147">
        <f t="shared" si="39"/>
        <v>0.25</v>
      </c>
      <c r="AL268" s="152">
        <f>IFERROR(IF(AND(AF267="Probabilidad",AF268="Probabilidad"),(AL267-(+AL267*AK268)),IF(AND(AF267="Impacto",AF268="Probabilidad"),(AL266-(+AL266*AK268)),IF(AF268="Impacto",AL267,""))),"")</f>
        <v>0.36</v>
      </c>
      <c r="AM268" s="152">
        <f>IFERROR(IF(AND(AF267="Impacto",AF268="Impacto"),(AM267-(+AM267*AK268)),IF(AND(AF267="Probabilidad",AF268="Impacto"),(AM266-(+AM266*AK268)),IF(AF268="Probabilidad",AM267,""))),"")</f>
        <v>0.22500000000000003</v>
      </c>
      <c r="AN268" s="153" t="s">
        <v>223</v>
      </c>
      <c r="AO268" s="153" t="s">
        <v>291</v>
      </c>
      <c r="AP268" s="153" t="s">
        <v>225</v>
      </c>
      <c r="AQ268" s="153" t="s">
        <v>226</v>
      </c>
      <c r="AR268" s="1031"/>
      <c r="AS268" s="1051"/>
      <c r="AT268" s="1051"/>
      <c r="AU268" s="1048"/>
      <c r="AV268" s="1051"/>
      <c r="AW268" s="1051"/>
      <c r="AX268" s="1048"/>
      <c r="AY268" s="1048"/>
      <c r="AZ268" s="1048"/>
      <c r="BA268" s="995"/>
      <c r="BB268" s="130"/>
      <c r="BC268" s="130"/>
      <c r="BD268" s="173" t="str">
        <f t="shared" si="40"/>
        <v/>
      </c>
      <c r="BE268" s="149"/>
      <c r="BF268" s="149"/>
      <c r="BG268" s="149"/>
      <c r="BH268" s="149"/>
      <c r="BI268" s="130"/>
      <c r="BJ268" s="130"/>
      <c r="BK268" s="130"/>
      <c r="BL268" s="130"/>
      <c r="BM268" s="155"/>
      <c r="BN268" s="155"/>
      <c r="BO268" s="155"/>
      <c r="BP268" s="155"/>
      <c r="BQ268" s="156" t="str">
        <f t="shared" si="41"/>
        <v/>
      </c>
      <c r="BR268" s="157" t="str">
        <f t="shared" si="33"/>
        <v/>
      </c>
      <c r="BS268" s="304" t="s">
        <v>927</v>
      </c>
      <c r="BT268" s="845" t="s">
        <v>3037</v>
      </c>
      <c r="BU268" s="998"/>
      <c r="BV268" s="1001"/>
      <c r="BW268" s="1001"/>
      <c r="BX268" s="1004"/>
      <c r="BY268" s="1004"/>
      <c r="BZ268" s="1004"/>
    </row>
    <row r="269" spans="1:78" ht="16" x14ac:dyDescent="0.2">
      <c r="A269" s="1145"/>
      <c r="B269" s="1087"/>
      <c r="C269" s="1090"/>
      <c r="D269" s="1022"/>
      <c r="E269" s="1025"/>
      <c r="F269" s="1028"/>
      <c r="G269" s="1039"/>
      <c r="H269" s="1031"/>
      <c r="I269" s="995"/>
      <c r="J269" s="1034"/>
      <c r="K269" s="1037"/>
      <c r="L269" s="1039"/>
      <c r="M269" s="1070"/>
      <c r="N269" s="1039"/>
      <c r="O269" s="1039"/>
      <c r="P269" s="1072"/>
      <c r="Q269" s="1078"/>
      <c r="R269" s="995"/>
      <c r="S269" s="1057"/>
      <c r="T269" s="995"/>
      <c r="U269" s="1057"/>
      <c r="V269" s="995"/>
      <c r="W269" s="1057"/>
      <c r="X269" s="1060"/>
      <c r="Y269" s="1057"/>
      <c r="Z269" s="1057"/>
      <c r="AA269" s="1048"/>
      <c r="AB269" s="150">
        <v>5</v>
      </c>
      <c r="AC269" s="131"/>
      <c r="AD269" s="174"/>
      <c r="AE269" s="149"/>
      <c r="AF269" s="145" t="str">
        <f t="shared" si="36"/>
        <v/>
      </c>
      <c r="AG269" s="151"/>
      <c r="AH269" s="146" t="str">
        <f t="shared" si="37"/>
        <v/>
      </c>
      <c r="AI269" s="151"/>
      <c r="AJ269" s="146" t="str">
        <f t="shared" si="38"/>
        <v/>
      </c>
      <c r="AK269" s="147" t="str">
        <f t="shared" si="39"/>
        <v/>
      </c>
      <c r="AL269" s="152" t="str">
        <f>IFERROR(IF(AND(AF268="Probabilidad",AF269="Probabilidad"),(AL268-(+AL268*AK269)),IF(AND(AF268="Impacto",AF269="Probabilidad"),(AL267-(+AL267*AK269)),IF(AF269="Impacto",AL268,""))),"")</f>
        <v/>
      </c>
      <c r="AM269" s="152" t="str">
        <f>IFERROR(IF(AND(AF268="Impacto",AF269="Impacto"),(AM268-(+AM268*AK269)),IF(AND(AF268="Probabilidad",AF269="Impacto"),(AM267-(+AM267*AK269)),IF(AF269="Probabilidad",AM268,""))),"")</f>
        <v/>
      </c>
      <c r="AN269" s="153"/>
      <c r="AO269" s="153"/>
      <c r="AP269" s="153"/>
      <c r="AQ269" s="153"/>
      <c r="AR269" s="1031"/>
      <c r="AS269" s="1051"/>
      <c r="AT269" s="1051"/>
      <c r="AU269" s="1048"/>
      <c r="AV269" s="1051"/>
      <c r="AW269" s="1051"/>
      <c r="AX269" s="1048"/>
      <c r="AY269" s="1048"/>
      <c r="AZ269" s="1048"/>
      <c r="BA269" s="995"/>
      <c r="BB269" s="130"/>
      <c r="BC269" s="130"/>
      <c r="BD269" s="173" t="str">
        <f t="shared" si="40"/>
        <v/>
      </c>
      <c r="BE269" s="149"/>
      <c r="BF269" s="149"/>
      <c r="BG269" s="149"/>
      <c r="BH269" s="149"/>
      <c r="BI269" s="130"/>
      <c r="BJ269" s="130"/>
      <c r="BK269" s="130"/>
      <c r="BL269" s="130"/>
      <c r="BM269" s="155"/>
      <c r="BN269" s="155"/>
      <c r="BO269" s="155"/>
      <c r="BP269" s="155"/>
      <c r="BQ269" s="156" t="str">
        <f t="shared" si="41"/>
        <v/>
      </c>
      <c r="BR269" s="157" t="str">
        <f t="shared" ref="BR269:BR332" si="42">IF(ISERROR(BQ269/BD269),"",(BQ269/BD269))</f>
        <v/>
      </c>
      <c r="BS269" s="304"/>
      <c r="BT269" s="149"/>
      <c r="BU269" s="998"/>
      <c r="BV269" s="1001"/>
      <c r="BW269" s="1001"/>
      <c r="BX269" s="1004"/>
      <c r="BY269" s="1004"/>
      <c r="BZ269" s="1004"/>
    </row>
    <row r="270" spans="1:78" ht="17" thickBot="1" x14ac:dyDescent="0.25">
      <c r="A270" s="1201"/>
      <c r="B270" s="1510"/>
      <c r="C270" s="1203"/>
      <c r="D270" s="1023"/>
      <c r="E270" s="1026"/>
      <c r="F270" s="1029"/>
      <c r="G270" s="1040"/>
      <c r="H270" s="1032"/>
      <c r="I270" s="996"/>
      <c r="J270" s="1035"/>
      <c r="K270" s="1038"/>
      <c r="L270" s="1040"/>
      <c r="M270" s="1071"/>
      <c r="N270" s="1040"/>
      <c r="O270" s="1040"/>
      <c r="P270" s="1073"/>
      <c r="Q270" s="1079"/>
      <c r="R270" s="996"/>
      <c r="S270" s="1058"/>
      <c r="T270" s="996"/>
      <c r="U270" s="1058"/>
      <c r="V270" s="996"/>
      <c r="W270" s="1058"/>
      <c r="X270" s="1061"/>
      <c r="Y270" s="1058"/>
      <c r="Z270" s="1058"/>
      <c r="AA270" s="1049"/>
      <c r="AB270" s="162">
        <v>6</v>
      </c>
      <c r="AC270" s="131"/>
      <c r="AD270" s="160"/>
      <c r="AE270" s="160"/>
      <c r="AF270" s="175" t="str">
        <f t="shared" si="36"/>
        <v/>
      </c>
      <c r="AG270" s="163"/>
      <c r="AH270" s="161" t="str">
        <f t="shared" si="37"/>
        <v/>
      </c>
      <c r="AI270" s="163"/>
      <c r="AJ270" s="161" t="str">
        <f t="shared" si="38"/>
        <v/>
      </c>
      <c r="AK270" s="164" t="str">
        <f t="shared" si="39"/>
        <v/>
      </c>
      <c r="AL270" s="152" t="str">
        <f>IFERROR(IF(AND(AF269="Probabilidad",AF270="Probabilidad"),(AL269-(+AL269*AK270)),IF(AND(AF269="Impacto",AF270="Probabilidad"),(AL268-(+AL268*AK270)),IF(AF270="Impacto",AL269,""))),"")</f>
        <v/>
      </c>
      <c r="AM270" s="152" t="str">
        <f>IFERROR(IF(AND(AF269="Impacto",AF270="Impacto"),(AM269-(+AM269*AK270)),IF(AND(AF269="Probabilidad",AF270="Impacto"),(AM268-(+AM268*AK270)),IF(AF270="Probabilidad",AM269,""))),"")</f>
        <v/>
      </c>
      <c r="AN270" s="51"/>
      <c r="AO270" s="51"/>
      <c r="AP270" s="51"/>
      <c r="AQ270" s="51"/>
      <c r="AR270" s="1032"/>
      <c r="AS270" s="1052"/>
      <c r="AT270" s="1052"/>
      <c r="AU270" s="1049"/>
      <c r="AV270" s="1052"/>
      <c r="AW270" s="1052"/>
      <c r="AX270" s="1049"/>
      <c r="AY270" s="1049"/>
      <c r="AZ270" s="1049"/>
      <c r="BA270" s="996"/>
      <c r="BB270" s="167"/>
      <c r="BC270" s="167"/>
      <c r="BD270" s="176" t="str">
        <f t="shared" si="40"/>
        <v/>
      </c>
      <c r="BE270" s="160"/>
      <c r="BF270" s="160"/>
      <c r="BG270" s="160"/>
      <c r="BH270" s="160"/>
      <c r="BI270" s="167"/>
      <c r="BJ270" s="167"/>
      <c r="BK270" s="167"/>
      <c r="BL270" s="167"/>
      <c r="BM270" s="168"/>
      <c r="BN270" s="168"/>
      <c r="BO270" s="168"/>
      <c r="BP270" s="168"/>
      <c r="BQ270" s="169" t="str">
        <f t="shared" si="41"/>
        <v/>
      </c>
      <c r="BR270" s="170" t="str">
        <f t="shared" si="42"/>
        <v/>
      </c>
      <c r="BS270" s="711"/>
      <c r="BT270" s="160"/>
      <c r="BU270" s="999"/>
      <c r="BV270" s="1002"/>
      <c r="BW270" s="1002"/>
      <c r="BX270" s="1005"/>
      <c r="BY270" s="1005"/>
      <c r="BZ270" s="1005"/>
    </row>
    <row r="271" spans="1:78" ht="69.75" customHeight="1" x14ac:dyDescent="0.2">
      <c r="A271" s="1512" t="s">
        <v>929</v>
      </c>
      <c r="B271" s="1514" t="s">
        <v>207</v>
      </c>
      <c r="C271" s="1516" t="s">
        <v>930</v>
      </c>
      <c r="D271" s="1021" t="s">
        <v>209</v>
      </c>
      <c r="E271" s="1024" t="s">
        <v>931</v>
      </c>
      <c r="F271" s="1027">
        <v>1</v>
      </c>
      <c r="G271" s="1063" t="s">
        <v>932</v>
      </c>
      <c r="H271" s="1030"/>
      <c r="I271" s="994"/>
      <c r="J271" s="1033" t="s">
        <v>933</v>
      </c>
      <c r="K271" s="1036" t="s">
        <v>213</v>
      </c>
      <c r="L271" s="1000" t="s">
        <v>314</v>
      </c>
      <c r="M271" s="1069" t="s">
        <v>934</v>
      </c>
      <c r="N271" s="1000"/>
      <c r="O271" s="1000"/>
      <c r="P271" s="1063" t="s">
        <v>935</v>
      </c>
      <c r="Q271" s="1077">
        <v>0</v>
      </c>
      <c r="R271" s="994" t="s">
        <v>269</v>
      </c>
      <c r="S271" s="1056">
        <f>IF(R271="Muy Alta",100%,IF(R271="Alta",80%,IF(R271="Media",60%,IF(R271="Baja",40%,IF(R271="Muy Baja",20%,"")))))</f>
        <v>0.2</v>
      </c>
      <c r="T271" s="994"/>
      <c r="U271" s="1056" t="str">
        <f>IF(T271="Catastrófico",100%,IF(T271="Mayor",80%,IF(T271="Moderado",60%,IF(T271="Menor",40%,IF(T271="Leve",20%,"")))))</f>
        <v/>
      </c>
      <c r="V271" s="994" t="s">
        <v>317</v>
      </c>
      <c r="W271" s="1056">
        <f>IF(V271="Catastrófico",100%,IF(V271="Mayor",80%,IF(V271="Moderado",60%,IF(V271="Menor",40%,IF(V271="Leve",20%,"")))))</f>
        <v>0.2</v>
      </c>
      <c r="X271" s="1059" t="str">
        <f>IF(Y271=100%,"Catastrófico",IF(Y271=80%,"Mayor",IF(Y271=60%,"Moderado",IF(Y271=40%,"Menor",IF(Y271=20%,"Leve","")))))</f>
        <v>Leve</v>
      </c>
      <c r="Y271" s="1056">
        <f>IF(AND(U271="",W271=""),"",MAX(U271,W271))</f>
        <v>0.2</v>
      </c>
      <c r="Z271" s="1056" t="str">
        <f>CONCATENATE(R271,X271)</f>
        <v>Muy BajaLeve</v>
      </c>
      <c r="AA271" s="1041" t="str">
        <f>IF(Z271="Muy AltaLeve","Alto",IF(Z271="Muy AltaMenor","Alto",IF(Z271="Muy AltaModerado","Alto",IF(Z271="Muy AltaMayor","Alto",IF(Z271="Muy AltaCatastrófico","Extremo",IF(Z271="AltaLeve","Moderado",IF(Z271="AltaMenor","Moderado",IF(Z271="AltaModerado","Alto",IF(Z271="AltaMayor","Alto",IF(Z271="AltaCatastrófico","Extremo",IF(Z271="MediaLeve","Moderado",IF(Z271="MediaMenor","Moderado",IF(Z271="MediaModerado","Moderado",IF(Z271="MediaMayor","Alto",IF(Z271="MediaCatastrófico","Extremo",IF(Z271="BajaLeve","Bajo",IF(Z271="BajaMenor","Moderado",IF(Z271="BajaModerado","Moderado",IF(Z271="BajaMayor","Alto",IF(Z271="BajaCatastrófico","Extremo",IF(Z271="Muy BajaLeve","Bajo",IF(Z271="Muy BajaMenor","Bajo",IF(Z271="Muy BajaModerado","Moderado",IF(Z271="Muy BajaMayor","Alto",IF(Z271="Muy BajaCatastrófico","Extremo","")))))))))))))))))))))))))</f>
        <v>Bajo</v>
      </c>
      <c r="AB271" s="97">
        <v>1</v>
      </c>
      <c r="AC271" s="9" t="s">
        <v>936</v>
      </c>
      <c r="AD271" s="12" t="s">
        <v>271</v>
      </c>
      <c r="AE271" s="223" t="s">
        <v>937</v>
      </c>
      <c r="AF271" s="145" t="str">
        <f t="shared" ref="AF271:AF288" si="43">IF(OR(AG271="Preventivo",AG271="Detectivo"),"Probabilidad",IF(AG271="Correctivo","Impacto",""))</f>
        <v>Probabilidad</v>
      </c>
      <c r="AG271" s="595" t="s">
        <v>221</v>
      </c>
      <c r="AH271" s="146">
        <f t="shared" ref="AH271:AH288" si="44">IF(AG271="","",IF(AG271="Preventivo",25%,IF(AG271="Detectivo",15%,IF(AG271="Correctivo",10%))))</f>
        <v>0.25</v>
      </c>
      <c r="AI271" s="595" t="s">
        <v>222</v>
      </c>
      <c r="AJ271" s="146">
        <f t="shared" ref="AJ271:AJ288" si="45">IF(AI271="Automático",25%,IF(AI271="Manual",15%,""))</f>
        <v>0.15</v>
      </c>
      <c r="AK271" s="147">
        <f t="shared" ref="AK271:AK288" si="46">IF(OR(AH271="",AJ271=""),"",AH271+AJ271)</f>
        <v>0.4</v>
      </c>
      <c r="AL271" s="100">
        <f>IFERROR(IF(AF271="Probabilidad",(S271-(+S271*AK271)),IF(AF271="Impacto",S271,"")),"")</f>
        <v>0.12</v>
      </c>
      <c r="AM271" s="100">
        <f>IFERROR(IF(AF271="Impacto",(Y271-(+Y271*AK271)),IF(AF271="Probabilidad",Y271,"")),"")</f>
        <v>0.2</v>
      </c>
      <c r="AN271" s="50" t="s">
        <v>223</v>
      </c>
      <c r="AO271" s="50" t="s">
        <v>240</v>
      </c>
      <c r="AP271" s="50" t="s">
        <v>225</v>
      </c>
      <c r="AQ271" s="50" t="s">
        <v>226</v>
      </c>
      <c r="AR271" s="1062" t="s">
        <v>938</v>
      </c>
      <c r="AS271" s="1050">
        <f>S271</f>
        <v>0.2</v>
      </c>
      <c r="AT271" s="1050">
        <f>IF(AL271="","",MIN(AL271:AL276))</f>
        <v>4.3199999999999995E-2</v>
      </c>
      <c r="AU271" s="1047" t="str">
        <f>IFERROR(IF(AT271="","",IF(AT271&lt;=0.2,"Muy Baja",IF(AT271&lt;=0.4,"Baja",IF(AT271&lt;=0.6,"Media",IF(AT271&lt;=0.8,"Alta","Muy Alta"))))),"")</f>
        <v>Muy Baja</v>
      </c>
      <c r="AV271" s="1050">
        <f>Y271</f>
        <v>0.2</v>
      </c>
      <c r="AW271" s="1050">
        <f>IF(AM271="","",MIN(AM271:AM276))</f>
        <v>0.2</v>
      </c>
      <c r="AX271" s="1047" t="str">
        <f>IFERROR(IF(AW271="","",IF(AW271&lt;=0.2,"Leve",IF(AW271&lt;=0.4,"Menor",IF(AW271&lt;=0.6,"Moderado",IF(AW271&lt;=0.8,"Mayor","Catastrófico"))))),"")</f>
        <v>Leve</v>
      </c>
      <c r="AY271" s="1047" t="str">
        <f>AA271</f>
        <v>Bajo</v>
      </c>
      <c r="AZ271" s="1047" t="str">
        <f>IFERROR(IF(OR(AND(AU271="Muy Baja",AX271="Leve"),AND(AU271="Muy Baja",AX271="Menor"),AND(AU271="Baja",AX271="Leve")),"Bajo",IF(OR(AND(AU271="Muy baja",AX271="Moderado"),AND(AU271="Baja",AX271="Menor"),AND(AU271="Baja",AX271="Moderado"),AND(AU271="Media",AX271="Leve"),AND(AU271="Media",AX271="Menor"),AND(AU271="Media",AX271="Moderado"),AND(AU271="Alta",AX271="Leve"),AND(AU271="Alta",AX271="Menor")),"Moderado",IF(OR(AND(AU271="Muy Baja",AX271="Mayor"),AND(AU271="Baja",AX271="Mayor"),AND(AU271="Media",AX271="Mayor"),AND(AU271="Alta",AX271="Moderado"),AND(AU271="Alta",AX271="Mayor"),AND(AU271="Muy Alta",AX271="Leve"),AND(AU271="Muy Alta",AX271="Menor"),AND(AU271="Muy Alta",AX271="Moderado"),AND(AU271="Muy Alta",AX271="Mayor")),"Alto",IF(OR(AND(AU271="Muy Baja",AX271="Catastrófico"),AND(AU271="Baja",AX271="Catastrófico"),AND(AU271="Media",AX271="Catastrófico"),AND(AU271="Alta",AX271="Catastrófico"),AND(AU271="Muy Alta",AX271="Catastrófico")),"Extremo","")))),"")</f>
        <v>Bajo</v>
      </c>
      <c r="BA271" s="994" t="s">
        <v>255</v>
      </c>
      <c r="BB271" s="216"/>
      <c r="BC271" s="216"/>
      <c r="BD271" s="102" t="str">
        <f t="shared" ref="BD271:BD295" si="47">IF(SUM(BE271:BH271)=0,"",SUM(BE271:BH271))</f>
        <v/>
      </c>
      <c r="BE271" s="49"/>
      <c r="BF271" s="49"/>
      <c r="BG271" s="49"/>
      <c r="BH271" s="49"/>
      <c r="BI271" s="46"/>
      <c r="BJ271" s="46"/>
      <c r="BK271" s="46"/>
      <c r="BL271" s="46"/>
      <c r="BM271" s="48"/>
      <c r="BN271" s="48"/>
      <c r="BO271" s="48"/>
      <c r="BP271" s="48"/>
      <c r="BQ271" s="104" t="str">
        <f t="shared" ref="BQ271:BQ296" si="48">IF(SUM(BM271:BP271)=0,"",SUM(BM271:BP271))</f>
        <v/>
      </c>
      <c r="BR271" s="128" t="str">
        <f t="shared" si="42"/>
        <v/>
      </c>
      <c r="BS271" s="710" t="s">
        <v>936</v>
      </c>
      <c r="BT271" s="831" t="s">
        <v>2991</v>
      </c>
      <c r="BU271" s="997" t="s">
        <v>2994</v>
      </c>
      <c r="BV271" s="1141" t="s">
        <v>2699</v>
      </c>
      <c r="BW271" s="1141" t="s">
        <v>1631</v>
      </c>
      <c r="BX271" s="1141" t="s">
        <v>1631</v>
      </c>
      <c r="BY271" s="1066" t="s">
        <v>2995</v>
      </c>
      <c r="BZ271" s="1066"/>
    </row>
    <row r="272" spans="1:78" ht="81.75" customHeight="1" x14ac:dyDescent="0.2">
      <c r="A272" s="1512"/>
      <c r="B272" s="1514"/>
      <c r="C272" s="1516"/>
      <c r="D272" s="1022"/>
      <c r="E272" s="1025"/>
      <c r="F272" s="1028"/>
      <c r="G272" s="1072"/>
      <c r="H272" s="1031"/>
      <c r="I272" s="995"/>
      <c r="J272" s="1034"/>
      <c r="K272" s="1037"/>
      <c r="L272" s="1039"/>
      <c r="M272" s="1070"/>
      <c r="N272" s="1039"/>
      <c r="O272" s="1039"/>
      <c r="P272" s="1072"/>
      <c r="Q272" s="1078"/>
      <c r="R272" s="995"/>
      <c r="S272" s="1057"/>
      <c r="T272" s="995"/>
      <c r="U272" s="1057"/>
      <c r="V272" s="995"/>
      <c r="W272" s="1057"/>
      <c r="X272" s="1060"/>
      <c r="Y272" s="1057"/>
      <c r="Z272" s="1057"/>
      <c r="AA272" s="1042"/>
      <c r="AB272" s="150">
        <v>2</v>
      </c>
      <c r="AC272" s="660" t="s">
        <v>939</v>
      </c>
      <c r="AD272" s="269" t="s">
        <v>271</v>
      </c>
      <c r="AE272" s="661" t="s">
        <v>940</v>
      </c>
      <c r="AF272" s="608" t="str">
        <f t="shared" si="43"/>
        <v>Probabilidad</v>
      </c>
      <c r="AG272" s="274" t="s">
        <v>221</v>
      </c>
      <c r="AH272" s="609">
        <f t="shared" si="44"/>
        <v>0.25</v>
      </c>
      <c r="AI272" s="274" t="s">
        <v>222</v>
      </c>
      <c r="AJ272" s="610">
        <f t="shared" si="45"/>
        <v>0.15</v>
      </c>
      <c r="AK272" s="147">
        <f t="shared" si="46"/>
        <v>0.4</v>
      </c>
      <c r="AL272" s="152">
        <f>IFERROR(IF(AND(AF271="Probabilidad",AF272="Probabilidad"),(AL271-(+AL271*AK272)),IF(AF272="Probabilidad",(S271-(+S271*AK272)),IF(AF272="Impacto",AL271,""))),"")</f>
        <v>7.1999999999999995E-2</v>
      </c>
      <c r="AM272" s="152">
        <f>IFERROR(IF(AND(AF271="Impacto",AF272="Impacto"),(AM271-(+AM271*AK272)),IF(AF272="Impacto",(Y271-(+Y271*AK272)),IF(AF272="Probabilidad",AM271,""))),"")</f>
        <v>0.2</v>
      </c>
      <c r="AN272" s="153" t="s">
        <v>223</v>
      </c>
      <c r="AO272" s="153" t="s">
        <v>240</v>
      </c>
      <c r="AP272" s="153" t="s">
        <v>225</v>
      </c>
      <c r="AQ272" s="153" t="s">
        <v>226</v>
      </c>
      <c r="AR272" s="1031"/>
      <c r="AS272" s="1051"/>
      <c r="AT272" s="1051"/>
      <c r="AU272" s="1048"/>
      <c r="AV272" s="1051"/>
      <c r="AW272" s="1051"/>
      <c r="AX272" s="1048"/>
      <c r="AY272" s="1048"/>
      <c r="AZ272" s="1048"/>
      <c r="BA272" s="995"/>
      <c r="BB272" s="129"/>
      <c r="BC272" s="129"/>
      <c r="BD272" s="148" t="str">
        <f t="shared" si="47"/>
        <v/>
      </c>
      <c r="BE272" s="154"/>
      <c r="BF272" s="154"/>
      <c r="BG272" s="154"/>
      <c r="BH272" s="154"/>
      <c r="BI272" s="130"/>
      <c r="BJ272" s="130"/>
      <c r="BK272" s="130"/>
      <c r="BL272" s="130"/>
      <c r="BM272" s="155"/>
      <c r="BN272" s="155"/>
      <c r="BO272" s="155"/>
      <c r="BP272" s="155"/>
      <c r="BQ272" s="156" t="str">
        <f t="shared" si="48"/>
        <v/>
      </c>
      <c r="BR272" s="157" t="str">
        <f t="shared" si="42"/>
        <v/>
      </c>
      <c r="BS272" s="304" t="s">
        <v>939</v>
      </c>
      <c r="BT272" s="831" t="s">
        <v>2992</v>
      </c>
      <c r="BU272" s="998"/>
      <c r="BV272" s="1142"/>
      <c r="BW272" s="1142"/>
      <c r="BX272" s="1142"/>
      <c r="BY272" s="1067"/>
      <c r="BZ272" s="1067"/>
    </row>
    <row r="273" spans="1:78" ht="105" customHeight="1" x14ac:dyDescent="0.2">
      <c r="A273" s="1512"/>
      <c r="B273" s="1514"/>
      <c r="C273" s="1516"/>
      <c r="D273" s="1022"/>
      <c r="E273" s="1025"/>
      <c r="F273" s="1028"/>
      <c r="G273" s="1072"/>
      <c r="H273" s="1031"/>
      <c r="I273" s="995"/>
      <c r="J273" s="1034"/>
      <c r="K273" s="1037"/>
      <c r="L273" s="1039"/>
      <c r="M273" s="1070"/>
      <c r="N273" s="1039"/>
      <c r="O273" s="1039"/>
      <c r="P273" s="1072"/>
      <c r="Q273" s="1078"/>
      <c r="R273" s="995"/>
      <c r="S273" s="1057"/>
      <c r="T273" s="995"/>
      <c r="U273" s="1057"/>
      <c r="V273" s="995"/>
      <c r="W273" s="1057"/>
      <c r="X273" s="1060"/>
      <c r="Y273" s="1057"/>
      <c r="Z273" s="1057"/>
      <c r="AA273" s="1042"/>
      <c r="AB273" s="150">
        <v>3</v>
      </c>
      <c r="AC273" s="131" t="s">
        <v>941</v>
      </c>
      <c r="AD273" s="28" t="s">
        <v>271</v>
      </c>
      <c r="AE273" s="223" t="s">
        <v>942</v>
      </c>
      <c r="AF273" s="145" t="str">
        <f t="shared" si="43"/>
        <v>Probabilidad</v>
      </c>
      <c r="AG273" s="232" t="s">
        <v>221</v>
      </c>
      <c r="AH273" s="146">
        <f t="shared" si="44"/>
        <v>0.25</v>
      </c>
      <c r="AI273" s="232" t="s">
        <v>222</v>
      </c>
      <c r="AJ273" s="146">
        <f t="shared" si="45"/>
        <v>0.15</v>
      </c>
      <c r="AK273" s="147">
        <f t="shared" si="46"/>
        <v>0.4</v>
      </c>
      <c r="AL273" s="152">
        <f>IFERROR(IF(AND(AF272="Probabilidad",AF273="Probabilidad"),(AL272-(+AL272*AK273)),IF(AND(AF272="Impacto",AF273="Probabilidad"),(AL271-(+AL271*AK273)),IF(AF273="Impacto",AL272,""))),"")</f>
        <v>4.3199999999999995E-2</v>
      </c>
      <c r="AM273" s="152">
        <f>IFERROR(IF(AND(AF272="Impacto",AF273="Impacto"),(AM272-(+AM272*AK273)),IF(AND(AF272="Probabilidad",AF273="Impacto"),(AM271-(+AM271*AK273)),IF(AF273="Probabilidad",AM272,""))),"")</f>
        <v>0.2</v>
      </c>
      <c r="AN273" s="153" t="s">
        <v>223</v>
      </c>
      <c r="AO273" s="153" t="s">
        <v>240</v>
      </c>
      <c r="AP273" s="153" t="s">
        <v>225</v>
      </c>
      <c r="AQ273" s="153" t="s">
        <v>226</v>
      </c>
      <c r="AR273" s="1031"/>
      <c r="AS273" s="1051"/>
      <c r="AT273" s="1051"/>
      <c r="AU273" s="1048"/>
      <c r="AV273" s="1051"/>
      <c r="AW273" s="1051"/>
      <c r="AX273" s="1048"/>
      <c r="AY273" s="1048"/>
      <c r="AZ273" s="1048"/>
      <c r="BA273" s="995"/>
      <c r="BB273" s="129"/>
      <c r="BC273" s="129"/>
      <c r="BD273" s="148" t="str">
        <f t="shared" si="47"/>
        <v/>
      </c>
      <c r="BE273" s="154"/>
      <c r="BF273" s="154"/>
      <c r="BG273" s="154"/>
      <c r="BH273" s="154"/>
      <c r="BI273" s="130"/>
      <c r="BJ273" s="130"/>
      <c r="BK273" s="130"/>
      <c r="BL273" s="130"/>
      <c r="BM273" s="155"/>
      <c r="BN273" s="155"/>
      <c r="BO273" s="155"/>
      <c r="BP273" s="155"/>
      <c r="BQ273" s="156" t="str">
        <f t="shared" si="48"/>
        <v/>
      </c>
      <c r="BR273" s="157" t="str">
        <f t="shared" si="42"/>
        <v/>
      </c>
      <c r="BS273" s="304" t="s">
        <v>941</v>
      </c>
      <c r="BT273" s="831" t="s">
        <v>2993</v>
      </c>
      <c r="BU273" s="998"/>
      <c r="BV273" s="1142"/>
      <c r="BW273" s="1142"/>
      <c r="BX273" s="1142"/>
      <c r="BY273" s="1067"/>
      <c r="BZ273" s="1067"/>
    </row>
    <row r="274" spans="1:78" ht="16" x14ac:dyDescent="0.2">
      <c r="A274" s="1512"/>
      <c r="B274" s="1514"/>
      <c r="C274" s="1516"/>
      <c r="D274" s="1022"/>
      <c r="E274" s="1025"/>
      <c r="F274" s="1028"/>
      <c r="G274" s="1072"/>
      <c r="H274" s="1031"/>
      <c r="I274" s="995"/>
      <c r="J274" s="1034"/>
      <c r="K274" s="1037"/>
      <c r="L274" s="1039"/>
      <c r="M274" s="1070"/>
      <c r="N274" s="1039"/>
      <c r="O274" s="1039"/>
      <c r="P274" s="1072"/>
      <c r="Q274" s="1078"/>
      <c r="R274" s="995"/>
      <c r="S274" s="1057"/>
      <c r="T274" s="995"/>
      <c r="U274" s="1057"/>
      <c r="V274" s="995"/>
      <c r="W274" s="1057"/>
      <c r="X274" s="1060"/>
      <c r="Y274" s="1057"/>
      <c r="Z274" s="1057"/>
      <c r="AA274" s="1042"/>
      <c r="AB274" s="150">
        <v>4</v>
      </c>
      <c r="AC274" s="149"/>
      <c r="AD274" s="149"/>
      <c r="AE274" s="149"/>
      <c r="AF274" s="145" t="str">
        <f t="shared" si="43"/>
        <v/>
      </c>
      <c r="AG274" s="151"/>
      <c r="AH274" s="146" t="str">
        <f t="shared" si="44"/>
        <v/>
      </c>
      <c r="AI274" s="151"/>
      <c r="AJ274" s="146" t="str">
        <f t="shared" si="45"/>
        <v/>
      </c>
      <c r="AK274" s="147" t="str">
        <f t="shared" si="46"/>
        <v/>
      </c>
      <c r="AL274" s="152" t="str">
        <f>IFERROR(IF(AND(AF273="Probabilidad",AF274="Probabilidad"),(AL273-(+AL273*AK274)),IF(AND(AF273="Impacto",AF274="Probabilidad"),(AL272-(+AL272*AK274)),IF(AF274="Impacto",AL273,""))),"")</f>
        <v/>
      </c>
      <c r="AM274" s="152" t="str">
        <f>IFERROR(IF(AND(AF273="Impacto",AF274="Impacto"),(AM273-(+AM273*AK274)),IF(AND(AF273="Probabilidad",AF274="Impacto"),(AM272-(+AM272*AK274)),IF(AF274="Probabilidad",AM273,""))),"")</f>
        <v/>
      </c>
      <c r="AN274" s="153"/>
      <c r="AO274" s="153"/>
      <c r="AP274" s="153"/>
      <c r="AQ274" s="153"/>
      <c r="AR274" s="1031"/>
      <c r="AS274" s="1051"/>
      <c r="AT274" s="1051"/>
      <c r="AU274" s="1048"/>
      <c r="AV274" s="1051"/>
      <c r="AW274" s="1051"/>
      <c r="AX274" s="1048"/>
      <c r="AY274" s="1048"/>
      <c r="AZ274" s="1048"/>
      <c r="BA274" s="995"/>
      <c r="BB274" s="129"/>
      <c r="BC274" s="129"/>
      <c r="BD274" s="148" t="str">
        <f t="shared" si="47"/>
        <v/>
      </c>
      <c r="BE274" s="154"/>
      <c r="BF274" s="154"/>
      <c r="BG274" s="154"/>
      <c r="BH274" s="154"/>
      <c r="BI274" s="130"/>
      <c r="BJ274" s="130"/>
      <c r="BK274" s="130"/>
      <c r="BL274" s="130"/>
      <c r="BM274" s="155"/>
      <c r="BN274" s="155"/>
      <c r="BO274" s="155"/>
      <c r="BP274" s="155"/>
      <c r="BQ274" s="156" t="str">
        <f t="shared" si="48"/>
        <v/>
      </c>
      <c r="BR274" s="157" t="str">
        <f t="shared" si="42"/>
        <v/>
      </c>
      <c r="BS274" s="304"/>
      <c r="BT274" s="149"/>
      <c r="BU274" s="998"/>
      <c r="BV274" s="1142"/>
      <c r="BW274" s="1142"/>
      <c r="BX274" s="1142"/>
      <c r="BY274" s="1067"/>
      <c r="BZ274" s="1067"/>
    </row>
    <row r="275" spans="1:78" ht="16" x14ac:dyDescent="0.2">
      <c r="A275" s="1512"/>
      <c r="B275" s="1514"/>
      <c r="C275" s="1516"/>
      <c r="D275" s="1022"/>
      <c r="E275" s="1025"/>
      <c r="F275" s="1028"/>
      <c r="G275" s="1072"/>
      <c r="H275" s="1031"/>
      <c r="I275" s="995"/>
      <c r="J275" s="1034"/>
      <c r="K275" s="1037"/>
      <c r="L275" s="1039"/>
      <c r="M275" s="1070"/>
      <c r="N275" s="1039"/>
      <c r="O275" s="1039"/>
      <c r="P275" s="1072"/>
      <c r="Q275" s="1078"/>
      <c r="R275" s="995"/>
      <c r="S275" s="1057"/>
      <c r="T275" s="995"/>
      <c r="U275" s="1057"/>
      <c r="V275" s="995"/>
      <c r="W275" s="1057"/>
      <c r="X275" s="1060"/>
      <c r="Y275" s="1057"/>
      <c r="Z275" s="1057"/>
      <c r="AA275" s="1042"/>
      <c r="AB275" s="150">
        <v>5</v>
      </c>
      <c r="AC275" s="158"/>
      <c r="AD275" s="158"/>
      <c r="AE275" s="149"/>
      <c r="AF275" s="145" t="str">
        <f t="shared" si="43"/>
        <v/>
      </c>
      <c r="AG275" s="151"/>
      <c r="AH275" s="146" t="str">
        <f t="shared" si="44"/>
        <v/>
      </c>
      <c r="AI275" s="151"/>
      <c r="AJ275" s="146" t="str">
        <f t="shared" si="45"/>
        <v/>
      </c>
      <c r="AK275" s="147" t="str">
        <f t="shared" si="46"/>
        <v/>
      </c>
      <c r="AL275" s="152" t="str">
        <f>IFERROR(IF(AND(AF274="Probabilidad",AF275="Probabilidad"),(AL274-(+AL274*AK275)),IF(AND(AF274="Impacto",AF275="Probabilidad"),(AL273-(+AL273*AK275)),IF(AF275="Impacto",AL274,""))),"")</f>
        <v/>
      </c>
      <c r="AM275" s="152" t="str">
        <f>IFERROR(IF(AND(AF274="Impacto",AF275="Impacto"),(AM274-(+AM274*AK275)),IF(AND(AF274="Probabilidad",AF275="Impacto"),(AM273-(+AM273*AK275)),IF(AF275="Probabilidad",AM274,""))),"")</f>
        <v/>
      </c>
      <c r="AN275" s="153"/>
      <c r="AO275" s="153"/>
      <c r="AP275" s="153"/>
      <c r="AQ275" s="153"/>
      <c r="AR275" s="1031"/>
      <c r="AS275" s="1051"/>
      <c r="AT275" s="1051"/>
      <c r="AU275" s="1048"/>
      <c r="AV275" s="1051"/>
      <c r="AW275" s="1051"/>
      <c r="AX275" s="1048"/>
      <c r="AY275" s="1048"/>
      <c r="AZ275" s="1048"/>
      <c r="BA275" s="995"/>
      <c r="BB275" s="129"/>
      <c r="BC275" s="129"/>
      <c r="BD275" s="148" t="str">
        <f t="shared" si="47"/>
        <v/>
      </c>
      <c r="BE275" s="154"/>
      <c r="BF275" s="154"/>
      <c r="BG275" s="154"/>
      <c r="BH275" s="154"/>
      <c r="BI275" s="130"/>
      <c r="BJ275" s="130"/>
      <c r="BK275" s="130"/>
      <c r="BL275" s="130"/>
      <c r="BM275" s="155"/>
      <c r="BN275" s="155"/>
      <c r="BO275" s="155"/>
      <c r="BP275" s="155"/>
      <c r="BQ275" s="156" t="str">
        <f t="shared" si="48"/>
        <v/>
      </c>
      <c r="BR275" s="157" t="str">
        <f t="shared" si="42"/>
        <v/>
      </c>
      <c r="BS275" s="304"/>
      <c r="BT275" s="149"/>
      <c r="BU275" s="998"/>
      <c r="BV275" s="1142"/>
      <c r="BW275" s="1142"/>
      <c r="BX275" s="1142"/>
      <c r="BY275" s="1067"/>
      <c r="BZ275" s="1067"/>
    </row>
    <row r="276" spans="1:78" ht="17" thickBot="1" x14ac:dyDescent="0.25">
      <c r="A276" s="1512"/>
      <c r="B276" s="1514"/>
      <c r="C276" s="1516"/>
      <c r="D276" s="1023"/>
      <c r="E276" s="1026"/>
      <c r="F276" s="1029"/>
      <c r="G276" s="1073"/>
      <c r="H276" s="1032"/>
      <c r="I276" s="996"/>
      <c r="J276" s="1035"/>
      <c r="K276" s="1038"/>
      <c r="L276" s="1040"/>
      <c r="M276" s="1071"/>
      <c r="N276" s="1040"/>
      <c r="O276" s="1040"/>
      <c r="P276" s="1073"/>
      <c r="Q276" s="1079"/>
      <c r="R276" s="996"/>
      <c r="S276" s="1058"/>
      <c r="T276" s="996"/>
      <c r="U276" s="1058"/>
      <c r="V276" s="996"/>
      <c r="W276" s="1058"/>
      <c r="X276" s="1061"/>
      <c r="Y276" s="1058"/>
      <c r="Z276" s="1058"/>
      <c r="AA276" s="1043"/>
      <c r="AB276" s="162">
        <v>6</v>
      </c>
      <c r="AC276" s="160"/>
      <c r="AD276" s="160"/>
      <c r="AE276" s="160"/>
      <c r="AF276" s="98" t="str">
        <f t="shared" si="43"/>
        <v/>
      </c>
      <c r="AG276" s="163"/>
      <c r="AH276" s="161" t="str">
        <f t="shared" si="44"/>
        <v/>
      </c>
      <c r="AI276" s="163"/>
      <c r="AJ276" s="161" t="str">
        <f t="shared" si="45"/>
        <v/>
      </c>
      <c r="AK276" s="164" t="str">
        <f t="shared" si="46"/>
        <v/>
      </c>
      <c r="AL276" s="152" t="str">
        <f>IFERROR(IF(AND(AF275="Probabilidad",AF276="Probabilidad"),(AL275-(+AL275*AK276)),IF(AND(AF275="Impacto",AF276="Probabilidad"),(AL274-(+AL274*AK276)),IF(AF276="Impacto",AL275,""))),"")</f>
        <v/>
      </c>
      <c r="AM276" s="152" t="str">
        <f>IFERROR(IF(AND(AF275="Impacto",AF276="Impacto"),(AM275-(+AM275*AK276)),IF(AND(AF275="Probabilidad",AF276="Impacto"),(AM274-(+AM274*AK276)),IF(AF276="Probabilidad",AM275,""))),"")</f>
        <v/>
      </c>
      <c r="AN276" s="126"/>
      <c r="AO276" s="51"/>
      <c r="AP276" s="51"/>
      <c r="AQ276" s="51"/>
      <c r="AR276" s="1032"/>
      <c r="AS276" s="1052"/>
      <c r="AT276" s="1052"/>
      <c r="AU276" s="1049"/>
      <c r="AV276" s="1052"/>
      <c r="AW276" s="1052"/>
      <c r="AX276" s="1049"/>
      <c r="AY276" s="1049"/>
      <c r="AZ276" s="1049"/>
      <c r="BA276" s="996"/>
      <c r="BB276" s="165"/>
      <c r="BC276" s="165"/>
      <c r="BD276" s="159" t="str">
        <f t="shared" si="47"/>
        <v/>
      </c>
      <c r="BE276" s="166"/>
      <c r="BF276" s="166"/>
      <c r="BG276" s="166"/>
      <c r="BH276" s="166"/>
      <c r="BI276" s="167"/>
      <c r="BJ276" s="167"/>
      <c r="BK276" s="167"/>
      <c r="BL276" s="167"/>
      <c r="BM276" s="168"/>
      <c r="BN276" s="168"/>
      <c r="BO276" s="168"/>
      <c r="BP276" s="168"/>
      <c r="BQ276" s="169" t="str">
        <f t="shared" si="48"/>
        <v/>
      </c>
      <c r="BR276" s="170" t="str">
        <f t="shared" si="42"/>
        <v/>
      </c>
      <c r="BS276" s="711"/>
      <c r="BT276" s="160"/>
      <c r="BU276" s="999"/>
      <c r="BV276" s="1143"/>
      <c r="BW276" s="1143"/>
      <c r="BX276" s="1143"/>
      <c r="BY276" s="1068"/>
      <c r="BZ276" s="1068"/>
    </row>
    <row r="277" spans="1:78" ht="115.5" customHeight="1" x14ac:dyDescent="0.2">
      <c r="A277" s="1512"/>
      <c r="B277" s="1514"/>
      <c r="C277" s="1516"/>
      <c r="D277" s="1021" t="s">
        <v>209</v>
      </c>
      <c r="E277" s="1024" t="s">
        <v>931</v>
      </c>
      <c r="F277" s="1027">
        <v>2</v>
      </c>
      <c r="G277" s="1000" t="s">
        <v>943</v>
      </c>
      <c r="H277" s="1030"/>
      <c r="I277" s="994"/>
      <c r="J277" s="1033" t="s">
        <v>944</v>
      </c>
      <c r="K277" s="1036" t="s">
        <v>213</v>
      </c>
      <c r="L277" s="1000" t="s">
        <v>214</v>
      </c>
      <c r="M277" s="1069" t="s">
        <v>945</v>
      </c>
      <c r="N277" s="1000"/>
      <c r="O277" s="1000"/>
      <c r="P277" s="1000" t="s">
        <v>946</v>
      </c>
      <c r="Q277" s="1204">
        <v>0.95</v>
      </c>
      <c r="R277" s="1495" t="s">
        <v>340</v>
      </c>
      <c r="S277" s="1498">
        <f>IF(R277="Muy Alta",100%,IF(R277="Alta",80%,IF(R277="Media",60%,IF(R277="Baja",40%,IF(R277="Muy Baja",20%,"")))))</f>
        <v>0.8</v>
      </c>
      <c r="T277" s="1495" t="s">
        <v>317</v>
      </c>
      <c r="U277" s="1498">
        <f>IF(T277="Catastrófico",100%,IF(T277="Mayor",80%,IF(T277="Moderado",60%,IF(T277="Menor",40%,IF(T277="Leve",20%,"")))))</f>
        <v>0.2</v>
      </c>
      <c r="V277" s="1495" t="s">
        <v>251</v>
      </c>
      <c r="W277" s="1498">
        <f>IF(V277="Catastrófico",100%,IF(V277="Mayor",80%,IF(V277="Moderado",60%,IF(V277="Menor",40%,IF(V277="Leve",20%,"")))))</f>
        <v>0.4</v>
      </c>
      <c r="X277" s="1059" t="str">
        <f>IF(Y277=100%,"Catastrófico",IF(Y277=80%,"Mayor",IF(Y277=60%,"Moderado",IF(Y277=40%,"Menor",IF(Y277=20%,"Leve","")))))</f>
        <v>Menor</v>
      </c>
      <c r="Y277" s="1498">
        <f>IF(AND(U277="",W277=""),"",MAX(U277,W277))</f>
        <v>0.4</v>
      </c>
      <c r="Z277" s="1498" t="str">
        <f>CONCATENATE(R277,X277)</f>
        <v>AltaMenor</v>
      </c>
      <c r="AA277" s="1059" t="str">
        <f>IF(Z277="Muy AltaLeve","Alto",IF(Z277="Muy AltaMenor","Alto",IF(Z277="Muy AltaModerado","Alto",IF(Z277="Muy AltaMayor","Alto",IF(Z277="Muy AltaCatastrófico","Extremo",IF(Z277="AltaLeve","Moderado",IF(Z277="AltaMenor","Moderado",IF(Z277="AltaModerado","Alto",IF(Z277="AltaMayor","Alto",IF(Z277="AltaCatastrófico","Extremo",IF(Z277="MediaLeve","Moderado",IF(Z277="MediaMenor","Moderado",IF(Z277="MediaModerado","Moderado",IF(Z277="MediaMayor","Alto",IF(Z277="MediaCatastrófico","Extremo",IF(Z277="BajaLeve","Bajo",IF(Z277="BajaMenor","Moderado",IF(Z277="BajaModerado","Moderado",IF(Z277="BajaMayor","Alto",IF(Z277="BajaCatastrófico","Extremo",IF(Z277="Muy BajaLeve","Bajo",IF(Z277="Muy BajaMenor","Bajo",IF(Z277="Muy BajaModerado","Moderado",IF(Z277="Muy BajaMayor","Alto",IF(Z277="Muy BajaCatastrófico","Extremo","")))))))))))))))))))))))))</f>
        <v>Moderado</v>
      </c>
      <c r="AB277" s="97">
        <v>1</v>
      </c>
      <c r="AC277" s="12" t="s">
        <v>947</v>
      </c>
      <c r="AD277" s="12" t="s">
        <v>277</v>
      </c>
      <c r="AE277" s="12" t="s">
        <v>948</v>
      </c>
      <c r="AF277" s="99" t="str">
        <f t="shared" si="43"/>
        <v>Probabilidad</v>
      </c>
      <c r="AG277" s="10" t="s">
        <v>221</v>
      </c>
      <c r="AH277" s="593">
        <f t="shared" si="44"/>
        <v>0.25</v>
      </c>
      <c r="AI277" s="595" t="s">
        <v>222</v>
      </c>
      <c r="AJ277" s="593">
        <f t="shared" si="45"/>
        <v>0.15</v>
      </c>
      <c r="AK277" s="594">
        <f t="shared" si="46"/>
        <v>0.4</v>
      </c>
      <c r="AL277" s="100">
        <f>IFERROR(IF(AF277="Probabilidad",(S277-(+S277*AK277)),IF(AF277="Impacto",S277,"")),"")</f>
        <v>0.48</v>
      </c>
      <c r="AM277" s="100">
        <f>IFERROR(IF(AF277="Impacto",(Y277-(+Y277*AK277)),IF(AF277="Probabilidad",Y277,"")),"")</f>
        <v>0.4</v>
      </c>
      <c r="AN277" s="595" t="s">
        <v>223</v>
      </c>
      <c r="AO277" s="521" t="s">
        <v>291</v>
      </c>
      <c r="AP277" s="595" t="s">
        <v>225</v>
      </c>
      <c r="AQ277" s="595" t="s">
        <v>226</v>
      </c>
      <c r="AR277" s="1501" t="s">
        <v>949</v>
      </c>
      <c r="AS277" s="1502">
        <f>S277</f>
        <v>0.8</v>
      </c>
      <c r="AT277" s="1502">
        <f>IF(AL277="","",MIN(AL277:AL282))</f>
        <v>7.2575999999999988E-2</v>
      </c>
      <c r="AU277" s="1059" t="str">
        <f>IFERROR(IF(AT277="","",IF(AT277&lt;=0.2,"Muy Baja",IF(AT277&lt;=0.4,"Baja",IF(AT277&lt;=0.6,"Media",IF(AT277&lt;=0.8,"Alta","Muy Alta"))))),"")</f>
        <v>Muy Baja</v>
      </c>
      <c r="AV277" s="1502">
        <f>Y277</f>
        <v>0.4</v>
      </c>
      <c r="AW277" s="1502">
        <f>IF(AM277="","",MIN(AM277:AM282))</f>
        <v>0.30000000000000004</v>
      </c>
      <c r="AX277" s="1059" t="str">
        <f>IFERROR(IF(AW277="","",IF(AW277&lt;=0.2,"Leve",IF(AW277&lt;=0.4,"Menor",IF(AW277&lt;=0.6,"Moderado",IF(AW277&lt;=0.8,"Mayor","Catastrófico"))))),"")</f>
        <v>Menor</v>
      </c>
      <c r="AY277" s="1059" t="str">
        <f>AA277</f>
        <v>Moderado</v>
      </c>
      <c r="AZ277" s="1059" t="str">
        <f>IFERROR(IF(OR(AND(AU277="Muy Baja",AX277="Leve"),AND(AU277="Muy Baja",AX277="Menor"),AND(AU277="Baja",AX277="Leve")),"Bajo",IF(OR(AND(AU277="Muy baja",AX277="Moderado"),AND(AU277="Baja",AX277="Menor"),AND(AU277="Baja",AX277="Moderado"),AND(AU277="Media",AX277="Leve"),AND(AU277="Media",AX277="Menor"),AND(AU277="Media",AX277="Moderado"),AND(AU277="Alta",AX277="Leve"),AND(AU277="Alta",AX277="Menor")),"Moderado",IF(OR(AND(AU277="Muy Baja",AX277="Mayor"),AND(AU277="Baja",AX277="Mayor"),AND(AU277="Media",AX277="Mayor"),AND(AU277="Alta",AX277="Moderado"),AND(AU277="Alta",AX277="Mayor"),AND(AU277="Muy Alta",AX277="Leve"),AND(AU277="Muy Alta",AX277="Menor"),AND(AU277="Muy Alta",AX277="Moderado"),AND(AU277="Muy Alta",AX277="Mayor")),"Alto",IF(OR(AND(AU277="Muy Baja",AX277="Catastrófico"),AND(AU277="Baja",AX277="Catastrófico"),AND(AU277="Media",AX277="Catastrófico"),AND(AU277="Alta",AX277="Catastrófico"),AND(AU277="Muy Alta",AX277="Catastrófico")),"Extremo","")))),"")</f>
        <v>Bajo</v>
      </c>
      <c r="BA277" s="1495" t="s">
        <v>255</v>
      </c>
      <c r="BB277" s="46"/>
      <c r="BC277" s="46"/>
      <c r="BD277" s="103" t="str">
        <f t="shared" si="47"/>
        <v/>
      </c>
      <c r="BE277" s="9"/>
      <c r="BF277" s="9"/>
      <c r="BG277" s="9"/>
      <c r="BH277" s="9"/>
      <c r="BI277" s="46"/>
      <c r="BJ277" s="46"/>
      <c r="BK277" s="46"/>
      <c r="BL277" s="46"/>
      <c r="BM277" s="48"/>
      <c r="BN277" s="48"/>
      <c r="BO277" s="48"/>
      <c r="BP277" s="48"/>
      <c r="BQ277" s="104" t="str">
        <f t="shared" si="48"/>
        <v/>
      </c>
      <c r="BR277" s="128" t="str">
        <f t="shared" si="42"/>
        <v/>
      </c>
      <c r="BS277" s="710" t="s">
        <v>947</v>
      </c>
      <c r="BT277" s="831" t="s">
        <v>2996</v>
      </c>
      <c r="BU277" s="1505" t="s">
        <v>3002</v>
      </c>
      <c r="BV277" s="1000" t="s">
        <v>2699</v>
      </c>
      <c r="BW277" s="1000" t="s">
        <v>1631</v>
      </c>
      <c r="BX277" s="1000" t="s">
        <v>1631</v>
      </c>
      <c r="BY277" s="1066" t="s">
        <v>2995</v>
      </c>
      <c r="BZ277" s="1003"/>
    </row>
    <row r="278" spans="1:78" ht="115.5" customHeight="1" x14ac:dyDescent="0.2">
      <c r="A278" s="1512"/>
      <c r="B278" s="1514"/>
      <c r="C278" s="1516"/>
      <c r="D278" s="1022"/>
      <c r="E278" s="1025"/>
      <c r="F278" s="1028"/>
      <c r="G278" s="1039"/>
      <c r="H278" s="1031"/>
      <c r="I278" s="995"/>
      <c r="J278" s="1034"/>
      <c r="K278" s="1037"/>
      <c r="L278" s="1039"/>
      <c r="M278" s="1070"/>
      <c r="N278" s="1039"/>
      <c r="O278" s="1039"/>
      <c r="P278" s="1039"/>
      <c r="Q278" s="1205"/>
      <c r="R278" s="1496"/>
      <c r="S278" s="1499"/>
      <c r="T278" s="1496"/>
      <c r="U278" s="1499"/>
      <c r="V278" s="1496"/>
      <c r="W278" s="1499"/>
      <c r="X278" s="1060"/>
      <c r="Y278" s="1499"/>
      <c r="Z278" s="1499"/>
      <c r="AA278" s="1060"/>
      <c r="AB278" s="150">
        <v>2</v>
      </c>
      <c r="AC278" s="149" t="s">
        <v>950</v>
      </c>
      <c r="AD278" s="149" t="s">
        <v>271</v>
      </c>
      <c r="AE278" s="149" t="s">
        <v>951</v>
      </c>
      <c r="AF278" s="145" t="str">
        <f t="shared" si="43"/>
        <v>Impacto</v>
      </c>
      <c r="AG278" s="151" t="s">
        <v>264</v>
      </c>
      <c r="AH278" s="612">
        <f t="shared" si="44"/>
        <v>0.1</v>
      </c>
      <c r="AI278" s="613" t="s">
        <v>222</v>
      </c>
      <c r="AJ278" s="614">
        <f t="shared" si="45"/>
        <v>0.15</v>
      </c>
      <c r="AK278" s="541">
        <f t="shared" si="46"/>
        <v>0.25</v>
      </c>
      <c r="AL278" s="152">
        <f>IFERROR(IF(AND(AF277="Probabilidad",AF278="Probabilidad"),(AL277-(+AL277*AK278)),IF(AF278="Probabilidad",(S277-(+S277*AK278)),IF(AF278="Impacto",AL277,""))),"")</f>
        <v>0.48</v>
      </c>
      <c r="AM278" s="152">
        <f>IFERROR(IF(AND(AF277="Impacto",AF278="Impacto"),(AM277-(+AM277*AK278)),IF(AF278="Impacto",(Y277-(+Y277*AK278)),IF(AF278="Probabilidad",AM277,""))),"")</f>
        <v>0.30000000000000004</v>
      </c>
      <c r="AN278" s="151" t="s">
        <v>223</v>
      </c>
      <c r="AO278" s="151" t="s">
        <v>291</v>
      </c>
      <c r="AP278" s="151" t="s">
        <v>225</v>
      </c>
      <c r="AQ278" s="151" t="s">
        <v>226</v>
      </c>
      <c r="AR278" s="1037"/>
      <c r="AS278" s="1503"/>
      <c r="AT278" s="1503"/>
      <c r="AU278" s="1060"/>
      <c r="AV278" s="1503"/>
      <c r="AW278" s="1503"/>
      <c r="AX278" s="1060"/>
      <c r="AY278" s="1060"/>
      <c r="AZ278" s="1060"/>
      <c r="BA278" s="1496"/>
      <c r="BB278" s="130"/>
      <c r="BC278" s="130"/>
      <c r="BD278" s="173" t="str">
        <f t="shared" si="47"/>
        <v/>
      </c>
      <c r="BE278" s="149"/>
      <c r="BF278" s="149"/>
      <c r="BG278" s="149"/>
      <c r="BH278" s="149"/>
      <c r="BI278" s="130"/>
      <c r="BJ278" s="130"/>
      <c r="BK278" s="130"/>
      <c r="BL278" s="130"/>
      <c r="BM278" s="155"/>
      <c r="BN278" s="155"/>
      <c r="BO278" s="155"/>
      <c r="BP278" s="155"/>
      <c r="BQ278" s="156" t="str">
        <f t="shared" si="48"/>
        <v/>
      </c>
      <c r="BR278" s="157" t="str">
        <f t="shared" si="42"/>
        <v/>
      </c>
      <c r="BS278" s="304" t="s">
        <v>950</v>
      </c>
      <c r="BT278" s="831" t="s">
        <v>2997</v>
      </c>
      <c r="BU278" s="1506"/>
      <c r="BV278" s="1001"/>
      <c r="BW278" s="1001"/>
      <c r="BX278" s="1001"/>
      <c r="BY278" s="1067"/>
      <c r="BZ278" s="1004"/>
    </row>
    <row r="279" spans="1:78" ht="115.5" customHeight="1" x14ac:dyDescent="0.2">
      <c r="A279" s="1512"/>
      <c r="B279" s="1514"/>
      <c r="C279" s="1516"/>
      <c r="D279" s="1022"/>
      <c r="E279" s="1025"/>
      <c r="F279" s="1028"/>
      <c r="G279" s="1039"/>
      <c r="H279" s="1031"/>
      <c r="I279" s="995"/>
      <c r="J279" s="1034"/>
      <c r="K279" s="1037"/>
      <c r="L279" s="1039"/>
      <c r="M279" s="1070"/>
      <c r="N279" s="1039"/>
      <c r="O279" s="1039"/>
      <c r="P279" s="1039"/>
      <c r="Q279" s="1205"/>
      <c r="R279" s="1496"/>
      <c r="S279" s="1499"/>
      <c r="T279" s="1496"/>
      <c r="U279" s="1499"/>
      <c r="V279" s="1496"/>
      <c r="W279" s="1499"/>
      <c r="X279" s="1060"/>
      <c r="Y279" s="1499"/>
      <c r="Z279" s="1499"/>
      <c r="AA279" s="1060"/>
      <c r="AB279" s="150">
        <v>3</v>
      </c>
      <c r="AC279" s="149" t="s">
        <v>952</v>
      </c>
      <c r="AD279" s="149" t="s">
        <v>271</v>
      </c>
      <c r="AE279" s="149" t="s">
        <v>953</v>
      </c>
      <c r="AF279" s="145" t="str">
        <f t="shared" si="43"/>
        <v>Probabilidad</v>
      </c>
      <c r="AG279" s="151" t="s">
        <v>221</v>
      </c>
      <c r="AH279" s="612">
        <f t="shared" si="44"/>
        <v>0.25</v>
      </c>
      <c r="AI279" s="274" t="s">
        <v>222</v>
      </c>
      <c r="AJ279" s="614">
        <f t="shared" si="45"/>
        <v>0.15</v>
      </c>
      <c r="AK279" s="541">
        <f t="shared" si="46"/>
        <v>0.4</v>
      </c>
      <c r="AL279" s="152">
        <f>IFERROR(IF(AND(AF278="Probabilidad",AF279="Probabilidad"),(AL278-(+AL278*AK279)),IF(AND(AF278="Impacto",AF279="Probabilidad"),(AL277-(+AL277*AK279)),IF(AF279="Impacto",AL278,""))),"")</f>
        <v>0.28799999999999998</v>
      </c>
      <c r="AM279" s="152">
        <f>IFERROR(IF(AND(AF278="Impacto",AF279="Impacto"),(AM278-(+AM278*AK279)),IF(AND(AF278="Probabilidad",AF279="Impacto"),(AM277-(+AM277*AK279)),IF(AF279="Probabilidad",AM278,""))),"")</f>
        <v>0.30000000000000004</v>
      </c>
      <c r="AN279" s="151" t="s">
        <v>223</v>
      </c>
      <c r="AO279" s="151" t="s">
        <v>291</v>
      </c>
      <c r="AP279" s="151" t="s">
        <v>225</v>
      </c>
      <c r="AQ279" s="151" t="s">
        <v>226</v>
      </c>
      <c r="AR279" s="1037"/>
      <c r="AS279" s="1503"/>
      <c r="AT279" s="1503"/>
      <c r="AU279" s="1060"/>
      <c r="AV279" s="1503"/>
      <c r="AW279" s="1503"/>
      <c r="AX279" s="1060"/>
      <c r="AY279" s="1060"/>
      <c r="AZ279" s="1060"/>
      <c r="BA279" s="1496"/>
      <c r="BB279" s="130"/>
      <c r="BC279" s="130"/>
      <c r="BD279" s="173" t="str">
        <f t="shared" si="47"/>
        <v/>
      </c>
      <c r="BE279" s="149"/>
      <c r="BF279" s="149"/>
      <c r="BG279" s="149"/>
      <c r="BH279" s="149"/>
      <c r="BI279" s="130"/>
      <c r="BJ279" s="130"/>
      <c r="BK279" s="130"/>
      <c r="BL279" s="130"/>
      <c r="BM279" s="155"/>
      <c r="BN279" s="155"/>
      <c r="BO279" s="155"/>
      <c r="BP279" s="155"/>
      <c r="BQ279" s="156" t="str">
        <f t="shared" si="48"/>
        <v/>
      </c>
      <c r="BR279" s="157" t="str">
        <f t="shared" si="42"/>
        <v/>
      </c>
      <c r="BS279" s="304" t="s">
        <v>952</v>
      </c>
      <c r="BT279" s="831" t="s">
        <v>2998</v>
      </c>
      <c r="BU279" s="1506"/>
      <c r="BV279" s="1001"/>
      <c r="BW279" s="1001"/>
      <c r="BX279" s="1001"/>
      <c r="BY279" s="1067"/>
      <c r="BZ279" s="1004"/>
    </row>
    <row r="280" spans="1:78" ht="115.5" customHeight="1" x14ac:dyDescent="0.2">
      <c r="A280" s="1512"/>
      <c r="B280" s="1514"/>
      <c r="C280" s="1516"/>
      <c r="D280" s="1022"/>
      <c r="E280" s="1025"/>
      <c r="F280" s="1028"/>
      <c r="G280" s="1039"/>
      <c r="H280" s="1031"/>
      <c r="I280" s="995"/>
      <c r="J280" s="1034"/>
      <c r="K280" s="1037"/>
      <c r="L280" s="1039"/>
      <c r="M280" s="1070"/>
      <c r="N280" s="1039"/>
      <c r="O280" s="1039"/>
      <c r="P280" s="1039"/>
      <c r="Q280" s="1205"/>
      <c r="R280" s="1496"/>
      <c r="S280" s="1499"/>
      <c r="T280" s="1496"/>
      <c r="U280" s="1499"/>
      <c r="V280" s="1496"/>
      <c r="W280" s="1499"/>
      <c r="X280" s="1060"/>
      <c r="Y280" s="1499"/>
      <c r="Z280" s="1499"/>
      <c r="AA280" s="1060"/>
      <c r="AB280" s="150">
        <v>4</v>
      </c>
      <c r="AC280" s="149" t="s">
        <v>954</v>
      </c>
      <c r="AD280" s="149" t="s">
        <v>271</v>
      </c>
      <c r="AE280" s="149" t="s">
        <v>955</v>
      </c>
      <c r="AF280" s="145" t="str">
        <f t="shared" si="43"/>
        <v>Probabilidad</v>
      </c>
      <c r="AG280" s="151" t="s">
        <v>221</v>
      </c>
      <c r="AH280" s="540">
        <f t="shared" si="44"/>
        <v>0.25</v>
      </c>
      <c r="AI280" s="521" t="s">
        <v>222</v>
      </c>
      <c r="AJ280" s="540">
        <f t="shared" si="45"/>
        <v>0.15</v>
      </c>
      <c r="AK280" s="541">
        <f t="shared" si="46"/>
        <v>0.4</v>
      </c>
      <c r="AL280" s="152">
        <f>IFERROR(IF(AND(AF279="Probabilidad",AF280="Probabilidad"),(AL279-(+AL279*AK280)),IF(AND(AF279="Impacto",AF280="Probabilidad"),(AL278-(+AL278*AK280)),IF(AF280="Impacto",AL279,""))),"")</f>
        <v>0.17279999999999998</v>
      </c>
      <c r="AM280" s="152">
        <f>IFERROR(IF(AND(AF279="Impacto",AF280="Impacto"),(AM279-(+AM279*AK280)),IF(AND(AF279="Probabilidad",AF280="Impacto"),(AM278-(+AM278*AK280)),IF(AF280="Probabilidad",AM279,""))),"")</f>
        <v>0.30000000000000004</v>
      </c>
      <c r="AN280" s="151" t="s">
        <v>223</v>
      </c>
      <c r="AO280" s="151" t="s">
        <v>291</v>
      </c>
      <c r="AP280" s="151" t="s">
        <v>225</v>
      </c>
      <c r="AQ280" s="151" t="s">
        <v>226</v>
      </c>
      <c r="AR280" s="1037"/>
      <c r="AS280" s="1503"/>
      <c r="AT280" s="1503"/>
      <c r="AU280" s="1060"/>
      <c r="AV280" s="1503"/>
      <c r="AW280" s="1503"/>
      <c r="AX280" s="1060"/>
      <c r="AY280" s="1060"/>
      <c r="AZ280" s="1060"/>
      <c r="BA280" s="1496"/>
      <c r="BB280" s="130"/>
      <c r="BC280" s="130"/>
      <c r="BD280" s="173" t="str">
        <f t="shared" si="47"/>
        <v/>
      </c>
      <c r="BE280" s="149"/>
      <c r="BF280" s="149"/>
      <c r="BG280" s="149"/>
      <c r="BH280" s="149"/>
      <c r="BI280" s="130"/>
      <c r="BJ280" s="130"/>
      <c r="BK280" s="130"/>
      <c r="BL280" s="130"/>
      <c r="BM280" s="155"/>
      <c r="BN280" s="155"/>
      <c r="BO280" s="155"/>
      <c r="BP280" s="155"/>
      <c r="BQ280" s="156" t="str">
        <f t="shared" si="48"/>
        <v/>
      </c>
      <c r="BR280" s="157" t="str">
        <f t="shared" si="42"/>
        <v/>
      </c>
      <c r="BS280" s="304" t="s">
        <v>954</v>
      </c>
      <c r="BT280" s="831" t="s">
        <v>2999</v>
      </c>
      <c r="BU280" s="1506"/>
      <c r="BV280" s="1001"/>
      <c r="BW280" s="1001"/>
      <c r="BX280" s="1001"/>
      <c r="BY280" s="1067"/>
      <c r="BZ280" s="1004"/>
    </row>
    <row r="281" spans="1:78" ht="109.5" customHeight="1" x14ac:dyDescent="0.2">
      <c r="A281" s="1512"/>
      <c r="B281" s="1514"/>
      <c r="C281" s="1516"/>
      <c r="D281" s="1022"/>
      <c r="E281" s="1025"/>
      <c r="F281" s="1028"/>
      <c r="G281" s="1039"/>
      <c r="H281" s="1031"/>
      <c r="I281" s="995"/>
      <c r="J281" s="1034"/>
      <c r="K281" s="1037"/>
      <c r="L281" s="1039"/>
      <c r="M281" s="1070"/>
      <c r="N281" s="1039"/>
      <c r="O281" s="1039"/>
      <c r="P281" s="1039"/>
      <c r="Q281" s="1205"/>
      <c r="R281" s="1496"/>
      <c r="S281" s="1499"/>
      <c r="T281" s="1496"/>
      <c r="U281" s="1499"/>
      <c r="V281" s="1496"/>
      <c r="W281" s="1499"/>
      <c r="X281" s="1060"/>
      <c r="Y281" s="1499"/>
      <c r="Z281" s="1499"/>
      <c r="AA281" s="1060"/>
      <c r="AB281" s="150">
        <v>5</v>
      </c>
      <c r="AC281" s="149" t="s">
        <v>956</v>
      </c>
      <c r="AD281" s="149" t="s">
        <v>271</v>
      </c>
      <c r="AE281" s="149" t="s">
        <v>957</v>
      </c>
      <c r="AF281" s="145" t="str">
        <f t="shared" si="43"/>
        <v>Probabilidad</v>
      </c>
      <c r="AG281" s="151" t="s">
        <v>281</v>
      </c>
      <c r="AH281" s="612">
        <f t="shared" si="44"/>
        <v>0.15</v>
      </c>
      <c r="AI281" s="274" t="s">
        <v>222</v>
      </c>
      <c r="AJ281" s="614">
        <f t="shared" si="45"/>
        <v>0.15</v>
      </c>
      <c r="AK281" s="541">
        <f t="shared" si="46"/>
        <v>0.3</v>
      </c>
      <c r="AL281" s="152">
        <f>IFERROR(IF(AND(AF280="Probabilidad",AF281="Probabilidad"),(AL280-(+AL280*AK281)),IF(AND(AF280="Impacto",AF281="Probabilidad"),(AL279-(+AL279*AK281)),IF(AF281="Impacto",AL280,""))),"")</f>
        <v>0.12095999999999998</v>
      </c>
      <c r="AM281" s="152">
        <f>IFERROR(IF(AND(AF280="Impacto",AF281="Impacto"),(AM280-(+AM280*AK281)),IF(AND(AF280="Probabilidad",AF281="Impacto"),(AM279-(+AM279*AK281)),IF(AF281="Probabilidad",AM280,""))),"")</f>
        <v>0.30000000000000004</v>
      </c>
      <c r="AN281" s="151" t="s">
        <v>223</v>
      </c>
      <c r="AO281" s="151" t="s">
        <v>291</v>
      </c>
      <c r="AP281" s="151" t="s">
        <v>225</v>
      </c>
      <c r="AQ281" s="151" t="s">
        <v>226</v>
      </c>
      <c r="AR281" s="1037"/>
      <c r="AS281" s="1503"/>
      <c r="AT281" s="1503"/>
      <c r="AU281" s="1060"/>
      <c r="AV281" s="1503"/>
      <c r="AW281" s="1503"/>
      <c r="AX281" s="1060"/>
      <c r="AY281" s="1060"/>
      <c r="AZ281" s="1060"/>
      <c r="BA281" s="1496"/>
      <c r="BB281" s="130"/>
      <c r="BC281" s="130"/>
      <c r="BD281" s="173" t="str">
        <f t="shared" si="47"/>
        <v/>
      </c>
      <c r="BE281" s="149"/>
      <c r="BF281" s="149"/>
      <c r="BG281" s="149"/>
      <c r="BH281" s="149"/>
      <c r="BI281" s="130"/>
      <c r="BJ281" s="130"/>
      <c r="BK281" s="130"/>
      <c r="BL281" s="130"/>
      <c r="BM281" s="155"/>
      <c r="BN281" s="155"/>
      <c r="BO281" s="155"/>
      <c r="BP281" s="155"/>
      <c r="BQ281" s="156" t="str">
        <f t="shared" si="48"/>
        <v/>
      </c>
      <c r="BR281" s="157" t="str">
        <f t="shared" si="42"/>
        <v/>
      </c>
      <c r="BS281" s="304" t="s">
        <v>956</v>
      </c>
      <c r="BT281" s="831" t="s">
        <v>3000</v>
      </c>
      <c r="BU281" s="1506"/>
      <c r="BV281" s="1001"/>
      <c r="BW281" s="1001"/>
      <c r="BX281" s="1001"/>
      <c r="BY281" s="1067"/>
      <c r="BZ281" s="1004"/>
    </row>
    <row r="282" spans="1:78" ht="109.5" customHeight="1" thickBot="1" x14ac:dyDescent="0.25">
      <c r="A282" s="1512"/>
      <c r="B282" s="1514"/>
      <c r="C282" s="1516"/>
      <c r="D282" s="1023"/>
      <c r="E282" s="1026"/>
      <c r="F282" s="1029"/>
      <c r="G282" s="1040"/>
      <c r="H282" s="1032"/>
      <c r="I282" s="996"/>
      <c r="J282" s="1035"/>
      <c r="K282" s="1038"/>
      <c r="L282" s="1040"/>
      <c r="M282" s="1071"/>
      <c r="N282" s="1040"/>
      <c r="O282" s="1040"/>
      <c r="P282" s="1040"/>
      <c r="Q282" s="1206"/>
      <c r="R282" s="1497"/>
      <c r="S282" s="1500"/>
      <c r="T282" s="1497"/>
      <c r="U282" s="1500"/>
      <c r="V282" s="1497"/>
      <c r="W282" s="1500"/>
      <c r="X282" s="1061"/>
      <c r="Y282" s="1500"/>
      <c r="Z282" s="1500"/>
      <c r="AA282" s="1061"/>
      <c r="AB282" s="162">
        <v>6</v>
      </c>
      <c r="AC282" s="160" t="s">
        <v>958</v>
      </c>
      <c r="AD282" s="160" t="s">
        <v>354</v>
      </c>
      <c r="AE282" s="160" t="s">
        <v>959</v>
      </c>
      <c r="AF282" s="175" t="str">
        <f t="shared" si="43"/>
        <v>Probabilidad</v>
      </c>
      <c r="AG282" s="163" t="s">
        <v>221</v>
      </c>
      <c r="AH282" s="596">
        <f t="shared" si="44"/>
        <v>0.25</v>
      </c>
      <c r="AI282" s="232" t="s">
        <v>222</v>
      </c>
      <c r="AJ282" s="596">
        <f t="shared" si="45"/>
        <v>0.15</v>
      </c>
      <c r="AK282" s="597">
        <f t="shared" si="46"/>
        <v>0.4</v>
      </c>
      <c r="AL282" s="152">
        <f>IFERROR(IF(AND(AF281="Probabilidad",AF282="Probabilidad"),(AL281-(+AL281*AK282)),IF(AND(AF281="Impacto",AF282="Probabilidad"),(AL280-(+AL280*AK282)),IF(AF282="Impacto",AL281,""))),"")</f>
        <v>7.2575999999999988E-2</v>
      </c>
      <c r="AM282" s="152">
        <f>IFERROR(IF(AND(AF281="Impacto",AF282="Impacto"),(AM281-(+AM281*AK282)),IF(AND(AF281="Probabilidad",AF282="Impacto"),(AM280-(+AM280*AK282)),IF(AF282="Probabilidad",AM281,""))),"")</f>
        <v>0.30000000000000004</v>
      </c>
      <c r="AN282" s="521" t="s">
        <v>223</v>
      </c>
      <c r="AO282" s="232" t="s">
        <v>291</v>
      </c>
      <c r="AP282" s="521" t="s">
        <v>225</v>
      </c>
      <c r="AQ282" s="521" t="s">
        <v>226</v>
      </c>
      <c r="AR282" s="1038"/>
      <c r="AS282" s="1504"/>
      <c r="AT282" s="1504"/>
      <c r="AU282" s="1061"/>
      <c r="AV282" s="1504"/>
      <c r="AW282" s="1504"/>
      <c r="AX282" s="1061"/>
      <c r="AY282" s="1061"/>
      <c r="AZ282" s="1061"/>
      <c r="BA282" s="1497"/>
      <c r="BB282" s="167"/>
      <c r="BC282" s="167"/>
      <c r="BD282" s="176" t="str">
        <f t="shared" si="47"/>
        <v/>
      </c>
      <c r="BE282" s="160"/>
      <c r="BF282" s="160"/>
      <c r="BG282" s="160"/>
      <c r="BH282" s="160"/>
      <c r="BI282" s="167"/>
      <c r="BJ282" s="167"/>
      <c r="BK282" s="167"/>
      <c r="BL282" s="167"/>
      <c r="BM282" s="168"/>
      <c r="BN282" s="168"/>
      <c r="BO282" s="168"/>
      <c r="BP282" s="168"/>
      <c r="BQ282" s="169" t="str">
        <f t="shared" si="48"/>
        <v/>
      </c>
      <c r="BR282" s="170" t="str">
        <f t="shared" si="42"/>
        <v/>
      </c>
      <c r="BS282" s="712" t="s">
        <v>958</v>
      </c>
      <c r="BT282" s="831" t="s">
        <v>3001</v>
      </c>
      <c r="BU282" s="1507"/>
      <c r="BV282" s="1002"/>
      <c r="BW282" s="1002"/>
      <c r="BX282" s="1002"/>
      <c r="BY282" s="1068"/>
      <c r="BZ282" s="1005"/>
    </row>
    <row r="283" spans="1:78" ht="105" customHeight="1" x14ac:dyDescent="0.2">
      <c r="A283" s="1512"/>
      <c r="B283" s="1514"/>
      <c r="C283" s="1516"/>
      <c r="D283" s="1021" t="s">
        <v>209</v>
      </c>
      <c r="E283" s="1024" t="s">
        <v>931</v>
      </c>
      <c r="F283" s="1027">
        <v>3</v>
      </c>
      <c r="G283" s="1000" t="s">
        <v>960</v>
      </c>
      <c r="H283" s="1030"/>
      <c r="I283" s="994"/>
      <c r="J283" s="1033" t="s">
        <v>961</v>
      </c>
      <c r="K283" s="1036" t="s">
        <v>213</v>
      </c>
      <c r="L283" s="1000" t="s">
        <v>214</v>
      </c>
      <c r="M283" s="1069" t="s">
        <v>962</v>
      </c>
      <c r="N283" s="1000"/>
      <c r="O283" s="1000"/>
      <c r="P283" s="1063" t="s">
        <v>963</v>
      </c>
      <c r="Q283" s="1077">
        <v>0.95</v>
      </c>
      <c r="R283" s="994" t="s">
        <v>250</v>
      </c>
      <c r="S283" s="1056">
        <f>IF(R283="Muy Alta",100%,IF(R283="Alta",80%,IF(R283="Media",60%,IF(R283="Baja",40%,IF(R283="Muy Baja",20%,"")))))</f>
        <v>0.4</v>
      </c>
      <c r="T283" s="994"/>
      <c r="U283" s="1056" t="str">
        <f>IF(T283="Catastrófico",100%,IF(T283="Mayor",80%,IF(T283="Moderado",60%,IF(T283="Menor",40%,IF(T283="Leve",20%,"")))))</f>
        <v/>
      </c>
      <c r="V283" s="994" t="s">
        <v>317</v>
      </c>
      <c r="W283" s="1056">
        <f>IF(V283="Catastrófico",100%,IF(V283="Mayor",80%,IF(V283="Moderado",60%,IF(V283="Menor",40%,IF(V283="Leve",20%,"")))))</f>
        <v>0.2</v>
      </c>
      <c r="X283" s="1059" t="str">
        <f>IF(Y283=100%,"Catastrófico",IF(Y283=80%,"Mayor",IF(Y283=60%,"Moderado",IF(Y283=40%,"Menor",IF(Y283=20%,"Leve","")))))</f>
        <v>Leve</v>
      </c>
      <c r="Y283" s="1056">
        <f>IF(AND(U283="",W283=""),"",MAX(U283,W283))</f>
        <v>0.2</v>
      </c>
      <c r="Z283" s="1056" t="str">
        <f>CONCATENATE(R283,X283)</f>
        <v>BajaLeve</v>
      </c>
      <c r="AA283" s="1047" t="str">
        <f>IF(Z283="Muy AltaLeve","Alto",IF(Z283="Muy AltaMenor","Alto",IF(Z283="Muy AltaModerado","Alto",IF(Z283="Muy AltaMayor","Alto",IF(Z283="Muy AltaCatastrófico","Extremo",IF(Z283="AltaLeve","Moderado",IF(Z283="AltaMenor","Moderado",IF(Z283="AltaModerado","Alto",IF(Z283="AltaMayor","Alto",IF(Z283="AltaCatastrófico","Extremo",IF(Z283="MediaLeve","Moderado",IF(Z283="MediaMenor","Moderado",IF(Z283="MediaModerado","Moderado",IF(Z283="MediaMayor","Alto",IF(Z283="MediaCatastrófico","Extremo",IF(Z283="BajaLeve","Bajo",IF(Z283="BajaMenor","Moderado",IF(Z283="BajaModerado","Moderado",IF(Z283="BajaMayor","Alto",IF(Z283="BajaCatastrófico","Extremo",IF(Z283="Muy BajaLeve","Bajo",IF(Z283="Muy BajaMenor","Bajo",IF(Z283="Muy BajaModerado","Moderado",IF(Z283="Muy BajaMayor","Alto",IF(Z283="Muy BajaCatastrófico","Extremo","")))))))))))))))))))))))))</f>
        <v>Bajo</v>
      </c>
      <c r="AB283" s="97">
        <v>1</v>
      </c>
      <c r="AC283" s="178" t="s">
        <v>964</v>
      </c>
      <c r="AD283" s="230" t="s">
        <v>271</v>
      </c>
      <c r="AE283" s="12" t="s">
        <v>965</v>
      </c>
      <c r="AF283" s="99" t="str">
        <f t="shared" si="43"/>
        <v>Probabilidad</v>
      </c>
      <c r="AG283" s="10" t="s">
        <v>221</v>
      </c>
      <c r="AH283" s="14">
        <f t="shared" si="44"/>
        <v>0.25</v>
      </c>
      <c r="AI283" s="595" t="s">
        <v>222</v>
      </c>
      <c r="AJ283" s="537">
        <f t="shared" si="45"/>
        <v>0.15</v>
      </c>
      <c r="AK283" s="536">
        <f t="shared" si="46"/>
        <v>0.4</v>
      </c>
      <c r="AL283" s="616">
        <f>IFERROR(IF(AF283="Probabilidad",(S283-(+S283*AK283)),IF(AF283="Impacto",S283,"")),"")</f>
        <v>0.24</v>
      </c>
      <c r="AM283" s="616">
        <f>IFERROR(IF(AF283="Impacto",(Y283-(+Y283*AK283)),IF(AF283="Probabilidad",Y283,"")),"")</f>
        <v>0.2</v>
      </c>
      <c r="AN283" s="50" t="s">
        <v>223</v>
      </c>
      <c r="AO283" s="50" t="s">
        <v>291</v>
      </c>
      <c r="AP283" s="50" t="s">
        <v>225</v>
      </c>
      <c r="AQ283" s="50" t="s">
        <v>226</v>
      </c>
      <c r="AR283" s="1062" t="s">
        <v>966</v>
      </c>
      <c r="AS283" s="1050">
        <f>S283</f>
        <v>0.4</v>
      </c>
      <c r="AT283" s="1050">
        <f>IF(AL283="","",MIN(AL283:AL288))</f>
        <v>0.14399999999999999</v>
      </c>
      <c r="AU283" s="1047" t="str">
        <f>IFERROR(IF(AT283="","",IF(AT283&lt;=0.2,"Muy Baja",IF(AT283&lt;=0.4,"Baja",IF(AT283&lt;=0.6,"Media",IF(AT283&lt;=0.8,"Alta","Muy Alta"))))),"")</f>
        <v>Muy Baja</v>
      </c>
      <c r="AV283" s="1050">
        <f>Y283</f>
        <v>0.2</v>
      </c>
      <c r="AW283" s="1050">
        <f>IF(AM283="","",MIN(AM283:AM288))</f>
        <v>0.15000000000000002</v>
      </c>
      <c r="AX283" s="1047" t="str">
        <f>IFERROR(IF(AW283="","",IF(AW283&lt;=0.2,"Leve",IF(AW283&lt;=0.4,"Menor",IF(AW283&lt;=0.6,"Moderado",IF(AW283&lt;=0.8,"Mayor","Catastrófico"))))),"")</f>
        <v>Leve</v>
      </c>
      <c r="AY283" s="1047" t="str">
        <f>AA283</f>
        <v>Bajo</v>
      </c>
      <c r="AZ283" s="1047" t="str">
        <f>IFERROR(IF(OR(AND(AU283="Muy Baja",AX283="Leve"),AND(AU283="Muy Baja",AX283="Menor"),AND(AU283="Baja",AX283="Leve")),"Bajo",IF(OR(AND(AU283="Muy baja",AX283="Moderado"),AND(AU283="Baja",AX283="Menor"),AND(AU283="Baja",AX283="Moderado"),AND(AU283="Media",AX283="Leve"),AND(AU283="Media",AX283="Menor"),AND(AU283="Media",AX283="Moderado"),AND(AU283="Alta",AX283="Leve"),AND(AU283="Alta",AX283="Menor")),"Moderado",IF(OR(AND(AU283="Muy Baja",AX283="Mayor"),AND(AU283="Baja",AX283="Mayor"),AND(AU283="Media",AX283="Mayor"),AND(AU283="Alta",AX283="Moderado"),AND(AU283="Alta",AX283="Mayor"),AND(AU283="Muy Alta",AX283="Leve"),AND(AU283="Muy Alta",AX283="Menor"),AND(AU283="Muy Alta",AX283="Moderado"),AND(AU283="Muy Alta",AX283="Mayor")),"Alto",IF(OR(AND(AU283="Muy Baja",AX283="Catastrófico"),AND(AU283="Baja",AX283="Catastrófico"),AND(AU283="Media",AX283="Catastrófico"),AND(AU283="Alta",AX283="Catastrófico"),AND(AU283="Muy Alta",AX283="Catastrófico")),"Extremo","")))),"")</f>
        <v>Bajo</v>
      </c>
      <c r="BA283" s="994" t="s">
        <v>255</v>
      </c>
      <c r="BB283" s="309"/>
      <c r="BC283" s="46"/>
      <c r="BD283" s="103" t="str">
        <f t="shared" si="47"/>
        <v/>
      </c>
      <c r="BE283" s="9"/>
      <c r="BF283" s="9"/>
      <c r="BG283" s="9"/>
      <c r="BH283" s="9"/>
      <c r="BI283" s="46"/>
      <c r="BJ283" s="46"/>
      <c r="BK283" s="46"/>
      <c r="BL283" s="46"/>
      <c r="BM283" s="48"/>
      <c r="BN283" s="48"/>
      <c r="BO283" s="48"/>
      <c r="BP283" s="48"/>
      <c r="BQ283" s="104" t="str">
        <f t="shared" si="48"/>
        <v/>
      </c>
      <c r="BR283" s="128" t="str">
        <f t="shared" si="42"/>
        <v/>
      </c>
      <c r="BS283" s="710" t="s">
        <v>964</v>
      </c>
      <c r="BT283" s="831" t="s">
        <v>3003</v>
      </c>
      <c r="BU283" s="997" t="s">
        <v>3006</v>
      </c>
      <c r="BV283" s="1000" t="s">
        <v>2699</v>
      </c>
      <c r="BW283" s="1000" t="s">
        <v>1631</v>
      </c>
      <c r="BX283" s="1000" t="s">
        <v>1631</v>
      </c>
      <c r="BY283" s="1066" t="s">
        <v>2995</v>
      </c>
      <c r="BZ283" s="1003"/>
    </row>
    <row r="284" spans="1:78" ht="80.25" customHeight="1" x14ac:dyDescent="0.2">
      <c r="A284" s="1512"/>
      <c r="B284" s="1514"/>
      <c r="C284" s="1516"/>
      <c r="D284" s="1022"/>
      <c r="E284" s="1025"/>
      <c r="F284" s="1028"/>
      <c r="G284" s="1039"/>
      <c r="H284" s="1031"/>
      <c r="I284" s="995"/>
      <c r="J284" s="1034"/>
      <c r="K284" s="1037"/>
      <c r="L284" s="1039"/>
      <c r="M284" s="1070"/>
      <c r="N284" s="1039"/>
      <c r="O284" s="1039"/>
      <c r="P284" s="1072"/>
      <c r="Q284" s="1078"/>
      <c r="R284" s="995"/>
      <c r="S284" s="1057"/>
      <c r="T284" s="995"/>
      <c r="U284" s="1057"/>
      <c r="V284" s="995"/>
      <c r="W284" s="1057"/>
      <c r="X284" s="1060"/>
      <c r="Y284" s="1057"/>
      <c r="Z284" s="1057"/>
      <c r="AA284" s="1048"/>
      <c r="AB284" s="150">
        <v>2</v>
      </c>
      <c r="AC284" s="178" t="s">
        <v>967</v>
      </c>
      <c r="AD284" s="178" t="s">
        <v>277</v>
      </c>
      <c r="AE284" s="149" t="s">
        <v>968</v>
      </c>
      <c r="AF284" s="145" t="str">
        <f t="shared" si="43"/>
        <v>Probabilidad</v>
      </c>
      <c r="AG284" s="151" t="s">
        <v>221</v>
      </c>
      <c r="AH284" s="146">
        <f t="shared" si="44"/>
        <v>0.25</v>
      </c>
      <c r="AI284" s="151" t="s">
        <v>222</v>
      </c>
      <c r="AJ284" s="146">
        <f t="shared" si="45"/>
        <v>0.15</v>
      </c>
      <c r="AK284" s="147">
        <f t="shared" si="46"/>
        <v>0.4</v>
      </c>
      <c r="AL284" s="152">
        <f>IFERROR(IF(AND(AF283="Probabilidad",AF284="Probabilidad"),(AL283-(+AL283*AK284)),IF(AF284="Probabilidad",(S283-(+S283*AK284)),IF(AF284="Impacto",AL283,""))),"")</f>
        <v>0.14399999999999999</v>
      </c>
      <c r="AM284" s="152">
        <f>IFERROR(IF(AND(AF283="Impacto",AF284="Impacto"),(AM283-(+AM283*AK284)),IF(AF284="Impacto",(Y283-(+Y283*AK284)),IF(AF284="Probabilidad",AM283,""))),"")</f>
        <v>0.2</v>
      </c>
      <c r="AN284" s="153" t="s">
        <v>223</v>
      </c>
      <c r="AO284" s="153" t="s">
        <v>291</v>
      </c>
      <c r="AP284" s="153" t="s">
        <v>225</v>
      </c>
      <c r="AQ284" s="153" t="s">
        <v>242</v>
      </c>
      <c r="AR284" s="1031"/>
      <c r="AS284" s="1051"/>
      <c r="AT284" s="1051"/>
      <c r="AU284" s="1048"/>
      <c r="AV284" s="1051"/>
      <c r="AW284" s="1051"/>
      <c r="AX284" s="1048"/>
      <c r="AY284" s="1048"/>
      <c r="AZ284" s="1048"/>
      <c r="BA284" s="995"/>
      <c r="BB284" s="177"/>
      <c r="BC284" s="130"/>
      <c r="BD284" s="173" t="str">
        <f t="shared" si="47"/>
        <v/>
      </c>
      <c r="BE284" s="149"/>
      <c r="BF284" s="149"/>
      <c r="BG284" s="149"/>
      <c r="BH284" s="149"/>
      <c r="BI284" s="130"/>
      <c r="BJ284" s="130"/>
      <c r="BK284" s="130"/>
      <c r="BL284" s="130"/>
      <c r="BM284" s="155"/>
      <c r="BN284" s="155"/>
      <c r="BO284" s="155"/>
      <c r="BP284" s="155"/>
      <c r="BQ284" s="156" t="str">
        <f t="shared" si="48"/>
        <v/>
      </c>
      <c r="BR284" s="157" t="str">
        <f t="shared" si="42"/>
        <v/>
      </c>
      <c r="BS284" s="304" t="s">
        <v>967</v>
      </c>
      <c r="BT284" s="831" t="s">
        <v>3004</v>
      </c>
      <c r="BU284" s="998"/>
      <c r="BV284" s="1001"/>
      <c r="BW284" s="1001"/>
      <c r="BX284" s="1001"/>
      <c r="BY284" s="1067"/>
      <c r="BZ284" s="1004"/>
    </row>
    <row r="285" spans="1:78" ht="61.5" customHeight="1" x14ac:dyDescent="0.2">
      <c r="A285" s="1512"/>
      <c r="B285" s="1514"/>
      <c r="C285" s="1516"/>
      <c r="D285" s="1022"/>
      <c r="E285" s="1025"/>
      <c r="F285" s="1028"/>
      <c r="G285" s="1039"/>
      <c r="H285" s="1031"/>
      <c r="I285" s="995"/>
      <c r="J285" s="1034"/>
      <c r="K285" s="1037"/>
      <c r="L285" s="1039"/>
      <c r="M285" s="1070"/>
      <c r="N285" s="1039"/>
      <c r="O285" s="1039"/>
      <c r="P285" s="1072"/>
      <c r="Q285" s="1078"/>
      <c r="R285" s="995"/>
      <c r="S285" s="1057"/>
      <c r="T285" s="995"/>
      <c r="U285" s="1057"/>
      <c r="V285" s="995"/>
      <c r="W285" s="1057"/>
      <c r="X285" s="1060"/>
      <c r="Y285" s="1057"/>
      <c r="Z285" s="1057"/>
      <c r="AA285" s="1048"/>
      <c r="AB285" s="150">
        <v>3</v>
      </c>
      <c r="AC285" s="178" t="s">
        <v>969</v>
      </c>
      <c r="AD285" s="178" t="s">
        <v>271</v>
      </c>
      <c r="AE285" s="149" t="s">
        <v>970</v>
      </c>
      <c r="AF285" s="145" t="str">
        <f t="shared" si="43"/>
        <v>Impacto</v>
      </c>
      <c r="AG285" s="151" t="s">
        <v>264</v>
      </c>
      <c r="AH285" s="146">
        <f t="shared" si="44"/>
        <v>0.1</v>
      </c>
      <c r="AI285" s="232" t="s">
        <v>222</v>
      </c>
      <c r="AJ285" s="228">
        <f t="shared" si="45"/>
        <v>0.15</v>
      </c>
      <c r="AK285" s="233">
        <f t="shared" si="46"/>
        <v>0.25</v>
      </c>
      <c r="AL285" s="234">
        <f>IFERROR(IF(AND(AF284="Probabilidad",AF285="Probabilidad"),(AL284-(+AL284*AK285)),IF(AND(AF284="Impacto",AF285="Probabilidad"),(AL283-(+AL283*AK285)),IF(AF285="Impacto",AL284,""))),"")</f>
        <v>0.14399999999999999</v>
      </c>
      <c r="AM285" s="234">
        <f>IFERROR(IF(AND(AF284="Impacto",AF285="Impacto"),(AM284-(+AM284*AK285)),IF(AND(AF284="Probabilidad",AF285="Impacto"),(AM283-(+AM283*AK285)),IF(AF285="Probabilidad",AM284,""))),"")</f>
        <v>0.15000000000000002</v>
      </c>
      <c r="AN285" s="126" t="s">
        <v>223</v>
      </c>
      <c r="AO285" s="126" t="s">
        <v>291</v>
      </c>
      <c r="AP285" s="126" t="s">
        <v>225</v>
      </c>
      <c r="AQ285" s="51" t="s">
        <v>226</v>
      </c>
      <c r="AR285" s="1031"/>
      <c r="AS285" s="1051"/>
      <c r="AT285" s="1051"/>
      <c r="AU285" s="1048"/>
      <c r="AV285" s="1051"/>
      <c r="AW285" s="1051"/>
      <c r="AX285" s="1048"/>
      <c r="AY285" s="1048"/>
      <c r="AZ285" s="1048"/>
      <c r="BA285" s="995"/>
      <c r="BB285" s="177"/>
      <c r="BC285" s="130"/>
      <c r="BD285" s="173" t="str">
        <f t="shared" si="47"/>
        <v/>
      </c>
      <c r="BE285" s="149"/>
      <c r="BF285" s="149"/>
      <c r="BG285" s="149"/>
      <c r="BH285" s="149"/>
      <c r="BI285" s="130"/>
      <c r="BJ285" s="130"/>
      <c r="BK285" s="130"/>
      <c r="BL285" s="130"/>
      <c r="BM285" s="155"/>
      <c r="BN285" s="155"/>
      <c r="BO285" s="155"/>
      <c r="BP285" s="155"/>
      <c r="BQ285" s="156" t="str">
        <f t="shared" si="48"/>
        <v/>
      </c>
      <c r="BR285" s="157" t="str">
        <f t="shared" si="42"/>
        <v/>
      </c>
      <c r="BS285" s="304" t="s">
        <v>969</v>
      </c>
      <c r="BT285" s="831" t="s">
        <v>3005</v>
      </c>
      <c r="BU285" s="998"/>
      <c r="BV285" s="1001"/>
      <c r="BW285" s="1001"/>
      <c r="BX285" s="1001"/>
      <c r="BY285" s="1067"/>
      <c r="BZ285" s="1004"/>
    </row>
    <row r="286" spans="1:78" ht="16" x14ac:dyDescent="0.2">
      <c r="A286" s="1512"/>
      <c r="B286" s="1514"/>
      <c r="C286" s="1516"/>
      <c r="D286" s="1022"/>
      <c r="E286" s="1025"/>
      <c r="F286" s="1028"/>
      <c r="G286" s="1039"/>
      <c r="H286" s="1031"/>
      <c r="I286" s="995"/>
      <c r="J286" s="1034"/>
      <c r="K286" s="1037"/>
      <c r="L286" s="1039"/>
      <c r="M286" s="1070"/>
      <c r="N286" s="1039"/>
      <c r="O286" s="1039"/>
      <c r="P286" s="1072"/>
      <c r="Q286" s="1078"/>
      <c r="R286" s="995"/>
      <c r="S286" s="1057"/>
      <c r="T286" s="995"/>
      <c r="U286" s="1057"/>
      <c r="V286" s="995"/>
      <c r="W286" s="1057"/>
      <c r="X286" s="1060"/>
      <c r="Y286" s="1057"/>
      <c r="Z286" s="1057"/>
      <c r="AA286" s="1048"/>
      <c r="AB286" s="150">
        <v>4</v>
      </c>
      <c r="AC286" s="178"/>
      <c r="AD286" s="178"/>
      <c r="AE286" s="149"/>
      <c r="AF286" s="145" t="str">
        <f t="shared" si="43"/>
        <v/>
      </c>
      <c r="AG286" s="151"/>
      <c r="AH286" s="146" t="str">
        <f t="shared" si="44"/>
        <v/>
      </c>
      <c r="AI286" s="151"/>
      <c r="AJ286" s="146" t="str">
        <f t="shared" si="45"/>
        <v/>
      </c>
      <c r="AK286" s="147" t="str">
        <f t="shared" si="46"/>
        <v/>
      </c>
      <c r="AL286" s="152" t="str">
        <f>IFERROR(IF(AND(AF285="Probabilidad",AF286="Probabilidad"),(AL285-(+AL285*AK286)),IF(AND(AF285="Impacto",AF286="Probabilidad"),(AL284-(+AL284*AK286)),IF(AF286="Impacto",AL285,""))),"")</f>
        <v/>
      </c>
      <c r="AM286" s="152" t="str">
        <f>IFERROR(IF(AND(AF285="Impacto",AF286="Impacto"),(AM285-(+AM285*AK286)),IF(AND(AF285="Probabilidad",AF286="Impacto"),(AM284-(+AM284*AK286)),IF(AF286="Probabilidad",AM285,""))),"")</f>
        <v/>
      </c>
      <c r="AN286" s="153"/>
      <c r="AO286" s="153"/>
      <c r="AP286" s="153"/>
      <c r="AQ286" s="153"/>
      <c r="AR286" s="1031"/>
      <c r="AS286" s="1051"/>
      <c r="AT286" s="1051"/>
      <c r="AU286" s="1048"/>
      <c r="AV286" s="1051"/>
      <c r="AW286" s="1051"/>
      <c r="AX286" s="1048"/>
      <c r="AY286" s="1048"/>
      <c r="AZ286" s="1048"/>
      <c r="BA286" s="995"/>
      <c r="BB286" s="177"/>
      <c r="BC286" s="130"/>
      <c r="BD286" s="173" t="str">
        <f t="shared" si="47"/>
        <v/>
      </c>
      <c r="BE286" s="149"/>
      <c r="BF286" s="149"/>
      <c r="BG286" s="149"/>
      <c r="BH286" s="149"/>
      <c r="BI286" s="130"/>
      <c r="BJ286" s="130"/>
      <c r="BK286" s="130"/>
      <c r="BL286" s="130"/>
      <c r="BM286" s="155"/>
      <c r="BN286" s="155"/>
      <c r="BO286" s="155"/>
      <c r="BP286" s="155"/>
      <c r="BQ286" s="156" t="str">
        <f t="shared" si="48"/>
        <v/>
      </c>
      <c r="BR286" s="157" t="str">
        <f t="shared" si="42"/>
        <v/>
      </c>
      <c r="BS286" s="304"/>
      <c r="BT286" s="149"/>
      <c r="BU286" s="998"/>
      <c r="BV286" s="1001"/>
      <c r="BW286" s="1001"/>
      <c r="BX286" s="1001"/>
      <c r="BY286" s="1067"/>
      <c r="BZ286" s="1004"/>
    </row>
    <row r="287" spans="1:78" ht="16" x14ac:dyDescent="0.2">
      <c r="A287" s="1512"/>
      <c r="B287" s="1514"/>
      <c r="C287" s="1516"/>
      <c r="D287" s="1022"/>
      <c r="E287" s="1025"/>
      <c r="F287" s="1028"/>
      <c r="G287" s="1039"/>
      <c r="H287" s="1031"/>
      <c r="I287" s="995"/>
      <c r="J287" s="1034"/>
      <c r="K287" s="1037"/>
      <c r="L287" s="1039"/>
      <c r="M287" s="1070"/>
      <c r="N287" s="1039"/>
      <c r="O287" s="1039"/>
      <c r="P287" s="1072"/>
      <c r="Q287" s="1078"/>
      <c r="R287" s="995"/>
      <c r="S287" s="1057"/>
      <c r="T287" s="995"/>
      <c r="U287" s="1057"/>
      <c r="V287" s="995"/>
      <c r="W287" s="1057"/>
      <c r="X287" s="1060"/>
      <c r="Y287" s="1057"/>
      <c r="Z287" s="1057"/>
      <c r="AA287" s="1048"/>
      <c r="AB287" s="150">
        <v>5</v>
      </c>
      <c r="AC287" s="179"/>
      <c r="AD287" s="179"/>
      <c r="AE287" s="28"/>
      <c r="AF287" s="145" t="str">
        <f t="shared" si="43"/>
        <v/>
      </c>
      <c r="AG287" s="151"/>
      <c r="AH287" s="146" t="str">
        <f t="shared" si="44"/>
        <v/>
      </c>
      <c r="AI287" s="151"/>
      <c r="AJ287" s="146" t="str">
        <f t="shared" si="45"/>
        <v/>
      </c>
      <c r="AK287" s="147" t="str">
        <f t="shared" si="46"/>
        <v/>
      </c>
      <c r="AL287" s="152" t="str">
        <f>IFERROR(IF(AND(AF286="Probabilidad",AF287="Probabilidad"),(AL286-(+AL286*AK287)),IF(AND(AF286="Impacto",AF287="Probabilidad"),(AL285-(+AL285*AK287)),IF(AF287="Impacto",AL286,""))),"")</f>
        <v/>
      </c>
      <c r="AM287" s="152" t="str">
        <f>IFERROR(IF(AND(AF286="Impacto",AF287="Impacto"),(AM286-(+AM286*AK287)),IF(AND(AF286="Probabilidad",AF287="Impacto"),(AM285-(+AM285*AK287)),IF(AF287="Probabilidad",AM286,""))),"")</f>
        <v/>
      </c>
      <c r="AN287" s="153"/>
      <c r="AO287" s="153"/>
      <c r="AP287" s="153"/>
      <c r="AQ287" s="153"/>
      <c r="AR287" s="1031"/>
      <c r="AS287" s="1051"/>
      <c r="AT287" s="1051"/>
      <c r="AU287" s="1048"/>
      <c r="AV287" s="1051"/>
      <c r="AW287" s="1051"/>
      <c r="AX287" s="1048"/>
      <c r="AY287" s="1048"/>
      <c r="AZ287" s="1048"/>
      <c r="BA287" s="995"/>
      <c r="BB287" s="177"/>
      <c r="BC287" s="130"/>
      <c r="BD287" s="173" t="str">
        <f t="shared" si="47"/>
        <v/>
      </c>
      <c r="BE287" s="149"/>
      <c r="BF287" s="149"/>
      <c r="BG287" s="149"/>
      <c r="BH287" s="149"/>
      <c r="BI287" s="130"/>
      <c r="BJ287" s="130"/>
      <c r="BK287" s="130"/>
      <c r="BL287" s="130"/>
      <c r="BM287" s="155"/>
      <c r="BN287" s="155"/>
      <c r="BO287" s="155"/>
      <c r="BP287" s="155"/>
      <c r="BQ287" s="156" t="str">
        <f t="shared" si="48"/>
        <v/>
      </c>
      <c r="BR287" s="157" t="str">
        <f t="shared" si="42"/>
        <v/>
      </c>
      <c r="BS287" s="304"/>
      <c r="BT287" s="149"/>
      <c r="BU287" s="998"/>
      <c r="BV287" s="1001"/>
      <c r="BW287" s="1001"/>
      <c r="BX287" s="1001"/>
      <c r="BY287" s="1067"/>
      <c r="BZ287" s="1004"/>
    </row>
    <row r="288" spans="1:78" ht="17" thickBot="1" x14ac:dyDescent="0.25">
      <c r="A288" s="1513"/>
      <c r="B288" s="1515"/>
      <c r="C288" s="1517"/>
      <c r="D288" s="1023"/>
      <c r="E288" s="1026"/>
      <c r="F288" s="1029"/>
      <c r="G288" s="1040"/>
      <c r="H288" s="1032"/>
      <c r="I288" s="996"/>
      <c r="J288" s="1035"/>
      <c r="K288" s="1038"/>
      <c r="L288" s="1040"/>
      <c r="M288" s="1071"/>
      <c r="N288" s="1040"/>
      <c r="O288" s="1040"/>
      <c r="P288" s="1073"/>
      <c r="Q288" s="1079"/>
      <c r="R288" s="996"/>
      <c r="S288" s="1058"/>
      <c r="T288" s="996"/>
      <c r="U288" s="1058"/>
      <c r="V288" s="996"/>
      <c r="W288" s="1058"/>
      <c r="X288" s="1061"/>
      <c r="Y288" s="1058"/>
      <c r="Z288" s="1058"/>
      <c r="AA288" s="1049"/>
      <c r="AB288" s="162">
        <v>6</v>
      </c>
      <c r="AC288" s="160"/>
      <c r="AD288" s="160"/>
      <c r="AE288" s="160"/>
      <c r="AF288" s="175" t="str">
        <f t="shared" si="43"/>
        <v/>
      </c>
      <c r="AG288" s="163"/>
      <c r="AH288" s="161" t="str">
        <f t="shared" si="44"/>
        <v/>
      </c>
      <c r="AI288" s="163"/>
      <c r="AJ288" s="161" t="str">
        <f t="shared" si="45"/>
        <v/>
      </c>
      <c r="AK288" s="164" t="str">
        <f t="shared" si="46"/>
        <v/>
      </c>
      <c r="AL288" s="152" t="str">
        <f>IFERROR(IF(AND(AF287="Probabilidad",AF288="Probabilidad"),(AL287-(+AL287*AK288)),IF(AND(AF287="Impacto",AF288="Probabilidad"),(AL286-(+AL286*AK288)),IF(AF288="Impacto",AL287,""))),"")</f>
        <v/>
      </c>
      <c r="AM288" s="152" t="str">
        <f>IFERROR(IF(AND(AF287="Impacto",AF288="Impacto"),(AM287-(+AM287*AK288)),IF(AND(AF287="Probabilidad",AF288="Impacto"),(AM286-(+AM286*AK288)),IF(AF288="Probabilidad",AM287,""))),"")</f>
        <v/>
      </c>
      <c r="AN288" s="51"/>
      <c r="AO288" s="51"/>
      <c r="AP288" s="51"/>
      <c r="AQ288" s="51"/>
      <c r="AR288" s="1032"/>
      <c r="AS288" s="1052"/>
      <c r="AT288" s="1052"/>
      <c r="AU288" s="1049"/>
      <c r="AV288" s="1052"/>
      <c r="AW288" s="1052"/>
      <c r="AX288" s="1049"/>
      <c r="AY288" s="1049"/>
      <c r="AZ288" s="1049"/>
      <c r="BA288" s="996"/>
      <c r="BB288" s="310"/>
      <c r="BC288" s="167"/>
      <c r="BD288" s="176" t="str">
        <f t="shared" si="47"/>
        <v/>
      </c>
      <c r="BE288" s="160"/>
      <c r="BF288" s="160"/>
      <c r="BG288" s="160"/>
      <c r="BH288" s="160"/>
      <c r="BI288" s="167"/>
      <c r="BJ288" s="167"/>
      <c r="BK288" s="167"/>
      <c r="BL288" s="167"/>
      <c r="BM288" s="168"/>
      <c r="BN288" s="168"/>
      <c r="BO288" s="168"/>
      <c r="BP288" s="168"/>
      <c r="BQ288" s="169" t="str">
        <f t="shared" si="48"/>
        <v/>
      </c>
      <c r="BR288" s="170" t="str">
        <f t="shared" si="42"/>
        <v/>
      </c>
      <c r="BS288" s="711"/>
      <c r="BT288" s="160"/>
      <c r="BU288" s="999"/>
      <c r="BV288" s="1002"/>
      <c r="BW288" s="1002"/>
      <c r="BX288" s="1002"/>
      <c r="BY288" s="1068"/>
      <c r="BZ288" s="1005"/>
    </row>
    <row r="289" spans="1:78" ht="132.75" customHeight="1" x14ac:dyDescent="0.2">
      <c r="A289" s="1144" t="s">
        <v>971</v>
      </c>
      <c r="B289" s="1086" t="s">
        <v>207</v>
      </c>
      <c r="C289" s="1089" t="s">
        <v>972</v>
      </c>
      <c r="D289" s="1021" t="s">
        <v>209</v>
      </c>
      <c r="E289" s="1024" t="s">
        <v>973</v>
      </c>
      <c r="F289" s="1027">
        <v>1</v>
      </c>
      <c r="G289" s="1063" t="s">
        <v>974</v>
      </c>
      <c r="H289" s="1030"/>
      <c r="I289" s="994"/>
      <c r="J289" s="1033" t="s">
        <v>975</v>
      </c>
      <c r="K289" s="1036" t="s">
        <v>213</v>
      </c>
      <c r="L289" s="1000" t="s">
        <v>314</v>
      </c>
      <c r="M289" s="1069" t="s">
        <v>976</v>
      </c>
      <c r="N289" s="1000"/>
      <c r="O289" s="1000"/>
      <c r="P289" s="1063" t="s">
        <v>977</v>
      </c>
      <c r="Q289" s="1518">
        <v>0.9</v>
      </c>
      <c r="R289" s="994" t="s">
        <v>217</v>
      </c>
      <c r="S289" s="1056">
        <f>IF(R289="Muy Alta",100%,IF(R289="Alta",80%,IF(R289="Media",60%,IF(R289="Baja",40%,IF(R289="Muy Baja",20%,"")))))</f>
        <v>0.6</v>
      </c>
      <c r="T289" s="994" t="s">
        <v>218</v>
      </c>
      <c r="U289" s="1056">
        <f>IF(T289="Catastrófico",100%,IF(T289="Mayor",80%,IF(T289="Moderado",60%,IF(T289="Menor",40%,IF(T289="Leve",20%,"")))))</f>
        <v>0.6</v>
      </c>
      <c r="V289" s="994" t="s">
        <v>251</v>
      </c>
      <c r="W289" s="1056">
        <f>IF(V289="Catastrófico",100%,IF(V289="Mayor",80%,IF(V289="Moderado",60%,IF(V289="Menor",40%,IF(V289="Leve",20%,"")))))</f>
        <v>0.4</v>
      </c>
      <c r="X289" s="1059" t="str">
        <f>IF(Y289=100%,"Catastrófico",IF(Y289=80%,"Mayor",IF(Y289=60%,"Moderado",IF(Y289=40%,"Menor",IF(Y289=20%,"Leve","")))))</f>
        <v>Moderado</v>
      </c>
      <c r="Y289" s="1056">
        <f>IF(AND(U289="",W289=""),"",MAX(U289,W289))</f>
        <v>0.6</v>
      </c>
      <c r="Z289" s="1056" t="str">
        <f>CONCATENATE(R289,X289)</f>
        <v>MediaModerado</v>
      </c>
      <c r="AA289" s="1041" t="str">
        <f>IF(Z289="Muy AltaLeve","Alto",IF(Z289="Muy AltaMenor","Alto",IF(Z289="Muy AltaModerado","Alto",IF(Z289="Muy AltaMayor","Alto",IF(Z289="Muy AltaCatastrófico","Extremo",IF(Z289="AltaLeve","Moderado",IF(Z289="AltaMenor","Moderado",IF(Z289="AltaModerado","Alto",IF(Z289="AltaMayor","Alto",IF(Z289="AltaCatastrófico","Extremo",IF(Z289="MediaLeve","Moderado",IF(Z289="MediaMenor","Moderado",IF(Z289="MediaModerado","Moderado",IF(Z289="MediaMayor","Alto",IF(Z289="MediaCatastrófico","Extremo",IF(Z289="BajaLeve","Bajo",IF(Z289="BajaMenor","Moderado",IF(Z289="BajaModerado","Moderado",IF(Z289="BajaMayor","Alto",IF(Z289="BajaCatastrófico","Extremo",IF(Z289="Muy BajaLeve","Bajo",IF(Z289="Muy BajaMenor","Bajo",IF(Z289="Muy BajaModerado","Moderado",IF(Z289="Muy BajaMayor","Alto",IF(Z289="Muy BajaCatastrófico","Extremo","")))))))))))))))))))))))))</f>
        <v>Moderado</v>
      </c>
      <c r="AB289" s="618">
        <v>1</v>
      </c>
      <c r="AC289" s="590" t="s">
        <v>978</v>
      </c>
      <c r="AD289" s="590" t="s">
        <v>354</v>
      </c>
      <c r="AE289" s="590" t="s">
        <v>979</v>
      </c>
      <c r="AF289" s="99" t="str">
        <f t="shared" ref="AF289:AF312" si="49">IF(OR(AG289="Preventivo",AG289="Detectivo"),"Probabilidad",IF(AG289="Correctivo","Impacto",""))</f>
        <v>Probabilidad</v>
      </c>
      <c r="AG289" s="10" t="s">
        <v>221</v>
      </c>
      <c r="AH289" s="14">
        <f t="shared" ref="AH289:AH312" si="50">IF(AG289="","",IF(AG289="Preventivo",25%,IF(AG289="Detectivo",15%,IF(AG289="Correctivo",10%))))</f>
        <v>0.25</v>
      </c>
      <c r="AI289" s="10" t="s">
        <v>222</v>
      </c>
      <c r="AJ289" s="14">
        <f t="shared" ref="AJ289:AJ312" si="51">IF(AI289="Automático",25%,IF(AI289="Manual",15%,""))</f>
        <v>0.15</v>
      </c>
      <c r="AK289" s="101">
        <f t="shared" ref="AK289:AK312" si="52">IF(OR(AH289="",AJ289=""),"",AH289+AJ289)</f>
        <v>0.4</v>
      </c>
      <c r="AL289" s="100">
        <f>IFERROR(IF(AF289="Probabilidad",(S289-(+S289*AK289)),IF(AF289="Impacto",S289,"")),"")</f>
        <v>0.36</v>
      </c>
      <c r="AM289" s="100">
        <f>IFERROR(IF(AF289="Impacto",(Y289-(+Y289*AK289)),IF(AF289="Probabilidad",Y289,"")),"")</f>
        <v>0.6</v>
      </c>
      <c r="AN289" s="335" t="s">
        <v>223</v>
      </c>
      <c r="AO289" s="335" t="s">
        <v>291</v>
      </c>
      <c r="AP289" s="335" t="s">
        <v>241</v>
      </c>
      <c r="AQ289" s="335" t="s">
        <v>226</v>
      </c>
      <c r="AR289" s="1030" t="s">
        <v>980</v>
      </c>
      <c r="AS289" s="1050">
        <f>S289</f>
        <v>0.6</v>
      </c>
      <c r="AT289" s="1050">
        <f>IF(AL289="","",MIN(AL289:AL294))</f>
        <v>9.0719999999999995E-2</v>
      </c>
      <c r="AU289" s="1047" t="str">
        <f>IFERROR(IF(AT289="","",IF(AT289&lt;=0.2,"Muy Baja",IF(AT289&lt;=0.4,"Baja",IF(AT289&lt;=0.6,"Media",IF(AT289&lt;=0.8,"Alta","Muy Alta"))))),"")</f>
        <v>Muy Baja</v>
      </c>
      <c r="AV289" s="1050">
        <f>Y289</f>
        <v>0.6</v>
      </c>
      <c r="AW289" s="1050">
        <f>IF(AM289="","",MIN(AM289:AM294))</f>
        <v>0.6</v>
      </c>
      <c r="AX289" s="1047" t="str">
        <f>IFERROR(IF(AW289="","",IF(AW289&lt;=0.2,"Leve",IF(AW289&lt;=0.4,"Menor",IF(AW289&lt;=0.6,"Moderado",IF(AW289&lt;=0.8,"Mayor","Catastrófico"))))),"")</f>
        <v>Moderado</v>
      </c>
      <c r="AY289" s="1047" t="str">
        <f>AA289</f>
        <v>Moderado</v>
      </c>
      <c r="AZ289" s="1047" t="str">
        <f>IFERROR(IF(OR(AND(AU289="Muy Baja",AX289="Leve"),AND(AU289="Muy Baja",AX289="Menor"),AND(AU289="Baja",AX289="Leve")),"Bajo",IF(OR(AND(AU289="Muy baja",AX289="Moderado"),AND(AU289="Baja",AX289="Menor"),AND(AU289="Baja",AX289="Moderado"),AND(AU289="Media",AX289="Leve"),AND(AU289="Media",AX289="Menor"),AND(AU289="Media",AX289="Moderado"),AND(AU289="Alta",AX289="Leve"),AND(AU289="Alta",AX289="Menor")),"Moderado",IF(OR(AND(AU289="Muy Baja",AX289="Mayor"),AND(AU289="Baja",AX289="Mayor"),AND(AU289="Media",AX289="Mayor"),AND(AU289="Alta",AX289="Moderado"),AND(AU289="Alta",AX289="Mayor"),AND(AU289="Muy Alta",AX289="Leve"),AND(AU289="Muy Alta",AX289="Menor"),AND(AU289="Muy Alta",AX289="Moderado"),AND(AU289="Muy Alta",AX289="Mayor")),"Alto",IF(OR(AND(AU289="Muy Baja",AX289="Catastrófico"),AND(AU289="Baja",AX289="Catastrófico"),AND(AU289="Media",AX289="Catastrófico"),AND(AU289="Alta",AX289="Catastrófico"),AND(AU289="Muy Alta",AX289="Catastrófico")),"Extremo","")))),"")</f>
        <v>Moderado</v>
      </c>
      <c r="BA289" s="994" t="s">
        <v>228</v>
      </c>
      <c r="BB289" s="216" t="s">
        <v>981</v>
      </c>
      <c r="BC289" s="216" t="s">
        <v>982</v>
      </c>
      <c r="BD289" s="102">
        <f t="shared" si="47"/>
        <v>4</v>
      </c>
      <c r="BE289" s="217">
        <v>1</v>
      </c>
      <c r="BF289" s="217">
        <v>1</v>
      </c>
      <c r="BG289" s="217">
        <v>1</v>
      </c>
      <c r="BH289" s="217">
        <v>1</v>
      </c>
      <c r="BI289" s="46" t="s">
        <v>469</v>
      </c>
      <c r="BJ289" s="46" t="s">
        <v>983</v>
      </c>
      <c r="BK289" s="619" t="s">
        <v>2882</v>
      </c>
      <c r="BL289" s="784" t="s">
        <v>2883</v>
      </c>
      <c r="BM289" s="741">
        <v>1</v>
      </c>
      <c r="BN289" s="620">
        <v>1</v>
      </c>
      <c r="BO289" s="620"/>
      <c r="BP289" s="620"/>
      <c r="BQ289" s="104">
        <f t="shared" si="48"/>
        <v>2</v>
      </c>
      <c r="BR289" s="128">
        <f t="shared" si="42"/>
        <v>0.5</v>
      </c>
      <c r="BS289" s="710" t="s">
        <v>978</v>
      </c>
      <c r="BT289" s="28" t="s">
        <v>2884</v>
      </c>
      <c r="BU289" s="997" t="s">
        <v>2888</v>
      </c>
      <c r="BV289" s="1141" t="s">
        <v>2889</v>
      </c>
      <c r="BW289" s="1063" t="s">
        <v>1631</v>
      </c>
      <c r="BX289" s="1063" t="s">
        <v>1631</v>
      </c>
      <c r="BY289" s="1066" t="s">
        <v>2890</v>
      </c>
      <c r="BZ289" s="1066"/>
    </row>
    <row r="290" spans="1:78" ht="97.5" customHeight="1" x14ac:dyDescent="0.2">
      <c r="A290" s="1145"/>
      <c r="B290" s="1087"/>
      <c r="C290" s="1090"/>
      <c r="D290" s="1022"/>
      <c r="E290" s="1025"/>
      <c r="F290" s="1028"/>
      <c r="G290" s="1072"/>
      <c r="H290" s="1031"/>
      <c r="I290" s="995"/>
      <c r="J290" s="1034"/>
      <c r="K290" s="1037"/>
      <c r="L290" s="1039"/>
      <c r="M290" s="1070"/>
      <c r="N290" s="1039"/>
      <c r="O290" s="1039"/>
      <c r="P290" s="1072"/>
      <c r="Q290" s="1297"/>
      <c r="R290" s="995"/>
      <c r="S290" s="1057"/>
      <c r="T290" s="995"/>
      <c r="U290" s="1057"/>
      <c r="V290" s="995"/>
      <c r="W290" s="1057"/>
      <c r="X290" s="1060"/>
      <c r="Y290" s="1057"/>
      <c r="Z290" s="1057"/>
      <c r="AA290" s="1042"/>
      <c r="AB290" s="621">
        <v>2</v>
      </c>
      <c r="AC290" s="286" t="s">
        <v>984</v>
      </c>
      <c r="AD290" s="560" t="s">
        <v>277</v>
      </c>
      <c r="AE290" s="560" t="s">
        <v>985</v>
      </c>
      <c r="AF290" s="145" t="str">
        <f t="shared" si="49"/>
        <v>Probabilidad</v>
      </c>
      <c r="AG290" s="151" t="s">
        <v>221</v>
      </c>
      <c r="AH290" s="146">
        <f t="shared" si="50"/>
        <v>0.25</v>
      </c>
      <c r="AI290" s="151" t="s">
        <v>222</v>
      </c>
      <c r="AJ290" s="146">
        <f t="shared" si="51"/>
        <v>0.15</v>
      </c>
      <c r="AK290" s="147">
        <f t="shared" si="52"/>
        <v>0.4</v>
      </c>
      <c r="AL290" s="152">
        <f>IFERROR(IF(AND(AF289="Probabilidad",AF290="Probabilidad"),(AL289-(+AL289*AK290)),IF(AF290="Probabilidad",(S289-(+S289*AK290)),IF(AF290="Impacto",AL289,""))),"")</f>
        <v>0.216</v>
      </c>
      <c r="AM290" s="152">
        <f>IFERROR(IF(AND(AF289="Impacto",AF290="Impacto"),(AM289-(+AM289*AK290)),IF(AF290="Impacto",(Y289-(+Y289*AK290)),IF(AF290="Probabilidad",AM289,""))),"")</f>
        <v>0.6</v>
      </c>
      <c r="AN290" s="153" t="s">
        <v>223</v>
      </c>
      <c r="AO290" s="153" t="s">
        <v>291</v>
      </c>
      <c r="AP290" s="153" t="s">
        <v>241</v>
      </c>
      <c r="AQ290" s="51" t="s">
        <v>226</v>
      </c>
      <c r="AR290" s="1031"/>
      <c r="AS290" s="1051"/>
      <c r="AT290" s="1051"/>
      <c r="AU290" s="1048"/>
      <c r="AV290" s="1051"/>
      <c r="AW290" s="1051"/>
      <c r="AX290" s="1048"/>
      <c r="AY290" s="1048"/>
      <c r="AZ290" s="1048"/>
      <c r="BA290" s="995"/>
      <c r="BB290" s="562"/>
      <c r="BC290" s="562"/>
      <c r="BD290" s="148" t="str">
        <f t="shared" si="47"/>
        <v/>
      </c>
      <c r="BE290" s="622"/>
      <c r="BF290" s="622"/>
      <c r="BG290" s="622"/>
      <c r="BH290" s="622"/>
      <c r="BI290" s="563"/>
      <c r="BJ290" s="563"/>
      <c r="BK290" s="563"/>
      <c r="BL290" s="563"/>
      <c r="BM290" s="623"/>
      <c r="BN290" s="623"/>
      <c r="BO290" s="623"/>
      <c r="BP290" s="623"/>
      <c r="BQ290" s="156" t="str">
        <f t="shared" si="48"/>
        <v/>
      </c>
      <c r="BR290" s="157" t="str">
        <f t="shared" si="42"/>
        <v/>
      </c>
      <c r="BS290" s="304" t="s">
        <v>984</v>
      </c>
      <c r="BT290" s="28" t="s">
        <v>2885</v>
      </c>
      <c r="BU290" s="998"/>
      <c r="BV290" s="1142"/>
      <c r="BW290" s="1064"/>
      <c r="BX290" s="1064"/>
      <c r="BY290" s="1067"/>
      <c r="BZ290" s="1067"/>
    </row>
    <row r="291" spans="1:78" ht="372" customHeight="1" x14ac:dyDescent="0.2">
      <c r="A291" s="1145"/>
      <c r="B291" s="1087"/>
      <c r="C291" s="1090"/>
      <c r="D291" s="1022"/>
      <c r="E291" s="1025"/>
      <c r="F291" s="1028"/>
      <c r="G291" s="1072"/>
      <c r="H291" s="1031"/>
      <c r="I291" s="995"/>
      <c r="J291" s="1034"/>
      <c r="K291" s="1037"/>
      <c r="L291" s="1039"/>
      <c r="M291" s="1070"/>
      <c r="N291" s="1039"/>
      <c r="O291" s="1039"/>
      <c r="P291" s="1072"/>
      <c r="Q291" s="1297"/>
      <c r="R291" s="995"/>
      <c r="S291" s="1057"/>
      <c r="T291" s="995"/>
      <c r="U291" s="1057"/>
      <c r="V291" s="995"/>
      <c r="W291" s="1057"/>
      <c r="X291" s="1060"/>
      <c r="Y291" s="1057"/>
      <c r="Z291" s="1057"/>
      <c r="AA291" s="1042"/>
      <c r="AB291" s="621">
        <v>3</v>
      </c>
      <c r="AC291" s="286" t="s">
        <v>986</v>
      </c>
      <c r="AD291" s="560" t="s">
        <v>271</v>
      </c>
      <c r="AE291" s="286" t="s">
        <v>987</v>
      </c>
      <c r="AF291" s="145" t="str">
        <f t="shared" si="49"/>
        <v>Probabilidad</v>
      </c>
      <c r="AG291" s="151" t="s">
        <v>221</v>
      </c>
      <c r="AH291" s="146">
        <f t="shared" si="50"/>
        <v>0.25</v>
      </c>
      <c r="AI291" s="151" t="s">
        <v>222</v>
      </c>
      <c r="AJ291" s="146">
        <f t="shared" si="51"/>
        <v>0.15</v>
      </c>
      <c r="AK291" s="147">
        <f t="shared" si="52"/>
        <v>0.4</v>
      </c>
      <c r="AL291" s="152">
        <f>IFERROR(IF(AND(AF290="Probabilidad",AF291="Probabilidad"),(AL290-(+AL290*AK291)),IF(AND(AF290="Impacto",AF291="Probabilidad"),(AL289-(+AL289*AK291)),IF(AF291="Impacto",AL290,""))),"")</f>
        <v>0.12959999999999999</v>
      </c>
      <c r="AM291" s="152">
        <f>IFERROR(IF(AND(AF290="Impacto",AF291="Impacto"),(AM290-(+AM290*AK291)),IF(AND(AF290="Probabilidad",AF291="Impacto"),(AM289-(+AM289*AK291)),IF(AF291="Probabilidad",AM290,""))),"")</f>
        <v>0.6</v>
      </c>
      <c r="AN291" s="153" t="s">
        <v>223</v>
      </c>
      <c r="AO291" s="153" t="s">
        <v>291</v>
      </c>
      <c r="AP291" s="153" t="s">
        <v>241</v>
      </c>
      <c r="AQ291" s="153" t="s">
        <v>226</v>
      </c>
      <c r="AR291" s="1031"/>
      <c r="AS291" s="1051"/>
      <c r="AT291" s="1051"/>
      <c r="AU291" s="1048"/>
      <c r="AV291" s="1051"/>
      <c r="AW291" s="1051"/>
      <c r="AX291" s="1048"/>
      <c r="AY291" s="1048"/>
      <c r="AZ291" s="1048"/>
      <c r="BA291" s="995"/>
      <c r="BB291" s="562"/>
      <c r="BC291" s="562"/>
      <c r="BD291" s="148" t="str">
        <f t="shared" si="47"/>
        <v/>
      </c>
      <c r="BE291" s="622"/>
      <c r="BF291" s="622"/>
      <c r="BG291" s="622"/>
      <c r="BH291" s="622"/>
      <c r="BI291" s="563"/>
      <c r="BJ291" s="563"/>
      <c r="BK291" s="563"/>
      <c r="BL291" s="563"/>
      <c r="BM291" s="623"/>
      <c r="BN291" s="623"/>
      <c r="BO291" s="623"/>
      <c r="BP291" s="623"/>
      <c r="BQ291" s="156" t="str">
        <f t="shared" si="48"/>
        <v/>
      </c>
      <c r="BR291" s="157" t="str">
        <f t="shared" si="42"/>
        <v/>
      </c>
      <c r="BS291" s="304" t="s">
        <v>986</v>
      </c>
      <c r="BT291" s="761" t="s">
        <v>2886</v>
      </c>
      <c r="BU291" s="998"/>
      <c r="BV291" s="1142"/>
      <c r="BW291" s="1064"/>
      <c r="BX291" s="1064"/>
      <c r="BY291" s="1067"/>
      <c r="BZ291" s="1067"/>
    </row>
    <row r="292" spans="1:78" ht="97.5" customHeight="1" x14ac:dyDescent="0.2">
      <c r="A292" s="1145"/>
      <c r="B292" s="1087"/>
      <c r="C292" s="1090"/>
      <c r="D292" s="1022"/>
      <c r="E292" s="1025"/>
      <c r="F292" s="1028"/>
      <c r="G292" s="1072"/>
      <c r="H292" s="1031"/>
      <c r="I292" s="995"/>
      <c r="J292" s="1034"/>
      <c r="K292" s="1037"/>
      <c r="L292" s="1039"/>
      <c r="M292" s="1070"/>
      <c r="N292" s="1039"/>
      <c r="O292" s="1039"/>
      <c r="P292" s="1072"/>
      <c r="Q292" s="1297"/>
      <c r="R292" s="995"/>
      <c r="S292" s="1057"/>
      <c r="T292" s="995"/>
      <c r="U292" s="1057"/>
      <c r="V292" s="995"/>
      <c r="W292" s="1057"/>
      <c r="X292" s="1060"/>
      <c r="Y292" s="1057"/>
      <c r="Z292" s="1057"/>
      <c r="AA292" s="1042"/>
      <c r="AB292" s="621">
        <v>4</v>
      </c>
      <c r="AC292" s="560" t="s">
        <v>988</v>
      </c>
      <c r="AD292" s="624" t="s">
        <v>271</v>
      </c>
      <c r="AE292" s="560" t="s">
        <v>989</v>
      </c>
      <c r="AF292" s="231" t="str">
        <f t="shared" si="49"/>
        <v>Probabilidad</v>
      </c>
      <c r="AG292" s="232" t="s">
        <v>281</v>
      </c>
      <c r="AH292" s="228">
        <f t="shared" si="50"/>
        <v>0.15</v>
      </c>
      <c r="AI292" s="232" t="s">
        <v>222</v>
      </c>
      <c r="AJ292" s="228">
        <f t="shared" si="51"/>
        <v>0.15</v>
      </c>
      <c r="AK292" s="233">
        <f t="shared" si="52"/>
        <v>0.3</v>
      </c>
      <c r="AL292" s="234">
        <f>IFERROR(IF(AND(AF291="Probabilidad",AF292="Probabilidad"),(AL291-(+AL291*AK292)),IF(AND(AF291="Impacto",AF292="Probabilidad"),(AL290-(+AL290*AK292)),IF(AF292="Impacto",AL291,""))),"")</f>
        <v>9.0719999999999995E-2</v>
      </c>
      <c r="AM292" s="234">
        <f>IFERROR(IF(AND(AF291="Impacto",AF292="Impacto"),(AM291-(+AM291*AK292)),IF(AND(AF291="Probabilidad",AF292="Impacto"),(AM290-(+AM290*AK292)),IF(AF292="Probabilidad",AM291,""))),"")</f>
        <v>0.6</v>
      </c>
      <c r="AN292" s="51" t="s">
        <v>223</v>
      </c>
      <c r="AO292" s="51" t="s">
        <v>291</v>
      </c>
      <c r="AP292" s="51" t="s">
        <v>241</v>
      </c>
      <c r="AQ292" s="153" t="s">
        <v>226</v>
      </c>
      <c r="AR292" s="1031"/>
      <c r="AS292" s="1051"/>
      <c r="AT292" s="1051"/>
      <c r="AU292" s="1048"/>
      <c r="AV292" s="1051"/>
      <c r="AW292" s="1051"/>
      <c r="AX292" s="1048"/>
      <c r="AY292" s="1048"/>
      <c r="AZ292" s="1048"/>
      <c r="BA292" s="995"/>
      <c r="BB292" s="562"/>
      <c r="BC292" s="562"/>
      <c r="BD292" s="148" t="str">
        <f t="shared" si="47"/>
        <v/>
      </c>
      <c r="BE292" s="622"/>
      <c r="BF292" s="622"/>
      <c r="BG292" s="622"/>
      <c r="BH292" s="622"/>
      <c r="BI292" s="563"/>
      <c r="BJ292" s="563"/>
      <c r="BK292" s="563"/>
      <c r="BL292" s="563"/>
      <c r="BM292" s="623"/>
      <c r="BN292" s="623"/>
      <c r="BO292" s="623"/>
      <c r="BP292" s="623"/>
      <c r="BQ292" s="156" t="str">
        <f t="shared" si="48"/>
        <v/>
      </c>
      <c r="BR292" s="157" t="str">
        <f t="shared" si="42"/>
        <v/>
      </c>
      <c r="BS292" s="304" t="s">
        <v>988</v>
      </c>
      <c r="BT292" s="774" t="s">
        <v>2887</v>
      </c>
      <c r="BU292" s="998"/>
      <c r="BV292" s="1142"/>
      <c r="BW292" s="1064"/>
      <c r="BX292" s="1064"/>
      <c r="BY292" s="1067"/>
      <c r="BZ292" s="1067"/>
    </row>
    <row r="293" spans="1:78" ht="16" x14ac:dyDescent="0.2">
      <c r="A293" s="1145"/>
      <c r="B293" s="1087"/>
      <c r="C293" s="1090"/>
      <c r="D293" s="1022"/>
      <c r="E293" s="1025"/>
      <c r="F293" s="1028"/>
      <c r="G293" s="1072"/>
      <c r="H293" s="1031"/>
      <c r="I293" s="995"/>
      <c r="J293" s="1034"/>
      <c r="K293" s="1037"/>
      <c r="L293" s="1039"/>
      <c r="M293" s="1070"/>
      <c r="N293" s="1039"/>
      <c r="O293" s="1039"/>
      <c r="P293" s="1072"/>
      <c r="Q293" s="1297"/>
      <c r="R293" s="995"/>
      <c r="S293" s="1057"/>
      <c r="T293" s="995"/>
      <c r="U293" s="1057"/>
      <c r="V293" s="995"/>
      <c r="W293" s="1057"/>
      <c r="X293" s="1060"/>
      <c r="Y293" s="1057"/>
      <c r="Z293" s="1057"/>
      <c r="AA293" s="1042"/>
      <c r="AB293" s="150">
        <v>5</v>
      </c>
      <c r="AC293" s="158"/>
      <c r="AD293" s="625"/>
      <c r="AE293" s="149"/>
      <c r="AF293" s="626" t="str">
        <f t="shared" si="49"/>
        <v/>
      </c>
      <c r="AG293" s="627"/>
      <c r="AH293" s="628" t="str">
        <f t="shared" si="50"/>
        <v/>
      </c>
      <c r="AI293" s="627"/>
      <c r="AJ293" s="628" t="str">
        <f t="shared" si="51"/>
        <v/>
      </c>
      <c r="AK293" s="629" t="str">
        <f t="shared" si="52"/>
        <v/>
      </c>
      <c r="AL293" s="630" t="str">
        <f>IFERROR(IF(AND(AF292="Probabilidad",AF293="Probabilidad"),(AL292-(+AL292*AK293)),IF(AND(AF292="Impacto",AF293="Probabilidad"),(AL291-(+AL291*AK293)),IF(AF293="Impacto",AL292,""))),"")</f>
        <v/>
      </c>
      <c r="AM293" s="630" t="str">
        <f>IFERROR(IF(AND(AF292="Impacto",AF293="Impacto"),(AM292-(+AM292*AK293)),IF(AND(AF292="Probabilidad",AF293="Impacto"),(AM291-(+AM291*AK293)),IF(AF293="Probabilidad",AM292,""))),"")</f>
        <v/>
      </c>
      <c r="AN293" s="627"/>
      <c r="AO293" s="627"/>
      <c r="AP293" s="631"/>
      <c r="AQ293" s="631"/>
      <c r="AR293" s="1031"/>
      <c r="AS293" s="1051"/>
      <c r="AT293" s="1051"/>
      <c r="AU293" s="1048"/>
      <c r="AV293" s="1051"/>
      <c r="AW293" s="1051"/>
      <c r="AX293" s="1048"/>
      <c r="AY293" s="1048"/>
      <c r="AZ293" s="1048"/>
      <c r="BA293" s="995"/>
      <c r="BB293" s="129"/>
      <c r="BC293" s="129"/>
      <c r="BD293" s="148" t="str">
        <f t="shared" si="47"/>
        <v/>
      </c>
      <c r="BE293" s="154"/>
      <c r="BF293" s="154"/>
      <c r="BG293" s="154"/>
      <c r="BH293" s="154"/>
      <c r="BI293" s="130"/>
      <c r="BJ293" s="130"/>
      <c r="BK293" s="130"/>
      <c r="BL293" s="130"/>
      <c r="BM293" s="155"/>
      <c r="BN293" s="155"/>
      <c r="BO293" s="155"/>
      <c r="BP293" s="155"/>
      <c r="BQ293" s="156" t="str">
        <f t="shared" si="48"/>
        <v/>
      </c>
      <c r="BR293" s="157" t="str">
        <f t="shared" si="42"/>
        <v/>
      </c>
      <c r="BS293" s="304"/>
      <c r="BT293" s="149"/>
      <c r="BU293" s="998"/>
      <c r="BV293" s="1142"/>
      <c r="BW293" s="1064"/>
      <c r="BX293" s="1064"/>
      <c r="BY293" s="1067"/>
      <c r="BZ293" s="1067"/>
    </row>
    <row r="294" spans="1:78" ht="17" thickBot="1" x14ac:dyDescent="0.25">
      <c r="A294" s="1201"/>
      <c r="B294" s="1510"/>
      <c r="C294" s="1203"/>
      <c r="D294" s="1023"/>
      <c r="E294" s="1026"/>
      <c r="F294" s="1029"/>
      <c r="G294" s="1073"/>
      <c r="H294" s="1032"/>
      <c r="I294" s="996"/>
      <c r="J294" s="1035"/>
      <c r="K294" s="1038"/>
      <c r="L294" s="1040"/>
      <c r="M294" s="1071"/>
      <c r="N294" s="1040"/>
      <c r="O294" s="1040"/>
      <c r="P294" s="1073"/>
      <c r="Q294" s="1519"/>
      <c r="R294" s="996"/>
      <c r="S294" s="1058"/>
      <c r="T294" s="996"/>
      <c r="U294" s="1058"/>
      <c r="V294" s="996"/>
      <c r="W294" s="1058"/>
      <c r="X294" s="1061"/>
      <c r="Y294" s="1058"/>
      <c r="Z294" s="1058"/>
      <c r="AA294" s="1043"/>
      <c r="AB294" s="162">
        <v>6</v>
      </c>
      <c r="AC294" s="160"/>
      <c r="AD294" s="600"/>
      <c r="AE294" s="160"/>
      <c r="AF294" s="632" t="str">
        <f t="shared" si="49"/>
        <v/>
      </c>
      <c r="AG294" s="633"/>
      <c r="AH294" s="634" t="str">
        <f t="shared" si="50"/>
        <v/>
      </c>
      <c r="AI294" s="633"/>
      <c r="AJ294" s="634" t="str">
        <f t="shared" si="51"/>
        <v/>
      </c>
      <c r="AK294" s="635" t="str">
        <f t="shared" si="52"/>
        <v/>
      </c>
      <c r="AL294" s="636" t="str">
        <f>IFERROR(IF(AND(AF293="Probabilidad",AF294="Probabilidad"),(AL293-(+AL293*AK294)),IF(AND(AF293="Impacto",AF294="Probabilidad"),(AL292-(+AL292*AK294)),IF(AF294="Impacto",AL293,""))),"")</f>
        <v/>
      </c>
      <c r="AM294" s="636" t="str">
        <f>IFERROR(IF(AND(AF293="Impacto",AF294="Impacto"),(AM293-(+AM293*AK294)),IF(AND(AF293="Probabilidad",AF294="Impacto"),(AM292-(+AM292*AK294)),IF(AF294="Probabilidad",AM293,""))),"")</f>
        <v/>
      </c>
      <c r="AN294" s="633"/>
      <c r="AO294" s="633"/>
      <c r="AP294" s="633"/>
      <c r="AQ294" s="633"/>
      <c r="AR294" s="1032"/>
      <c r="AS294" s="1052"/>
      <c r="AT294" s="1052"/>
      <c r="AU294" s="1049"/>
      <c r="AV294" s="1052"/>
      <c r="AW294" s="1052"/>
      <c r="AX294" s="1049"/>
      <c r="AY294" s="1049"/>
      <c r="AZ294" s="1049"/>
      <c r="BA294" s="996"/>
      <c r="BB294" s="165"/>
      <c r="BC294" s="165"/>
      <c r="BD294" s="159" t="str">
        <f t="shared" si="47"/>
        <v/>
      </c>
      <c r="BE294" s="166"/>
      <c r="BF294" s="166"/>
      <c r="BG294" s="166"/>
      <c r="BH294" s="166"/>
      <c r="BI294" s="167"/>
      <c r="BJ294" s="167"/>
      <c r="BK294" s="167"/>
      <c r="BL294" s="167"/>
      <c r="BM294" s="168"/>
      <c r="BN294" s="168"/>
      <c r="BO294" s="168"/>
      <c r="BP294" s="168"/>
      <c r="BQ294" s="169" t="str">
        <f t="shared" si="48"/>
        <v/>
      </c>
      <c r="BR294" s="170" t="str">
        <f t="shared" si="42"/>
        <v/>
      </c>
      <c r="BS294" s="711"/>
      <c r="BT294" s="160"/>
      <c r="BU294" s="999"/>
      <c r="BV294" s="1143"/>
      <c r="BW294" s="1065"/>
      <c r="BX294" s="1065"/>
      <c r="BY294" s="1068"/>
      <c r="BZ294" s="1068"/>
    </row>
    <row r="295" spans="1:78" ht="85.5" customHeight="1" x14ac:dyDescent="0.2">
      <c r="A295" s="1144" t="s">
        <v>990</v>
      </c>
      <c r="B295" s="1086" t="s">
        <v>207</v>
      </c>
      <c r="C295" s="1089" t="s">
        <v>991</v>
      </c>
      <c r="D295" s="1021" t="s">
        <v>209</v>
      </c>
      <c r="E295" s="1024" t="s">
        <v>992</v>
      </c>
      <c r="F295" s="1027">
        <v>1</v>
      </c>
      <c r="G295" s="1063" t="s">
        <v>993</v>
      </c>
      <c r="H295" s="1030"/>
      <c r="I295" s="994"/>
      <c r="J295" s="1033" t="s">
        <v>994</v>
      </c>
      <c r="K295" s="1036" t="s">
        <v>313</v>
      </c>
      <c r="L295" s="1000" t="s">
        <v>214</v>
      </c>
      <c r="M295" s="1069" t="s">
        <v>995</v>
      </c>
      <c r="N295" s="1000"/>
      <c r="O295" s="1000"/>
      <c r="P295" s="1063" t="s">
        <v>996</v>
      </c>
      <c r="Q295" s="1077">
        <v>0.9</v>
      </c>
      <c r="R295" s="994" t="s">
        <v>217</v>
      </c>
      <c r="S295" s="1056">
        <f>IF(R295="Muy Alta",100%,IF(R295="Alta",80%,IF(R295="Media",60%,IF(R295="Baja",40%,IF(R295="Muy Baja",20%,"")))))</f>
        <v>0.6</v>
      </c>
      <c r="T295" s="994"/>
      <c r="U295" s="1056" t="str">
        <f>IF(T295="Catastrófico",100%,IF(T295="Mayor",80%,IF(T295="Moderado",60%,IF(T295="Menor",40%,IF(T295="Leve",20%,"")))))</f>
        <v/>
      </c>
      <c r="V295" s="994" t="s">
        <v>218</v>
      </c>
      <c r="W295" s="1056">
        <f>IF(V295="Catastrófico",100%,IF(V295="Mayor",80%,IF(V295="Moderado",60%,IF(V295="Menor",40%,IF(V295="Leve",20%,"")))))</f>
        <v>0.6</v>
      </c>
      <c r="X295" s="1059" t="str">
        <f>IF(Y295=100%,"Catastrófico",IF(Y295=80%,"Mayor",IF(Y295=60%,"Moderado",IF(Y295=40%,"Menor",IF(Y295=20%,"Leve","")))))</f>
        <v>Moderado</v>
      </c>
      <c r="Y295" s="1056">
        <f>IF(AND(U295="",W295=""),"",MAX(U295,W295))</f>
        <v>0.6</v>
      </c>
      <c r="Z295" s="1056" t="str">
        <f>CONCATENATE(R295,X295)</f>
        <v>MediaModerado</v>
      </c>
      <c r="AA295" s="1041" t="str">
        <f>IF(Z295="Muy AltaLeve","Alto",IF(Z295="Muy AltaMenor","Alto",IF(Z295="Muy AltaModerado","Alto",IF(Z295="Muy AltaMayor","Alto",IF(Z295="Muy AltaCatastrófico","Extremo",IF(Z295="AltaLeve","Moderado",IF(Z295="AltaMenor","Moderado",IF(Z295="AltaModerado","Alto",IF(Z295="AltaMayor","Alto",IF(Z295="AltaCatastrófico","Extremo",IF(Z295="MediaLeve","Moderado",IF(Z295="MediaMenor","Moderado",IF(Z295="MediaModerado","Moderado",IF(Z295="MediaMayor","Alto",IF(Z295="MediaCatastrófico","Extremo",IF(Z295="BajaLeve","Bajo",IF(Z295="BajaMenor","Moderado",IF(Z295="BajaModerado","Moderado",IF(Z295="BajaMayor","Alto",IF(Z295="BajaCatastrófico","Extremo",IF(Z295="Muy BajaLeve","Bajo",IF(Z295="Muy BajaMenor","Bajo",IF(Z295="Muy BajaModerado","Moderado",IF(Z295="Muy BajaMayor","Alto",IF(Z295="Muy BajaCatastrófico","Extremo","")))))))))))))))))))))))))</f>
        <v>Moderado</v>
      </c>
      <c r="AB295" s="97">
        <v>1</v>
      </c>
      <c r="AC295" s="302" t="s">
        <v>997</v>
      </c>
      <c r="AD295" s="9" t="s">
        <v>354</v>
      </c>
      <c r="AE295" s="9" t="s">
        <v>998</v>
      </c>
      <c r="AF295" s="145" t="str">
        <f t="shared" si="49"/>
        <v>Probabilidad</v>
      </c>
      <c r="AG295" s="10" t="s">
        <v>221</v>
      </c>
      <c r="AH295" s="146">
        <f t="shared" si="50"/>
        <v>0.25</v>
      </c>
      <c r="AI295" s="10" t="s">
        <v>222</v>
      </c>
      <c r="AJ295" s="146">
        <f t="shared" si="51"/>
        <v>0.15</v>
      </c>
      <c r="AK295" s="147">
        <f t="shared" si="52"/>
        <v>0.4</v>
      </c>
      <c r="AL295" s="100">
        <f>IFERROR(IF(AF295="Probabilidad",(S295-(+S295*AK295)),IF(AF295="Impacto",S295,"")),"")</f>
        <v>0.36</v>
      </c>
      <c r="AM295" s="100">
        <f>IFERROR(IF(AF295="Impacto",(Y295-(+Y295*AK295)),IF(AF295="Probabilidad",Y295,"")),"")</f>
        <v>0.6</v>
      </c>
      <c r="AN295" s="50" t="s">
        <v>223</v>
      </c>
      <c r="AO295" s="50" t="s">
        <v>291</v>
      </c>
      <c r="AP295" s="50" t="s">
        <v>241</v>
      </c>
      <c r="AQ295" s="50" t="s">
        <v>242</v>
      </c>
      <c r="AR295" s="1062" t="s">
        <v>999</v>
      </c>
      <c r="AS295" s="1050">
        <f>S295</f>
        <v>0.6</v>
      </c>
      <c r="AT295" s="1050">
        <f>IF(AL295="","",MIN(AL295:AL300))</f>
        <v>4.6655999999999996E-2</v>
      </c>
      <c r="AU295" s="1047" t="str">
        <f>IFERROR(IF(AT295="","",IF(AT295&lt;=0.2,"Muy Baja",IF(AT295&lt;=0.4,"Baja",IF(AT295&lt;=0.6,"Media",IF(AT295&lt;=0.8,"Alta","Muy Alta"))))),"")</f>
        <v>Muy Baja</v>
      </c>
      <c r="AV295" s="1050">
        <f>Y295</f>
        <v>0.6</v>
      </c>
      <c r="AW295" s="1050">
        <f>IF(AM295="","",MIN(AM295:AM300))</f>
        <v>0.6</v>
      </c>
      <c r="AX295" s="1047" t="str">
        <f>IFERROR(IF(AW295="","",IF(AW295&lt;=0.2,"Leve",IF(AW295&lt;=0.4,"Menor",IF(AW295&lt;=0.6,"Moderado",IF(AW295&lt;=0.8,"Mayor","Catastrófico"))))),"")</f>
        <v>Moderado</v>
      </c>
      <c r="AY295" s="1047" t="str">
        <f>AA295</f>
        <v>Moderado</v>
      </c>
      <c r="AZ295" s="1047" t="str">
        <f>IFERROR(IF(OR(AND(AU295="Muy Baja",AX295="Leve"),AND(AU295="Muy Baja",AX295="Menor"),AND(AU295="Baja",AX295="Leve")),"Bajo",IF(OR(AND(AU295="Muy baja",AX295="Moderado"),AND(AU295="Baja",AX295="Menor"),AND(AU295="Baja",AX295="Moderado"),AND(AU295="Media",AX295="Leve"),AND(AU295="Media",AX295="Menor"),AND(AU295="Media",AX295="Moderado"),AND(AU295="Alta",AX295="Leve"),AND(AU295="Alta",AX295="Menor")),"Moderado",IF(OR(AND(AU295="Muy Baja",AX295="Mayor"),AND(AU295="Baja",AX295="Mayor"),AND(AU295="Media",AX295="Mayor"),AND(AU295="Alta",AX295="Moderado"),AND(AU295="Alta",AX295="Mayor"),AND(AU295="Muy Alta",AX295="Leve"),AND(AU295="Muy Alta",AX295="Menor"),AND(AU295="Muy Alta",AX295="Moderado"),AND(AU295="Muy Alta",AX295="Mayor")),"Alto",IF(OR(AND(AU295="Muy Baja",AX295="Catastrófico"),AND(AU295="Baja",AX295="Catastrófico"),AND(AU295="Media",AX295="Catastrófico"),AND(AU295="Alta",AX295="Catastrófico"),AND(AU295="Muy Alta",AX295="Catastrófico")),"Extremo","")))),"")</f>
        <v>Moderado</v>
      </c>
      <c r="BA295" s="994" t="s">
        <v>228</v>
      </c>
      <c r="BB295" s="216" t="s">
        <v>1000</v>
      </c>
      <c r="BC295" s="216" t="s">
        <v>1001</v>
      </c>
      <c r="BD295" s="102">
        <f t="shared" si="47"/>
        <v>12</v>
      </c>
      <c r="BE295" s="49">
        <v>3</v>
      </c>
      <c r="BF295" s="49">
        <v>3</v>
      </c>
      <c r="BG295" s="49">
        <v>3</v>
      </c>
      <c r="BH295" s="49">
        <v>3</v>
      </c>
      <c r="BI295" s="649" t="s">
        <v>1002</v>
      </c>
      <c r="BJ295" s="216" t="s">
        <v>1003</v>
      </c>
      <c r="BK295" s="619" t="s">
        <v>2808</v>
      </c>
      <c r="BL295" s="619" t="s">
        <v>2809</v>
      </c>
      <c r="BM295" s="732">
        <v>3</v>
      </c>
      <c r="BN295" s="48">
        <v>3</v>
      </c>
      <c r="BO295" s="48"/>
      <c r="BP295" s="48"/>
      <c r="BQ295" s="104">
        <f t="shared" si="48"/>
        <v>6</v>
      </c>
      <c r="BR295" s="128">
        <f t="shared" si="42"/>
        <v>0.5</v>
      </c>
      <c r="BS295" s="710" t="s">
        <v>997</v>
      </c>
      <c r="BT295" s="567" t="s">
        <v>2811</v>
      </c>
      <c r="BU295" s="997" t="s">
        <v>2812</v>
      </c>
      <c r="BV295" s="1063" t="s">
        <v>2813</v>
      </c>
      <c r="BW295" s="1063" t="s">
        <v>1392</v>
      </c>
      <c r="BX295" s="1066" t="s">
        <v>1392</v>
      </c>
      <c r="BY295" s="1066" t="s">
        <v>2814</v>
      </c>
      <c r="BZ295" s="1066"/>
    </row>
    <row r="296" spans="1:78" ht="85.5" customHeight="1" x14ac:dyDescent="0.2">
      <c r="A296" s="1145"/>
      <c r="B296" s="1087"/>
      <c r="C296" s="1090"/>
      <c r="D296" s="1022"/>
      <c r="E296" s="1025"/>
      <c r="F296" s="1028"/>
      <c r="G296" s="1072"/>
      <c r="H296" s="1031"/>
      <c r="I296" s="995"/>
      <c r="J296" s="1034"/>
      <c r="K296" s="1037"/>
      <c r="L296" s="1039"/>
      <c r="M296" s="1070"/>
      <c r="N296" s="1039"/>
      <c r="O296" s="1039"/>
      <c r="P296" s="1072"/>
      <c r="Q296" s="1078"/>
      <c r="R296" s="995"/>
      <c r="S296" s="1057"/>
      <c r="T296" s="995"/>
      <c r="U296" s="1057"/>
      <c r="V296" s="995"/>
      <c r="W296" s="1057"/>
      <c r="X296" s="1060"/>
      <c r="Y296" s="1057"/>
      <c r="Z296" s="1057"/>
      <c r="AA296" s="1042"/>
      <c r="AB296" s="150">
        <v>2</v>
      </c>
      <c r="AC296" s="131" t="s">
        <v>1004</v>
      </c>
      <c r="AD296" s="131" t="s">
        <v>271</v>
      </c>
      <c r="AE296" s="149" t="s">
        <v>1005</v>
      </c>
      <c r="AF296" s="145" t="str">
        <f t="shared" si="49"/>
        <v>Probabilidad</v>
      </c>
      <c r="AG296" s="151" t="s">
        <v>221</v>
      </c>
      <c r="AH296" s="146">
        <f t="shared" si="50"/>
        <v>0.25</v>
      </c>
      <c r="AI296" s="151" t="s">
        <v>222</v>
      </c>
      <c r="AJ296" s="146">
        <f t="shared" si="51"/>
        <v>0.15</v>
      </c>
      <c r="AK296" s="147">
        <f t="shared" si="52"/>
        <v>0.4</v>
      </c>
      <c r="AL296" s="152">
        <f>IFERROR(IF(AND(AF295="Probabilidad",AF296="Probabilidad"),(AL295-(+AL295*AK296)),IF(AF296="Probabilidad",(S295-(+S295*AK296)),IF(AF296="Impacto",AL295,""))),"")</f>
        <v>0.216</v>
      </c>
      <c r="AM296" s="152">
        <f>IFERROR(IF(AND(AF295="Impacto",AF296="Impacto"),(AM295-(+AM295*AK296)),IF(AF296="Impacto",(Y295-(+Y295*AK296)),IF(AF296="Probabilidad",AM295,""))),"")</f>
        <v>0.6</v>
      </c>
      <c r="AN296" s="153" t="s">
        <v>223</v>
      </c>
      <c r="AO296" s="153" t="s">
        <v>291</v>
      </c>
      <c r="AP296" s="153" t="s">
        <v>241</v>
      </c>
      <c r="AQ296" s="153" t="s">
        <v>242</v>
      </c>
      <c r="AR296" s="1031"/>
      <c r="AS296" s="1051"/>
      <c r="AT296" s="1051"/>
      <c r="AU296" s="1048"/>
      <c r="AV296" s="1051"/>
      <c r="AW296" s="1051"/>
      <c r="AX296" s="1048"/>
      <c r="AY296" s="1048"/>
      <c r="AZ296" s="1048"/>
      <c r="BA296" s="995"/>
      <c r="BB296" s="129"/>
      <c r="BC296" s="129"/>
      <c r="BD296" s="148" t="str">
        <f t="shared" ref="BD296:BD312" si="53">IF(SUM(BE296:BH296)=0,"",SUM(BE296:BH296))</f>
        <v/>
      </c>
      <c r="BE296" s="154"/>
      <c r="BF296" s="154"/>
      <c r="BG296" s="154"/>
      <c r="BH296" s="154"/>
      <c r="BI296" s="130"/>
      <c r="BJ296" s="130"/>
      <c r="BK296" s="130"/>
      <c r="BL296" s="130"/>
      <c r="BM296" s="155"/>
      <c r="BN296" s="155"/>
      <c r="BO296" s="155"/>
      <c r="BP296" s="155"/>
      <c r="BQ296" s="156" t="str">
        <f t="shared" si="48"/>
        <v/>
      </c>
      <c r="BR296" s="157" t="str">
        <f t="shared" si="42"/>
        <v/>
      </c>
      <c r="BS296" s="304" t="s">
        <v>1004</v>
      </c>
      <c r="BT296" s="560" t="s">
        <v>2815</v>
      </c>
      <c r="BU296" s="998"/>
      <c r="BV296" s="1072"/>
      <c r="BW296" s="1072"/>
      <c r="BX296" s="1172"/>
      <c r="BY296" s="1172"/>
      <c r="BZ296" s="1172"/>
    </row>
    <row r="297" spans="1:78" ht="85.5" customHeight="1" x14ac:dyDescent="0.2">
      <c r="A297" s="1145"/>
      <c r="B297" s="1087"/>
      <c r="C297" s="1090"/>
      <c r="D297" s="1022"/>
      <c r="E297" s="1025"/>
      <c r="F297" s="1028"/>
      <c r="G297" s="1072"/>
      <c r="H297" s="1031"/>
      <c r="I297" s="995"/>
      <c r="J297" s="1034"/>
      <c r="K297" s="1037"/>
      <c r="L297" s="1039"/>
      <c r="M297" s="1070"/>
      <c r="N297" s="1039"/>
      <c r="O297" s="1039"/>
      <c r="P297" s="1072"/>
      <c r="Q297" s="1078"/>
      <c r="R297" s="995"/>
      <c r="S297" s="1057"/>
      <c r="T297" s="995"/>
      <c r="U297" s="1057"/>
      <c r="V297" s="995"/>
      <c r="W297" s="1057"/>
      <c r="X297" s="1060"/>
      <c r="Y297" s="1057"/>
      <c r="Z297" s="1057"/>
      <c r="AA297" s="1042"/>
      <c r="AB297" s="150">
        <v>3</v>
      </c>
      <c r="AC297" s="131" t="s">
        <v>1006</v>
      </c>
      <c r="AD297" s="131" t="s">
        <v>277</v>
      </c>
      <c r="AE297" s="131" t="s">
        <v>1007</v>
      </c>
      <c r="AF297" s="145" t="str">
        <f t="shared" si="49"/>
        <v>Probabilidad</v>
      </c>
      <c r="AG297" s="151" t="s">
        <v>221</v>
      </c>
      <c r="AH297" s="146">
        <f t="shared" si="50"/>
        <v>0.25</v>
      </c>
      <c r="AI297" s="151" t="s">
        <v>222</v>
      </c>
      <c r="AJ297" s="146">
        <f t="shared" si="51"/>
        <v>0.15</v>
      </c>
      <c r="AK297" s="147">
        <f t="shared" si="52"/>
        <v>0.4</v>
      </c>
      <c r="AL297" s="152">
        <f>IFERROR(IF(AND(AF296="Probabilidad",AF297="Probabilidad"),(AL296-(+AL296*AK297)),IF(AND(AF296="Impacto",AF297="Probabilidad"),(AL295-(+AL295*AK297)),IF(AF297="Impacto",AL296,""))),"")</f>
        <v>0.12959999999999999</v>
      </c>
      <c r="AM297" s="152">
        <f>IFERROR(IF(AND(AF296="Impacto",AF297="Impacto"),(AM296-(+AM296*AK297)),IF(AND(AF296="Probabilidad",AF297="Impacto"),(AM295-(+AM295*AK297)),IF(AF297="Probabilidad",AM296,""))),"")</f>
        <v>0.6</v>
      </c>
      <c r="AN297" s="153" t="s">
        <v>223</v>
      </c>
      <c r="AO297" s="153" t="s">
        <v>291</v>
      </c>
      <c r="AP297" s="153" t="s">
        <v>241</v>
      </c>
      <c r="AQ297" s="153" t="s">
        <v>242</v>
      </c>
      <c r="AR297" s="1031"/>
      <c r="AS297" s="1051"/>
      <c r="AT297" s="1051"/>
      <c r="AU297" s="1048"/>
      <c r="AV297" s="1051"/>
      <c r="AW297" s="1051"/>
      <c r="AX297" s="1048"/>
      <c r="AY297" s="1048"/>
      <c r="AZ297" s="1048"/>
      <c r="BA297" s="995"/>
      <c r="BB297" s="129"/>
      <c r="BC297" s="129"/>
      <c r="BD297" s="148" t="str">
        <f t="shared" si="53"/>
        <v/>
      </c>
      <c r="BE297" s="154"/>
      <c r="BF297" s="154"/>
      <c r="BG297" s="154"/>
      <c r="BH297" s="154"/>
      <c r="BI297" s="130"/>
      <c r="BJ297" s="130"/>
      <c r="BK297" s="130"/>
      <c r="BL297" s="130"/>
      <c r="BM297" s="155"/>
      <c r="BN297" s="155"/>
      <c r="BO297" s="155"/>
      <c r="BP297" s="155"/>
      <c r="BQ297" s="156" t="str">
        <f t="shared" ref="BQ297:BQ312" si="54">IF(SUM(BM297:BP297)=0,"",SUM(BM297:BP297))</f>
        <v/>
      </c>
      <c r="BR297" s="157" t="str">
        <f t="shared" si="42"/>
        <v/>
      </c>
      <c r="BS297" s="304" t="s">
        <v>1006</v>
      </c>
      <c r="BT297" s="286" t="s">
        <v>2816</v>
      </c>
      <c r="BU297" s="998"/>
      <c r="BV297" s="1072"/>
      <c r="BW297" s="1072"/>
      <c r="BX297" s="1172"/>
      <c r="BY297" s="1172"/>
      <c r="BZ297" s="1172"/>
    </row>
    <row r="298" spans="1:78" ht="85.5" customHeight="1" x14ac:dyDescent="0.2">
      <c r="A298" s="1145"/>
      <c r="B298" s="1087"/>
      <c r="C298" s="1090"/>
      <c r="D298" s="1022"/>
      <c r="E298" s="1025"/>
      <c r="F298" s="1028"/>
      <c r="G298" s="1072"/>
      <c r="H298" s="1031"/>
      <c r="I298" s="995"/>
      <c r="J298" s="1034"/>
      <c r="K298" s="1037"/>
      <c r="L298" s="1039"/>
      <c r="M298" s="1070"/>
      <c r="N298" s="1039"/>
      <c r="O298" s="1039"/>
      <c r="P298" s="1072"/>
      <c r="Q298" s="1078"/>
      <c r="R298" s="995"/>
      <c r="S298" s="1057"/>
      <c r="T298" s="995"/>
      <c r="U298" s="1057"/>
      <c r="V298" s="995"/>
      <c r="W298" s="1057"/>
      <c r="X298" s="1060"/>
      <c r="Y298" s="1057"/>
      <c r="Z298" s="1057"/>
      <c r="AA298" s="1042"/>
      <c r="AB298" s="150">
        <v>4</v>
      </c>
      <c r="AC298" s="131" t="s">
        <v>1008</v>
      </c>
      <c r="AD298" s="149" t="s">
        <v>277</v>
      </c>
      <c r="AE298" s="149" t="s">
        <v>1009</v>
      </c>
      <c r="AF298" s="145" t="str">
        <f t="shared" si="49"/>
        <v>Probabilidad</v>
      </c>
      <c r="AG298" s="151" t="s">
        <v>221</v>
      </c>
      <c r="AH298" s="146">
        <f t="shared" si="50"/>
        <v>0.25</v>
      </c>
      <c r="AI298" s="151" t="s">
        <v>222</v>
      </c>
      <c r="AJ298" s="146">
        <f t="shared" si="51"/>
        <v>0.15</v>
      </c>
      <c r="AK298" s="147">
        <f t="shared" si="52"/>
        <v>0.4</v>
      </c>
      <c r="AL298" s="152">
        <f>IFERROR(IF(AND(AF297="Probabilidad",AF298="Probabilidad"),(AL297-(+AL297*AK298)),IF(AND(AF297="Impacto",AF298="Probabilidad"),(AL296-(+AL296*AK298)),IF(AF298="Impacto",AL297,""))),"")</f>
        <v>7.7759999999999996E-2</v>
      </c>
      <c r="AM298" s="152">
        <f>IFERROR(IF(AND(AF297="Impacto",AF298="Impacto"),(AM297-(+AM297*AK298)),IF(AND(AF297="Probabilidad",AF298="Impacto"),(AM296-(+AM296*AK298)),IF(AF298="Probabilidad",AM297,""))),"")</f>
        <v>0.6</v>
      </c>
      <c r="AN298" s="153" t="s">
        <v>223</v>
      </c>
      <c r="AO298" s="153" t="s">
        <v>291</v>
      </c>
      <c r="AP298" s="153" t="s">
        <v>241</v>
      </c>
      <c r="AQ298" s="153" t="s">
        <v>242</v>
      </c>
      <c r="AR298" s="1031"/>
      <c r="AS298" s="1051"/>
      <c r="AT298" s="1051"/>
      <c r="AU298" s="1048"/>
      <c r="AV298" s="1051"/>
      <c r="AW298" s="1051"/>
      <c r="AX298" s="1048"/>
      <c r="AY298" s="1048"/>
      <c r="AZ298" s="1048"/>
      <c r="BA298" s="995"/>
      <c r="BB298" s="129"/>
      <c r="BC298" s="129"/>
      <c r="BD298" s="148" t="str">
        <f t="shared" si="53"/>
        <v/>
      </c>
      <c r="BE298" s="154"/>
      <c r="BF298" s="154"/>
      <c r="BG298" s="154"/>
      <c r="BH298" s="154"/>
      <c r="BI298" s="130"/>
      <c r="BJ298" s="130"/>
      <c r="BK298" s="130"/>
      <c r="BL298" s="130"/>
      <c r="BM298" s="155"/>
      <c r="BN298" s="155"/>
      <c r="BO298" s="155"/>
      <c r="BP298" s="155"/>
      <c r="BQ298" s="156" t="str">
        <f t="shared" si="54"/>
        <v/>
      </c>
      <c r="BR298" s="157" t="str">
        <f t="shared" si="42"/>
        <v/>
      </c>
      <c r="BS298" s="304" t="s">
        <v>1008</v>
      </c>
      <c r="BT298" s="560" t="s">
        <v>2817</v>
      </c>
      <c r="BU298" s="998"/>
      <c r="BV298" s="1072"/>
      <c r="BW298" s="1072"/>
      <c r="BX298" s="1172"/>
      <c r="BY298" s="1172"/>
      <c r="BZ298" s="1172"/>
    </row>
    <row r="299" spans="1:78" ht="85.5" customHeight="1" x14ac:dyDescent="0.2">
      <c r="A299" s="1145"/>
      <c r="B299" s="1087"/>
      <c r="C299" s="1090"/>
      <c r="D299" s="1022"/>
      <c r="E299" s="1025"/>
      <c r="F299" s="1028"/>
      <c r="G299" s="1072"/>
      <c r="H299" s="1031"/>
      <c r="I299" s="995"/>
      <c r="J299" s="1034"/>
      <c r="K299" s="1037"/>
      <c r="L299" s="1039"/>
      <c r="M299" s="1070"/>
      <c r="N299" s="1039"/>
      <c r="O299" s="1039"/>
      <c r="P299" s="1072"/>
      <c r="Q299" s="1078"/>
      <c r="R299" s="995"/>
      <c r="S299" s="1057"/>
      <c r="T299" s="995"/>
      <c r="U299" s="1057"/>
      <c r="V299" s="995"/>
      <c r="W299" s="1057"/>
      <c r="X299" s="1060"/>
      <c r="Y299" s="1057"/>
      <c r="Z299" s="1057"/>
      <c r="AA299" s="1042"/>
      <c r="AB299" s="150">
        <v>5</v>
      </c>
      <c r="AC299" s="131" t="s">
        <v>1010</v>
      </c>
      <c r="AD299" s="131" t="s">
        <v>271</v>
      </c>
      <c r="AE299" s="149" t="s">
        <v>1011</v>
      </c>
      <c r="AF299" s="145" t="str">
        <f t="shared" si="49"/>
        <v>Probabilidad</v>
      </c>
      <c r="AG299" s="151" t="s">
        <v>221</v>
      </c>
      <c r="AH299" s="146">
        <f t="shared" si="50"/>
        <v>0.25</v>
      </c>
      <c r="AI299" s="151" t="s">
        <v>222</v>
      </c>
      <c r="AJ299" s="146">
        <f t="shared" si="51"/>
        <v>0.15</v>
      </c>
      <c r="AK299" s="147">
        <f t="shared" si="52"/>
        <v>0.4</v>
      </c>
      <c r="AL299" s="152">
        <f>IFERROR(IF(AND(AF298="Probabilidad",AF299="Probabilidad"),(AL298-(+AL298*AK299)),IF(AND(AF298="Impacto",AF299="Probabilidad"),(AL297-(+AL297*AK299)),IF(AF299="Impacto",AL298,""))),"")</f>
        <v>4.6655999999999996E-2</v>
      </c>
      <c r="AM299" s="152">
        <f>IFERROR(IF(AND(AF298="Impacto",AF299="Impacto"),(AM298-(+AM298*AK299)),IF(AND(AF298="Probabilidad",AF299="Impacto"),(AM297-(+AM297*AK299)),IF(AF299="Probabilidad",AM298,""))),"")</f>
        <v>0.6</v>
      </c>
      <c r="AN299" s="153" t="s">
        <v>223</v>
      </c>
      <c r="AO299" s="153" t="s">
        <v>291</v>
      </c>
      <c r="AP299" s="153" t="s">
        <v>241</v>
      </c>
      <c r="AQ299" s="153" t="s">
        <v>242</v>
      </c>
      <c r="AR299" s="1031"/>
      <c r="AS299" s="1051"/>
      <c r="AT299" s="1051"/>
      <c r="AU299" s="1048"/>
      <c r="AV299" s="1051"/>
      <c r="AW299" s="1051"/>
      <c r="AX299" s="1048"/>
      <c r="AY299" s="1048"/>
      <c r="AZ299" s="1048"/>
      <c r="BA299" s="995"/>
      <c r="BB299" s="129"/>
      <c r="BC299" s="129"/>
      <c r="BD299" s="148" t="str">
        <f t="shared" si="53"/>
        <v/>
      </c>
      <c r="BE299" s="154"/>
      <c r="BF299" s="154"/>
      <c r="BG299" s="154"/>
      <c r="BH299" s="154"/>
      <c r="BI299" s="130"/>
      <c r="BJ299" s="130"/>
      <c r="BK299" s="130"/>
      <c r="BL299" s="130"/>
      <c r="BM299" s="155"/>
      <c r="BN299" s="155"/>
      <c r="BO299" s="155"/>
      <c r="BP299" s="155"/>
      <c r="BQ299" s="156" t="str">
        <f t="shared" si="54"/>
        <v/>
      </c>
      <c r="BR299" s="157" t="str">
        <f t="shared" si="42"/>
        <v/>
      </c>
      <c r="BS299" s="304" t="s">
        <v>2810</v>
      </c>
      <c r="BT299" s="560" t="s">
        <v>2818</v>
      </c>
      <c r="BU299" s="998"/>
      <c r="BV299" s="1072"/>
      <c r="BW299" s="1072"/>
      <c r="BX299" s="1172"/>
      <c r="BY299" s="1172"/>
      <c r="BZ299" s="1172"/>
    </row>
    <row r="300" spans="1:78" ht="17" thickBot="1" x14ac:dyDescent="0.25">
      <c r="A300" s="1145"/>
      <c r="B300" s="1087"/>
      <c r="C300" s="1090"/>
      <c r="D300" s="1023"/>
      <c r="E300" s="1026"/>
      <c r="F300" s="1029"/>
      <c r="G300" s="1073"/>
      <c r="H300" s="1032"/>
      <c r="I300" s="996"/>
      <c r="J300" s="1035"/>
      <c r="K300" s="1038"/>
      <c r="L300" s="1040"/>
      <c r="M300" s="1071"/>
      <c r="N300" s="1040"/>
      <c r="O300" s="1040"/>
      <c r="P300" s="1073"/>
      <c r="Q300" s="1079"/>
      <c r="R300" s="996"/>
      <c r="S300" s="1058"/>
      <c r="T300" s="996"/>
      <c r="U300" s="1058"/>
      <c r="V300" s="996"/>
      <c r="W300" s="1058"/>
      <c r="X300" s="1061"/>
      <c r="Y300" s="1058"/>
      <c r="Z300" s="1058"/>
      <c r="AA300" s="1043"/>
      <c r="AB300" s="162">
        <v>6</v>
      </c>
      <c r="AC300" s="160"/>
      <c r="AD300" s="160"/>
      <c r="AE300" s="160"/>
      <c r="AF300" s="98" t="str">
        <f t="shared" si="49"/>
        <v/>
      </c>
      <c r="AG300" s="163"/>
      <c r="AH300" s="161" t="str">
        <f t="shared" si="50"/>
        <v/>
      </c>
      <c r="AI300" s="163"/>
      <c r="AJ300" s="161" t="str">
        <f t="shared" si="51"/>
        <v/>
      </c>
      <c r="AK300" s="164" t="str">
        <f t="shared" si="52"/>
        <v/>
      </c>
      <c r="AL300" s="152" t="str">
        <f>IFERROR(IF(AND(AF299="Probabilidad",AF300="Probabilidad"),(AL299-(+AL299*AK300)),IF(AND(AF299="Impacto",AF300="Probabilidad"),(AL298-(+AL298*AK300)),IF(AF300="Impacto",AL299,""))),"")</f>
        <v/>
      </c>
      <c r="AM300" s="152" t="str">
        <f>IFERROR(IF(AND(AF299="Impacto",AF300="Impacto"),(AM299-(+AM299*AK300)),IF(AND(AF299="Probabilidad",AF300="Impacto"),(AM298-(+AM298*AK300)),IF(AF300="Probabilidad",AM299,""))),"")</f>
        <v/>
      </c>
      <c r="AN300" s="126"/>
      <c r="AO300" s="51"/>
      <c r="AP300" s="51"/>
      <c r="AQ300" s="51"/>
      <c r="AR300" s="1032"/>
      <c r="AS300" s="1052"/>
      <c r="AT300" s="1052"/>
      <c r="AU300" s="1049"/>
      <c r="AV300" s="1052"/>
      <c r="AW300" s="1052"/>
      <c r="AX300" s="1049"/>
      <c r="AY300" s="1049"/>
      <c r="AZ300" s="1049"/>
      <c r="BA300" s="996"/>
      <c r="BB300" s="165"/>
      <c r="BC300" s="165"/>
      <c r="BD300" s="159" t="str">
        <f t="shared" si="53"/>
        <v/>
      </c>
      <c r="BE300" s="166"/>
      <c r="BF300" s="166"/>
      <c r="BG300" s="166"/>
      <c r="BH300" s="166"/>
      <c r="BI300" s="167"/>
      <c r="BJ300" s="167"/>
      <c r="BK300" s="167"/>
      <c r="BL300" s="167"/>
      <c r="BM300" s="168"/>
      <c r="BN300" s="168"/>
      <c r="BO300" s="168"/>
      <c r="BP300" s="168"/>
      <c r="BQ300" s="169" t="str">
        <f t="shared" si="54"/>
        <v/>
      </c>
      <c r="BR300" s="170" t="str">
        <f t="shared" si="42"/>
        <v/>
      </c>
      <c r="BS300" s="712"/>
      <c r="BT300" s="160"/>
      <c r="BU300" s="999"/>
      <c r="BV300" s="1073"/>
      <c r="BW300" s="1073"/>
      <c r="BX300" s="1173"/>
      <c r="BY300" s="1173"/>
      <c r="BZ300" s="1173"/>
    </row>
    <row r="301" spans="1:78" ht="105.75" customHeight="1" x14ac:dyDescent="0.2">
      <c r="A301" s="1145"/>
      <c r="B301" s="1087"/>
      <c r="C301" s="1090"/>
      <c r="D301" s="1021" t="s">
        <v>209</v>
      </c>
      <c r="E301" s="1024" t="s">
        <v>992</v>
      </c>
      <c r="F301" s="1027">
        <v>2</v>
      </c>
      <c r="G301" s="1000" t="s">
        <v>1012</v>
      </c>
      <c r="H301" s="1030"/>
      <c r="I301" s="994"/>
      <c r="J301" s="1033" t="s">
        <v>1013</v>
      </c>
      <c r="K301" s="1036" t="s">
        <v>313</v>
      </c>
      <c r="L301" s="1000" t="s">
        <v>314</v>
      </c>
      <c r="M301" s="1069" t="s">
        <v>1014</v>
      </c>
      <c r="N301" s="1000"/>
      <c r="O301" s="1000"/>
      <c r="P301" s="1063" t="s">
        <v>1015</v>
      </c>
      <c r="Q301" s="1520">
        <v>0.9</v>
      </c>
      <c r="R301" s="994" t="s">
        <v>250</v>
      </c>
      <c r="S301" s="1056">
        <f>IF(R301="Muy Alta",100%,IF(R301="Alta",80%,IF(R301="Media",60%,IF(R301="Baja",40%,IF(R301="Muy Baja",20%,"")))))</f>
        <v>0.4</v>
      </c>
      <c r="T301" s="994"/>
      <c r="U301" s="1056" t="str">
        <f>IF(T301="Catastrófico",100%,IF(T301="Mayor",80%,IF(T301="Moderado",60%,IF(T301="Menor",40%,IF(T301="Leve",20%,"")))))</f>
        <v/>
      </c>
      <c r="V301" s="994" t="s">
        <v>317</v>
      </c>
      <c r="W301" s="1056">
        <f>IF(V301="Catastrófico",100%,IF(V301="Mayor",80%,IF(V301="Moderado",60%,IF(V301="Menor",40%,IF(V301="Leve",20%,"")))))</f>
        <v>0.2</v>
      </c>
      <c r="X301" s="1059" t="str">
        <f>IF(Y301=100%,"Catastrófico",IF(Y301=80%,"Mayor",IF(Y301=60%,"Moderado",IF(Y301=40%,"Menor",IF(Y301=20%,"Leve","")))))</f>
        <v>Leve</v>
      </c>
      <c r="Y301" s="1056">
        <f>IF(AND(U301="",W301=""),"",MAX(U301,W301))</f>
        <v>0.2</v>
      </c>
      <c r="Z301" s="1056" t="str">
        <f>CONCATENATE(R301,X301)</f>
        <v>BajaLeve</v>
      </c>
      <c r="AA301" s="1047" t="str">
        <f>IF(Z301="Muy AltaLeve","Alto",IF(Z301="Muy AltaMenor","Alto",IF(Z301="Muy AltaModerado","Alto",IF(Z301="Muy AltaMayor","Alto",IF(Z301="Muy AltaCatastrófico","Extremo",IF(Z301="AltaLeve","Moderado",IF(Z301="AltaMenor","Moderado",IF(Z301="AltaModerado","Alto",IF(Z301="AltaMayor","Alto",IF(Z301="AltaCatastrófico","Extremo",IF(Z301="MediaLeve","Moderado",IF(Z301="MediaMenor","Moderado",IF(Z301="MediaModerado","Moderado",IF(Z301="MediaMayor","Alto",IF(Z301="MediaCatastrófico","Extremo",IF(Z301="BajaLeve","Bajo",IF(Z301="BajaMenor","Moderado",IF(Z301="BajaModerado","Moderado",IF(Z301="BajaMayor","Alto",IF(Z301="BajaCatastrófico","Extremo",IF(Z301="Muy BajaLeve","Bajo",IF(Z301="Muy BajaMenor","Bajo",IF(Z301="Muy BajaModerado","Moderado",IF(Z301="Muy BajaMayor","Alto",IF(Z301="Muy BajaCatastrófico","Extremo","")))))))))))))))))))))))))</f>
        <v>Bajo</v>
      </c>
      <c r="AB301" s="97">
        <v>1</v>
      </c>
      <c r="AC301" s="12" t="s">
        <v>1016</v>
      </c>
      <c r="AD301" s="12" t="s">
        <v>529</v>
      </c>
      <c r="AE301" s="12" t="s">
        <v>1017</v>
      </c>
      <c r="AF301" s="99" t="str">
        <f t="shared" si="49"/>
        <v>Probabilidad</v>
      </c>
      <c r="AG301" s="10" t="s">
        <v>221</v>
      </c>
      <c r="AH301" s="14">
        <f t="shared" si="50"/>
        <v>0.25</v>
      </c>
      <c r="AI301" s="10" t="s">
        <v>222</v>
      </c>
      <c r="AJ301" s="14">
        <f t="shared" si="51"/>
        <v>0.15</v>
      </c>
      <c r="AK301" s="101">
        <f t="shared" si="52"/>
        <v>0.4</v>
      </c>
      <c r="AL301" s="100">
        <f>IFERROR(IF(AF301="Probabilidad",(S301-(+S301*AK301)),IF(AF301="Impacto",S301,"")),"")</f>
        <v>0.24</v>
      </c>
      <c r="AM301" s="100">
        <f>IFERROR(IF(AF301="Impacto",(Y301-(+Y301*AK301)),IF(AF301="Probabilidad",Y301,"")),"")</f>
        <v>0.2</v>
      </c>
      <c r="AN301" s="50" t="s">
        <v>223</v>
      </c>
      <c r="AO301" s="50" t="s">
        <v>291</v>
      </c>
      <c r="AP301" s="50" t="s">
        <v>241</v>
      </c>
      <c r="AQ301" s="50" t="s">
        <v>242</v>
      </c>
      <c r="AR301" s="1062" t="s">
        <v>999</v>
      </c>
      <c r="AS301" s="1050">
        <f>S301</f>
        <v>0.4</v>
      </c>
      <c r="AT301" s="1050">
        <f>IF(AL301="","",MIN(AL301:AL306))</f>
        <v>0.24</v>
      </c>
      <c r="AU301" s="1047" t="str">
        <f>IFERROR(IF(AT301="","",IF(AT301&lt;=0.2,"Muy Baja",IF(AT301&lt;=0.4,"Baja",IF(AT301&lt;=0.6,"Media",IF(AT301&lt;=0.8,"Alta","Muy Alta"))))),"")</f>
        <v>Baja</v>
      </c>
      <c r="AV301" s="1050">
        <f>Y301</f>
        <v>0.2</v>
      </c>
      <c r="AW301" s="1050">
        <f>IF(AM301="","",MIN(AM301:AM306))</f>
        <v>0.2</v>
      </c>
      <c r="AX301" s="1047" t="str">
        <f>IFERROR(IF(AW301="","",IF(AW301&lt;=0.2,"Leve",IF(AW301&lt;=0.4,"Menor",IF(AW301&lt;=0.6,"Moderado",IF(AW301&lt;=0.8,"Mayor","Catastrófico"))))),"")</f>
        <v>Leve</v>
      </c>
      <c r="AY301" s="1047" t="str">
        <f>AA301</f>
        <v>Bajo</v>
      </c>
      <c r="AZ301" s="1047" t="str">
        <f>IFERROR(IF(OR(AND(AU301="Muy Baja",AX301="Leve"),AND(AU301="Muy Baja",AX301="Menor"),AND(AU301="Baja",AX301="Leve")),"Bajo",IF(OR(AND(AU301="Muy baja",AX301="Moderado"),AND(AU301="Baja",AX301="Menor"),AND(AU301="Baja",AX301="Moderado"),AND(AU301="Media",AX301="Leve"),AND(AU301="Media",AX301="Menor"),AND(AU301="Media",AX301="Moderado"),AND(AU301="Alta",AX301="Leve"),AND(AU301="Alta",AX301="Menor")),"Moderado",IF(OR(AND(AU301="Muy Baja",AX301="Mayor"),AND(AU301="Baja",AX301="Mayor"),AND(AU301="Media",AX301="Mayor"),AND(AU301="Alta",AX301="Moderado"),AND(AU301="Alta",AX301="Mayor"),AND(AU301="Muy Alta",AX301="Leve"),AND(AU301="Muy Alta",AX301="Menor"),AND(AU301="Muy Alta",AX301="Moderado"),AND(AU301="Muy Alta",AX301="Mayor")),"Alto",IF(OR(AND(AU301="Muy Baja",AX301="Catastrófico"),AND(AU301="Baja",AX301="Catastrófico"),AND(AU301="Media",AX301="Catastrófico"),AND(AU301="Alta",AX301="Catastrófico"),AND(AU301="Muy Alta",AX301="Catastrófico")),"Extremo","")))),"")</f>
        <v>Bajo</v>
      </c>
      <c r="BA301" s="994" t="s">
        <v>255</v>
      </c>
      <c r="BB301" s="46"/>
      <c r="BC301" s="46"/>
      <c r="BD301" s="103" t="str">
        <f t="shared" si="53"/>
        <v/>
      </c>
      <c r="BE301" s="9"/>
      <c r="BF301" s="9"/>
      <c r="BG301" s="9"/>
      <c r="BH301" s="9"/>
      <c r="BI301" s="46"/>
      <c r="BJ301" s="46"/>
      <c r="BK301" s="46"/>
      <c r="BL301" s="46"/>
      <c r="BM301" s="48"/>
      <c r="BN301" s="48"/>
      <c r="BO301" s="48"/>
      <c r="BP301" s="48"/>
      <c r="BQ301" s="104" t="str">
        <f t="shared" si="54"/>
        <v/>
      </c>
      <c r="BR301" s="128" t="str">
        <f t="shared" si="42"/>
        <v/>
      </c>
      <c r="BS301" s="710" t="s">
        <v>1016</v>
      </c>
      <c r="BT301" s="417" t="s">
        <v>2819</v>
      </c>
      <c r="BU301" s="997" t="s">
        <v>2820</v>
      </c>
      <c r="BV301" s="1000" t="s">
        <v>2813</v>
      </c>
      <c r="BW301" s="1000" t="s">
        <v>1392</v>
      </c>
      <c r="BX301" s="1003" t="s">
        <v>1392</v>
      </c>
      <c r="BY301" s="1003" t="s">
        <v>2814</v>
      </c>
      <c r="BZ301" s="1003"/>
    </row>
    <row r="302" spans="1:78" ht="16" x14ac:dyDescent="0.2">
      <c r="A302" s="1145"/>
      <c r="B302" s="1087"/>
      <c r="C302" s="1090"/>
      <c r="D302" s="1022"/>
      <c r="E302" s="1025"/>
      <c r="F302" s="1028"/>
      <c r="G302" s="1039"/>
      <c r="H302" s="1031"/>
      <c r="I302" s="995"/>
      <c r="J302" s="1034"/>
      <c r="K302" s="1037"/>
      <c r="L302" s="1039"/>
      <c r="M302" s="1070"/>
      <c r="N302" s="1039"/>
      <c r="O302" s="1039"/>
      <c r="P302" s="1072"/>
      <c r="Q302" s="1521"/>
      <c r="R302" s="995"/>
      <c r="S302" s="1057"/>
      <c r="T302" s="995"/>
      <c r="U302" s="1057"/>
      <c r="V302" s="995"/>
      <c r="W302" s="1057"/>
      <c r="X302" s="1060"/>
      <c r="Y302" s="1057"/>
      <c r="Z302" s="1057"/>
      <c r="AA302" s="1048"/>
      <c r="AB302" s="150">
        <v>2</v>
      </c>
      <c r="AC302" s="149"/>
      <c r="AD302" s="149"/>
      <c r="AE302" s="149"/>
      <c r="AF302" s="171" t="str">
        <f>IF(OR(AG302="Preventivo",AG302="Detectivo"),"Probabilidad",IF(AG302="Correctivo","Impacto",""))</f>
        <v/>
      </c>
      <c r="AG302" s="153"/>
      <c r="AH302" s="146" t="str">
        <f t="shared" si="50"/>
        <v/>
      </c>
      <c r="AI302" s="153"/>
      <c r="AJ302" s="146" t="str">
        <f t="shared" si="51"/>
        <v/>
      </c>
      <c r="AK302" s="147" t="str">
        <f t="shared" si="52"/>
        <v/>
      </c>
      <c r="AL302" s="172" t="str">
        <f>IFERROR(IF(AND(AF301="Probabilidad",AF302="Probabilidad"),(AL301-(+AL301*AK302)),IF(AF302="Probabilidad",(S301-(+S301*AK302)),IF(AF302="Impacto",AL301,""))),"")</f>
        <v/>
      </c>
      <c r="AM302" s="172" t="str">
        <f>IFERROR(IF(AND(AF301="Impacto",AF302="Impacto"),(AM301-(+AM301*AK302)),IF(AF302="Impacto",(Y301-(+Y301*AK302)),IF(AF302="Probabilidad",AM301,""))),"")</f>
        <v/>
      </c>
      <c r="AN302" s="153"/>
      <c r="AO302" s="153"/>
      <c r="AP302" s="153"/>
      <c r="AQ302" s="153"/>
      <c r="AR302" s="1031"/>
      <c r="AS302" s="1051"/>
      <c r="AT302" s="1051"/>
      <c r="AU302" s="1048"/>
      <c r="AV302" s="1051"/>
      <c r="AW302" s="1051"/>
      <c r="AX302" s="1048"/>
      <c r="AY302" s="1048"/>
      <c r="AZ302" s="1048"/>
      <c r="BA302" s="995"/>
      <c r="BB302" s="130"/>
      <c r="BC302" s="130"/>
      <c r="BD302" s="173" t="str">
        <f t="shared" si="53"/>
        <v/>
      </c>
      <c r="BE302" s="149"/>
      <c r="BF302" s="149"/>
      <c r="BG302" s="149"/>
      <c r="BH302" s="149"/>
      <c r="BI302" s="130"/>
      <c r="BJ302" s="130"/>
      <c r="BK302" s="130"/>
      <c r="BL302" s="130"/>
      <c r="BM302" s="155"/>
      <c r="BN302" s="155"/>
      <c r="BO302" s="155"/>
      <c r="BP302" s="155"/>
      <c r="BQ302" s="156" t="str">
        <f t="shared" si="54"/>
        <v/>
      </c>
      <c r="BR302" s="157" t="str">
        <f t="shared" si="42"/>
        <v/>
      </c>
      <c r="BS302" s="304"/>
      <c r="BT302" s="149"/>
      <c r="BU302" s="998"/>
      <c r="BV302" s="1039"/>
      <c r="BW302" s="1039"/>
      <c r="BX302" s="1527"/>
      <c r="BY302" s="1527"/>
      <c r="BZ302" s="1527"/>
    </row>
    <row r="303" spans="1:78" ht="16" x14ac:dyDescent="0.2">
      <c r="A303" s="1145"/>
      <c r="B303" s="1087"/>
      <c r="C303" s="1090"/>
      <c r="D303" s="1022"/>
      <c r="E303" s="1025"/>
      <c r="F303" s="1028"/>
      <c r="G303" s="1039"/>
      <c r="H303" s="1031"/>
      <c r="I303" s="995"/>
      <c r="J303" s="1034"/>
      <c r="K303" s="1037"/>
      <c r="L303" s="1039"/>
      <c r="M303" s="1070"/>
      <c r="N303" s="1039"/>
      <c r="O303" s="1039"/>
      <c r="P303" s="1072"/>
      <c r="Q303" s="1521"/>
      <c r="R303" s="995"/>
      <c r="S303" s="1057"/>
      <c r="T303" s="995"/>
      <c r="U303" s="1057"/>
      <c r="V303" s="995"/>
      <c r="W303" s="1057"/>
      <c r="X303" s="1060"/>
      <c r="Y303" s="1057"/>
      <c r="Z303" s="1057"/>
      <c r="AA303" s="1048"/>
      <c r="AB303" s="150">
        <v>3</v>
      </c>
      <c r="AC303" s="131"/>
      <c r="AD303" s="131"/>
      <c r="AE303" s="149"/>
      <c r="AF303" s="145" t="str">
        <f>IF(OR(AG303="Preventivo",AG303="Detectivo"),"Probabilidad",IF(AG303="Correctivo","Impacto",""))</f>
        <v/>
      </c>
      <c r="AG303" s="151"/>
      <c r="AH303" s="146" t="str">
        <f t="shared" si="50"/>
        <v/>
      </c>
      <c r="AI303" s="151"/>
      <c r="AJ303" s="146" t="str">
        <f t="shared" si="51"/>
        <v/>
      </c>
      <c r="AK303" s="147" t="str">
        <f t="shared" si="52"/>
        <v/>
      </c>
      <c r="AL303" s="152" t="str">
        <f>IFERROR(IF(AND(AF302="Probabilidad",AF303="Probabilidad"),(AL302-(+AL302*AK303)),IF(AND(AF302="Impacto",AF303="Probabilidad"),(AL301-(+AL301*AK303)),IF(AF303="Impacto",AL302,""))),"")</f>
        <v/>
      </c>
      <c r="AM303" s="152" t="str">
        <f>IFERROR(IF(AND(AF302="Impacto",AF303="Impacto"),(AM302-(+AM302*AK303)),IF(AND(AF302="Probabilidad",AF303="Impacto"),(AM301-(+AM301*AK303)),IF(AF303="Probabilidad",AM302,""))),"")</f>
        <v/>
      </c>
      <c r="AN303" s="153"/>
      <c r="AO303" s="153"/>
      <c r="AP303" s="153"/>
      <c r="AQ303" s="153"/>
      <c r="AR303" s="1031"/>
      <c r="AS303" s="1051"/>
      <c r="AT303" s="1051"/>
      <c r="AU303" s="1048"/>
      <c r="AV303" s="1051"/>
      <c r="AW303" s="1051"/>
      <c r="AX303" s="1048"/>
      <c r="AY303" s="1048"/>
      <c r="AZ303" s="1048"/>
      <c r="BA303" s="995"/>
      <c r="BB303" s="130"/>
      <c r="BC303" s="130"/>
      <c r="BD303" s="173" t="str">
        <f t="shared" si="53"/>
        <v/>
      </c>
      <c r="BE303" s="149"/>
      <c r="BF303" s="149"/>
      <c r="BG303" s="149"/>
      <c r="BH303" s="149"/>
      <c r="BI303" s="130"/>
      <c r="BJ303" s="130"/>
      <c r="BK303" s="130"/>
      <c r="BL303" s="130"/>
      <c r="BM303" s="155"/>
      <c r="BN303" s="155"/>
      <c r="BO303" s="155"/>
      <c r="BP303" s="155"/>
      <c r="BQ303" s="156" t="str">
        <f t="shared" si="54"/>
        <v/>
      </c>
      <c r="BR303" s="157" t="str">
        <f t="shared" si="42"/>
        <v/>
      </c>
      <c r="BS303" s="304"/>
      <c r="BT303" s="149"/>
      <c r="BU303" s="998"/>
      <c r="BV303" s="1039"/>
      <c r="BW303" s="1039"/>
      <c r="BX303" s="1527"/>
      <c r="BY303" s="1527"/>
      <c r="BZ303" s="1527"/>
    </row>
    <row r="304" spans="1:78" ht="16" x14ac:dyDescent="0.2">
      <c r="A304" s="1145"/>
      <c r="B304" s="1087"/>
      <c r="C304" s="1090"/>
      <c r="D304" s="1022"/>
      <c r="E304" s="1025"/>
      <c r="F304" s="1028"/>
      <c r="G304" s="1039"/>
      <c r="H304" s="1031"/>
      <c r="I304" s="995"/>
      <c r="J304" s="1034"/>
      <c r="K304" s="1037"/>
      <c r="L304" s="1039"/>
      <c r="M304" s="1070"/>
      <c r="N304" s="1039"/>
      <c r="O304" s="1039"/>
      <c r="P304" s="1072"/>
      <c r="Q304" s="1521"/>
      <c r="R304" s="995"/>
      <c r="S304" s="1057"/>
      <c r="T304" s="995"/>
      <c r="U304" s="1057"/>
      <c r="V304" s="995"/>
      <c r="W304" s="1057"/>
      <c r="X304" s="1060"/>
      <c r="Y304" s="1057"/>
      <c r="Z304" s="1057"/>
      <c r="AA304" s="1048"/>
      <c r="AB304" s="150">
        <v>4</v>
      </c>
      <c r="AC304" s="149"/>
      <c r="AD304" s="149"/>
      <c r="AE304" s="149"/>
      <c r="AF304" s="145" t="str">
        <f t="shared" si="49"/>
        <v/>
      </c>
      <c r="AG304" s="151"/>
      <c r="AH304" s="146" t="str">
        <f t="shared" si="50"/>
        <v/>
      </c>
      <c r="AI304" s="151"/>
      <c r="AJ304" s="146" t="str">
        <f t="shared" si="51"/>
        <v/>
      </c>
      <c r="AK304" s="147" t="str">
        <f t="shared" si="52"/>
        <v/>
      </c>
      <c r="AL304" s="152" t="str">
        <f>IFERROR(IF(AND(AF303="Probabilidad",AF304="Probabilidad"),(AL303-(+AL303*AK304)),IF(AND(AF303="Impacto",AF304="Probabilidad"),(AL302-(+AL302*AK304)),IF(AF304="Impacto",AL303,""))),"")</f>
        <v/>
      </c>
      <c r="AM304" s="152" t="str">
        <f>IFERROR(IF(AND(AF303="Impacto",AF304="Impacto"),(AM303-(+AM303*AK304)),IF(AND(AF303="Probabilidad",AF304="Impacto"),(AM302-(+AM302*AK304)),IF(AF304="Probabilidad",AM303,""))),"")</f>
        <v/>
      </c>
      <c r="AN304" s="153"/>
      <c r="AO304" s="153"/>
      <c r="AP304" s="153"/>
      <c r="AQ304" s="153"/>
      <c r="AR304" s="1031"/>
      <c r="AS304" s="1051"/>
      <c r="AT304" s="1051"/>
      <c r="AU304" s="1048"/>
      <c r="AV304" s="1051"/>
      <c r="AW304" s="1051"/>
      <c r="AX304" s="1048"/>
      <c r="AY304" s="1048"/>
      <c r="AZ304" s="1048"/>
      <c r="BA304" s="995"/>
      <c r="BB304" s="130"/>
      <c r="BC304" s="130"/>
      <c r="BD304" s="173" t="str">
        <f t="shared" si="53"/>
        <v/>
      </c>
      <c r="BE304" s="149"/>
      <c r="BF304" s="149"/>
      <c r="BG304" s="149"/>
      <c r="BH304" s="149"/>
      <c r="BI304" s="130"/>
      <c r="BJ304" s="130"/>
      <c r="BK304" s="130"/>
      <c r="BL304" s="130"/>
      <c r="BM304" s="155"/>
      <c r="BN304" s="155"/>
      <c r="BO304" s="155"/>
      <c r="BP304" s="155"/>
      <c r="BQ304" s="156" t="str">
        <f t="shared" si="54"/>
        <v/>
      </c>
      <c r="BR304" s="157" t="str">
        <f t="shared" si="42"/>
        <v/>
      </c>
      <c r="BS304" s="304"/>
      <c r="BT304" s="149"/>
      <c r="BU304" s="998"/>
      <c r="BV304" s="1039"/>
      <c r="BW304" s="1039"/>
      <c r="BX304" s="1527"/>
      <c r="BY304" s="1527"/>
      <c r="BZ304" s="1527"/>
    </row>
    <row r="305" spans="1:78" ht="16" x14ac:dyDescent="0.2">
      <c r="A305" s="1145"/>
      <c r="B305" s="1087"/>
      <c r="C305" s="1090"/>
      <c r="D305" s="1022"/>
      <c r="E305" s="1025"/>
      <c r="F305" s="1028"/>
      <c r="G305" s="1039"/>
      <c r="H305" s="1031"/>
      <c r="I305" s="995"/>
      <c r="J305" s="1034"/>
      <c r="K305" s="1037"/>
      <c r="L305" s="1039"/>
      <c r="M305" s="1070"/>
      <c r="N305" s="1039"/>
      <c r="O305" s="1039"/>
      <c r="P305" s="1072"/>
      <c r="Q305" s="1521"/>
      <c r="R305" s="995"/>
      <c r="S305" s="1057"/>
      <c r="T305" s="995"/>
      <c r="U305" s="1057"/>
      <c r="V305" s="995"/>
      <c r="W305" s="1057"/>
      <c r="X305" s="1060"/>
      <c r="Y305" s="1057"/>
      <c r="Z305" s="1057"/>
      <c r="AA305" s="1048"/>
      <c r="AB305" s="150">
        <v>5</v>
      </c>
      <c r="AC305" s="174"/>
      <c r="AD305" s="174"/>
      <c r="AE305" s="149"/>
      <c r="AF305" s="145" t="str">
        <f t="shared" si="49"/>
        <v/>
      </c>
      <c r="AG305" s="151"/>
      <c r="AH305" s="146" t="str">
        <f t="shared" si="50"/>
        <v/>
      </c>
      <c r="AI305" s="151"/>
      <c r="AJ305" s="146" t="str">
        <f t="shared" si="51"/>
        <v/>
      </c>
      <c r="AK305" s="147" t="str">
        <f t="shared" si="52"/>
        <v/>
      </c>
      <c r="AL305" s="152" t="str">
        <f>IFERROR(IF(AND(AF304="Probabilidad",AF305="Probabilidad"),(AL304-(+AL304*AK305)),IF(AND(AF304="Impacto",AF305="Probabilidad"),(AL303-(+AL303*AK305)),IF(AF305="Impacto",AL304,""))),"")</f>
        <v/>
      </c>
      <c r="AM305" s="152" t="str">
        <f>IFERROR(IF(AND(AF304="Impacto",AF305="Impacto"),(AM304-(+AM304*AK305)),IF(AND(AF304="Probabilidad",AF305="Impacto"),(AM303-(+AM303*AK305)),IF(AF305="Probabilidad",AM304,""))),"")</f>
        <v/>
      </c>
      <c r="AN305" s="153"/>
      <c r="AO305" s="153"/>
      <c r="AP305" s="153"/>
      <c r="AQ305" s="153"/>
      <c r="AR305" s="1031"/>
      <c r="AS305" s="1051"/>
      <c r="AT305" s="1051"/>
      <c r="AU305" s="1048"/>
      <c r="AV305" s="1051"/>
      <c r="AW305" s="1051"/>
      <c r="AX305" s="1048"/>
      <c r="AY305" s="1048"/>
      <c r="AZ305" s="1048"/>
      <c r="BA305" s="995"/>
      <c r="BB305" s="130"/>
      <c r="BC305" s="130"/>
      <c r="BD305" s="173" t="str">
        <f t="shared" si="53"/>
        <v/>
      </c>
      <c r="BE305" s="149"/>
      <c r="BF305" s="149"/>
      <c r="BG305" s="149"/>
      <c r="BH305" s="149"/>
      <c r="BI305" s="130"/>
      <c r="BJ305" s="130"/>
      <c r="BK305" s="130"/>
      <c r="BL305" s="130"/>
      <c r="BM305" s="155"/>
      <c r="BN305" s="155"/>
      <c r="BO305" s="155"/>
      <c r="BP305" s="155"/>
      <c r="BQ305" s="156" t="str">
        <f t="shared" si="54"/>
        <v/>
      </c>
      <c r="BR305" s="157" t="str">
        <f t="shared" si="42"/>
        <v/>
      </c>
      <c r="BS305" s="304"/>
      <c r="BT305" s="149"/>
      <c r="BU305" s="998"/>
      <c r="BV305" s="1039"/>
      <c r="BW305" s="1039"/>
      <c r="BX305" s="1527"/>
      <c r="BY305" s="1527"/>
      <c r="BZ305" s="1527"/>
    </row>
    <row r="306" spans="1:78" ht="17" thickBot="1" x14ac:dyDescent="0.25">
      <c r="A306" s="1145"/>
      <c r="B306" s="1087"/>
      <c r="C306" s="1090"/>
      <c r="D306" s="1023"/>
      <c r="E306" s="1026"/>
      <c r="F306" s="1029"/>
      <c r="G306" s="1040"/>
      <c r="H306" s="1032"/>
      <c r="I306" s="996"/>
      <c r="J306" s="1035"/>
      <c r="K306" s="1038"/>
      <c r="L306" s="1040"/>
      <c r="M306" s="1071"/>
      <c r="N306" s="1040"/>
      <c r="O306" s="1040"/>
      <c r="P306" s="1073"/>
      <c r="Q306" s="1522"/>
      <c r="R306" s="996"/>
      <c r="S306" s="1058"/>
      <c r="T306" s="996"/>
      <c r="U306" s="1058"/>
      <c r="V306" s="996"/>
      <c r="W306" s="1058"/>
      <c r="X306" s="1061"/>
      <c r="Y306" s="1058"/>
      <c r="Z306" s="1058"/>
      <c r="AA306" s="1049"/>
      <c r="AB306" s="162">
        <v>6</v>
      </c>
      <c r="AC306" s="160"/>
      <c r="AD306" s="160"/>
      <c r="AE306" s="160"/>
      <c r="AF306" s="175" t="str">
        <f t="shared" si="49"/>
        <v/>
      </c>
      <c r="AG306" s="163"/>
      <c r="AH306" s="161" t="str">
        <f t="shared" si="50"/>
        <v/>
      </c>
      <c r="AI306" s="163"/>
      <c r="AJ306" s="161" t="str">
        <f t="shared" si="51"/>
        <v/>
      </c>
      <c r="AK306" s="164" t="str">
        <f t="shared" si="52"/>
        <v/>
      </c>
      <c r="AL306" s="152" t="str">
        <f>IFERROR(IF(AND(AF305="Probabilidad",AF306="Probabilidad"),(AL305-(+AL305*AK306)),IF(AND(AF305="Impacto",AF306="Probabilidad"),(AL304-(+AL304*AK306)),IF(AF306="Impacto",AL305,""))),"")</f>
        <v/>
      </c>
      <c r="AM306" s="152" t="str">
        <f>IFERROR(IF(AND(AF305="Impacto",AF306="Impacto"),(AM305-(+AM305*AK306)),IF(AND(AF305="Probabilidad",AF306="Impacto"),(AM304-(+AM304*AK306)),IF(AF306="Probabilidad",AM305,""))),"")</f>
        <v/>
      </c>
      <c r="AN306" s="51"/>
      <c r="AO306" s="51"/>
      <c r="AP306" s="51"/>
      <c r="AQ306" s="51"/>
      <c r="AR306" s="1032"/>
      <c r="AS306" s="1052"/>
      <c r="AT306" s="1052"/>
      <c r="AU306" s="1049"/>
      <c r="AV306" s="1052"/>
      <c r="AW306" s="1052"/>
      <c r="AX306" s="1049"/>
      <c r="AY306" s="1049"/>
      <c r="AZ306" s="1049"/>
      <c r="BA306" s="996"/>
      <c r="BB306" s="167"/>
      <c r="BC306" s="167"/>
      <c r="BD306" s="176" t="str">
        <f t="shared" si="53"/>
        <v/>
      </c>
      <c r="BE306" s="600"/>
      <c r="BF306" s="600"/>
      <c r="BG306" s="600"/>
      <c r="BH306" s="600"/>
      <c r="BI306" s="650"/>
      <c r="BJ306" s="650"/>
      <c r="BK306" s="650"/>
      <c r="BL306" s="650"/>
      <c r="BM306" s="651"/>
      <c r="BN306" s="651"/>
      <c r="BO306" s="651"/>
      <c r="BP306" s="651"/>
      <c r="BQ306" s="169" t="str">
        <f t="shared" si="54"/>
        <v/>
      </c>
      <c r="BR306" s="170" t="str">
        <f t="shared" si="42"/>
        <v/>
      </c>
      <c r="BS306" s="711"/>
      <c r="BT306" s="160"/>
      <c r="BU306" s="999"/>
      <c r="BV306" s="1040"/>
      <c r="BW306" s="1040"/>
      <c r="BX306" s="1528"/>
      <c r="BY306" s="1528"/>
      <c r="BZ306" s="1528"/>
    </row>
    <row r="307" spans="1:78" ht="105.75" customHeight="1" x14ac:dyDescent="0.2">
      <c r="A307" s="1145"/>
      <c r="B307" s="1087"/>
      <c r="C307" s="1090"/>
      <c r="D307" s="1021" t="s">
        <v>209</v>
      </c>
      <c r="E307" s="1024" t="s">
        <v>992</v>
      </c>
      <c r="F307" s="1529">
        <v>3</v>
      </c>
      <c r="G307" s="1293" t="s">
        <v>1018</v>
      </c>
      <c r="H307" s="1030"/>
      <c r="I307" s="994"/>
      <c r="J307" s="1033" t="s">
        <v>1019</v>
      </c>
      <c r="K307" s="1036" t="s">
        <v>313</v>
      </c>
      <c r="L307" s="1293" t="s">
        <v>314</v>
      </c>
      <c r="M307" s="1069" t="s">
        <v>1020</v>
      </c>
      <c r="N307" s="1000"/>
      <c r="O307" s="1000"/>
      <c r="P307" s="1191" t="s">
        <v>1021</v>
      </c>
      <c r="Q307" s="1518">
        <v>1</v>
      </c>
      <c r="R307" s="994" t="s">
        <v>250</v>
      </c>
      <c r="S307" s="1056">
        <f>IF(R307="Muy Alta",100%,IF(R307="Alta",80%,IF(R307="Media",60%,IF(R307="Baja",40%,IF(R307="Muy Baja",20%,"")))))</f>
        <v>0.4</v>
      </c>
      <c r="T307" s="994"/>
      <c r="U307" s="1056" t="str">
        <f>IF(T307="Catastrófico",100%,IF(T307="Mayor",80%,IF(T307="Moderado",60%,IF(T307="Menor",40%,IF(T307="Leve",20%,"")))))</f>
        <v/>
      </c>
      <c r="V307" s="994" t="s">
        <v>317</v>
      </c>
      <c r="W307" s="1056">
        <f>IF(V307="Catastrófico",100%,IF(V307="Mayor",80%,IF(V307="Moderado",60%,IF(V307="Menor",40%,IF(V307="Leve",20%,"")))))</f>
        <v>0.2</v>
      </c>
      <c r="X307" s="1059" t="str">
        <f>IF(Y307=100%,"Catastrófico",IF(Y307=80%,"Mayor",IF(Y307=60%,"Moderado",IF(Y307=40%,"Menor",IF(Y307=20%,"Leve","")))))</f>
        <v>Leve</v>
      </c>
      <c r="Y307" s="1056">
        <f>IF(AND(U307="",W307=""),"",MAX(U307,W307))</f>
        <v>0.2</v>
      </c>
      <c r="Z307" s="1056" t="str">
        <f>CONCATENATE(R307,X307)</f>
        <v>BajaLeve</v>
      </c>
      <c r="AA307" s="1047" t="str">
        <f>IF(Z307="Muy AltaLeve","Alto",IF(Z307="Muy AltaMenor","Alto",IF(Z307="Muy AltaModerado","Alto",IF(Z307="Muy AltaMayor","Alto",IF(Z307="Muy AltaCatastrófico","Extremo",IF(Z307="AltaLeve","Moderado",IF(Z307="AltaMenor","Moderado",IF(Z307="AltaModerado","Alto",IF(Z307="AltaMayor","Alto",IF(Z307="AltaCatastrófico","Extremo",IF(Z307="MediaLeve","Moderado",IF(Z307="MediaMenor","Moderado",IF(Z307="MediaModerado","Moderado",IF(Z307="MediaMayor","Alto",IF(Z307="MediaCatastrófico","Extremo",IF(Z307="BajaLeve","Bajo",IF(Z307="BajaMenor","Moderado",IF(Z307="BajaModerado","Moderado",IF(Z307="BajaMayor","Alto",IF(Z307="BajaCatastrófico","Extremo",IF(Z307="Muy BajaLeve","Bajo",IF(Z307="Muy BajaMenor","Bajo",IF(Z307="Muy BajaModerado","Moderado",IF(Z307="Muy BajaMayor","Alto",IF(Z307="Muy BajaCatastrófico","Extremo","")))))))))))))))))))))))))</f>
        <v>Bajo</v>
      </c>
      <c r="AB307" s="618">
        <v>1</v>
      </c>
      <c r="AC307" s="286" t="s">
        <v>1022</v>
      </c>
      <c r="AD307" s="590" t="s">
        <v>529</v>
      </c>
      <c r="AE307" s="590" t="s">
        <v>1023</v>
      </c>
      <c r="AF307" s="99" t="str">
        <f t="shared" si="49"/>
        <v>Probabilidad</v>
      </c>
      <c r="AG307" s="10" t="s">
        <v>221</v>
      </c>
      <c r="AH307" s="14">
        <f t="shared" si="50"/>
        <v>0.25</v>
      </c>
      <c r="AI307" s="10" t="s">
        <v>222</v>
      </c>
      <c r="AJ307" s="14">
        <f t="shared" si="51"/>
        <v>0.15</v>
      </c>
      <c r="AK307" s="101">
        <f t="shared" si="52"/>
        <v>0.4</v>
      </c>
      <c r="AL307" s="100">
        <f>IFERROR(IF(AF307="Probabilidad",(S307-(+S307*AK307)),IF(AF307="Impacto",S307,"")),"")</f>
        <v>0.24</v>
      </c>
      <c r="AM307" s="100">
        <f>IFERROR(IF(AF307="Impacto",(Y307-(+Y307*AK307)),IF(AF307="Probabilidad",Y307,"")),"")</f>
        <v>0.2</v>
      </c>
      <c r="AN307" s="50" t="s">
        <v>223</v>
      </c>
      <c r="AO307" s="50" t="s">
        <v>291</v>
      </c>
      <c r="AP307" s="50" t="s">
        <v>241</v>
      </c>
      <c r="AQ307" s="50" t="s">
        <v>242</v>
      </c>
      <c r="AR307" s="1062" t="s">
        <v>1024</v>
      </c>
      <c r="AS307" s="1050">
        <f>S307</f>
        <v>0.4</v>
      </c>
      <c r="AT307" s="1050">
        <f>IF(AL307="","",MIN(AL307:AL312))</f>
        <v>5.183999999999999E-2</v>
      </c>
      <c r="AU307" s="1047" t="str">
        <f>IFERROR(IF(AT307="","",IF(AT307&lt;=0.2,"Muy Baja",IF(AT307&lt;=0.4,"Baja",IF(AT307&lt;=0.6,"Media",IF(AT307&lt;=0.8,"Alta","Muy Alta"))))),"")</f>
        <v>Muy Baja</v>
      </c>
      <c r="AV307" s="1050">
        <f>Y307</f>
        <v>0.2</v>
      </c>
      <c r="AW307" s="1050">
        <f>IF(AM307="","",MIN(AM307:AM312))</f>
        <v>0.2</v>
      </c>
      <c r="AX307" s="1047" t="str">
        <f>IFERROR(IF(AW307="","",IF(AW307&lt;=0.2,"Leve",IF(AW307&lt;=0.4,"Menor",IF(AW307&lt;=0.6,"Moderado",IF(AW307&lt;=0.8,"Mayor","Catastrófico"))))),"")</f>
        <v>Leve</v>
      </c>
      <c r="AY307" s="1047" t="str">
        <f>AA307</f>
        <v>Bajo</v>
      </c>
      <c r="AZ307" s="1047" t="str">
        <f>IFERROR(IF(OR(AND(AU307="Muy Baja",AX307="Leve"),AND(AU307="Muy Baja",AX307="Menor"),AND(AU307="Baja",AX307="Leve")),"Bajo",IF(OR(AND(AU307="Muy baja",AX307="Moderado"),AND(AU307="Baja",AX307="Menor"),AND(AU307="Baja",AX307="Moderado"),AND(AU307="Media",AX307="Leve"),AND(AU307="Media",AX307="Menor"),AND(AU307="Media",AX307="Moderado"),AND(AU307="Alta",AX307="Leve"),AND(AU307="Alta",AX307="Menor")),"Moderado",IF(OR(AND(AU307="Muy Baja",AX307="Mayor"),AND(AU307="Baja",AX307="Mayor"),AND(AU307="Media",AX307="Mayor"),AND(AU307="Alta",AX307="Moderado"),AND(AU307="Alta",AX307="Mayor"),AND(AU307="Muy Alta",AX307="Leve"),AND(AU307="Muy Alta",AX307="Menor"),AND(AU307="Muy Alta",AX307="Moderado"),AND(AU307="Muy Alta",AX307="Mayor")),"Alto",IF(OR(AND(AU307="Muy Baja",AX307="Catastrófico"),AND(AU307="Baja",AX307="Catastrófico"),AND(AU307="Media",AX307="Catastrófico"),AND(AU307="Alta",AX307="Catastrófico"),AND(AU307="Muy Alta",AX307="Catastrófico")),"Extremo","")))),"")</f>
        <v>Bajo</v>
      </c>
      <c r="BA307" s="994" t="s">
        <v>255</v>
      </c>
      <c r="BB307" s="652"/>
      <c r="BC307" s="619"/>
      <c r="BD307" s="103" t="str">
        <f t="shared" si="53"/>
        <v/>
      </c>
      <c r="BE307" s="590"/>
      <c r="BF307" s="590"/>
      <c r="BG307" s="590"/>
      <c r="BH307" s="590"/>
      <c r="BI307" s="619"/>
      <c r="BJ307" s="619"/>
      <c r="BK307" s="619"/>
      <c r="BL307" s="619"/>
      <c r="BM307" s="620"/>
      <c r="BN307" s="620"/>
      <c r="BO307" s="620"/>
      <c r="BP307" s="620"/>
      <c r="BQ307" s="104" t="str">
        <f t="shared" si="54"/>
        <v/>
      </c>
      <c r="BR307" s="128" t="str">
        <f t="shared" si="42"/>
        <v/>
      </c>
      <c r="BS307" s="710" t="s">
        <v>1022</v>
      </c>
      <c r="BT307" s="417" t="s">
        <v>2821</v>
      </c>
      <c r="BU307" s="997" t="s">
        <v>2825</v>
      </c>
      <c r="BV307" s="1000" t="s">
        <v>2813</v>
      </c>
      <c r="BW307" s="1000" t="s">
        <v>1392</v>
      </c>
      <c r="BX307" s="1003" t="s">
        <v>1392</v>
      </c>
      <c r="BY307" s="1003" t="s">
        <v>2814</v>
      </c>
      <c r="BZ307" s="1003"/>
    </row>
    <row r="308" spans="1:78" ht="105.75" customHeight="1" x14ac:dyDescent="0.2">
      <c r="A308" s="1145"/>
      <c r="B308" s="1087"/>
      <c r="C308" s="1090"/>
      <c r="D308" s="1022"/>
      <c r="E308" s="1025"/>
      <c r="F308" s="1530"/>
      <c r="G308" s="1508"/>
      <c r="H308" s="1031"/>
      <c r="I308" s="995"/>
      <c r="J308" s="1034"/>
      <c r="K308" s="1037"/>
      <c r="L308" s="1508"/>
      <c r="M308" s="1070"/>
      <c r="N308" s="1039"/>
      <c r="O308" s="1039"/>
      <c r="P308" s="1192"/>
      <c r="Q308" s="1297"/>
      <c r="R308" s="995"/>
      <c r="S308" s="1057"/>
      <c r="T308" s="995"/>
      <c r="U308" s="1057"/>
      <c r="V308" s="995"/>
      <c r="W308" s="1057"/>
      <c r="X308" s="1060"/>
      <c r="Y308" s="1057"/>
      <c r="Z308" s="1057"/>
      <c r="AA308" s="1048"/>
      <c r="AB308" s="621">
        <v>2</v>
      </c>
      <c r="AC308" s="286" t="s">
        <v>1025</v>
      </c>
      <c r="AD308" s="560" t="s">
        <v>529</v>
      </c>
      <c r="AE308" s="560" t="s">
        <v>1026</v>
      </c>
      <c r="AF308" s="145" t="str">
        <f t="shared" si="49"/>
        <v>Probabilidad</v>
      </c>
      <c r="AG308" s="151" t="s">
        <v>221</v>
      </c>
      <c r="AH308" s="146">
        <f t="shared" si="50"/>
        <v>0.25</v>
      </c>
      <c r="AI308" s="151" t="s">
        <v>222</v>
      </c>
      <c r="AJ308" s="146">
        <f t="shared" si="51"/>
        <v>0.15</v>
      </c>
      <c r="AK308" s="147">
        <f t="shared" si="52"/>
        <v>0.4</v>
      </c>
      <c r="AL308" s="152">
        <f>IFERROR(IF(AND(AF307="Probabilidad",AF308="Probabilidad"),(AL307-(+AL307*AK308)),IF(AF308="Probabilidad",(S307-(+S307*AK308)),IF(AF308="Impacto",AL307,""))),"")</f>
        <v>0.14399999999999999</v>
      </c>
      <c r="AM308" s="152">
        <f>IFERROR(IF(AND(AF307="Impacto",AF308="Impacto"),(AM307-(+AM307*AK308)),IF(AF308="Impacto",(Y307-(+Y307*AK308)),IF(AF308="Probabilidad",AM307,""))),"")</f>
        <v>0.2</v>
      </c>
      <c r="AN308" s="153" t="s">
        <v>223</v>
      </c>
      <c r="AO308" s="153" t="s">
        <v>291</v>
      </c>
      <c r="AP308" s="153" t="s">
        <v>241</v>
      </c>
      <c r="AQ308" s="153" t="s">
        <v>242</v>
      </c>
      <c r="AR308" s="1031"/>
      <c r="AS308" s="1051"/>
      <c r="AT308" s="1051"/>
      <c r="AU308" s="1048"/>
      <c r="AV308" s="1051"/>
      <c r="AW308" s="1051"/>
      <c r="AX308" s="1048"/>
      <c r="AY308" s="1048"/>
      <c r="AZ308" s="1048"/>
      <c r="BA308" s="995"/>
      <c r="BB308" s="653"/>
      <c r="BC308" s="563"/>
      <c r="BD308" s="173" t="str">
        <f t="shared" si="53"/>
        <v/>
      </c>
      <c r="BE308" s="560"/>
      <c r="BF308" s="560"/>
      <c r="BG308" s="560"/>
      <c r="BH308" s="560"/>
      <c r="BI308" s="563"/>
      <c r="BJ308" s="563"/>
      <c r="BK308" s="563"/>
      <c r="BL308" s="563"/>
      <c r="BM308" s="623"/>
      <c r="BN308" s="623"/>
      <c r="BO308" s="623"/>
      <c r="BP308" s="623"/>
      <c r="BQ308" s="156" t="str">
        <f t="shared" si="54"/>
        <v/>
      </c>
      <c r="BR308" s="157" t="str">
        <f t="shared" si="42"/>
        <v/>
      </c>
      <c r="BS308" s="304" t="s">
        <v>1025</v>
      </c>
      <c r="BT308" s="314" t="s">
        <v>2822</v>
      </c>
      <c r="BU308" s="998"/>
      <c r="BV308" s="1039"/>
      <c r="BW308" s="1039"/>
      <c r="BX308" s="1527"/>
      <c r="BY308" s="1527"/>
      <c r="BZ308" s="1527"/>
    </row>
    <row r="309" spans="1:78" ht="105.75" customHeight="1" x14ac:dyDescent="0.2">
      <c r="A309" s="1145"/>
      <c r="B309" s="1087"/>
      <c r="C309" s="1090"/>
      <c r="D309" s="1022"/>
      <c r="E309" s="1025"/>
      <c r="F309" s="1530"/>
      <c r="G309" s="1508"/>
      <c r="H309" s="1031"/>
      <c r="I309" s="995"/>
      <c r="J309" s="1034"/>
      <c r="K309" s="1037"/>
      <c r="L309" s="1508"/>
      <c r="M309" s="1070"/>
      <c r="N309" s="1039"/>
      <c r="O309" s="1039"/>
      <c r="P309" s="1192"/>
      <c r="Q309" s="1297"/>
      <c r="R309" s="995"/>
      <c r="S309" s="1057"/>
      <c r="T309" s="995"/>
      <c r="U309" s="1057"/>
      <c r="V309" s="995"/>
      <c r="W309" s="1057"/>
      <c r="X309" s="1060"/>
      <c r="Y309" s="1057"/>
      <c r="Z309" s="1057"/>
      <c r="AA309" s="1048"/>
      <c r="AB309" s="621">
        <v>3</v>
      </c>
      <c r="AC309" s="286" t="s">
        <v>1027</v>
      </c>
      <c r="AD309" s="560" t="s">
        <v>529</v>
      </c>
      <c r="AE309" s="560" t="s">
        <v>1028</v>
      </c>
      <c r="AF309" s="145" t="str">
        <f t="shared" si="49"/>
        <v>Probabilidad</v>
      </c>
      <c r="AG309" s="151" t="s">
        <v>221</v>
      </c>
      <c r="AH309" s="146">
        <f t="shared" si="50"/>
        <v>0.25</v>
      </c>
      <c r="AI309" s="151" t="s">
        <v>222</v>
      </c>
      <c r="AJ309" s="146">
        <f t="shared" si="51"/>
        <v>0.15</v>
      </c>
      <c r="AK309" s="147">
        <f t="shared" si="52"/>
        <v>0.4</v>
      </c>
      <c r="AL309" s="152">
        <f>IFERROR(IF(AND(AF308="Probabilidad",AF309="Probabilidad"),(AL308-(+AL308*AK309)),IF(AND(AF308="Impacto",AF309="Probabilidad"),(AL307-(+AL307*AK309)),IF(AF309="Impacto",AL308,""))),"")</f>
        <v>8.6399999999999991E-2</v>
      </c>
      <c r="AM309" s="152">
        <f>IFERROR(IF(AND(AF308="Impacto",AF309="Impacto"),(AM308-(+AM308*AK309)),IF(AND(AF308="Probabilidad",AF309="Impacto"),(AM307-(+AM307*AK309)),IF(AF309="Probabilidad",AM308,""))),"")</f>
        <v>0.2</v>
      </c>
      <c r="AN309" s="153" t="s">
        <v>223</v>
      </c>
      <c r="AO309" s="153" t="s">
        <v>291</v>
      </c>
      <c r="AP309" s="153" t="s">
        <v>241</v>
      </c>
      <c r="AQ309" s="153" t="s">
        <v>242</v>
      </c>
      <c r="AR309" s="1031"/>
      <c r="AS309" s="1051"/>
      <c r="AT309" s="1051"/>
      <c r="AU309" s="1048"/>
      <c r="AV309" s="1051"/>
      <c r="AW309" s="1051"/>
      <c r="AX309" s="1048"/>
      <c r="AY309" s="1048"/>
      <c r="AZ309" s="1048"/>
      <c r="BA309" s="995"/>
      <c r="BB309" s="653"/>
      <c r="BC309" s="563"/>
      <c r="BD309" s="173" t="str">
        <f t="shared" si="53"/>
        <v/>
      </c>
      <c r="BE309" s="560"/>
      <c r="BF309" s="560"/>
      <c r="BG309" s="560"/>
      <c r="BH309" s="560"/>
      <c r="BI309" s="563"/>
      <c r="BJ309" s="563"/>
      <c r="BK309" s="563"/>
      <c r="BL309" s="563"/>
      <c r="BM309" s="623"/>
      <c r="BN309" s="623"/>
      <c r="BO309" s="623"/>
      <c r="BP309" s="623"/>
      <c r="BQ309" s="156" t="str">
        <f t="shared" si="54"/>
        <v/>
      </c>
      <c r="BR309" s="157" t="str">
        <f t="shared" si="42"/>
        <v/>
      </c>
      <c r="BS309" s="304" t="s">
        <v>1027</v>
      </c>
      <c r="BT309" s="314" t="s">
        <v>2823</v>
      </c>
      <c r="BU309" s="998"/>
      <c r="BV309" s="1039"/>
      <c r="BW309" s="1039"/>
      <c r="BX309" s="1527"/>
      <c r="BY309" s="1527"/>
      <c r="BZ309" s="1527"/>
    </row>
    <row r="310" spans="1:78" ht="105.75" customHeight="1" x14ac:dyDescent="0.2">
      <c r="A310" s="1145"/>
      <c r="B310" s="1087"/>
      <c r="C310" s="1090"/>
      <c r="D310" s="1022"/>
      <c r="E310" s="1025"/>
      <c r="F310" s="1530"/>
      <c r="G310" s="1508"/>
      <c r="H310" s="1031"/>
      <c r="I310" s="995"/>
      <c r="J310" s="1034"/>
      <c r="K310" s="1037"/>
      <c r="L310" s="1508"/>
      <c r="M310" s="1070"/>
      <c r="N310" s="1039"/>
      <c r="O310" s="1039"/>
      <c r="P310" s="1192"/>
      <c r="Q310" s="1297"/>
      <c r="R310" s="995"/>
      <c r="S310" s="1057"/>
      <c r="T310" s="995"/>
      <c r="U310" s="1057"/>
      <c r="V310" s="995"/>
      <c r="W310" s="1057"/>
      <c r="X310" s="1060"/>
      <c r="Y310" s="1057"/>
      <c r="Z310" s="1057"/>
      <c r="AA310" s="1048"/>
      <c r="AB310" s="621">
        <v>4</v>
      </c>
      <c r="AC310" s="560" t="s">
        <v>1029</v>
      </c>
      <c r="AD310" s="560" t="s">
        <v>529</v>
      </c>
      <c r="AE310" s="560" t="s">
        <v>1030</v>
      </c>
      <c r="AF310" s="145" t="str">
        <f t="shared" si="49"/>
        <v>Probabilidad</v>
      </c>
      <c r="AG310" s="151" t="s">
        <v>221</v>
      </c>
      <c r="AH310" s="146">
        <f t="shared" si="50"/>
        <v>0.25</v>
      </c>
      <c r="AI310" s="151" t="s">
        <v>222</v>
      </c>
      <c r="AJ310" s="146">
        <f t="shared" si="51"/>
        <v>0.15</v>
      </c>
      <c r="AK310" s="147">
        <f t="shared" si="52"/>
        <v>0.4</v>
      </c>
      <c r="AL310" s="152">
        <f>IFERROR(IF(AND(AF309="Probabilidad",AF310="Probabilidad"),(AL309-(+AL309*AK310)),IF(AND(AF309="Impacto",AF310="Probabilidad"),(AL308-(+AL308*AK310)),IF(AF310="Impacto",AL309,""))),"")</f>
        <v>5.183999999999999E-2</v>
      </c>
      <c r="AM310" s="152">
        <f>IFERROR(IF(AND(AF309="Impacto",AF310="Impacto"),(AM309-(+AM309*AK310)),IF(AND(AF309="Probabilidad",AF310="Impacto"),(AM308-(+AM308*AK310)),IF(AF310="Probabilidad",AM309,""))),"")</f>
        <v>0.2</v>
      </c>
      <c r="AN310" s="153" t="s">
        <v>223</v>
      </c>
      <c r="AO310" s="153" t="s">
        <v>291</v>
      </c>
      <c r="AP310" s="153" t="s">
        <v>241</v>
      </c>
      <c r="AQ310" s="153" t="s">
        <v>242</v>
      </c>
      <c r="AR310" s="1031"/>
      <c r="AS310" s="1051"/>
      <c r="AT310" s="1051"/>
      <c r="AU310" s="1048"/>
      <c r="AV310" s="1051"/>
      <c r="AW310" s="1051"/>
      <c r="AX310" s="1048"/>
      <c r="AY310" s="1048"/>
      <c r="AZ310" s="1048"/>
      <c r="BA310" s="995"/>
      <c r="BB310" s="653"/>
      <c r="BC310" s="563"/>
      <c r="BD310" s="173" t="str">
        <f t="shared" si="53"/>
        <v/>
      </c>
      <c r="BE310" s="560"/>
      <c r="BF310" s="560"/>
      <c r="BG310" s="560"/>
      <c r="BH310" s="560"/>
      <c r="BI310" s="563"/>
      <c r="BJ310" s="563"/>
      <c r="BK310" s="563"/>
      <c r="BL310" s="563"/>
      <c r="BM310" s="623"/>
      <c r="BN310" s="623"/>
      <c r="BO310" s="623"/>
      <c r="BP310" s="623"/>
      <c r="BQ310" s="156" t="str">
        <f t="shared" si="54"/>
        <v/>
      </c>
      <c r="BR310" s="157" t="str">
        <f t="shared" si="42"/>
        <v/>
      </c>
      <c r="BS310" s="304" t="s">
        <v>1029</v>
      </c>
      <c r="BT310" s="314" t="s">
        <v>2824</v>
      </c>
      <c r="BU310" s="998"/>
      <c r="BV310" s="1039"/>
      <c r="BW310" s="1039"/>
      <c r="BX310" s="1527"/>
      <c r="BY310" s="1527"/>
      <c r="BZ310" s="1527"/>
    </row>
    <row r="311" spans="1:78" ht="16" x14ac:dyDescent="0.2">
      <c r="A311" s="1145"/>
      <c r="B311" s="1087"/>
      <c r="C311" s="1090"/>
      <c r="D311" s="1022"/>
      <c r="E311" s="1025"/>
      <c r="F311" s="1530"/>
      <c r="G311" s="1508"/>
      <c r="H311" s="1031"/>
      <c r="I311" s="995"/>
      <c r="J311" s="1034"/>
      <c r="K311" s="1037"/>
      <c r="L311" s="1508"/>
      <c r="M311" s="1070"/>
      <c r="N311" s="1039"/>
      <c r="O311" s="1039"/>
      <c r="P311" s="1192"/>
      <c r="Q311" s="1297"/>
      <c r="R311" s="995"/>
      <c r="S311" s="1057"/>
      <c r="T311" s="995"/>
      <c r="U311" s="1057"/>
      <c r="V311" s="995"/>
      <c r="W311" s="1057"/>
      <c r="X311" s="1060"/>
      <c r="Y311" s="1057"/>
      <c r="Z311" s="1057"/>
      <c r="AA311" s="1048"/>
      <c r="AB311" s="621">
        <v>5</v>
      </c>
      <c r="AC311" s="560"/>
      <c r="AD311" s="567"/>
      <c r="AE311" s="567"/>
      <c r="AF311" s="145" t="str">
        <f t="shared" si="49"/>
        <v/>
      </c>
      <c r="AG311" s="151"/>
      <c r="AH311" s="146" t="str">
        <f t="shared" si="50"/>
        <v/>
      </c>
      <c r="AI311" s="151"/>
      <c r="AJ311" s="146" t="str">
        <f t="shared" si="51"/>
        <v/>
      </c>
      <c r="AK311" s="147" t="str">
        <f t="shared" si="52"/>
        <v/>
      </c>
      <c r="AL311" s="152" t="str">
        <f>IFERROR(IF(AND(AF310="Probabilidad",AF311="Probabilidad"),(AL310-(+AL310*AK311)),IF(AND(AF310="Impacto",AF311="Probabilidad"),(AL309-(+AL309*AK311)),IF(AF311="Impacto",AL310,""))),"")</f>
        <v/>
      </c>
      <c r="AM311" s="152" t="str">
        <f>IFERROR(IF(AND(AF310="Impacto",AF311="Impacto"),(AM310-(+AM310*AK311)),IF(AND(AF310="Probabilidad",AF311="Impacto"),(AM309-(+AM309*AK311)),IF(AF311="Probabilidad",AM310,""))),"")</f>
        <v/>
      </c>
      <c r="AN311" s="153"/>
      <c r="AO311" s="153"/>
      <c r="AP311" s="153"/>
      <c r="AQ311" s="153"/>
      <c r="AR311" s="1031"/>
      <c r="AS311" s="1051"/>
      <c r="AT311" s="1051"/>
      <c r="AU311" s="1048"/>
      <c r="AV311" s="1051"/>
      <c r="AW311" s="1051"/>
      <c r="AX311" s="1048"/>
      <c r="AY311" s="1048"/>
      <c r="AZ311" s="1048"/>
      <c r="BA311" s="995"/>
      <c r="BB311" s="653"/>
      <c r="BC311" s="563"/>
      <c r="BD311" s="173" t="str">
        <f t="shared" si="53"/>
        <v/>
      </c>
      <c r="BE311" s="560"/>
      <c r="BF311" s="560"/>
      <c r="BG311" s="560"/>
      <c r="BH311" s="560"/>
      <c r="BI311" s="563"/>
      <c r="BJ311" s="563"/>
      <c r="BK311" s="563"/>
      <c r="BL311" s="563"/>
      <c r="BM311" s="623"/>
      <c r="BN311" s="623"/>
      <c r="BO311" s="623"/>
      <c r="BP311" s="623"/>
      <c r="BQ311" s="156" t="str">
        <f t="shared" si="54"/>
        <v/>
      </c>
      <c r="BR311" s="157" t="str">
        <f t="shared" si="42"/>
        <v/>
      </c>
      <c r="BS311" s="304"/>
      <c r="BT311" s="149"/>
      <c r="BU311" s="998"/>
      <c r="BV311" s="1039"/>
      <c r="BW311" s="1039"/>
      <c r="BX311" s="1527"/>
      <c r="BY311" s="1527"/>
      <c r="BZ311" s="1527"/>
    </row>
    <row r="312" spans="1:78" ht="17" thickBot="1" x14ac:dyDescent="0.25">
      <c r="A312" s="1146"/>
      <c r="B312" s="1088"/>
      <c r="C312" s="1091"/>
      <c r="D312" s="1296"/>
      <c r="E312" s="1025"/>
      <c r="F312" s="1531"/>
      <c r="G312" s="1532"/>
      <c r="H312" s="1031"/>
      <c r="I312" s="1062"/>
      <c r="J312" s="1034"/>
      <c r="K312" s="1037"/>
      <c r="L312" s="1532"/>
      <c r="M312" s="1070"/>
      <c r="N312" s="1092"/>
      <c r="O312" s="1092"/>
      <c r="P312" s="1533"/>
      <c r="Q312" s="1298"/>
      <c r="R312" s="1062"/>
      <c r="S312" s="1112"/>
      <c r="T312" s="1062"/>
      <c r="U312" s="1112"/>
      <c r="V312" s="1062"/>
      <c r="W312" s="1112"/>
      <c r="X312" s="1096"/>
      <c r="Y312" s="1112"/>
      <c r="Z312" s="1112"/>
      <c r="AA312" s="1122"/>
      <c r="AB312" s="736">
        <v>6</v>
      </c>
      <c r="AC312" s="735"/>
      <c r="AD312" s="735"/>
      <c r="AE312" s="735"/>
      <c r="AF312" s="98" t="str">
        <f t="shared" si="49"/>
        <v/>
      </c>
      <c r="AG312" s="239"/>
      <c r="AH312" s="292" t="str">
        <f t="shared" si="50"/>
        <v/>
      </c>
      <c r="AI312" s="239"/>
      <c r="AJ312" s="292" t="str">
        <f t="shared" si="51"/>
        <v/>
      </c>
      <c r="AK312" s="294" t="str">
        <f t="shared" si="52"/>
        <v/>
      </c>
      <c r="AL312" s="295" t="str">
        <f>IFERROR(IF(AND(AF311="Probabilidad",AF312="Probabilidad"),(AL311-(+AL311*AK312)),IF(AND(AF311="Impacto",AF312="Probabilidad"),(AL310-(+AL310*AK312)),IF(AF312="Impacto",AL311,""))),"")</f>
        <v/>
      </c>
      <c r="AM312" s="295" t="str">
        <f>IFERROR(IF(AND(AF311="Impacto",AF312="Impacto"),(AM311-(+AM311*AK312)),IF(AND(AF311="Probabilidad",AF312="Impacto"),(AM310-(+AM310*AK312)),IF(AF312="Probabilidad",AM311,""))),"")</f>
        <v/>
      </c>
      <c r="AN312" s="126"/>
      <c r="AO312" s="126"/>
      <c r="AP312" s="126"/>
      <c r="AQ312" s="126"/>
      <c r="AR312" s="1031"/>
      <c r="AS312" s="1093"/>
      <c r="AT312" s="1093"/>
      <c r="AU312" s="1122"/>
      <c r="AV312" s="1093"/>
      <c r="AW312" s="1093"/>
      <c r="AX312" s="1122"/>
      <c r="AY312" s="1122"/>
      <c r="AZ312" s="1122"/>
      <c r="BA312" s="1062"/>
      <c r="BB312" s="737"/>
      <c r="BC312" s="738"/>
      <c r="BD312" s="327" t="str">
        <f t="shared" si="53"/>
        <v/>
      </c>
      <c r="BE312" s="735"/>
      <c r="BF312" s="735"/>
      <c r="BG312" s="735"/>
      <c r="BH312" s="735"/>
      <c r="BI312" s="738"/>
      <c r="BJ312" s="738"/>
      <c r="BK312" s="738"/>
      <c r="BL312" s="738"/>
      <c r="BM312" s="739"/>
      <c r="BN312" s="739"/>
      <c r="BO312" s="739"/>
      <c r="BP312" s="739"/>
      <c r="BQ312" s="298" t="str">
        <f t="shared" si="54"/>
        <v/>
      </c>
      <c r="BR312" s="299" t="str">
        <f t="shared" si="42"/>
        <v/>
      </c>
      <c r="BS312" s="711"/>
      <c r="BT312" s="291"/>
      <c r="BU312" s="999"/>
      <c r="BV312" s="1040"/>
      <c r="BW312" s="1040"/>
      <c r="BX312" s="1528"/>
      <c r="BY312" s="1528"/>
      <c r="BZ312" s="1556"/>
    </row>
    <row r="313" spans="1:78" ht="179.25" customHeight="1" x14ac:dyDescent="0.2">
      <c r="A313" s="1144" t="s">
        <v>1031</v>
      </c>
      <c r="B313" s="1147" t="s">
        <v>207</v>
      </c>
      <c r="C313" s="1089" t="s">
        <v>1032</v>
      </c>
      <c r="D313" s="1277" t="s">
        <v>209</v>
      </c>
      <c r="E313" s="1024" t="s">
        <v>1033</v>
      </c>
      <c r="F313" s="1274">
        <v>1</v>
      </c>
      <c r="G313" s="1141" t="s">
        <v>1034</v>
      </c>
      <c r="H313" s="1030"/>
      <c r="I313" s="1030"/>
      <c r="J313" s="1033" t="s">
        <v>1035</v>
      </c>
      <c r="K313" s="1036" t="s">
        <v>213</v>
      </c>
      <c r="L313" s="1015" t="s">
        <v>214</v>
      </c>
      <c r="M313" s="1069" t="s">
        <v>1036</v>
      </c>
      <c r="N313" s="1015"/>
      <c r="O313" s="1015"/>
      <c r="P313" s="1141" t="s">
        <v>1037</v>
      </c>
      <c r="Q313" s="997">
        <v>0.85</v>
      </c>
      <c r="R313" s="1030" t="s">
        <v>250</v>
      </c>
      <c r="S313" s="1153">
        <f>IF(R313="Muy Alta",100%,IF(R313="Alta",80%,IF(R313="Media",60%,IF(R313="Baja",40%,IF(R313="Muy Baja",20%,"")))))</f>
        <v>0.4</v>
      </c>
      <c r="T313" s="1030"/>
      <c r="U313" s="1153" t="str">
        <f>IF(T313="Catastrófico",100%,IF(T313="Mayor",80%,IF(T313="Moderado",60%,IF(T313="Menor",40%,IF(T313="Leve",20%,"")))))</f>
        <v/>
      </c>
      <c r="V313" s="1030" t="s">
        <v>218</v>
      </c>
      <c r="W313" s="1153">
        <f>IF(V313="Catastrófico",100%,IF(V313="Mayor",80%,IF(V313="Moderado",60%,IF(V313="Menor",40%,IF(V313="Leve",20%,"")))))</f>
        <v>0.6</v>
      </c>
      <c r="X313" s="1069" t="str">
        <f>IF(Y313=100%,"Catastrófico",IF(Y313=80%,"Mayor",IF(Y313=60%,"Moderado",IF(Y313=40%,"Menor",IF(Y313=20%,"Leve","")))))</f>
        <v>Moderado</v>
      </c>
      <c r="Y313" s="1153">
        <f>IF(AND(U313="",W313=""),"",MAX(U313,W313))</f>
        <v>0.6</v>
      </c>
      <c r="Z313" s="1153" t="str">
        <f>CONCATENATE(R313,X313)</f>
        <v>BajaModerado</v>
      </c>
      <c r="AA313" s="1041" t="str">
        <f>IF(Z313="Muy AltaLeve","Alto",IF(Z313="Muy AltaMenor","Alto",IF(Z313="Muy AltaModerado","Alto",IF(Z313="Muy AltaMayor","Alto",IF(Z313="Muy AltaCatastrófico","Extremo",IF(Z313="AltaLeve","Moderado",IF(Z313="AltaMenor","Moderado",IF(Z313="AltaModerado","Alto",IF(Z313="AltaMayor","Alto",IF(Z313="AltaCatastrófico","Extremo",IF(Z313="MediaLeve","Moderado",IF(Z313="MediaMenor","Moderado",IF(Z313="MediaModerado","Moderado",IF(Z313="MediaMayor","Alto",IF(Z313="MediaCatastrófico","Extremo",IF(Z313="BajaLeve","Bajo",IF(Z313="BajaMenor","Moderado",IF(Z313="BajaModerado","Moderado",IF(Z313="BajaMayor","Alto",IF(Z313="BajaCatastrófico","Extremo",IF(Z313="Muy BajaLeve","Bajo",IF(Z313="Muy BajaMenor","Bajo",IF(Z313="Muy BajaModerado","Moderado",IF(Z313="Muy BajaMayor","Alto",IF(Z313="Muy BajaCatastrófico","Extremo","")))))))))))))))))))))))))</f>
        <v>Moderado</v>
      </c>
      <c r="AB313" s="97">
        <v>1</v>
      </c>
      <c r="AC313" s="9" t="s">
        <v>1038</v>
      </c>
      <c r="AD313" s="9" t="s">
        <v>271</v>
      </c>
      <c r="AE313" s="9" t="s">
        <v>1039</v>
      </c>
      <c r="AF313" s="99" t="str">
        <f t="shared" ref="AF313:AF324" si="55">IF(OR(AG313="Preventivo",AG313="Detectivo"),"Probabilidad",IF(AG313="Correctivo","Impacto",""))</f>
        <v>Probabilidad</v>
      </c>
      <c r="AG313" s="10" t="s">
        <v>221</v>
      </c>
      <c r="AH313" s="14">
        <f t="shared" ref="AH313:AH324" si="56">IF(AG313="","",IF(AG313="Preventivo",25%,IF(AG313="Detectivo",15%,IF(AG313="Correctivo",10%))))</f>
        <v>0.25</v>
      </c>
      <c r="AI313" s="10" t="s">
        <v>222</v>
      </c>
      <c r="AJ313" s="14">
        <f t="shared" ref="AJ313:AJ324" si="57">IF(AI313="Automático",25%,IF(AI313="Manual",15%,""))</f>
        <v>0.15</v>
      </c>
      <c r="AK313" s="101">
        <f t="shared" ref="AK313:AK324" si="58">IF(OR(AH313="",AJ313=""),"",AH313+AJ313)</f>
        <v>0.4</v>
      </c>
      <c r="AL313" s="100">
        <f>IFERROR(IF(AF313="Probabilidad",(S313-(+S313*AK313)),IF(AF313="Impacto",S313,"")),"")</f>
        <v>0.24</v>
      </c>
      <c r="AM313" s="100">
        <f>IFERROR(IF(AF313="Impacto",(Y313-(+Y313*AK313)),IF(AF313="Probabilidad",Y313,"")),"")</f>
        <v>0.6</v>
      </c>
      <c r="AN313" s="50" t="s">
        <v>223</v>
      </c>
      <c r="AO313" s="50" t="s">
        <v>291</v>
      </c>
      <c r="AP313" s="50" t="s">
        <v>241</v>
      </c>
      <c r="AQ313" s="50" t="s">
        <v>226</v>
      </c>
      <c r="AR313" s="1030" t="s">
        <v>1040</v>
      </c>
      <c r="AS313" s="1174">
        <f>S313</f>
        <v>0.4</v>
      </c>
      <c r="AT313" s="1174">
        <f>IF(AL313="","",MIN(AL313:AL318))</f>
        <v>1.8662399999999996E-2</v>
      </c>
      <c r="AU313" s="1041" t="str">
        <f>IFERROR(IF(AT313="","",IF(AT313&lt;=0.2,"Muy Baja",IF(AT313&lt;=0.4,"Baja",IF(AT313&lt;=0.6,"Media",IF(AT313&lt;=0.8,"Alta","Muy Alta"))))),"")</f>
        <v>Muy Baja</v>
      </c>
      <c r="AV313" s="1174">
        <f>Y313</f>
        <v>0.6</v>
      </c>
      <c r="AW313" s="1174">
        <f>IF(AM313="","",MIN(AM313:AM318))</f>
        <v>0.6</v>
      </c>
      <c r="AX313" s="1041" t="str">
        <f>IFERROR(IF(AW313="","",IF(AW313&lt;=0.2,"Leve",IF(AW313&lt;=0.4,"Menor",IF(AW313&lt;=0.6,"Moderado",IF(AW313&lt;=0.8,"Mayor","Catastrófico"))))),"")</f>
        <v>Moderado</v>
      </c>
      <c r="AY313" s="1041" t="str">
        <f>AA313</f>
        <v>Moderado</v>
      </c>
      <c r="AZ313" s="1041" t="str">
        <f>IFERROR(IF(OR(AND(AU313="Muy Baja",AX313="Leve"),AND(AU313="Muy Baja",AX313="Menor"),AND(AU313="Baja",AX313="Leve")),"Bajo",IF(OR(AND(AU313="Muy baja",AX313="Moderado"),AND(AU313="Baja",AX313="Menor"),AND(AU313="Baja",AX313="Moderado"),AND(AU313="Media",AX313="Leve"),AND(AU313="Media",AX313="Menor"),AND(AU313="Media",AX313="Moderado"),AND(AU313="Alta",AX313="Leve"),AND(AU313="Alta",AX313="Menor")),"Moderado",IF(OR(AND(AU313="Muy Baja",AX313="Mayor"),AND(AU313="Baja",AX313="Mayor"),AND(AU313="Media",AX313="Mayor"),AND(AU313="Alta",AX313="Moderado"),AND(AU313="Alta",AX313="Mayor"),AND(AU313="Muy Alta",AX313="Leve"),AND(AU313="Muy Alta",AX313="Menor"),AND(AU313="Muy Alta",AX313="Moderado"),AND(AU313="Muy Alta",AX313="Mayor")),"Alto",IF(OR(AND(AU313="Muy Baja",AX313="Catastrófico"),AND(AU313="Baja",AX313="Catastrófico"),AND(AU313="Media",AX313="Catastrófico"),AND(AU313="Alta",AX313="Catastrófico"),AND(AU313="Muy Alta",AX313="Catastrófico")),"Extremo","")))),"")</f>
        <v>Moderado</v>
      </c>
      <c r="BA313" s="1030" t="s">
        <v>228</v>
      </c>
      <c r="BB313" s="46" t="s">
        <v>1041</v>
      </c>
      <c r="BC313" s="46" t="s">
        <v>1042</v>
      </c>
      <c r="BD313" s="102">
        <f>IF(SUM(BE313:BH313)=0,"",SUM(BE313:BH313))</f>
        <v>4</v>
      </c>
      <c r="BE313" s="217">
        <v>1</v>
      </c>
      <c r="BF313" s="217">
        <v>1</v>
      </c>
      <c r="BG313" s="217">
        <v>1</v>
      </c>
      <c r="BH313" s="217">
        <v>1</v>
      </c>
      <c r="BI313" s="46" t="s">
        <v>1043</v>
      </c>
      <c r="BJ313" s="46" t="s">
        <v>1044</v>
      </c>
      <c r="BK313" s="733" t="s">
        <v>2772</v>
      </c>
      <c r="BL313" s="733" t="s">
        <v>2773</v>
      </c>
      <c r="BM313" s="663">
        <v>1</v>
      </c>
      <c r="BN313" s="663">
        <v>1</v>
      </c>
      <c r="BO313" s="663"/>
      <c r="BP313" s="663"/>
      <c r="BQ313" s="104">
        <f>IF(SUM(BM313:BP313)=0,"",SUM(BM313:BP313))</f>
        <v>2</v>
      </c>
      <c r="BR313" s="128">
        <f t="shared" si="42"/>
        <v>0.5</v>
      </c>
      <c r="BS313" s="740" t="s">
        <v>1038</v>
      </c>
      <c r="BT313" s="9" t="s">
        <v>2774</v>
      </c>
      <c r="BU313" s="997" t="s">
        <v>2775</v>
      </c>
      <c r="BV313" s="1063" t="s">
        <v>2776</v>
      </c>
      <c r="BW313" s="1063" t="s">
        <v>1392</v>
      </c>
      <c r="BX313" s="1066" t="s">
        <v>1392</v>
      </c>
      <c r="BY313" s="1003" t="s">
        <v>2777</v>
      </c>
      <c r="BZ313" s="1066"/>
    </row>
    <row r="314" spans="1:78" ht="83.25" customHeight="1" x14ac:dyDescent="0.2">
      <c r="A314" s="1145"/>
      <c r="B314" s="1148"/>
      <c r="C314" s="1090"/>
      <c r="D314" s="1278"/>
      <c r="E314" s="1025"/>
      <c r="F314" s="1275"/>
      <c r="G314" s="1142"/>
      <c r="H314" s="1031"/>
      <c r="I314" s="1031"/>
      <c r="J314" s="1034"/>
      <c r="K314" s="1037"/>
      <c r="L314" s="1016"/>
      <c r="M314" s="1070"/>
      <c r="N314" s="1016"/>
      <c r="O314" s="1016"/>
      <c r="P314" s="1142"/>
      <c r="Q314" s="998"/>
      <c r="R314" s="1031"/>
      <c r="S314" s="1154"/>
      <c r="T314" s="1031"/>
      <c r="U314" s="1154"/>
      <c r="V314" s="1031"/>
      <c r="W314" s="1154"/>
      <c r="X314" s="1070"/>
      <c r="Y314" s="1154"/>
      <c r="Z314" s="1154"/>
      <c r="AA314" s="1042"/>
      <c r="AB314" s="150">
        <v>2</v>
      </c>
      <c r="AC314" s="131" t="s">
        <v>1045</v>
      </c>
      <c r="AD314" s="131" t="s">
        <v>271</v>
      </c>
      <c r="AE314" s="149" t="s">
        <v>1046</v>
      </c>
      <c r="AF314" s="145" t="str">
        <f t="shared" si="55"/>
        <v>Probabilidad</v>
      </c>
      <c r="AG314" s="151" t="s">
        <v>221</v>
      </c>
      <c r="AH314" s="146">
        <f t="shared" si="56"/>
        <v>0.25</v>
      </c>
      <c r="AI314" s="151" t="s">
        <v>222</v>
      </c>
      <c r="AJ314" s="146">
        <f t="shared" si="57"/>
        <v>0.15</v>
      </c>
      <c r="AK314" s="147">
        <f t="shared" si="58"/>
        <v>0.4</v>
      </c>
      <c r="AL314" s="152">
        <f>IFERROR(IF(AND(AF313="Probabilidad",AF314="Probabilidad"),(AL313-(+AL313*AK314)),IF(AF314="Probabilidad",(S313-(+S313*AK314)),IF(AF314="Impacto",AL313,""))),"")</f>
        <v>0.14399999999999999</v>
      </c>
      <c r="AM314" s="152">
        <f>IFERROR(IF(AND(AF313="Impacto",AF314="Impacto"),(AM313-(+AM313*AK314)),IF(AF314="Impacto",(Y313-(+Y313*AK314)),IF(AF314="Probabilidad",AM313,""))),"")</f>
        <v>0.6</v>
      </c>
      <c r="AN314" s="153" t="s">
        <v>223</v>
      </c>
      <c r="AO314" s="153" t="s">
        <v>291</v>
      </c>
      <c r="AP314" s="153" t="s">
        <v>241</v>
      </c>
      <c r="AQ314" s="153" t="s">
        <v>226</v>
      </c>
      <c r="AR314" s="1031"/>
      <c r="AS314" s="1175"/>
      <c r="AT314" s="1175"/>
      <c r="AU314" s="1042"/>
      <c r="AV314" s="1175"/>
      <c r="AW314" s="1175"/>
      <c r="AX314" s="1042"/>
      <c r="AY314" s="1042"/>
      <c r="AZ314" s="1042"/>
      <c r="BA314" s="1031"/>
      <c r="BB314" s="129"/>
      <c r="BC314" s="129"/>
      <c r="BD314" s="148" t="str">
        <f t="shared" ref="BD314:BD324" si="59">IF(SUM(BE314:BH314)=0,"",SUM(BE314:BH314))</f>
        <v/>
      </c>
      <c r="BE314" s="154"/>
      <c r="BF314" s="154"/>
      <c r="BG314" s="154"/>
      <c r="BH314" s="154"/>
      <c r="BI314" s="130"/>
      <c r="BJ314" s="130"/>
      <c r="BK314" s="130"/>
      <c r="BL314" s="130"/>
      <c r="BM314" s="155"/>
      <c r="BN314" s="155"/>
      <c r="BO314" s="155"/>
      <c r="BP314" s="155"/>
      <c r="BQ314" s="156" t="str">
        <f>IF(SUM(BM314:BP314)=0,"",SUM(BM314:BP314))</f>
        <v/>
      </c>
      <c r="BR314" s="157" t="str">
        <f t="shared" si="42"/>
        <v/>
      </c>
      <c r="BS314" s="734" t="s">
        <v>1045</v>
      </c>
      <c r="BT314" s="149" t="s">
        <v>2778</v>
      </c>
      <c r="BU314" s="998"/>
      <c r="BV314" s="1072"/>
      <c r="BW314" s="1072"/>
      <c r="BX314" s="1172"/>
      <c r="BY314" s="1527"/>
      <c r="BZ314" s="1172"/>
    </row>
    <row r="315" spans="1:78" ht="86.25" customHeight="1" x14ac:dyDescent="0.2">
      <c r="A315" s="1145"/>
      <c r="B315" s="1148"/>
      <c r="C315" s="1090"/>
      <c r="D315" s="1278"/>
      <c r="E315" s="1025"/>
      <c r="F315" s="1275"/>
      <c r="G315" s="1142"/>
      <c r="H315" s="1031"/>
      <c r="I315" s="1031"/>
      <c r="J315" s="1034"/>
      <c r="K315" s="1037"/>
      <c r="L315" s="1016"/>
      <c r="M315" s="1070"/>
      <c r="N315" s="1016"/>
      <c r="O315" s="1016"/>
      <c r="P315" s="1142"/>
      <c r="Q315" s="998"/>
      <c r="R315" s="1031"/>
      <c r="S315" s="1154"/>
      <c r="T315" s="1031"/>
      <c r="U315" s="1154"/>
      <c r="V315" s="1031"/>
      <c r="W315" s="1154"/>
      <c r="X315" s="1070"/>
      <c r="Y315" s="1154"/>
      <c r="Z315" s="1154"/>
      <c r="AA315" s="1042"/>
      <c r="AB315" s="150">
        <v>3</v>
      </c>
      <c r="AC315" s="131" t="s">
        <v>1047</v>
      </c>
      <c r="AD315" s="131" t="s">
        <v>271</v>
      </c>
      <c r="AE315" s="131" t="s">
        <v>1048</v>
      </c>
      <c r="AF315" s="145" t="str">
        <f t="shared" si="55"/>
        <v>Probabilidad</v>
      </c>
      <c r="AG315" s="151" t="s">
        <v>221</v>
      </c>
      <c r="AH315" s="146">
        <f t="shared" si="56"/>
        <v>0.25</v>
      </c>
      <c r="AI315" s="151" t="s">
        <v>222</v>
      </c>
      <c r="AJ315" s="146">
        <f t="shared" si="57"/>
        <v>0.15</v>
      </c>
      <c r="AK315" s="147">
        <f t="shared" si="58"/>
        <v>0.4</v>
      </c>
      <c r="AL315" s="152">
        <f>IFERROR(IF(AND(AF314="Probabilidad",AF315="Probabilidad"),(AL314-(+AL314*AK315)),IF(AND(AF314="Impacto",AF315="Probabilidad"),(AL313-(+AL313*AK315)),IF(AF315="Impacto",AL314,""))),"")</f>
        <v>8.6399999999999991E-2</v>
      </c>
      <c r="AM315" s="152">
        <f>IFERROR(IF(AND(AF314="Impacto",AF315="Impacto"),(AM314-(+AM314*AK315)),IF(AND(AF314="Probabilidad",AF315="Impacto"),(AM313-(+AM313*AK315)),IF(AF315="Probabilidad",AM314,""))),"")</f>
        <v>0.6</v>
      </c>
      <c r="AN315" s="153" t="s">
        <v>223</v>
      </c>
      <c r="AO315" s="153" t="s">
        <v>291</v>
      </c>
      <c r="AP315" s="153" t="s">
        <v>241</v>
      </c>
      <c r="AQ315" s="153" t="s">
        <v>226</v>
      </c>
      <c r="AR315" s="1031"/>
      <c r="AS315" s="1175"/>
      <c r="AT315" s="1175"/>
      <c r="AU315" s="1042"/>
      <c r="AV315" s="1175"/>
      <c r="AW315" s="1175"/>
      <c r="AX315" s="1042"/>
      <c r="AY315" s="1042"/>
      <c r="AZ315" s="1042"/>
      <c r="BA315" s="1031"/>
      <c r="BB315" s="129"/>
      <c r="BC315" s="129"/>
      <c r="BD315" s="148" t="str">
        <f t="shared" si="59"/>
        <v/>
      </c>
      <c r="BE315" s="154"/>
      <c r="BF315" s="154"/>
      <c r="BG315" s="154"/>
      <c r="BH315" s="154"/>
      <c r="BI315" s="130"/>
      <c r="BJ315" s="130"/>
      <c r="BK315" s="130"/>
      <c r="BL315" s="130"/>
      <c r="BM315" s="155"/>
      <c r="BN315" s="155"/>
      <c r="BO315" s="155"/>
      <c r="BP315" s="155"/>
      <c r="BQ315" s="156" t="str">
        <f t="shared" ref="BQ315:BQ324" si="60">IF(SUM(BM315:BP315)=0,"",SUM(BM315:BP315))</f>
        <v/>
      </c>
      <c r="BR315" s="157" t="str">
        <f t="shared" si="42"/>
        <v/>
      </c>
      <c r="BS315" s="304" t="s">
        <v>1047</v>
      </c>
      <c r="BT315" s="149" t="s">
        <v>2779</v>
      </c>
      <c r="BU315" s="998"/>
      <c r="BV315" s="1072"/>
      <c r="BW315" s="1072"/>
      <c r="BX315" s="1172"/>
      <c r="BY315" s="1527"/>
      <c r="BZ315" s="1172"/>
    </row>
    <row r="316" spans="1:78" ht="38.25" customHeight="1" x14ac:dyDescent="0.2">
      <c r="A316" s="1145"/>
      <c r="B316" s="1148"/>
      <c r="C316" s="1090"/>
      <c r="D316" s="1278"/>
      <c r="E316" s="1025"/>
      <c r="F316" s="1275"/>
      <c r="G316" s="1142"/>
      <c r="H316" s="1031"/>
      <c r="I316" s="1031"/>
      <c r="J316" s="1034"/>
      <c r="K316" s="1037"/>
      <c r="L316" s="1016"/>
      <c r="M316" s="1070"/>
      <c r="N316" s="1016"/>
      <c r="O316" s="1016"/>
      <c r="P316" s="1142"/>
      <c r="Q316" s="998"/>
      <c r="R316" s="1031"/>
      <c r="S316" s="1154"/>
      <c r="T316" s="1031"/>
      <c r="U316" s="1154"/>
      <c r="V316" s="1031"/>
      <c r="W316" s="1154"/>
      <c r="X316" s="1070"/>
      <c r="Y316" s="1154"/>
      <c r="Z316" s="1154"/>
      <c r="AA316" s="1042"/>
      <c r="AB316" s="150">
        <v>4</v>
      </c>
      <c r="AC316" s="149" t="s">
        <v>1049</v>
      </c>
      <c r="AD316" s="149" t="s">
        <v>271</v>
      </c>
      <c r="AE316" s="149" t="s">
        <v>1050</v>
      </c>
      <c r="AF316" s="145" t="str">
        <f t="shared" si="55"/>
        <v>Probabilidad</v>
      </c>
      <c r="AG316" s="151" t="s">
        <v>221</v>
      </c>
      <c r="AH316" s="146">
        <f t="shared" si="56"/>
        <v>0.25</v>
      </c>
      <c r="AI316" s="151" t="s">
        <v>222</v>
      </c>
      <c r="AJ316" s="146">
        <f t="shared" si="57"/>
        <v>0.15</v>
      </c>
      <c r="AK316" s="147">
        <f t="shared" si="58"/>
        <v>0.4</v>
      </c>
      <c r="AL316" s="152">
        <f>IFERROR(IF(AND(AF315="Probabilidad",AF316="Probabilidad"),(AL315-(+AL315*AK316)),IF(AND(AF315="Impacto",AF316="Probabilidad"),(AL314-(+AL314*AK316)),IF(AF316="Impacto",AL315,""))),"")</f>
        <v>5.183999999999999E-2</v>
      </c>
      <c r="AM316" s="152">
        <f>IFERROR(IF(AND(AF315="Impacto",AF316="Impacto"),(AM315-(+AM315*AK316)),IF(AND(AF315="Probabilidad",AF316="Impacto"),(AM314-(+AM314*AK316)),IF(AF316="Probabilidad",AM315,""))),"")</f>
        <v>0.6</v>
      </c>
      <c r="AN316" s="153" t="s">
        <v>223</v>
      </c>
      <c r="AO316" s="153" t="s">
        <v>291</v>
      </c>
      <c r="AP316" s="153" t="s">
        <v>241</v>
      </c>
      <c r="AQ316" s="153" t="s">
        <v>226</v>
      </c>
      <c r="AR316" s="1031"/>
      <c r="AS316" s="1175"/>
      <c r="AT316" s="1175"/>
      <c r="AU316" s="1042"/>
      <c r="AV316" s="1175"/>
      <c r="AW316" s="1175"/>
      <c r="AX316" s="1042"/>
      <c r="AY316" s="1042"/>
      <c r="AZ316" s="1042"/>
      <c r="BA316" s="1031"/>
      <c r="BB316" s="129"/>
      <c r="BC316" s="129"/>
      <c r="BD316" s="148" t="str">
        <f t="shared" si="59"/>
        <v/>
      </c>
      <c r="BE316" s="154"/>
      <c r="BF316" s="154"/>
      <c r="BG316" s="154"/>
      <c r="BH316" s="154"/>
      <c r="BI316" s="130"/>
      <c r="BJ316" s="130"/>
      <c r="BK316" s="130"/>
      <c r="BL316" s="130"/>
      <c r="BM316" s="155"/>
      <c r="BN316" s="155"/>
      <c r="BO316" s="155"/>
      <c r="BP316" s="155"/>
      <c r="BQ316" s="156" t="str">
        <f t="shared" si="60"/>
        <v/>
      </c>
      <c r="BR316" s="157" t="str">
        <f t="shared" si="42"/>
        <v/>
      </c>
      <c r="BS316" s="304" t="s">
        <v>1049</v>
      </c>
      <c r="BT316" s="149" t="s">
        <v>2780</v>
      </c>
      <c r="BU316" s="998"/>
      <c r="BV316" s="1072"/>
      <c r="BW316" s="1072"/>
      <c r="BX316" s="1172"/>
      <c r="BY316" s="1527"/>
      <c r="BZ316" s="1172"/>
    </row>
    <row r="317" spans="1:78" ht="118.5" customHeight="1" x14ac:dyDescent="0.2">
      <c r="A317" s="1145"/>
      <c r="B317" s="1148"/>
      <c r="C317" s="1090"/>
      <c r="D317" s="1278"/>
      <c r="E317" s="1025"/>
      <c r="F317" s="1275"/>
      <c r="G317" s="1142"/>
      <c r="H317" s="1031"/>
      <c r="I317" s="1031"/>
      <c r="J317" s="1034"/>
      <c r="K317" s="1037"/>
      <c r="L317" s="1016"/>
      <c r="M317" s="1070"/>
      <c r="N317" s="1016"/>
      <c r="O317" s="1016"/>
      <c r="P317" s="1142"/>
      <c r="Q317" s="998"/>
      <c r="R317" s="1031"/>
      <c r="S317" s="1154"/>
      <c r="T317" s="1031"/>
      <c r="U317" s="1154"/>
      <c r="V317" s="1031"/>
      <c r="W317" s="1154"/>
      <c r="X317" s="1070"/>
      <c r="Y317" s="1154"/>
      <c r="Z317" s="1154"/>
      <c r="AA317" s="1042"/>
      <c r="AB317" s="150">
        <v>5</v>
      </c>
      <c r="AC317" s="131" t="s">
        <v>558</v>
      </c>
      <c r="AD317" s="131" t="s">
        <v>277</v>
      </c>
      <c r="AE317" s="149" t="s">
        <v>559</v>
      </c>
      <c r="AF317" s="145" t="str">
        <f t="shared" si="55"/>
        <v>Probabilidad</v>
      </c>
      <c r="AG317" s="151" t="s">
        <v>221</v>
      </c>
      <c r="AH317" s="146">
        <f t="shared" si="56"/>
        <v>0.25</v>
      </c>
      <c r="AI317" s="151" t="s">
        <v>222</v>
      </c>
      <c r="AJ317" s="146">
        <f t="shared" si="57"/>
        <v>0.15</v>
      </c>
      <c r="AK317" s="147">
        <f t="shared" si="58"/>
        <v>0.4</v>
      </c>
      <c r="AL317" s="152">
        <f>IFERROR(IF(AND(AF316="Probabilidad",AF317="Probabilidad"),(AL316-(+AL316*AK317)),IF(AND(AF316="Impacto",AF317="Probabilidad"),(AL315-(+AL315*AK317)),IF(AF317="Impacto",AL316,""))),"")</f>
        <v>3.1103999999999993E-2</v>
      </c>
      <c r="AM317" s="152">
        <f>IFERROR(IF(AND(AF316="Impacto",AF317="Impacto"),(AM316-(+AM316*AK317)),IF(AND(AF316="Probabilidad",AF317="Impacto"),(AM315-(+AM315*AK317)),IF(AF317="Probabilidad",AM316,""))),"")</f>
        <v>0.6</v>
      </c>
      <c r="AN317" s="153" t="s">
        <v>223</v>
      </c>
      <c r="AO317" s="153" t="s">
        <v>224</v>
      </c>
      <c r="AP317" s="153" t="s">
        <v>241</v>
      </c>
      <c r="AQ317" s="153" t="s">
        <v>226</v>
      </c>
      <c r="AR317" s="1031"/>
      <c r="AS317" s="1175"/>
      <c r="AT317" s="1175"/>
      <c r="AU317" s="1042"/>
      <c r="AV317" s="1175"/>
      <c r="AW317" s="1175"/>
      <c r="AX317" s="1042"/>
      <c r="AY317" s="1042"/>
      <c r="AZ317" s="1042"/>
      <c r="BA317" s="1031"/>
      <c r="BB317" s="129"/>
      <c r="BC317" s="129"/>
      <c r="BD317" s="148" t="str">
        <f t="shared" si="59"/>
        <v/>
      </c>
      <c r="BE317" s="154"/>
      <c r="BF317" s="154"/>
      <c r="BG317" s="154"/>
      <c r="BH317" s="154"/>
      <c r="BI317" s="130"/>
      <c r="BJ317" s="130"/>
      <c r="BK317" s="130"/>
      <c r="BL317" s="130"/>
      <c r="BM317" s="155"/>
      <c r="BN317" s="155"/>
      <c r="BO317" s="155"/>
      <c r="BP317" s="155"/>
      <c r="BQ317" s="156" t="str">
        <f t="shared" si="60"/>
        <v/>
      </c>
      <c r="BR317" s="157" t="str">
        <f t="shared" si="42"/>
        <v/>
      </c>
      <c r="BS317" s="304" t="s">
        <v>558</v>
      </c>
      <c r="BT317" s="149" t="s">
        <v>2781</v>
      </c>
      <c r="BU317" s="998"/>
      <c r="BV317" s="1072"/>
      <c r="BW317" s="1072"/>
      <c r="BX317" s="1172"/>
      <c r="BY317" s="1527"/>
      <c r="BZ317" s="1172"/>
    </row>
    <row r="318" spans="1:78" ht="69.75" customHeight="1" thickBot="1" x14ac:dyDescent="0.25">
      <c r="A318" s="1145"/>
      <c r="B318" s="1148"/>
      <c r="C318" s="1090"/>
      <c r="D318" s="1279"/>
      <c r="E318" s="1026"/>
      <c r="F318" s="1276"/>
      <c r="G318" s="1143"/>
      <c r="H318" s="1032"/>
      <c r="I318" s="1032"/>
      <c r="J318" s="1035"/>
      <c r="K318" s="1038"/>
      <c r="L318" s="1017"/>
      <c r="M318" s="1071"/>
      <c r="N318" s="1017"/>
      <c r="O318" s="1017"/>
      <c r="P318" s="1143"/>
      <c r="Q318" s="999"/>
      <c r="R318" s="1032"/>
      <c r="S318" s="1155"/>
      <c r="T318" s="1032"/>
      <c r="U318" s="1155"/>
      <c r="V318" s="1032"/>
      <c r="W318" s="1155"/>
      <c r="X318" s="1071"/>
      <c r="Y318" s="1155"/>
      <c r="Z318" s="1155"/>
      <c r="AA318" s="1043"/>
      <c r="AB318" s="162">
        <v>6</v>
      </c>
      <c r="AC318" s="160" t="s">
        <v>1051</v>
      </c>
      <c r="AD318" s="160" t="s">
        <v>354</v>
      </c>
      <c r="AE318" s="160" t="s">
        <v>1052</v>
      </c>
      <c r="AF318" s="175" t="str">
        <f t="shared" si="55"/>
        <v>Probabilidad</v>
      </c>
      <c r="AG318" s="163" t="s">
        <v>221</v>
      </c>
      <c r="AH318" s="161">
        <f t="shared" si="56"/>
        <v>0.25</v>
      </c>
      <c r="AI318" s="163" t="s">
        <v>222</v>
      </c>
      <c r="AJ318" s="161">
        <f t="shared" si="57"/>
        <v>0.15</v>
      </c>
      <c r="AK318" s="164">
        <f t="shared" si="58"/>
        <v>0.4</v>
      </c>
      <c r="AL318" s="220">
        <f>IFERROR(IF(AND(AF317="Probabilidad",AF318="Probabilidad"),(AL317-(+AL317*AK318)),IF(AND(AF317="Impacto",AF318="Probabilidad"),(AL316-(+AL316*AK318)),IF(AF318="Impacto",AL317,""))),"")</f>
        <v>1.8662399999999996E-2</v>
      </c>
      <c r="AM318" s="220">
        <f>IFERROR(IF(AND(AF317="Impacto",AF318="Impacto"),(AM317-(+AM317*AK318)),IF(AND(AF317="Probabilidad",AF318="Impacto"),(AM316-(+AM316*AK318)),IF(AF318="Probabilidad",AM317,""))),"")</f>
        <v>0.6</v>
      </c>
      <c r="AN318" s="221" t="s">
        <v>223</v>
      </c>
      <c r="AO318" s="221" t="s">
        <v>224</v>
      </c>
      <c r="AP318" s="221" t="s">
        <v>241</v>
      </c>
      <c r="AQ318" s="221" t="s">
        <v>226</v>
      </c>
      <c r="AR318" s="1032"/>
      <c r="AS318" s="1176"/>
      <c r="AT318" s="1176"/>
      <c r="AU318" s="1043"/>
      <c r="AV318" s="1176"/>
      <c r="AW318" s="1176"/>
      <c r="AX318" s="1043"/>
      <c r="AY318" s="1043"/>
      <c r="AZ318" s="1043"/>
      <c r="BA318" s="1032"/>
      <c r="BB318" s="165"/>
      <c r="BC318" s="165"/>
      <c r="BD318" s="159" t="str">
        <f t="shared" si="59"/>
        <v/>
      </c>
      <c r="BE318" s="166"/>
      <c r="BF318" s="166"/>
      <c r="BG318" s="166"/>
      <c r="BH318" s="166"/>
      <c r="BI318" s="167"/>
      <c r="BJ318" s="167"/>
      <c r="BK318" s="167"/>
      <c r="BL318" s="167"/>
      <c r="BM318" s="168"/>
      <c r="BN318" s="168"/>
      <c r="BO318" s="168"/>
      <c r="BP318" s="168"/>
      <c r="BQ318" s="169" t="str">
        <f t="shared" si="60"/>
        <v/>
      </c>
      <c r="BR318" s="170" t="str">
        <f t="shared" si="42"/>
        <v/>
      </c>
      <c r="BS318" s="712" t="s">
        <v>1051</v>
      </c>
      <c r="BT318" s="160" t="s">
        <v>2782</v>
      </c>
      <c r="BU318" s="999"/>
      <c r="BV318" s="1073"/>
      <c r="BW318" s="1073"/>
      <c r="BX318" s="1173"/>
      <c r="BY318" s="1528"/>
      <c r="BZ318" s="1173"/>
    </row>
    <row r="319" spans="1:78" ht="167" x14ac:dyDescent="0.2">
      <c r="A319" s="1145"/>
      <c r="B319" s="1148"/>
      <c r="C319" s="1090"/>
      <c r="D319" s="1021" t="s">
        <v>209</v>
      </c>
      <c r="E319" s="1024" t="s">
        <v>1033</v>
      </c>
      <c r="F319" s="1027">
        <v>2</v>
      </c>
      <c r="G319" s="1000" t="s">
        <v>1053</v>
      </c>
      <c r="H319" s="1030"/>
      <c r="I319" s="994"/>
      <c r="J319" s="1033" t="s">
        <v>1054</v>
      </c>
      <c r="K319" s="1036" t="s">
        <v>313</v>
      </c>
      <c r="L319" s="1000" t="s">
        <v>214</v>
      </c>
      <c r="M319" s="1069" t="s">
        <v>1055</v>
      </c>
      <c r="N319" s="1000"/>
      <c r="O319" s="1000"/>
      <c r="P319" s="1063" t="s">
        <v>1056</v>
      </c>
      <c r="Q319" s="1077">
        <v>0.7</v>
      </c>
      <c r="R319" s="994" t="s">
        <v>250</v>
      </c>
      <c r="S319" s="1056">
        <f>IF(R319="Muy Alta",100%,IF(R319="Alta",80%,IF(R319="Media",60%,IF(R319="Baja",40%,IF(R319="Muy Baja",20%,"")))))</f>
        <v>0.4</v>
      </c>
      <c r="T319" s="994"/>
      <c r="U319" s="1056" t="str">
        <f>IF(T319="Catastrófico",100%,IF(T319="Mayor",80%,IF(T319="Moderado",60%,IF(T319="Menor",40%,IF(T319="Leve",20%,"")))))</f>
        <v/>
      </c>
      <c r="V319" s="994" t="s">
        <v>251</v>
      </c>
      <c r="W319" s="1056">
        <f>IF(V319="Catastrófico",100%,IF(V319="Mayor",80%,IF(V319="Moderado",60%,IF(V319="Menor",40%,IF(V319="Leve",20%,"")))))</f>
        <v>0.4</v>
      </c>
      <c r="X319" s="1059" t="str">
        <f>IF(Y319=100%,"Catastrófico",IF(Y319=80%,"Mayor",IF(Y319=60%,"Moderado",IF(Y319=40%,"Menor",IF(Y319=20%,"Leve","")))))</f>
        <v>Menor</v>
      </c>
      <c r="Y319" s="1056">
        <f>IF(AND(U319="",W319=""),"",MAX(U319,W319))</f>
        <v>0.4</v>
      </c>
      <c r="Z319" s="1056" t="str">
        <f>CONCATENATE(R319,X319)</f>
        <v>BajaMenor</v>
      </c>
      <c r="AA319" s="1047" t="str">
        <f>IF(Z319="Muy AltaLeve","Alto",IF(Z319="Muy AltaMenor","Alto",IF(Z319="Muy AltaModerado","Alto",IF(Z319="Muy AltaMayor","Alto",IF(Z319="Muy AltaCatastrófico","Extremo",IF(Z319="AltaLeve","Moderado",IF(Z319="AltaMenor","Moderado",IF(Z319="AltaModerado","Alto",IF(Z319="AltaMayor","Alto",IF(Z319="AltaCatastrófico","Extremo",IF(Z319="MediaLeve","Moderado",IF(Z319="MediaMenor","Moderado",IF(Z319="MediaModerado","Moderado",IF(Z319="MediaMayor","Alto",IF(Z319="MediaCatastrófico","Extremo",IF(Z319="BajaLeve","Bajo",IF(Z319="BajaMenor","Moderado",IF(Z319="BajaModerado","Moderado",IF(Z319="BajaMayor","Alto",IF(Z319="BajaCatastrófico","Extremo",IF(Z319="Muy BajaLeve","Bajo",IF(Z319="Muy BajaMenor","Bajo",IF(Z319="Muy BajaModerado","Moderado",IF(Z319="Muy BajaMayor","Alto",IF(Z319="Muy BajaCatastrófico","Extremo","")))))))))))))))))))))))))</f>
        <v>Moderado</v>
      </c>
      <c r="AB319" s="97">
        <v>1</v>
      </c>
      <c r="AC319" s="12" t="s">
        <v>1057</v>
      </c>
      <c r="AD319" s="12" t="s">
        <v>277</v>
      </c>
      <c r="AE319" s="12" t="s">
        <v>1058</v>
      </c>
      <c r="AF319" s="99" t="str">
        <f t="shared" si="55"/>
        <v>Probabilidad</v>
      </c>
      <c r="AG319" s="10" t="s">
        <v>281</v>
      </c>
      <c r="AH319" s="14">
        <f t="shared" si="56"/>
        <v>0.15</v>
      </c>
      <c r="AI319" s="10" t="s">
        <v>222</v>
      </c>
      <c r="AJ319" s="14">
        <f t="shared" si="57"/>
        <v>0.15</v>
      </c>
      <c r="AK319" s="101">
        <f t="shared" si="58"/>
        <v>0.3</v>
      </c>
      <c r="AL319" s="100">
        <f>IFERROR(IF(AF319="Probabilidad",(S319-(+S319*AK319)),IF(AF319="Impacto",S319,"")),"")</f>
        <v>0.28000000000000003</v>
      </c>
      <c r="AM319" s="100">
        <f>IFERROR(IF(AF319="Impacto",(Y319-(+Y319*AK319)),IF(AF319="Probabilidad",Y319,"")),"")</f>
        <v>0.4</v>
      </c>
      <c r="AN319" s="50" t="s">
        <v>223</v>
      </c>
      <c r="AO319" s="50" t="s">
        <v>291</v>
      </c>
      <c r="AP319" s="50" t="s">
        <v>241</v>
      </c>
      <c r="AQ319" s="50" t="s">
        <v>226</v>
      </c>
      <c r="AR319" s="1062" t="s">
        <v>1059</v>
      </c>
      <c r="AS319" s="1050">
        <f>S319</f>
        <v>0.4</v>
      </c>
      <c r="AT319" s="1050">
        <f>IF(AL319="","",MIN(AL319:AL324))</f>
        <v>0.1008</v>
      </c>
      <c r="AU319" s="1047" t="str">
        <f>IFERROR(IF(AT319="","",IF(AT319&lt;=0.2,"Muy Baja",IF(AT319&lt;=0.4,"Baja",IF(AT319&lt;=0.6,"Media",IF(AT319&lt;=0.8,"Alta","Muy Alta"))))),"")</f>
        <v>Muy Baja</v>
      </c>
      <c r="AV319" s="1050">
        <f>Y319</f>
        <v>0.4</v>
      </c>
      <c r="AW319" s="1050">
        <f>IF(AM319="","",MIN(AM319:AM324))</f>
        <v>0.4</v>
      </c>
      <c r="AX319" s="1047" t="str">
        <f>IFERROR(IF(AW319="","",IF(AW319&lt;=0.2,"Leve",IF(AW319&lt;=0.4,"Menor",IF(AW319&lt;=0.6,"Moderado",IF(AW319&lt;=0.8,"Mayor","Catastrófico"))))),"")</f>
        <v>Menor</v>
      </c>
      <c r="AY319" s="1047" t="str">
        <f>AA319</f>
        <v>Moderado</v>
      </c>
      <c r="AZ319" s="1047" t="str">
        <f>IFERROR(IF(OR(AND(AU319="Muy Baja",AX319="Leve"),AND(AU319="Muy Baja",AX319="Menor"),AND(AU319="Baja",AX319="Leve")),"Bajo",IF(OR(AND(AU319="Muy baja",AX319="Moderado"),AND(AU319="Baja",AX319="Menor"),AND(AU319="Baja",AX319="Moderado"),AND(AU319="Media",AX319="Leve"),AND(AU319="Media",AX319="Menor"),AND(AU319="Media",AX319="Moderado"),AND(AU319="Alta",AX319="Leve"),AND(AU319="Alta",AX319="Menor")),"Moderado",IF(OR(AND(AU319="Muy Baja",AX319="Mayor"),AND(AU319="Baja",AX319="Mayor"),AND(AU319="Media",AX319="Mayor"),AND(AU319="Alta",AX319="Moderado"),AND(AU319="Alta",AX319="Mayor"),AND(AU319="Muy Alta",AX319="Leve"),AND(AU319="Muy Alta",AX319="Menor"),AND(AU319="Muy Alta",AX319="Moderado"),AND(AU319="Muy Alta",AX319="Mayor")),"Alto",IF(OR(AND(AU319="Muy Baja",AX319="Catastrófico"),AND(AU319="Baja",AX319="Catastrófico"),AND(AU319="Media",AX319="Catastrófico"),AND(AU319="Alta",AX319="Catastrófico"),AND(AU319="Muy Alta",AX319="Catastrófico")),"Extremo","")))),"")</f>
        <v>Bajo</v>
      </c>
      <c r="BA319" s="994" t="s">
        <v>255</v>
      </c>
      <c r="BB319" s="46"/>
      <c r="BC319" s="46"/>
      <c r="BD319" s="103" t="str">
        <f t="shared" si="59"/>
        <v/>
      </c>
      <c r="BE319" s="9"/>
      <c r="BF319" s="9"/>
      <c r="BG319" s="9"/>
      <c r="BH319" s="9"/>
      <c r="BI319" s="46"/>
      <c r="BJ319" s="46"/>
      <c r="BK319" s="46"/>
      <c r="BL319" s="46"/>
      <c r="BM319" s="48"/>
      <c r="BN319" s="48"/>
      <c r="BO319" s="48"/>
      <c r="BP319" s="48"/>
      <c r="BQ319" s="104" t="str">
        <f t="shared" si="60"/>
        <v/>
      </c>
      <c r="BR319" s="128" t="str">
        <f t="shared" si="42"/>
        <v/>
      </c>
      <c r="BS319" s="710" t="s">
        <v>1057</v>
      </c>
      <c r="BT319" s="12" t="s">
        <v>2783</v>
      </c>
      <c r="BU319" s="997" t="s">
        <v>2784</v>
      </c>
      <c r="BV319" s="1063" t="s">
        <v>2776</v>
      </c>
      <c r="BW319" s="1063" t="s">
        <v>1392</v>
      </c>
      <c r="BX319" s="1066" t="s">
        <v>1392</v>
      </c>
      <c r="BY319" s="1003" t="s">
        <v>2785</v>
      </c>
      <c r="BZ319" s="1559"/>
    </row>
    <row r="320" spans="1:78" ht="167" x14ac:dyDescent="0.2">
      <c r="A320" s="1145"/>
      <c r="B320" s="1148"/>
      <c r="C320" s="1090"/>
      <c r="D320" s="1022"/>
      <c r="E320" s="1025"/>
      <c r="F320" s="1028"/>
      <c r="G320" s="1039"/>
      <c r="H320" s="1031"/>
      <c r="I320" s="995"/>
      <c r="J320" s="1034"/>
      <c r="K320" s="1037"/>
      <c r="L320" s="1039"/>
      <c r="M320" s="1070"/>
      <c r="N320" s="1039"/>
      <c r="O320" s="1039"/>
      <c r="P320" s="1072"/>
      <c r="Q320" s="1078"/>
      <c r="R320" s="995"/>
      <c r="S320" s="1057"/>
      <c r="T320" s="995"/>
      <c r="U320" s="1057"/>
      <c r="V320" s="995"/>
      <c r="W320" s="1057"/>
      <c r="X320" s="1060"/>
      <c r="Y320" s="1057"/>
      <c r="Z320" s="1057"/>
      <c r="AA320" s="1048"/>
      <c r="AB320" s="150">
        <v>2</v>
      </c>
      <c r="AC320" s="149" t="s">
        <v>1060</v>
      </c>
      <c r="AD320" s="149" t="s">
        <v>354</v>
      </c>
      <c r="AE320" s="149" t="s">
        <v>1061</v>
      </c>
      <c r="AF320" s="171" t="str">
        <f>IF(OR(AG320="Preventivo",AG320="Detectivo"),"Probabilidad",IF(AG320="Correctivo","Impacto",""))</f>
        <v>Probabilidad</v>
      </c>
      <c r="AG320" s="153" t="s">
        <v>221</v>
      </c>
      <c r="AH320" s="146">
        <f t="shared" si="56"/>
        <v>0.25</v>
      </c>
      <c r="AI320" s="153" t="s">
        <v>222</v>
      </c>
      <c r="AJ320" s="146">
        <f t="shared" si="57"/>
        <v>0.15</v>
      </c>
      <c r="AK320" s="147">
        <f t="shared" si="58"/>
        <v>0.4</v>
      </c>
      <c r="AL320" s="172">
        <f>IFERROR(IF(AND(AF319="Probabilidad",AF320="Probabilidad"),(AL319-(+AL319*AK320)),IF(AF320="Probabilidad",(S319-(+S319*AK320)),IF(AF320="Impacto",AL319,""))),"")</f>
        <v>0.16800000000000001</v>
      </c>
      <c r="AM320" s="172">
        <f>IFERROR(IF(AND(AF319="Impacto",AF320="Impacto"),(AM319-(+AM319*AK320)),IF(AF320="Impacto",(Y319-(+Y319*AK320)),IF(AF320="Probabilidad",AM319,""))),"")</f>
        <v>0.4</v>
      </c>
      <c r="AN320" s="153" t="s">
        <v>223</v>
      </c>
      <c r="AO320" s="153" t="s">
        <v>291</v>
      </c>
      <c r="AP320" s="153" t="s">
        <v>241</v>
      </c>
      <c r="AQ320" s="153" t="s">
        <v>226</v>
      </c>
      <c r="AR320" s="1031"/>
      <c r="AS320" s="1051"/>
      <c r="AT320" s="1051"/>
      <c r="AU320" s="1048"/>
      <c r="AV320" s="1051"/>
      <c r="AW320" s="1051"/>
      <c r="AX320" s="1048"/>
      <c r="AY320" s="1048"/>
      <c r="AZ320" s="1048"/>
      <c r="BA320" s="995"/>
      <c r="BB320" s="130"/>
      <c r="BC320" s="130"/>
      <c r="BD320" s="173" t="str">
        <f t="shared" si="59"/>
        <v/>
      </c>
      <c r="BE320" s="149"/>
      <c r="BF320" s="149"/>
      <c r="BG320" s="149"/>
      <c r="BH320" s="149"/>
      <c r="BI320" s="130"/>
      <c r="BJ320" s="130"/>
      <c r="BK320" s="130"/>
      <c r="BL320" s="130"/>
      <c r="BM320" s="155"/>
      <c r="BN320" s="155"/>
      <c r="BO320" s="155"/>
      <c r="BP320" s="155"/>
      <c r="BQ320" s="156" t="str">
        <f t="shared" si="60"/>
        <v/>
      </c>
      <c r="BR320" s="157" t="str">
        <f t="shared" si="42"/>
        <v/>
      </c>
      <c r="BS320" s="304" t="s">
        <v>1060</v>
      </c>
      <c r="BT320" s="149" t="s">
        <v>2786</v>
      </c>
      <c r="BU320" s="998"/>
      <c r="BV320" s="1072"/>
      <c r="BW320" s="1072"/>
      <c r="BX320" s="1172"/>
      <c r="BY320" s="1527"/>
      <c r="BZ320" s="1241"/>
    </row>
    <row r="321" spans="1:78" ht="145" x14ac:dyDescent="0.2">
      <c r="A321" s="1145"/>
      <c r="B321" s="1148"/>
      <c r="C321" s="1090"/>
      <c r="D321" s="1022"/>
      <c r="E321" s="1025"/>
      <c r="F321" s="1028"/>
      <c r="G321" s="1039"/>
      <c r="H321" s="1031"/>
      <c r="I321" s="995"/>
      <c r="J321" s="1034"/>
      <c r="K321" s="1037"/>
      <c r="L321" s="1039"/>
      <c r="M321" s="1070"/>
      <c r="N321" s="1039"/>
      <c r="O321" s="1039"/>
      <c r="P321" s="1072"/>
      <c r="Q321" s="1078"/>
      <c r="R321" s="995"/>
      <c r="S321" s="1057"/>
      <c r="T321" s="995"/>
      <c r="U321" s="1057"/>
      <c r="V321" s="995"/>
      <c r="W321" s="1057"/>
      <c r="X321" s="1060"/>
      <c r="Y321" s="1057"/>
      <c r="Z321" s="1057"/>
      <c r="AA321" s="1048"/>
      <c r="AB321" s="150">
        <v>3</v>
      </c>
      <c r="AC321" s="131" t="s">
        <v>558</v>
      </c>
      <c r="AD321" s="131" t="s">
        <v>271</v>
      </c>
      <c r="AE321" s="149" t="s">
        <v>559</v>
      </c>
      <c r="AF321" s="145" t="str">
        <f>IF(OR(AG321="Preventivo",AG321="Detectivo"),"Probabilidad",IF(AG321="Correctivo","Impacto",""))</f>
        <v>Probabilidad</v>
      </c>
      <c r="AG321" s="151" t="s">
        <v>221</v>
      </c>
      <c r="AH321" s="146">
        <f t="shared" si="56"/>
        <v>0.25</v>
      </c>
      <c r="AI321" s="151" t="s">
        <v>222</v>
      </c>
      <c r="AJ321" s="146">
        <f t="shared" si="57"/>
        <v>0.15</v>
      </c>
      <c r="AK321" s="147">
        <f t="shared" si="58"/>
        <v>0.4</v>
      </c>
      <c r="AL321" s="152">
        <f>IFERROR(IF(AND(AF320="Probabilidad",AF321="Probabilidad"),(AL320-(+AL320*AK321)),IF(AND(AF320="Impacto",AF321="Probabilidad"),(AL319-(+AL319*AK321)),IF(AF321="Impacto",AL320,""))),"")</f>
        <v>0.1008</v>
      </c>
      <c r="AM321" s="152">
        <f>IFERROR(IF(AND(AF320="Impacto",AF321="Impacto"),(AM320-(+AM320*AK321)),IF(AND(AF320="Probabilidad",AF321="Impacto"),(AM319-(+AM319*AK321)),IF(AF321="Probabilidad",AM320,""))),"")</f>
        <v>0.4</v>
      </c>
      <c r="AN321" s="153" t="s">
        <v>223</v>
      </c>
      <c r="AO321" s="153" t="s">
        <v>224</v>
      </c>
      <c r="AP321" s="153" t="s">
        <v>241</v>
      </c>
      <c r="AQ321" s="153" t="s">
        <v>226</v>
      </c>
      <c r="AR321" s="1031"/>
      <c r="AS321" s="1051"/>
      <c r="AT321" s="1051"/>
      <c r="AU321" s="1048"/>
      <c r="AV321" s="1051"/>
      <c r="AW321" s="1051"/>
      <c r="AX321" s="1048"/>
      <c r="AY321" s="1048"/>
      <c r="AZ321" s="1048"/>
      <c r="BA321" s="995"/>
      <c r="BB321" s="130"/>
      <c r="BC321" s="130"/>
      <c r="BD321" s="173" t="str">
        <f t="shared" si="59"/>
        <v/>
      </c>
      <c r="BE321" s="149"/>
      <c r="BF321" s="149"/>
      <c r="BG321" s="149"/>
      <c r="BH321" s="149"/>
      <c r="BI321" s="130"/>
      <c r="BJ321" s="130"/>
      <c r="BK321" s="130"/>
      <c r="BL321" s="130"/>
      <c r="BM321" s="155"/>
      <c r="BN321" s="155"/>
      <c r="BO321" s="155"/>
      <c r="BP321" s="155"/>
      <c r="BQ321" s="156" t="str">
        <f t="shared" si="60"/>
        <v/>
      </c>
      <c r="BR321" s="157" t="str">
        <f t="shared" si="42"/>
        <v/>
      </c>
      <c r="BS321" s="304" t="s">
        <v>558</v>
      </c>
      <c r="BT321" s="149" t="s">
        <v>2781</v>
      </c>
      <c r="BU321" s="998"/>
      <c r="BV321" s="1072"/>
      <c r="BW321" s="1072"/>
      <c r="BX321" s="1172"/>
      <c r="BY321" s="1527"/>
      <c r="BZ321" s="1241"/>
    </row>
    <row r="322" spans="1:78" ht="16" x14ac:dyDescent="0.2">
      <c r="A322" s="1145"/>
      <c r="B322" s="1148"/>
      <c r="C322" s="1090"/>
      <c r="D322" s="1022"/>
      <c r="E322" s="1025"/>
      <c r="F322" s="1028"/>
      <c r="G322" s="1039"/>
      <c r="H322" s="1031"/>
      <c r="I322" s="995"/>
      <c r="J322" s="1034"/>
      <c r="K322" s="1037"/>
      <c r="L322" s="1039"/>
      <c r="M322" s="1070"/>
      <c r="N322" s="1039"/>
      <c r="O322" s="1039"/>
      <c r="P322" s="1072"/>
      <c r="Q322" s="1078"/>
      <c r="R322" s="995"/>
      <c r="S322" s="1057"/>
      <c r="T322" s="995"/>
      <c r="U322" s="1057"/>
      <c r="V322" s="995"/>
      <c r="W322" s="1057"/>
      <c r="X322" s="1060"/>
      <c r="Y322" s="1057"/>
      <c r="Z322" s="1057"/>
      <c r="AA322" s="1048"/>
      <c r="AB322" s="150">
        <v>4</v>
      </c>
      <c r="AC322" s="149"/>
      <c r="AD322" s="149"/>
      <c r="AE322" s="149"/>
      <c r="AF322" s="145" t="str">
        <f t="shared" si="55"/>
        <v/>
      </c>
      <c r="AG322" s="151"/>
      <c r="AH322" s="146" t="str">
        <f t="shared" si="56"/>
        <v/>
      </c>
      <c r="AI322" s="151"/>
      <c r="AJ322" s="146" t="str">
        <f t="shared" si="57"/>
        <v/>
      </c>
      <c r="AK322" s="147" t="str">
        <f t="shared" si="58"/>
        <v/>
      </c>
      <c r="AL322" s="152" t="str">
        <f>IFERROR(IF(AND(AF321="Probabilidad",AF322="Probabilidad"),(AL321-(+AL321*AK322)),IF(AND(AF321="Impacto",AF322="Probabilidad"),(AL320-(+AL320*AK322)),IF(AF322="Impacto",AL321,""))),"")</f>
        <v/>
      </c>
      <c r="AM322" s="152" t="str">
        <f>IFERROR(IF(AND(AF321="Impacto",AF322="Impacto"),(AM321-(+AM321*AK322)),IF(AND(AF321="Probabilidad",AF322="Impacto"),(AM320-(+AM320*AK322)),IF(AF322="Probabilidad",AM321,""))),"")</f>
        <v/>
      </c>
      <c r="AN322" s="153"/>
      <c r="AO322" s="153"/>
      <c r="AP322" s="153"/>
      <c r="AQ322" s="153"/>
      <c r="AR322" s="1031"/>
      <c r="AS322" s="1051"/>
      <c r="AT322" s="1051"/>
      <c r="AU322" s="1048"/>
      <c r="AV322" s="1051"/>
      <c r="AW322" s="1051"/>
      <c r="AX322" s="1048"/>
      <c r="AY322" s="1048"/>
      <c r="AZ322" s="1048"/>
      <c r="BA322" s="995"/>
      <c r="BB322" s="130"/>
      <c r="BC322" s="130"/>
      <c r="BD322" s="173" t="str">
        <f t="shared" si="59"/>
        <v/>
      </c>
      <c r="BE322" s="149"/>
      <c r="BF322" s="149"/>
      <c r="BG322" s="149"/>
      <c r="BH322" s="149"/>
      <c r="BI322" s="130"/>
      <c r="BJ322" s="130"/>
      <c r="BK322" s="130"/>
      <c r="BL322" s="130"/>
      <c r="BM322" s="155"/>
      <c r="BN322" s="155"/>
      <c r="BO322" s="155"/>
      <c r="BP322" s="155"/>
      <c r="BQ322" s="156" t="str">
        <f t="shared" si="60"/>
        <v/>
      </c>
      <c r="BR322" s="157" t="str">
        <f t="shared" si="42"/>
        <v/>
      </c>
      <c r="BS322" s="304"/>
      <c r="BT322" s="149"/>
      <c r="BU322" s="998"/>
      <c r="BV322" s="1072"/>
      <c r="BW322" s="1072"/>
      <c r="BX322" s="1172"/>
      <c r="BY322" s="1527"/>
      <c r="BZ322" s="1241"/>
    </row>
    <row r="323" spans="1:78" ht="16" x14ac:dyDescent="0.2">
      <c r="A323" s="1145"/>
      <c r="B323" s="1148"/>
      <c r="C323" s="1090"/>
      <c r="D323" s="1022"/>
      <c r="E323" s="1025"/>
      <c r="F323" s="1028"/>
      <c r="G323" s="1039"/>
      <c r="H323" s="1031"/>
      <c r="I323" s="995"/>
      <c r="J323" s="1034"/>
      <c r="K323" s="1037"/>
      <c r="L323" s="1039"/>
      <c r="M323" s="1070"/>
      <c r="N323" s="1039"/>
      <c r="O323" s="1039"/>
      <c r="P323" s="1072"/>
      <c r="Q323" s="1078"/>
      <c r="R323" s="995"/>
      <c r="S323" s="1057"/>
      <c r="T323" s="995"/>
      <c r="U323" s="1057"/>
      <c r="V323" s="995"/>
      <c r="W323" s="1057"/>
      <c r="X323" s="1060"/>
      <c r="Y323" s="1057"/>
      <c r="Z323" s="1057"/>
      <c r="AA323" s="1048"/>
      <c r="AB323" s="150">
        <v>5</v>
      </c>
      <c r="AC323" s="174"/>
      <c r="AD323" s="174"/>
      <c r="AE323" s="149"/>
      <c r="AF323" s="145" t="str">
        <f t="shared" si="55"/>
        <v/>
      </c>
      <c r="AG323" s="151"/>
      <c r="AH323" s="146" t="str">
        <f t="shared" si="56"/>
        <v/>
      </c>
      <c r="AI323" s="151"/>
      <c r="AJ323" s="146" t="str">
        <f t="shared" si="57"/>
        <v/>
      </c>
      <c r="AK323" s="147" t="str">
        <f t="shared" si="58"/>
        <v/>
      </c>
      <c r="AL323" s="152" t="str">
        <f>IFERROR(IF(AND(AF322="Probabilidad",AF323="Probabilidad"),(AL322-(+AL322*AK323)),IF(AND(AF322="Impacto",AF323="Probabilidad"),(AL321-(+AL321*AK323)),IF(AF323="Impacto",AL322,""))),"")</f>
        <v/>
      </c>
      <c r="AM323" s="152" t="str">
        <f>IFERROR(IF(AND(AF322="Impacto",AF323="Impacto"),(AM322-(+AM322*AK323)),IF(AND(AF322="Probabilidad",AF323="Impacto"),(AM321-(+AM321*AK323)),IF(AF323="Probabilidad",AM322,""))),"")</f>
        <v/>
      </c>
      <c r="AN323" s="153"/>
      <c r="AO323" s="153"/>
      <c r="AP323" s="153"/>
      <c r="AQ323" s="153"/>
      <c r="AR323" s="1031"/>
      <c r="AS323" s="1051"/>
      <c r="AT323" s="1051"/>
      <c r="AU323" s="1048"/>
      <c r="AV323" s="1051"/>
      <c r="AW323" s="1051"/>
      <c r="AX323" s="1048"/>
      <c r="AY323" s="1048"/>
      <c r="AZ323" s="1048"/>
      <c r="BA323" s="995"/>
      <c r="BB323" s="130"/>
      <c r="BC323" s="130"/>
      <c r="BD323" s="173" t="str">
        <f t="shared" si="59"/>
        <v/>
      </c>
      <c r="BE323" s="149"/>
      <c r="BF323" s="149"/>
      <c r="BG323" s="149"/>
      <c r="BH323" s="149"/>
      <c r="BI323" s="130"/>
      <c r="BJ323" s="130"/>
      <c r="BK323" s="130"/>
      <c r="BL323" s="130"/>
      <c r="BM323" s="155"/>
      <c r="BN323" s="155"/>
      <c r="BO323" s="155"/>
      <c r="BP323" s="155"/>
      <c r="BQ323" s="156" t="str">
        <f t="shared" si="60"/>
        <v/>
      </c>
      <c r="BR323" s="157" t="str">
        <f t="shared" si="42"/>
        <v/>
      </c>
      <c r="BS323" s="304"/>
      <c r="BT323" s="149"/>
      <c r="BU323" s="998"/>
      <c r="BV323" s="1072"/>
      <c r="BW323" s="1072"/>
      <c r="BX323" s="1172"/>
      <c r="BY323" s="1527"/>
      <c r="BZ323" s="1241"/>
    </row>
    <row r="324" spans="1:78" ht="17" thickBot="1" x14ac:dyDescent="0.25">
      <c r="A324" s="1146"/>
      <c r="B324" s="1149"/>
      <c r="C324" s="1091"/>
      <c r="D324" s="1156"/>
      <c r="E324" s="1157"/>
      <c r="F324" s="1158"/>
      <c r="G324" s="1159"/>
      <c r="H324" s="1160"/>
      <c r="I324" s="1161"/>
      <c r="J324" s="1162"/>
      <c r="K324" s="1163"/>
      <c r="L324" s="1159"/>
      <c r="M324" s="1164"/>
      <c r="N324" s="1159"/>
      <c r="O324" s="1159"/>
      <c r="P324" s="1165"/>
      <c r="Q324" s="1166"/>
      <c r="R324" s="1161"/>
      <c r="S324" s="1167"/>
      <c r="T324" s="1161"/>
      <c r="U324" s="1167"/>
      <c r="V324" s="1161"/>
      <c r="W324" s="1167"/>
      <c r="X324" s="1170"/>
      <c r="Y324" s="1167"/>
      <c r="Z324" s="1167"/>
      <c r="AA324" s="1171"/>
      <c r="AB324" s="256">
        <v>6</v>
      </c>
      <c r="AC324" s="254"/>
      <c r="AD324" s="254"/>
      <c r="AE324" s="254"/>
      <c r="AF324" s="257" t="str">
        <f t="shared" si="55"/>
        <v/>
      </c>
      <c r="AG324" s="258"/>
      <c r="AH324" s="255" t="str">
        <f t="shared" si="56"/>
        <v/>
      </c>
      <c r="AI324" s="258"/>
      <c r="AJ324" s="255" t="str">
        <f t="shared" si="57"/>
        <v/>
      </c>
      <c r="AK324" s="259" t="str">
        <f t="shared" si="58"/>
        <v/>
      </c>
      <c r="AL324" s="260" t="str">
        <f>IFERROR(IF(AND(AF323="Probabilidad",AF324="Probabilidad"),(AL323-(+AL323*AK324)),IF(AND(AF323="Impacto",AF324="Probabilidad"),(AL322-(+AL322*AK324)),IF(AF324="Impacto",AL323,""))),"")</f>
        <v/>
      </c>
      <c r="AM324" s="260" t="str">
        <f>IFERROR(IF(AND(AF323="Impacto",AF324="Impacto"),(AM323-(+AM323*AK324)),IF(AND(AF323="Probabilidad",AF324="Impacto"),(AM322-(+AM322*AK324)),IF(AF324="Probabilidad",AM323,""))),"")</f>
        <v/>
      </c>
      <c r="AN324" s="261"/>
      <c r="AO324" s="261"/>
      <c r="AP324" s="261"/>
      <c r="AQ324" s="261"/>
      <c r="AR324" s="1160"/>
      <c r="AS324" s="1183"/>
      <c r="AT324" s="1183"/>
      <c r="AU324" s="1171"/>
      <c r="AV324" s="1183"/>
      <c r="AW324" s="1183"/>
      <c r="AX324" s="1171"/>
      <c r="AY324" s="1171"/>
      <c r="AZ324" s="1171"/>
      <c r="BA324" s="1161"/>
      <c r="BB324" s="262"/>
      <c r="BC324" s="262"/>
      <c r="BD324" s="263" t="str">
        <f t="shared" si="59"/>
        <v/>
      </c>
      <c r="BE324" s="254"/>
      <c r="BF324" s="254"/>
      <c r="BG324" s="254"/>
      <c r="BH324" s="254"/>
      <c r="BI324" s="262"/>
      <c r="BJ324" s="262"/>
      <c r="BK324" s="262"/>
      <c r="BL324" s="262"/>
      <c r="BM324" s="264"/>
      <c r="BN324" s="264"/>
      <c r="BO324" s="264"/>
      <c r="BP324" s="264"/>
      <c r="BQ324" s="265" t="str">
        <f t="shared" si="60"/>
        <v/>
      </c>
      <c r="BR324" s="266" t="str">
        <f t="shared" si="42"/>
        <v/>
      </c>
      <c r="BS324" s="711"/>
      <c r="BT324" s="160"/>
      <c r="BU324" s="999"/>
      <c r="BV324" s="1073"/>
      <c r="BW324" s="1073"/>
      <c r="BX324" s="1173"/>
      <c r="BY324" s="1528"/>
      <c r="BZ324" s="1287"/>
    </row>
    <row r="325" spans="1:78" ht="83.25" customHeight="1" x14ac:dyDescent="0.2">
      <c r="A325" s="1144" t="s">
        <v>1062</v>
      </c>
      <c r="B325" s="1147" t="s">
        <v>207</v>
      </c>
      <c r="C325" s="1089" t="s">
        <v>1063</v>
      </c>
      <c r="D325" s="1187" t="s">
        <v>209</v>
      </c>
      <c r="E325" s="1188" t="s">
        <v>1064</v>
      </c>
      <c r="F325" s="1189">
        <v>1</v>
      </c>
      <c r="G325" s="1180" t="s">
        <v>1065</v>
      </c>
      <c r="H325" s="1177"/>
      <c r="I325" s="1169"/>
      <c r="J325" s="1190" t="s">
        <v>1066</v>
      </c>
      <c r="K325" s="1177" t="s">
        <v>213</v>
      </c>
      <c r="L325" s="1178" t="s">
        <v>314</v>
      </c>
      <c r="M325" s="1179" t="s">
        <v>1067</v>
      </c>
      <c r="N325" s="1178"/>
      <c r="O325" s="1178"/>
      <c r="P325" s="1180" t="s">
        <v>1068</v>
      </c>
      <c r="Q325" s="1181">
        <v>1</v>
      </c>
      <c r="R325" s="1169" t="s">
        <v>217</v>
      </c>
      <c r="S325" s="1182">
        <f>IF(R325="Muy Alta",100%,IF(R325="Alta",80%,IF(R325="Media",60%,IF(R325="Baja",40%,IF(R325="Muy Baja",20%,"")))))</f>
        <v>0.6</v>
      </c>
      <c r="T325" s="1169"/>
      <c r="U325" s="1182" t="str">
        <f>IF(T325="Catastrófico",100%,IF(T325="Mayor",80%,IF(T325="Moderado",60%,IF(T325="Menor",40%,IF(T325="Leve",20%,"")))))</f>
        <v/>
      </c>
      <c r="V325" s="1169" t="s">
        <v>251</v>
      </c>
      <c r="W325" s="1182">
        <f>IF(V325="Catastrófico",100%,IF(V325="Mayor",80%,IF(V325="Moderado",60%,IF(V325="Menor",40%,IF(V325="Leve",20%,"")))))</f>
        <v>0.4</v>
      </c>
      <c r="X325" s="1186" t="str">
        <f>IF(Y325=100%,"Catastrófico",IF(Y325=80%,"Mayor",IF(Y325=60%,"Moderado",IF(Y325=40%,"Menor",IF(Y325=20%,"Leve","")))))</f>
        <v>Menor</v>
      </c>
      <c r="Y325" s="1182">
        <f>IF(AND(U325="",W325=""),"",MAX(U325,W325))</f>
        <v>0.4</v>
      </c>
      <c r="Z325" s="1182" t="str">
        <f>CONCATENATE(R325,X325)</f>
        <v>MediaMenor</v>
      </c>
      <c r="AA325" s="1184" t="str">
        <f>IF(Z325="Muy AltaLeve","Alto",IF(Z325="Muy AltaMenor","Alto",IF(Z325="Muy AltaModerado","Alto",IF(Z325="Muy AltaMayor","Alto",IF(Z325="Muy AltaCatastrófico","Extremo",IF(Z325="AltaLeve","Moderado",IF(Z325="AltaMenor","Moderado",IF(Z325="AltaModerado","Alto",IF(Z325="AltaMayor","Alto",IF(Z325="AltaCatastrófico","Extremo",IF(Z325="MediaLeve","Moderado",IF(Z325="MediaMenor","Moderado",IF(Z325="MediaModerado","Moderado",IF(Z325="MediaMayor","Alto",IF(Z325="MediaCatastrófico","Extremo",IF(Z325="BajaLeve","Bajo",IF(Z325="BajaMenor","Moderado",IF(Z325="BajaModerado","Moderado",IF(Z325="BajaMayor","Alto",IF(Z325="BajaCatastrófico","Extremo",IF(Z325="Muy BajaLeve","Bajo",IF(Z325="Muy BajaMenor","Bajo",IF(Z325="Muy BajaModerado","Moderado",IF(Z325="Muy BajaMayor","Alto",IF(Z325="Muy BajaCatastrófico","Extremo","")))))))))))))))))))))))))</f>
        <v>Moderado</v>
      </c>
      <c r="AB325" s="242">
        <v>1</v>
      </c>
      <c r="AC325" s="240" t="s">
        <v>1069</v>
      </c>
      <c r="AD325" s="240" t="s">
        <v>579</v>
      </c>
      <c r="AE325" s="240" t="s">
        <v>1070</v>
      </c>
      <c r="AF325" s="243" t="str">
        <f t="shared" ref="AF325:AF348" si="61">IF(OR(AG325="Preventivo",AG325="Detectivo"),"Probabilidad",IF(AG325="Correctivo","Impacto",""))</f>
        <v>Probabilidad</v>
      </c>
      <c r="AG325" s="244" t="s">
        <v>221</v>
      </c>
      <c r="AH325" s="241">
        <f t="shared" ref="AH325:AH348" si="62">IF(AG325="","",IF(AG325="Preventivo",25%,IF(AG325="Detectivo",15%,IF(AG325="Correctivo",10%))))</f>
        <v>0.25</v>
      </c>
      <c r="AI325" s="244" t="s">
        <v>222</v>
      </c>
      <c r="AJ325" s="241">
        <f t="shared" ref="AJ325:AJ348" si="63">IF(AI325="Automático",25%,IF(AI325="Manual",15%,""))</f>
        <v>0.15</v>
      </c>
      <c r="AK325" s="245">
        <f t="shared" ref="AK325:AK348" si="64">IF(OR(AH325="",AJ325=""),"",AH325+AJ325)</f>
        <v>0.4</v>
      </c>
      <c r="AL325" s="246">
        <f>IFERROR(IF(AF325="Probabilidad",(S325-(+S325*AK325)),IF(AF325="Impacto",S325,"")),"")</f>
        <v>0.36</v>
      </c>
      <c r="AM325" s="246">
        <f>IFERROR(IF(AF325="Impacto",(Y325-(+Y325*AK325)),IF(AF325="Probabilidad",Y325,"")),"")</f>
        <v>0.4</v>
      </c>
      <c r="AN325" s="247" t="s">
        <v>223</v>
      </c>
      <c r="AO325" s="247" t="s">
        <v>224</v>
      </c>
      <c r="AP325" s="247" t="s">
        <v>241</v>
      </c>
      <c r="AQ325" s="247" t="s">
        <v>226</v>
      </c>
      <c r="AR325" s="1177" t="s">
        <v>1071</v>
      </c>
      <c r="AS325" s="1185">
        <f>S325</f>
        <v>0.6</v>
      </c>
      <c r="AT325" s="1185">
        <f>IF(AL325="","",MIN(AL325:AL330))</f>
        <v>4.6655999999999996E-2</v>
      </c>
      <c r="AU325" s="1168" t="str">
        <f>IFERROR(IF(AT325="","",IF(AT325&lt;=0.2,"Muy Baja",IF(AT325&lt;=0.4,"Baja",IF(AT325&lt;=0.6,"Media",IF(AT325&lt;=0.8,"Alta","Muy Alta"))))),"")</f>
        <v>Muy Baja</v>
      </c>
      <c r="AV325" s="1185">
        <f>Y325</f>
        <v>0.4</v>
      </c>
      <c r="AW325" s="1185">
        <f>IF(AM325="","",MIN(AM325:AM330))</f>
        <v>0.4</v>
      </c>
      <c r="AX325" s="1168" t="str">
        <f>IFERROR(IF(AW325="","",IF(AW325&lt;=0.2,"Leve",IF(AW325&lt;=0.4,"Menor",IF(AW325&lt;=0.6,"Moderado",IF(AW325&lt;=0.8,"Mayor","Catastrófico"))))),"")</f>
        <v>Menor</v>
      </c>
      <c r="AY325" s="1168" t="str">
        <f>AA325</f>
        <v>Moderado</v>
      </c>
      <c r="AZ325" s="1168" t="str">
        <f>IFERROR(IF(OR(AND(AU325="Muy Baja",AX325="Leve"),AND(AU325="Muy Baja",AX325="Menor"),AND(AU325="Baja",AX325="Leve")),"Bajo",IF(OR(AND(AU325="Muy baja",AX325="Moderado"),AND(AU325="Baja",AX325="Menor"),AND(AU325="Baja",AX325="Moderado"),AND(AU325="Media",AX325="Leve"),AND(AU325="Media",AX325="Menor"),AND(AU325="Media",AX325="Moderado"),AND(AU325="Alta",AX325="Leve"),AND(AU325="Alta",AX325="Menor")),"Moderado",IF(OR(AND(AU325="Muy Baja",AX325="Mayor"),AND(AU325="Baja",AX325="Mayor"),AND(AU325="Media",AX325="Mayor"),AND(AU325="Alta",AX325="Moderado"),AND(AU325="Alta",AX325="Mayor"),AND(AU325="Muy Alta",AX325="Leve"),AND(AU325="Muy Alta",AX325="Menor"),AND(AU325="Muy Alta",AX325="Moderado"),AND(AU325="Muy Alta",AX325="Mayor")),"Alto",IF(OR(AND(AU325="Muy Baja",AX325="Catastrófico"),AND(AU325="Baja",AX325="Catastrófico"),AND(AU325="Media",AX325="Catastrófico"),AND(AU325="Alta",AX325="Catastrófico"),AND(AU325="Muy Alta",AX325="Catastrófico")),"Extremo","")))),"")</f>
        <v>Bajo</v>
      </c>
      <c r="BA325" s="1169" t="s">
        <v>255</v>
      </c>
      <c r="BB325" s="267"/>
      <c r="BC325" s="267"/>
      <c r="BD325" s="249" t="str">
        <f>IF(SUM(BE325:BH325)=0,"",SUM(BE325:BH325))</f>
        <v/>
      </c>
      <c r="BE325" s="250"/>
      <c r="BF325" s="250"/>
      <c r="BG325" s="250"/>
      <c r="BH325" s="250"/>
      <c r="BI325" s="248"/>
      <c r="BJ325" s="248"/>
      <c r="BK325" s="248"/>
      <c r="BL325" s="248"/>
      <c r="BM325" s="251"/>
      <c r="BN325" s="251"/>
      <c r="BO325" s="251"/>
      <c r="BP325" s="251"/>
      <c r="BQ325" s="252" t="str">
        <f>IF(SUM(BM325:BP325)=0,"",SUM(BM325:BP325))</f>
        <v/>
      </c>
      <c r="BR325" s="253" t="str">
        <f t="shared" si="42"/>
        <v/>
      </c>
      <c r="BS325" s="710" t="s">
        <v>1069</v>
      </c>
      <c r="BT325" s="28" t="s">
        <v>2835</v>
      </c>
      <c r="BU325" s="997" t="s">
        <v>2840</v>
      </c>
      <c r="BV325" s="1063" t="s">
        <v>2813</v>
      </c>
      <c r="BW325" s="1063" t="s">
        <v>2469</v>
      </c>
      <c r="BX325" s="1063" t="s">
        <v>2469</v>
      </c>
      <c r="BY325" s="1066" t="s">
        <v>2841</v>
      </c>
      <c r="BZ325" s="1231"/>
    </row>
    <row r="326" spans="1:78" ht="80.25" customHeight="1" x14ac:dyDescent="0.2">
      <c r="A326" s="1145"/>
      <c r="B326" s="1148"/>
      <c r="C326" s="1090"/>
      <c r="D326" s="1022"/>
      <c r="E326" s="1025"/>
      <c r="F326" s="1028"/>
      <c r="G326" s="1072"/>
      <c r="H326" s="1031"/>
      <c r="I326" s="995"/>
      <c r="J326" s="1034"/>
      <c r="K326" s="1031"/>
      <c r="L326" s="1039"/>
      <c r="M326" s="1070"/>
      <c r="N326" s="1039"/>
      <c r="O326" s="1039"/>
      <c r="P326" s="1072"/>
      <c r="Q326" s="1078"/>
      <c r="R326" s="995"/>
      <c r="S326" s="1057"/>
      <c r="T326" s="995"/>
      <c r="U326" s="1057"/>
      <c r="V326" s="995"/>
      <c r="W326" s="1057"/>
      <c r="X326" s="1060"/>
      <c r="Y326" s="1057"/>
      <c r="Z326" s="1057"/>
      <c r="AA326" s="1042"/>
      <c r="AB326" s="150">
        <v>2</v>
      </c>
      <c r="AC326" s="131" t="s">
        <v>1072</v>
      </c>
      <c r="AD326" s="131" t="s">
        <v>271</v>
      </c>
      <c r="AE326" s="149" t="s">
        <v>1073</v>
      </c>
      <c r="AF326" s="145" t="str">
        <f t="shared" si="61"/>
        <v>Probabilidad</v>
      </c>
      <c r="AG326" s="151" t="s">
        <v>221</v>
      </c>
      <c r="AH326" s="146">
        <f t="shared" si="62"/>
        <v>0.25</v>
      </c>
      <c r="AI326" s="151" t="s">
        <v>222</v>
      </c>
      <c r="AJ326" s="146">
        <f t="shared" si="63"/>
        <v>0.15</v>
      </c>
      <c r="AK326" s="147">
        <f t="shared" si="64"/>
        <v>0.4</v>
      </c>
      <c r="AL326" s="152">
        <f>IFERROR(IF(AND(AF325="Probabilidad",AF326="Probabilidad"),(AL325-(+AL325*AK326)),IF(AF326="Probabilidad",(S325-(+S325*AK326)),IF(AF326="Impacto",AL325,""))),"")</f>
        <v>0.216</v>
      </c>
      <c r="AM326" s="152">
        <f>IFERROR(IF(AND(AF325="Impacto",AF326="Impacto"),(AM325-(+AM325*AK326)),IF(AF326="Impacto",(Y325-(+Y325*AK326)),IF(AF326="Probabilidad",AM325,""))),"")</f>
        <v>0.4</v>
      </c>
      <c r="AN326" s="153" t="s">
        <v>223</v>
      </c>
      <c r="AO326" s="153" t="s">
        <v>245</v>
      </c>
      <c r="AP326" s="153" t="s">
        <v>241</v>
      </c>
      <c r="AQ326" s="153" t="s">
        <v>226</v>
      </c>
      <c r="AR326" s="1031"/>
      <c r="AS326" s="1051"/>
      <c r="AT326" s="1051"/>
      <c r="AU326" s="1048"/>
      <c r="AV326" s="1051"/>
      <c r="AW326" s="1051"/>
      <c r="AX326" s="1048"/>
      <c r="AY326" s="1048"/>
      <c r="AZ326" s="1048"/>
      <c r="BA326" s="995"/>
      <c r="BB326" s="129"/>
      <c r="BC326" s="129"/>
      <c r="BD326" s="148" t="str">
        <f t="shared" ref="BD326:BD336" si="65">IF(SUM(BE326:BH326)=0,"",SUM(BE326:BH326))</f>
        <v/>
      </c>
      <c r="BE326" s="154"/>
      <c r="BF326" s="154"/>
      <c r="BG326" s="154"/>
      <c r="BH326" s="154"/>
      <c r="BI326" s="130"/>
      <c r="BJ326" s="130"/>
      <c r="BK326" s="130"/>
      <c r="BL326" s="130"/>
      <c r="BM326" s="155"/>
      <c r="BN326" s="155"/>
      <c r="BO326" s="155"/>
      <c r="BP326" s="155"/>
      <c r="BQ326" s="156" t="str">
        <f>IF(SUM(BM326:BP326)=0,"",SUM(BM326:BP326))</f>
        <v/>
      </c>
      <c r="BR326" s="157" t="str">
        <f t="shared" si="42"/>
        <v/>
      </c>
      <c r="BS326" s="304" t="s">
        <v>1072</v>
      </c>
      <c r="BT326" s="149" t="s">
        <v>2836</v>
      </c>
      <c r="BU326" s="998"/>
      <c r="BV326" s="1072"/>
      <c r="BW326" s="1072"/>
      <c r="BX326" s="1072"/>
      <c r="BY326" s="1172"/>
      <c r="BZ326" s="1232"/>
    </row>
    <row r="327" spans="1:78" ht="87" customHeight="1" x14ac:dyDescent="0.2">
      <c r="A327" s="1145"/>
      <c r="B327" s="1148"/>
      <c r="C327" s="1090"/>
      <c r="D327" s="1022"/>
      <c r="E327" s="1025"/>
      <c r="F327" s="1028"/>
      <c r="G327" s="1072"/>
      <c r="H327" s="1031"/>
      <c r="I327" s="995"/>
      <c r="J327" s="1034"/>
      <c r="K327" s="1031"/>
      <c r="L327" s="1039"/>
      <c r="M327" s="1070"/>
      <c r="N327" s="1039"/>
      <c r="O327" s="1039"/>
      <c r="P327" s="1072"/>
      <c r="Q327" s="1078"/>
      <c r="R327" s="995"/>
      <c r="S327" s="1057"/>
      <c r="T327" s="995"/>
      <c r="U327" s="1057"/>
      <c r="V327" s="995"/>
      <c r="W327" s="1057"/>
      <c r="X327" s="1060"/>
      <c r="Y327" s="1057"/>
      <c r="Z327" s="1057"/>
      <c r="AA327" s="1042"/>
      <c r="AB327" s="150">
        <v>3</v>
      </c>
      <c r="AC327" s="131" t="s">
        <v>1074</v>
      </c>
      <c r="AD327" s="131" t="s">
        <v>1075</v>
      </c>
      <c r="AE327" s="149" t="s">
        <v>1076</v>
      </c>
      <c r="AF327" s="145" t="str">
        <f t="shared" si="61"/>
        <v>Probabilidad</v>
      </c>
      <c r="AG327" s="151" t="s">
        <v>221</v>
      </c>
      <c r="AH327" s="146">
        <f t="shared" si="62"/>
        <v>0.25</v>
      </c>
      <c r="AI327" s="151" t="s">
        <v>222</v>
      </c>
      <c r="AJ327" s="146">
        <f t="shared" si="63"/>
        <v>0.15</v>
      </c>
      <c r="AK327" s="147">
        <f t="shared" si="64"/>
        <v>0.4</v>
      </c>
      <c r="AL327" s="152">
        <f>IFERROR(IF(AND(AF326="Probabilidad",AF327="Probabilidad"),(AL326-(+AL326*AK327)),IF(AND(AF326="Impacto",AF327="Probabilidad"),(AL325-(+AL325*AK327)),IF(AF327="Impacto",AL326,""))),"")</f>
        <v>0.12959999999999999</v>
      </c>
      <c r="AM327" s="152">
        <f>IFERROR(IF(AND(AF326="Impacto",AF327="Impacto"),(AM326-(+AM326*AK327)),IF(AND(AF326="Probabilidad",AF327="Impacto"),(AM325-(+AM325*AK327)),IF(AF327="Probabilidad",AM326,""))),"")</f>
        <v>0.4</v>
      </c>
      <c r="AN327" s="153" t="s">
        <v>223</v>
      </c>
      <c r="AO327" s="153" t="s">
        <v>1077</v>
      </c>
      <c r="AP327" s="153" t="s">
        <v>241</v>
      </c>
      <c r="AQ327" s="153" t="s">
        <v>226</v>
      </c>
      <c r="AR327" s="1031"/>
      <c r="AS327" s="1051"/>
      <c r="AT327" s="1051"/>
      <c r="AU327" s="1048"/>
      <c r="AV327" s="1051"/>
      <c r="AW327" s="1051"/>
      <c r="AX327" s="1048"/>
      <c r="AY327" s="1048"/>
      <c r="AZ327" s="1048"/>
      <c r="BA327" s="995"/>
      <c r="BB327" s="129"/>
      <c r="BC327" s="129"/>
      <c r="BD327" s="148" t="str">
        <f t="shared" si="65"/>
        <v/>
      </c>
      <c r="BE327" s="154"/>
      <c r="BF327" s="154"/>
      <c r="BG327" s="154"/>
      <c r="BH327" s="154"/>
      <c r="BI327" s="130"/>
      <c r="BJ327" s="130"/>
      <c r="BK327" s="130"/>
      <c r="BL327" s="130"/>
      <c r="BM327" s="155"/>
      <c r="BN327" s="155"/>
      <c r="BO327" s="155"/>
      <c r="BP327" s="155"/>
      <c r="BQ327" s="156" t="str">
        <f t="shared" ref="BQ327:BQ336" si="66">IF(SUM(BM327:BP327)=0,"",SUM(BM327:BP327))</f>
        <v/>
      </c>
      <c r="BR327" s="157" t="str">
        <f t="shared" si="42"/>
        <v/>
      </c>
      <c r="BS327" s="304" t="s">
        <v>1074</v>
      </c>
      <c r="BT327" s="131" t="s">
        <v>2837</v>
      </c>
      <c r="BU327" s="998"/>
      <c r="BV327" s="1072"/>
      <c r="BW327" s="1072"/>
      <c r="BX327" s="1072"/>
      <c r="BY327" s="1172"/>
      <c r="BZ327" s="1232"/>
    </row>
    <row r="328" spans="1:78" ht="72.75" customHeight="1" x14ac:dyDescent="0.2">
      <c r="A328" s="1145"/>
      <c r="B328" s="1148"/>
      <c r="C328" s="1090"/>
      <c r="D328" s="1022"/>
      <c r="E328" s="1025"/>
      <c r="F328" s="1028"/>
      <c r="G328" s="1072"/>
      <c r="H328" s="1031"/>
      <c r="I328" s="995"/>
      <c r="J328" s="1034"/>
      <c r="K328" s="1031"/>
      <c r="L328" s="1039"/>
      <c r="M328" s="1070"/>
      <c r="N328" s="1039"/>
      <c r="O328" s="1039"/>
      <c r="P328" s="1072"/>
      <c r="Q328" s="1078"/>
      <c r="R328" s="995"/>
      <c r="S328" s="1057"/>
      <c r="T328" s="995"/>
      <c r="U328" s="1057"/>
      <c r="V328" s="995"/>
      <c r="W328" s="1057"/>
      <c r="X328" s="1060"/>
      <c r="Y328" s="1057"/>
      <c r="Z328" s="1057"/>
      <c r="AA328" s="1042"/>
      <c r="AB328" s="150">
        <v>4</v>
      </c>
      <c r="AC328" s="149" t="s">
        <v>1078</v>
      </c>
      <c r="AD328" s="149" t="s">
        <v>1075</v>
      </c>
      <c r="AE328" s="149" t="s">
        <v>1079</v>
      </c>
      <c r="AF328" s="145" t="str">
        <f t="shared" si="61"/>
        <v>Probabilidad</v>
      </c>
      <c r="AG328" s="151" t="s">
        <v>221</v>
      </c>
      <c r="AH328" s="146">
        <f t="shared" si="62"/>
        <v>0.25</v>
      </c>
      <c r="AI328" s="151" t="s">
        <v>222</v>
      </c>
      <c r="AJ328" s="146">
        <f t="shared" si="63"/>
        <v>0.15</v>
      </c>
      <c r="AK328" s="147">
        <f t="shared" si="64"/>
        <v>0.4</v>
      </c>
      <c r="AL328" s="152">
        <f>IFERROR(IF(AND(AF327="Probabilidad",AF328="Probabilidad"),(AL327-(+AL327*AK328)),IF(AND(AF327="Impacto",AF328="Probabilidad"),(AL326-(+AL326*AK328)),IF(AF328="Impacto",AL327,""))),"")</f>
        <v>7.7759999999999996E-2</v>
      </c>
      <c r="AM328" s="152">
        <f>IFERROR(IF(AND(AF327="Impacto",AF328="Impacto"),(AM327-(+AM327*AK328)),IF(AND(AF327="Probabilidad",AF328="Impacto"),(AM326-(+AM326*AK328)),IF(AF328="Probabilidad",AM327,""))),"")</f>
        <v>0.4</v>
      </c>
      <c r="AN328" s="153" t="s">
        <v>223</v>
      </c>
      <c r="AO328" s="153" t="s">
        <v>240</v>
      </c>
      <c r="AP328" s="153" t="s">
        <v>241</v>
      </c>
      <c r="AQ328" s="153" t="s">
        <v>226</v>
      </c>
      <c r="AR328" s="1031"/>
      <c r="AS328" s="1051"/>
      <c r="AT328" s="1051"/>
      <c r="AU328" s="1048"/>
      <c r="AV328" s="1051"/>
      <c r="AW328" s="1051"/>
      <c r="AX328" s="1048"/>
      <c r="AY328" s="1048"/>
      <c r="AZ328" s="1048"/>
      <c r="BA328" s="995"/>
      <c r="BB328" s="129"/>
      <c r="BC328" s="129"/>
      <c r="BD328" s="148" t="str">
        <f t="shared" si="65"/>
        <v/>
      </c>
      <c r="BE328" s="154"/>
      <c r="BF328" s="154"/>
      <c r="BG328" s="154"/>
      <c r="BH328" s="154"/>
      <c r="BI328" s="130"/>
      <c r="BJ328" s="130"/>
      <c r="BK328" s="130"/>
      <c r="BL328" s="130"/>
      <c r="BM328" s="155"/>
      <c r="BN328" s="155"/>
      <c r="BO328" s="155"/>
      <c r="BP328" s="155"/>
      <c r="BQ328" s="156" t="str">
        <f t="shared" si="66"/>
        <v/>
      </c>
      <c r="BR328" s="157" t="str">
        <f t="shared" si="42"/>
        <v/>
      </c>
      <c r="BS328" s="304" t="s">
        <v>1078</v>
      </c>
      <c r="BT328" s="131" t="s">
        <v>2838</v>
      </c>
      <c r="BU328" s="998"/>
      <c r="BV328" s="1072"/>
      <c r="BW328" s="1072"/>
      <c r="BX328" s="1072"/>
      <c r="BY328" s="1172"/>
      <c r="BZ328" s="1232"/>
    </row>
    <row r="329" spans="1:78" ht="145" x14ac:dyDescent="0.2">
      <c r="A329" s="1145"/>
      <c r="B329" s="1148"/>
      <c r="C329" s="1090"/>
      <c r="D329" s="1022"/>
      <c r="E329" s="1025"/>
      <c r="F329" s="1028"/>
      <c r="G329" s="1072"/>
      <c r="H329" s="1031"/>
      <c r="I329" s="995"/>
      <c r="J329" s="1034"/>
      <c r="K329" s="1031"/>
      <c r="L329" s="1039"/>
      <c r="M329" s="1070"/>
      <c r="N329" s="1039"/>
      <c r="O329" s="1039"/>
      <c r="P329" s="1072"/>
      <c r="Q329" s="1078"/>
      <c r="R329" s="995"/>
      <c r="S329" s="1057"/>
      <c r="T329" s="995"/>
      <c r="U329" s="1057"/>
      <c r="V329" s="995"/>
      <c r="W329" s="1057"/>
      <c r="X329" s="1060"/>
      <c r="Y329" s="1057"/>
      <c r="Z329" s="1057"/>
      <c r="AA329" s="1042"/>
      <c r="AB329" s="150">
        <v>5</v>
      </c>
      <c r="AC329" s="131" t="s">
        <v>1080</v>
      </c>
      <c r="AD329" s="131" t="s">
        <v>1081</v>
      </c>
      <c r="AE329" s="149" t="s">
        <v>1082</v>
      </c>
      <c r="AF329" s="145" t="str">
        <f t="shared" si="61"/>
        <v>Probabilidad</v>
      </c>
      <c r="AG329" s="151" t="s">
        <v>221</v>
      </c>
      <c r="AH329" s="146">
        <f t="shared" si="62"/>
        <v>0.25</v>
      </c>
      <c r="AI329" s="151" t="s">
        <v>222</v>
      </c>
      <c r="AJ329" s="146">
        <f t="shared" si="63"/>
        <v>0.15</v>
      </c>
      <c r="AK329" s="147">
        <f t="shared" si="64"/>
        <v>0.4</v>
      </c>
      <c r="AL329" s="152">
        <f>IFERROR(IF(AND(AF328="Probabilidad",AF329="Probabilidad"),(AL328-(+AL328*AK329)),IF(AND(AF328="Impacto",AF329="Probabilidad"),(AL327-(+AL327*AK329)),IF(AF329="Impacto",AL328,""))),"")</f>
        <v>4.6655999999999996E-2</v>
      </c>
      <c r="AM329" s="152">
        <f>IFERROR(IF(AND(AF328="Impacto",AF329="Impacto"),(AM328-(+AM328*AK329)),IF(AND(AF328="Probabilidad",AF329="Impacto"),(AM327-(+AM327*AK329)),IF(AF329="Probabilidad",AM328,""))),"")</f>
        <v>0.4</v>
      </c>
      <c r="AN329" s="153" t="s">
        <v>223</v>
      </c>
      <c r="AO329" s="153" t="s">
        <v>240</v>
      </c>
      <c r="AP329" s="153" t="s">
        <v>241</v>
      </c>
      <c r="AQ329" s="153" t="s">
        <v>226</v>
      </c>
      <c r="AR329" s="1031"/>
      <c r="AS329" s="1051"/>
      <c r="AT329" s="1051"/>
      <c r="AU329" s="1048"/>
      <c r="AV329" s="1051"/>
      <c r="AW329" s="1051"/>
      <c r="AX329" s="1048"/>
      <c r="AY329" s="1048"/>
      <c r="AZ329" s="1048"/>
      <c r="BA329" s="995"/>
      <c r="BB329" s="129"/>
      <c r="BC329" s="129"/>
      <c r="BD329" s="148" t="str">
        <f t="shared" si="65"/>
        <v/>
      </c>
      <c r="BE329" s="154"/>
      <c r="BF329" s="154"/>
      <c r="BG329" s="154"/>
      <c r="BH329" s="154"/>
      <c r="BI329" s="130"/>
      <c r="BJ329" s="130"/>
      <c r="BK329" s="130"/>
      <c r="BL329" s="130"/>
      <c r="BM329" s="155"/>
      <c r="BN329" s="155"/>
      <c r="BO329" s="155"/>
      <c r="BP329" s="155"/>
      <c r="BQ329" s="156" t="str">
        <f t="shared" si="66"/>
        <v/>
      </c>
      <c r="BR329" s="157" t="str">
        <f t="shared" si="42"/>
        <v/>
      </c>
      <c r="BS329" s="304" t="s">
        <v>1080</v>
      </c>
      <c r="BT329" s="149" t="s">
        <v>2839</v>
      </c>
      <c r="BU329" s="998"/>
      <c r="BV329" s="1072"/>
      <c r="BW329" s="1072"/>
      <c r="BX329" s="1072"/>
      <c r="BY329" s="1172"/>
      <c r="BZ329" s="1232"/>
    </row>
    <row r="330" spans="1:78" ht="17" thickBot="1" x14ac:dyDescent="0.25">
      <c r="A330" s="1145"/>
      <c r="B330" s="1148"/>
      <c r="C330" s="1090"/>
      <c r="D330" s="1023"/>
      <c r="E330" s="1026"/>
      <c r="F330" s="1029"/>
      <c r="G330" s="1073"/>
      <c r="H330" s="1032"/>
      <c r="I330" s="996"/>
      <c r="J330" s="1035"/>
      <c r="K330" s="1032"/>
      <c r="L330" s="1040"/>
      <c r="M330" s="1071"/>
      <c r="N330" s="1040"/>
      <c r="O330" s="1040"/>
      <c r="P330" s="1073"/>
      <c r="Q330" s="1079"/>
      <c r="R330" s="996"/>
      <c r="S330" s="1058"/>
      <c r="T330" s="996"/>
      <c r="U330" s="1058"/>
      <c r="V330" s="996"/>
      <c r="W330" s="1058"/>
      <c r="X330" s="1061"/>
      <c r="Y330" s="1058"/>
      <c r="Z330" s="1058"/>
      <c r="AA330" s="1043"/>
      <c r="AB330" s="162">
        <v>6</v>
      </c>
      <c r="AC330" s="160"/>
      <c r="AD330" s="160"/>
      <c r="AE330" s="160"/>
      <c r="AF330" s="98" t="str">
        <f t="shared" si="61"/>
        <v/>
      </c>
      <c r="AG330" s="163"/>
      <c r="AH330" s="161" t="str">
        <f t="shared" si="62"/>
        <v/>
      </c>
      <c r="AI330" s="163"/>
      <c r="AJ330" s="161" t="str">
        <f t="shared" si="63"/>
        <v/>
      </c>
      <c r="AK330" s="164" t="str">
        <f t="shared" si="64"/>
        <v/>
      </c>
      <c r="AL330" s="152" t="str">
        <f>IFERROR(IF(AND(AF329="Probabilidad",AF330="Probabilidad"),(AL329-(+AL329*AK330)),IF(AND(AF329="Impacto",AF330="Probabilidad"),(AL328-(+AL328*AK330)),IF(AF330="Impacto",AL329,""))),"")</f>
        <v/>
      </c>
      <c r="AM330" s="152" t="str">
        <f>IFERROR(IF(AND(AF329="Impacto",AF330="Impacto"),(AM329-(+AM329*AK330)),IF(AND(AF329="Probabilidad",AF330="Impacto"),(AM328-(+AM328*AK330)),IF(AF330="Probabilidad",AM329,""))),"")</f>
        <v/>
      </c>
      <c r="AN330" s="126"/>
      <c r="AO330" s="51"/>
      <c r="AP330" s="51"/>
      <c r="AQ330" s="51"/>
      <c r="AR330" s="1032"/>
      <c r="AS330" s="1052"/>
      <c r="AT330" s="1052"/>
      <c r="AU330" s="1049"/>
      <c r="AV330" s="1052"/>
      <c r="AW330" s="1052"/>
      <c r="AX330" s="1049"/>
      <c r="AY330" s="1049"/>
      <c r="AZ330" s="1049"/>
      <c r="BA330" s="996"/>
      <c r="BB330" s="165"/>
      <c r="BC330" s="165"/>
      <c r="BD330" s="159" t="str">
        <f t="shared" si="65"/>
        <v/>
      </c>
      <c r="BE330" s="166"/>
      <c r="BF330" s="166"/>
      <c r="BG330" s="166"/>
      <c r="BH330" s="166"/>
      <c r="BI330" s="167"/>
      <c r="BJ330" s="167"/>
      <c r="BK330" s="167"/>
      <c r="BL330" s="167"/>
      <c r="BM330" s="168"/>
      <c r="BN330" s="168"/>
      <c r="BO330" s="168"/>
      <c r="BP330" s="168"/>
      <c r="BQ330" s="169" t="str">
        <f t="shared" si="66"/>
        <v/>
      </c>
      <c r="BR330" s="170" t="str">
        <f t="shared" si="42"/>
        <v/>
      </c>
      <c r="BS330" s="711"/>
      <c r="BT330" s="160"/>
      <c r="BU330" s="999"/>
      <c r="BV330" s="1072"/>
      <c r="BW330" s="1072"/>
      <c r="BX330" s="1072"/>
      <c r="BY330" s="1173"/>
      <c r="BZ330" s="1560"/>
    </row>
    <row r="331" spans="1:78" ht="145" x14ac:dyDescent="0.2">
      <c r="A331" s="1145"/>
      <c r="B331" s="1148"/>
      <c r="C331" s="1090"/>
      <c r="D331" s="1021" t="s">
        <v>209</v>
      </c>
      <c r="E331" s="1024" t="s">
        <v>1064</v>
      </c>
      <c r="F331" s="1027">
        <v>2</v>
      </c>
      <c r="G331" s="1000" t="s">
        <v>1083</v>
      </c>
      <c r="H331" s="1030"/>
      <c r="I331" s="994"/>
      <c r="J331" s="1033" t="s">
        <v>1084</v>
      </c>
      <c r="K331" s="1030" t="s">
        <v>313</v>
      </c>
      <c r="L331" s="1000" t="s">
        <v>314</v>
      </c>
      <c r="M331" s="1069" t="s">
        <v>1085</v>
      </c>
      <c r="N331" s="1000"/>
      <c r="O331" s="1000"/>
      <c r="P331" s="1063" t="s">
        <v>1086</v>
      </c>
      <c r="Q331" s="1077">
        <v>0.85</v>
      </c>
      <c r="R331" s="994" t="s">
        <v>217</v>
      </c>
      <c r="S331" s="1056">
        <f>IF(R331="Muy Alta",100%,IF(R331="Alta",80%,IF(R331="Media",60%,IF(R331="Baja",40%,IF(R331="Muy Baja",20%,"")))))</f>
        <v>0.6</v>
      </c>
      <c r="T331" s="994"/>
      <c r="U331" s="1056" t="str">
        <f>IF(T331="Catastrófico",100%,IF(T331="Mayor",80%,IF(T331="Moderado",60%,IF(T331="Menor",40%,IF(T331="Leve",20%,"")))))</f>
        <v/>
      </c>
      <c r="V331" s="994" t="s">
        <v>218</v>
      </c>
      <c r="W331" s="1056">
        <f>IF(V331="Catastrófico",100%,IF(V331="Mayor",80%,IF(V331="Moderado",60%,IF(V331="Menor",40%,IF(V331="Leve",20%,"")))))</f>
        <v>0.6</v>
      </c>
      <c r="X331" s="1059" t="str">
        <f>IF(Y331=100%,"Catastrófico",IF(Y331=80%,"Mayor",IF(Y331=60%,"Moderado",IF(Y331=40%,"Menor",IF(Y331=20%,"Leve","")))))</f>
        <v>Moderado</v>
      </c>
      <c r="Y331" s="1056">
        <f>IF(AND(U331="",W331=""),"",MAX(U331,W331))</f>
        <v>0.6</v>
      </c>
      <c r="Z331" s="1056" t="str">
        <f>CONCATENATE(R331,X331)</f>
        <v>MediaModerado</v>
      </c>
      <c r="AA331" s="1047" t="str">
        <f>IF(Z331="Muy AltaLeve","Alto",IF(Z331="Muy AltaMenor","Alto",IF(Z331="Muy AltaModerado","Alto",IF(Z331="Muy AltaMayor","Alto",IF(Z331="Muy AltaCatastrófico","Extremo",IF(Z331="AltaLeve","Moderado",IF(Z331="AltaMenor","Moderado",IF(Z331="AltaModerado","Alto",IF(Z331="AltaMayor","Alto",IF(Z331="AltaCatastrófico","Extremo",IF(Z331="MediaLeve","Moderado",IF(Z331="MediaMenor","Moderado",IF(Z331="MediaModerado","Moderado",IF(Z331="MediaMayor","Alto",IF(Z331="MediaCatastrófico","Extremo",IF(Z331="BajaLeve","Bajo",IF(Z331="BajaMenor","Moderado",IF(Z331="BajaModerado","Moderado",IF(Z331="BajaMayor","Alto",IF(Z331="BajaCatastrófico","Extremo",IF(Z331="Muy BajaLeve","Bajo",IF(Z331="Muy BajaMenor","Bajo",IF(Z331="Muy BajaModerado","Moderado",IF(Z331="Muy BajaMayor","Alto",IF(Z331="Muy BajaCatastrófico","Extremo","")))))))))))))))))))))))))</f>
        <v>Moderado</v>
      </c>
      <c r="AB331" s="97">
        <v>1</v>
      </c>
      <c r="AC331" s="12" t="s">
        <v>1087</v>
      </c>
      <c r="AD331" s="12" t="s">
        <v>271</v>
      </c>
      <c r="AE331" s="12" t="s">
        <v>1088</v>
      </c>
      <c r="AF331" s="99" t="str">
        <f t="shared" si="61"/>
        <v>Probabilidad</v>
      </c>
      <c r="AG331" s="10" t="s">
        <v>221</v>
      </c>
      <c r="AH331" s="14">
        <f t="shared" si="62"/>
        <v>0.25</v>
      </c>
      <c r="AI331" s="10" t="s">
        <v>222</v>
      </c>
      <c r="AJ331" s="14">
        <f t="shared" si="63"/>
        <v>0.15</v>
      </c>
      <c r="AK331" s="101">
        <f t="shared" si="64"/>
        <v>0.4</v>
      </c>
      <c r="AL331" s="100">
        <f>IFERROR(IF(AF331="Probabilidad",(S331-(+S331*AK331)),IF(AF331="Impacto",S331,"")),"")</f>
        <v>0.36</v>
      </c>
      <c r="AM331" s="100">
        <f>IFERROR(IF(AF331="Impacto",(Y331-(+Y331*AK331)),IF(AF331="Probabilidad",Y331,"")),"")</f>
        <v>0.6</v>
      </c>
      <c r="AN331" s="50" t="s">
        <v>223</v>
      </c>
      <c r="AO331" s="50" t="s">
        <v>240</v>
      </c>
      <c r="AP331" s="50" t="s">
        <v>241</v>
      </c>
      <c r="AQ331" s="50" t="s">
        <v>226</v>
      </c>
      <c r="AR331" s="1062" t="s">
        <v>1089</v>
      </c>
      <c r="AS331" s="1050">
        <f>S331</f>
        <v>0.6</v>
      </c>
      <c r="AT331" s="1050">
        <f>IF(AL331="","",MIN(AL331:AL336))</f>
        <v>0.216</v>
      </c>
      <c r="AU331" s="1047" t="str">
        <f>IFERROR(IF(AT331="","",IF(AT331&lt;=0.2,"Muy Baja",IF(AT331&lt;=0.4,"Baja",IF(AT331&lt;=0.6,"Media",IF(AT331&lt;=0.8,"Alta","Muy Alta"))))),"")</f>
        <v>Baja</v>
      </c>
      <c r="AV331" s="1050">
        <f>Y331</f>
        <v>0.6</v>
      </c>
      <c r="AW331" s="1050">
        <f>IF(AM331="","",MIN(AM331:AM336))</f>
        <v>0.6</v>
      </c>
      <c r="AX331" s="1047" t="str">
        <f>IFERROR(IF(AW331="","",IF(AW331&lt;=0.2,"Leve",IF(AW331&lt;=0.4,"Menor",IF(AW331&lt;=0.6,"Moderado",IF(AW331&lt;=0.8,"Mayor","Catastrófico"))))),"")</f>
        <v>Moderado</v>
      </c>
      <c r="AY331" s="1047" t="str">
        <f>AA331</f>
        <v>Moderado</v>
      </c>
      <c r="AZ331" s="1047" t="str">
        <f>IFERROR(IF(OR(AND(AU331="Muy Baja",AX331="Leve"),AND(AU331="Muy Baja",AX331="Menor"),AND(AU331="Baja",AX331="Leve")),"Bajo",IF(OR(AND(AU331="Muy baja",AX331="Moderado"),AND(AU331="Baja",AX331="Menor"),AND(AU331="Baja",AX331="Moderado"),AND(AU331="Media",AX331="Leve"),AND(AU331="Media",AX331="Menor"),AND(AU331="Media",AX331="Moderado"),AND(AU331="Alta",AX331="Leve"),AND(AU331="Alta",AX331="Menor")),"Moderado",IF(OR(AND(AU331="Muy Baja",AX331="Mayor"),AND(AU331="Baja",AX331="Mayor"),AND(AU331="Media",AX331="Mayor"),AND(AU331="Alta",AX331="Moderado"),AND(AU331="Alta",AX331="Mayor"),AND(AU331="Muy Alta",AX331="Leve"),AND(AU331="Muy Alta",AX331="Menor"),AND(AU331="Muy Alta",AX331="Moderado"),AND(AU331="Muy Alta",AX331="Mayor")),"Alto",IF(OR(AND(AU331="Muy Baja",AX331="Catastrófico"),AND(AU331="Baja",AX331="Catastrófico"),AND(AU331="Media",AX331="Catastrófico"),AND(AU331="Alta",AX331="Catastrófico"),AND(AU331="Muy Alta",AX331="Catastrófico")),"Extremo","")))),"")</f>
        <v>Moderado</v>
      </c>
      <c r="BA331" s="994" t="s">
        <v>228</v>
      </c>
      <c r="BB331" s="285" t="s">
        <v>1090</v>
      </c>
      <c r="BC331" s="285" t="s">
        <v>1091</v>
      </c>
      <c r="BD331" s="103">
        <f t="shared" si="65"/>
        <v>2</v>
      </c>
      <c r="BE331" s="9"/>
      <c r="BF331" s="9">
        <v>1</v>
      </c>
      <c r="BG331" s="9"/>
      <c r="BH331" s="9">
        <v>1</v>
      </c>
      <c r="BI331" s="46" t="s">
        <v>1092</v>
      </c>
      <c r="BJ331" s="46" t="s">
        <v>1093</v>
      </c>
      <c r="BK331" s="668" t="s">
        <v>2842</v>
      </c>
      <c r="BL331" s="744" t="s">
        <v>2843</v>
      </c>
      <c r="BM331" s="745" t="s">
        <v>1392</v>
      </c>
      <c r="BN331" s="48">
        <v>1</v>
      </c>
      <c r="BO331" s="48"/>
      <c r="BP331" s="48"/>
      <c r="BQ331" s="104">
        <f t="shared" si="66"/>
        <v>1</v>
      </c>
      <c r="BR331" s="128">
        <f t="shared" si="42"/>
        <v>0.5</v>
      </c>
      <c r="BS331" s="710" t="s">
        <v>1087</v>
      </c>
      <c r="BT331" s="12" t="s">
        <v>2844</v>
      </c>
      <c r="BU331" s="1194" t="s">
        <v>2845</v>
      </c>
      <c r="BV331" s="1063" t="s">
        <v>2813</v>
      </c>
      <c r="BW331" s="1063" t="s">
        <v>2469</v>
      </c>
      <c r="BX331" s="1063" t="s">
        <v>2469</v>
      </c>
      <c r="BY331" s="1003" t="s">
        <v>2841</v>
      </c>
      <c r="BZ331" s="1559"/>
    </row>
    <row r="332" spans="1:78" ht="145" x14ac:dyDescent="0.2">
      <c r="A332" s="1145"/>
      <c r="B332" s="1148"/>
      <c r="C332" s="1090"/>
      <c r="D332" s="1022"/>
      <c r="E332" s="1025"/>
      <c r="F332" s="1028"/>
      <c r="G332" s="1039"/>
      <c r="H332" s="1031"/>
      <c r="I332" s="995"/>
      <c r="J332" s="1034"/>
      <c r="K332" s="1031"/>
      <c r="L332" s="1039"/>
      <c r="M332" s="1070"/>
      <c r="N332" s="1039"/>
      <c r="O332" s="1039"/>
      <c r="P332" s="1072"/>
      <c r="Q332" s="1078"/>
      <c r="R332" s="995"/>
      <c r="S332" s="1057"/>
      <c r="T332" s="995"/>
      <c r="U332" s="1057"/>
      <c r="V332" s="995"/>
      <c r="W332" s="1057"/>
      <c r="X332" s="1060"/>
      <c r="Y332" s="1057"/>
      <c r="Z332" s="1057"/>
      <c r="AA332" s="1048"/>
      <c r="AB332" s="150">
        <v>2</v>
      </c>
      <c r="AC332" s="149" t="s">
        <v>1078</v>
      </c>
      <c r="AD332" s="149" t="s">
        <v>1094</v>
      </c>
      <c r="AE332" s="149" t="s">
        <v>1095</v>
      </c>
      <c r="AF332" s="171" t="str">
        <f>IF(OR(AG332="Preventivo",AG332="Detectivo"),"Probabilidad",IF(AG332="Correctivo","Impacto",""))</f>
        <v>Probabilidad</v>
      </c>
      <c r="AG332" s="153" t="s">
        <v>221</v>
      </c>
      <c r="AH332" s="146">
        <f t="shared" si="62"/>
        <v>0.25</v>
      </c>
      <c r="AI332" s="153" t="s">
        <v>222</v>
      </c>
      <c r="AJ332" s="146">
        <f t="shared" si="63"/>
        <v>0.15</v>
      </c>
      <c r="AK332" s="147">
        <f t="shared" si="64"/>
        <v>0.4</v>
      </c>
      <c r="AL332" s="172">
        <f>IFERROR(IF(AND(AF331="Probabilidad",AF332="Probabilidad"),(AL331-(+AL331*AK332)),IF(AF332="Probabilidad",(S331-(+S331*AK332)),IF(AF332="Impacto",AL331,""))),"")</f>
        <v>0.216</v>
      </c>
      <c r="AM332" s="172">
        <f>IFERROR(IF(AND(AF331="Impacto",AF332="Impacto"),(AM331-(+AM331*AK332)),IF(AF332="Impacto",(Y331-(+Y331*AK332)),IF(AF332="Probabilidad",AM331,""))),"")</f>
        <v>0.6</v>
      </c>
      <c r="AN332" s="153" t="s">
        <v>223</v>
      </c>
      <c r="AO332" s="153" t="s">
        <v>240</v>
      </c>
      <c r="AP332" s="153" t="s">
        <v>241</v>
      </c>
      <c r="AQ332" s="153" t="s">
        <v>226</v>
      </c>
      <c r="AR332" s="1031"/>
      <c r="AS332" s="1051"/>
      <c r="AT332" s="1051"/>
      <c r="AU332" s="1048"/>
      <c r="AV332" s="1051"/>
      <c r="AW332" s="1051"/>
      <c r="AX332" s="1048"/>
      <c r="AY332" s="1048"/>
      <c r="AZ332" s="1048"/>
      <c r="BA332" s="995"/>
      <c r="BB332" s="130"/>
      <c r="BC332" s="130"/>
      <c r="BD332" s="173" t="str">
        <f t="shared" si="65"/>
        <v/>
      </c>
      <c r="BE332" s="149"/>
      <c r="BF332" s="149"/>
      <c r="BG332" s="149"/>
      <c r="BH332" s="149"/>
      <c r="BI332" s="130"/>
      <c r="BJ332" s="130"/>
      <c r="BK332" s="130"/>
      <c r="BL332" s="130"/>
      <c r="BM332" s="155"/>
      <c r="BN332" s="155"/>
      <c r="BO332" s="155"/>
      <c r="BP332" s="155"/>
      <c r="BQ332" s="156" t="str">
        <f t="shared" si="66"/>
        <v/>
      </c>
      <c r="BR332" s="157" t="str">
        <f t="shared" si="42"/>
        <v/>
      </c>
      <c r="BS332" s="304" t="s">
        <v>1078</v>
      </c>
      <c r="BT332" s="131" t="s">
        <v>2838</v>
      </c>
      <c r="BU332" s="1195"/>
      <c r="BV332" s="1072"/>
      <c r="BW332" s="1072"/>
      <c r="BX332" s="1072"/>
      <c r="BY332" s="1527"/>
      <c r="BZ332" s="1241"/>
    </row>
    <row r="333" spans="1:78" ht="16" x14ac:dyDescent="0.2">
      <c r="A333" s="1145"/>
      <c r="B333" s="1148"/>
      <c r="C333" s="1090"/>
      <c r="D333" s="1022"/>
      <c r="E333" s="1025"/>
      <c r="F333" s="1028"/>
      <c r="G333" s="1039"/>
      <c r="H333" s="1031"/>
      <c r="I333" s="995"/>
      <c r="J333" s="1034"/>
      <c r="K333" s="1031"/>
      <c r="L333" s="1039"/>
      <c r="M333" s="1070"/>
      <c r="N333" s="1039"/>
      <c r="O333" s="1039"/>
      <c r="P333" s="1072"/>
      <c r="Q333" s="1078"/>
      <c r="R333" s="995"/>
      <c r="S333" s="1057"/>
      <c r="T333" s="995"/>
      <c r="U333" s="1057"/>
      <c r="V333" s="995"/>
      <c r="W333" s="1057"/>
      <c r="X333" s="1060"/>
      <c r="Y333" s="1057"/>
      <c r="Z333" s="1057"/>
      <c r="AA333" s="1048"/>
      <c r="AB333" s="150">
        <v>3</v>
      </c>
      <c r="AC333" s="131"/>
      <c r="AD333" s="131"/>
      <c r="AE333" s="149"/>
      <c r="AF333" s="145" t="str">
        <f>IF(OR(AG333="Preventivo",AG333="Detectivo"),"Probabilidad",IF(AG333="Correctivo","Impacto",""))</f>
        <v/>
      </c>
      <c r="AG333" s="151"/>
      <c r="AH333" s="146" t="str">
        <f t="shared" si="62"/>
        <v/>
      </c>
      <c r="AI333" s="151"/>
      <c r="AJ333" s="146" t="str">
        <f t="shared" si="63"/>
        <v/>
      </c>
      <c r="AK333" s="147" t="str">
        <f t="shared" si="64"/>
        <v/>
      </c>
      <c r="AL333" s="152" t="str">
        <f>IFERROR(IF(AND(AF332="Probabilidad",AF333="Probabilidad"),(AL332-(+AL332*AK333)),IF(AND(AF332="Impacto",AF333="Probabilidad"),(AL331-(+AL331*AK333)),IF(AF333="Impacto",AL332,""))),"")</f>
        <v/>
      </c>
      <c r="AM333" s="152" t="str">
        <f>IFERROR(IF(AND(AF332="Impacto",AF333="Impacto"),(AM332-(+AM332*AK333)),IF(AND(AF332="Probabilidad",AF333="Impacto"),(AM331-(+AM331*AK333)),IF(AF333="Probabilidad",AM332,""))),"")</f>
        <v/>
      </c>
      <c r="AN333" s="153"/>
      <c r="AO333" s="153"/>
      <c r="AP333" s="153"/>
      <c r="AQ333" s="153"/>
      <c r="AR333" s="1031"/>
      <c r="AS333" s="1051"/>
      <c r="AT333" s="1051"/>
      <c r="AU333" s="1048"/>
      <c r="AV333" s="1051"/>
      <c r="AW333" s="1051"/>
      <c r="AX333" s="1048"/>
      <c r="AY333" s="1048"/>
      <c r="AZ333" s="1048"/>
      <c r="BA333" s="995"/>
      <c r="BB333" s="130"/>
      <c r="BC333" s="130"/>
      <c r="BD333" s="173" t="str">
        <f t="shared" si="65"/>
        <v/>
      </c>
      <c r="BE333" s="149"/>
      <c r="BF333" s="149"/>
      <c r="BG333" s="149"/>
      <c r="BH333" s="149"/>
      <c r="BI333" s="130"/>
      <c r="BJ333" s="130"/>
      <c r="BK333" s="130"/>
      <c r="BL333" s="130"/>
      <c r="BM333" s="155"/>
      <c r="BN333" s="155"/>
      <c r="BO333" s="155"/>
      <c r="BP333" s="155"/>
      <c r="BQ333" s="156" t="str">
        <f t="shared" si="66"/>
        <v/>
      </c>
      <c r="BR333" s="157" t="str">
        <f t="shared" ref="BR333:BR348" si="67">IF(ISERROR(BQ333/BD333),"",(BQ333/BD333))</f>
        <v/>
      </c>
      <c r="BS333" s="304"/>
      <c r="BT333" s="149"/>
      <c r="BU333" s="1195"/>
      <c r="BV333" s="1072"/>
      <c r="BW333" s="1072"/>
      <c r="BX333" s="1072"/>
      <c r="BY333" s="1527"/>
      <c r="BZ333" s="1241"/>
    </row>
    <row r="334" spans="1:78" ht="16" x14ac:dyDescent="0.2">
      <c r="A334" s="1145"/>
      <c r="B334" s="1148"/>
      <c r="C334" s="1090"/>
      <c r="D334" s="1022"/>
      <c r="E334" s="1025"/>
      <c r="F334" s="1028"/>
      <c r="G334" s="1039"/>
      <c r="H334" s="1031"/>
      <c r="I334" s="995"/>
      <c r="J334" s="1034"/>
      <c r="K334" s="1031"/>
      <c r="L334" s="1039"/>
      <c r="M334" s="1070"/>
      <c r="N334" s="1039"/>
      <c r="O334" s="1039"/>
      <c r="P334" s="1072"/>
      <c r="Q334" s="1078"/>
      <c r="R334" s="995"/>
      <c r="S334" s="1057"/>
      <c r="T334" s="995"/>
      <c r="U334" s="1057"/>
      <c r="V334" s="995"/>
      <c r="W334" s="1057"/>
      <c r="X334" s="1060"/>
      <c r="Y334" s="1057"/>
      <c r="Z334" s="1057"/>
      <c r="AA334" s="1048"/>
      <c r="AB334" s="150">
        <v>4</v>
      </c>
      <c r="AC334" s="149"/>
      <c r="AD334" s="149"/>
      <c r="AE334" s="149"/>
      <c r="AF334" s="145" t="str">
        <f t="shared" si="61"/>
        <v/>
      </c>
      <c r="AG334" s="151"/>
      <c r="AH334" s="146" t="str">
        <f t="shared" si="62"/>
        <v/>
      </c>
      <c r="AI334" s="151"/>
      <c r="AJ334" s="146" t="str">
        <f t="shared" si="63"/>
        <v/>
      </c>
      <c r="AK334" s="147" t="str">
        <f t="shared" si="64"/>
        <v/>
      </c>
      <c r="AL334" s="152" t="str">
        <f>IFERROR(IF(AND(AF333="Probabilidad",AF334="Probabilidad"),(AL333-(+AL333*AK334)),IF(AND(AF333="Impacto",AF334="Probabilidad"),(AL332-(+AL332*AK334)),IF(AF334="Impacto",AL333,""))),"")</f>
        <v/>
      </c>
      <c r="AM334" s="152" t="str">
        <f>IFERROR(IF(AND(AF333="Impacto",AF334="Impacto"),(AM333-(+AM333*AK334)),IF(AND(AF333="Probabilidad",AF334="Impacto"),(AM332-(+AM332*AK334)),IF(AF334="Probabilidad",AM333,""))),"")</f>
        <v/>
      </c>
      <c r="AN334" s="153"/>
      <c r="AO334" s="153"/>
      <c r="AP334" s="153"/>
      <c r="AQ334" s="153"/>
      <c r="AR334" s="1031"/>
      <c r="AS334" s="1051"/>
      <c r="AT334" s="1051"/>
      <c r="AU334" s="1048"/>
      <c r="AV334" s="1051"/>
      <c r="AW334" s="1051"/>
      <c r="AX334" s="1048"/>
      <c r="AY334" s="1048"/>
      <c r="AZ334" s="1048"/>
      <c r="BA334" s="995"/>
      <c r="BB334" s="130"/>
      <c r="BC334" s="130"/>
      <c r="BD334" s="173" t="str">
        <f t="shared" si="65"/>
        <v/>
      </c>
      <c r="BE334" s="149"/>
      <c r="BF334" s="149"/>
      <c r="BG334" s="149"/>
      <c r="BH334" s="149"/>
      <c r="BI334" s="130"/>
      <c r="BJ334" s="130"/>
      <c r="BK334" s="130"/>
      <c r="BL334" s="130"/>
      <c r="BM334" s="155"/>
      <c r="BN334" s="155"/>
      <c r="BO334" s="155"/>
      <c r="BP334" s="155"/>
      <c r="BQ334" s="156" t="str">
        <f t="shared" si="66"/>
        <v/>
      </c>
      <c r="BR334" s="157" t="str">
        <f t="shared" si="67"/>
        <v/>
      </c>
      <c r="BS334" s="304"/>
      <c r="BT334" s="149"/>
      <c r="BU334" s="1195"/>
      <c r="BV334" s="1072"/>
      <c r="BW334" s="1072"/>
      <c r="BX334" s="1072"/>
      <c r="BY334" s="1527"/>
      <c r="BZ334" s="1241"/>
    </row>
    <row r="335" spans="1:78" ht="16" x14ac:dyDescent="0.2">
      <c r="A335" s="1145"/>
      <c r="B335" s="1148"/>
      <c r="C335" s="1090"/>
      <c r="D335" s="1022"/>
      <c r="E335" s="1025"/>
      <c r="F335" s="1028"/>
      <c r="G335" s="1039"/>
      <c r="H335" s="1031"/>
      <c r="I335" s="995"/>
      <c r="J335" s="1034"/>
      <c r="K335" s="1031"/>
      <c r="L335" s="1039"/>
      <c r="M335" s="1070"/>
      <c r="N335" s="1039"/>
      <c r="O335" s="1039"/>
      <c r="P335" s="1072"/>
      <c r="Q335" s="1078"/>
      <c r="R335" s="995"/>
      <c r="S335" s="1057"/>
      <c r="T335" s="995"/>
      <c r="U335" s="1057"/>
      <c r="V335" s="995"/>
      <c r="W335" s="1057"/>
      <c r="X335" s="1060"/>
      <c r="Y335" s="1057"/>
      <c r="Z335" s="1057"/>
      <c r="AA335" s="1048"/>
      <c r="AB335" s="150">
        <v>5</v>
      </c>
      <c r="AC335" s="174"/>
      <c r="AD335" s="174"/>
      <c r="AE335" s="149"/>
      <c r="AF335" s="145" t="str">
        <f t="shared" si="61"/>
        <v/>
      </c>
      <c r="AG335" s="151"/>
      <c r="AH335" s="146" t="str">
        <f t="shared" si="62"/>
        <v/>
      </c>
      <c r="AI335" s="151"/>
      <c r="AJ335" s="146" t="str">
        <f t="shared" si="63"/>
        <v/>
      </c>
      <c r="AK335" s="147" t="str">
        <f t="shared" si="64"/>
        <v/>
      </c>
      <c r="AL335" s="152" t="str">
        <f>IFERROR(IF(AND(AF334="Probabilidad",AF335="Probabilidad"),(AL334-(+AL334*AK335)),IF(AND(AF334="Impacto",AF335="Probabilidad"),(AL333-(+AL333*AK335)),IF(AF335="Impacto",AL334,""))),"")</f>
        <v/>
      </c>
      <c r="AM335" s="152" t="str">
        <f>IFERROR(IF(AND(AF334="Impacto",AF335="Impacto"),(AM334-(+AM334*AK335)),IF(AND(AF334="Probabilidad",AF335="Impacto"),(AM333-(+AM333*AK335)),IF(AF335="Probabilidad",AM334,""))),"")</f>
        <v/>
      </c>
      <c r="AN335" s="153"/>
      <c r="AO335" s="153"/>
      <c r="AP335" s="153"/>
      <c r="AQ335" s="153"/>
      <c r="AR335" s="1031"/>
      <c r="AS335" s="1051"/>
      <c r="AT335" s="1051"/>
      <c r="AU335" s="1048"/>
      <c r="AV335" s="1051"/>
      <c r="AW335" s="1051"/>
      <c r="AX335" s="1048"/>
      <c r="AY335" s="1048"/>
      <c r="AZ335" s="1048"/>
      <c r="BA335" s="995"/>
      <c r="BB335" s="130"/>
      <c r="BC335" s="130"/>
      <c r="BD335" s="173" t="str">
        <f t="shared" si="65"/>
        <v/>
      </c>
      <c r="BE335" s="149"/>
      <c r="BF335" s="149"/>
      <c r="BG335" s="149"/>
      <c r="BH335" s="149"/>
      <c r="BI335" s="130"/>
      <c r="BJ335" s="130"/>
      <c r="BK335" s="130"/>
      <c r="BL335" s="130"/>
      <c r="BM335" s="155"/>
      <c r="BN335" s="155"/>
      <c r="BO335" s="155"/>
      <c r="BP335" s="155"/>
      <c r="BQ335" s="156" t="str">
        <f t="shared" si="66"/>
        <v/>
      </c>
      <c r="BR335" s="157" t="str">
        <f t="shared" si="67"/>
        <v/>
      </c>
      <c r="BS335" s="304"/>
      <c r="BT335" s="149"/>
      <c r="BU335" s="1195"/>
      <c r="BV335" s="1072"/>
      <c r="BW335" s="1072"/>
      <c r="BX335" s="1072"/>
      <c r="BY335" s="1527"/>
      <c r="BZ335" s="1241"/>
    </row>
    <row r="336" spans="1:78" ht="17" thickBot="1" x14ac:dyDescent="0.25">
      <c r="A336" s="1146"/>
      <c r="B336" s="1149"/>
      <c r="C336" s="1091"/>
      <c r="D336" s="1156"/>
      <c r="E336" s="1157"/>
      <c r="F336" s="1158"/>
      <c r="G336" s="1159"/>
      <c r="H336" s="1160"/>
      <c r="I336" s="1161"/>
      <c r="J336" s="1162"/>
      <c r="K336" s="1160"/>
      <c r="L336" s="1159"/>
      <c r="M336" s="1164"/>
      <c r="N336" s="1159"/>
      <c r="O336" s="1159"/>
      <c r="P336" s="1165"/>
      <c r="Q336" s="1166"/>
      <c r="R336" s="1161"/>
      <c r="S336" s="1167"/>
      <c r="T336" s="1161"/>
      <c r="U336" s="1167"/>
      <c r="V336" s="1161"/>
      <c r="W336" s="1167"/>
      <c r="X336" s="1170"/>
      <c r="Y336" s="1167"/>
      <c r="Z336" s="1167"/>
      <c r="AA336" s="1171"/>
      <c r="AB336" s="256">
        <v>6</v>
      </c>
      <c r="AC336" s="254"/>
      <c r="AD336" s="254"/>
      <c r="AE336" s="254"/>
      <c r="AF336" s="257" t="str">
        <f t="shared" si="61"/>
        <v/>
      </c>
      <c r="AG336" s="258"/>
      <c r="AH336" s="255" t="str">
        <f t="shared" si="62"/>
        <v/>
      </c>
      <c r="AI336" s="258"/>
      <c r="AJ336" s="255" t="str">
        <f t="shared" si="63"/>
        <v/>
      </c>
      <c r="AK336" s="259" t="str">
        <f t="shared" si="64"/>
        <v/>
      </c>
      <c r="AL336" s="260" t="str">
        <f>IFERROR(IF(AND(AF335="Probabilidad",AF336="Probabilidad"),(AL335-(+AL335*AK336)),IF(AND(AF335="Impacto",AF336="Probabilidad"),(AL334-(+AL334*AK336)),IF(AF336="Impacto",AL335,""))),"")</f>
        <v/>
      </c>
      <c r="AM336" s="260" t="str">
        <f>IFERROR(IF(AND(AF335="Impacto",AF336="Impacto"),(AM335-(+AM335*AK336)),IF(AND(AF335="Probabilidad",AF336="Impacto"),(AM334-(+AM334*AK336)),IF(AF336="Probabilidad",AM335,""))),"")</f>
        <v/>
      </c>
      <c r="AN336" s="261"/>
      <c r="AO336" s="261"/>
      <c r="AP336" s="261"/>
      <c r="AQ336" s="261"/>
      <c r="AR336" s="1160"/>
      <c r="AS336" s="1183"/>
      <c r="AT336" s="1183"/>
      <c r="AU336" s="1171"/>
      <c r="AV336" s="1183"/>
      <c r="AW336" s="1183"/>
      <c r="AX336" s="1171"/>
      <c r="AY336" s="1171"/>
      <c r="AZ336" s="1171"/>
      <c r="BA336" s="1161"/>
      <c r="BB336" s="262"/>
      <c r="BC336" s="262"/>
      <c r="BD336" s="263" t="str">
        <f t="shared" si="65"/>
        <v/>
      </c>
      <c r="BE336" s="254"/>
      <c r="BF336" s="254"/>
      <c r="BG336" s="254"/>
      <c r="BH336" s="254"/>
      <c r="BI336" s="262"/>
      <c r="BJ336" s="262"/>
      <c r="BK336" s="262"/>
      <c r="BL336" s="262"/>
      <c r="BM336" s="264"/>
      <c r="BN336" s="264"/>
      <c r="BO336" s="264"/>
      <c r="BP336" s="264"/>
      <c r="BQ336" s="265" t="str">
        <f t="shared" si="66"/>
        <v/>
      </c>
      <c r="BR336" s="266" t="str">
        <f t="shared" si="67"/>
        <v/>
      </c>
      <c r="BS336" s="712"/>
      <c r="BT336" s="160"/>
      <c r="BU336" s="1196"/>
      <c r="BV336" s="1072"/>
      <c r="BW336" s="1072"/>
      <c r="BX336" s="1072"/>
      <c r="BY336" s="1556"/>
      <c r="BZ336" s="1287"/>
    </row>
    <row r="337" spans="1:78" ht="109.5" customHeight="1" x14ac:dyDescent="0.2">
      <c r="A337" s="1144" t="s">
        <v>1096</v>
      </c>
      <c r="B337" s="1147" t="s">
        <v>207</v>
      </c>
      <c r="C337" s="1089" t="s">
        <v>1097</v>
      </c>
      <c r="D337" s="1021" t="s">
        <v>209</v>
      </c>
      <c r="E337" s="1024" t="s">
        <v>1098</v>
      </c>
      <c r="F337" s="1027">
        <v>1</v>
      </c>
      <c r="G337" s="1063" t="s">
        <v>1099</v>
      </c>
      <c r="H337" s="1030"/>
      <c r="I337" s="994"/>
      <c r="J337" s="1190" t="s">
        <v>1100</v>
      </c>
      <c r="K337" s="1036" t="s">
        <v>313</v>
      </c>
      <c r="L337" s="1000" t="s">
        <v>214</v>
      </c>
      <c r="M337" s="1179" t="s">
        <v>1101</v>
      </c>
      <c r="N337" s="1000"/>
      <c r="O337" s="1000"/>
      <c r="P337" s="1191" t="s">
        <v>1102</v>
      </c>
      <c r="Q337" s="1077">
        <v>1</v>
      </c>
      <c r="R337" s="994" t="s">
        <v>217</v>
      </c>
      <c r="S337" s="1056">
        <f>IF(R337="Muy Alta",100%,IF(R337="Alta",80%,IF(R337="Media",60%,IF(R337="Baja",40%,IF(R337="Muy Baja",20%,"")))))</f>
        <v>0.6</v>
      </c>
      <c r="T337" s="994"/>
      <c r="U337" s="1056" t="str">
        <f>IF(T337="Catastrófico",100%,IF(T337="Mayor",80%,IF(T337="Moderado",60%,IF(T337="Menor",40%,IF(T337="Leve",20%,"")))))</f>
        <v/>
      </c>
      <c r="V337" s="994" t="s">
        <v>317</v>
      </c>
      <c r="W337" s="1056">
        <f>IF(V337="Catastrófico",100%,IF(V337="Mayor",80%,IF(V337="Moderado",60%,IF(V337="Menor",40%,IF(V337="Leve",20%,"")))))</f>
        <v>0.2</v>
      </c>
      <c r="X337" s="1059" t="str">
        <f>IF(Y337=100%,"Catastrófico",IF(Y337=80%,"Mayor",IF(Y337=60%,"Moderado",IF(Y337=40%,"Menor",IF(Y337=20%,"Leve","")))))</f>
        <v>Leve</v>
      </c>
      <c r="Y337" s="1056">
        <f>IF(AND(U337="",W337=""),"",MAX(U337,W337))</f>
        <v>0.2</v>
      </c>
      <c r="Z337" s="1056" t="str">
        <f>CONCATENATE(R337,X337)</f>
        <v>MediaLeve</v>
      </c>
      <c r="AA337" s="1041" t="str">
        <f>IF(Z337="Muy AltaLeve","Alto",IF(Z337="Muy AltaMenor","Alto",IF(Z337="Muy AltaModerado","Alto",IF(Z337="Muy AltaMayor","Alto",IF(Z337="Muy AltaCatastrófico","Extremo",IF(Z337="AltaLeve","Moderado",IF(Z337="AltaMenor","Moderado",IF(Z337="AltaModerado","Alto",IF(Z337="AltaMayor","Alto",IF(Z337="AltaCatastrófico","Extremo",IF(Z337="MediaLeve","Moderado",IF(Z337="MediaMenor","Moderado",IF(Z337="MediaModerado","Moderado",IF(Z337="MediaMayor","Alto",IF(Z337="MediaCatastrófico","Extremo",IF(Z337="BajaLeve","Bajo",IF(Z337="BajaMenor","Moderado",IF(Z337="BajaModerado","Moderado",IF(Z337="BajaMayor","Alto",IF(Z337="BajaCatastrófico","Extremo",IF(Z337="Muy BajaLeve","Bajo",IF(Z337="Muy BajaMenor","Bajo",IF(Z337="Muy BajaModerado","Moderado",IF(Z337="Muy BajaMayor","Alto",IF(Z337="Muy BajaCatastrófico","Extremo","")))))))))))))))))))))))))</f>
        <v>Moderado</v>
      </c>
      <c r="AB337" s="97">
        <v>1</v>
      </c>
      <c r="AC337" s="9" t="s">
        <v>1103</v>
      </c>
      <c r="AD337" s="9" t="s">
        <v>1104</v>
      </c>
      <c r="AE337" s="287" t="s">
        <v>1105</v>
      </c>
      <c r="AF337" s="145" t="str">
        <f t="shared" si="61"/>
        <v>Probabilidad</v>
      </c>
      <c r="AG337" s="10" t="s">
        <v>281</v>
      </c>
      <c r="AH337" s="146">
        <f t="shared" si="62"/>
        <v>0.15</v>
      </c>
      <c r="AI337" s="10" t="s">
        <v>222</v>
      </c>
      <c r="AJ337" s="146">
        <f t="shared" si="63"/>
        <v>0.15</v>
      </c>
      <c r="AK337" s="147">
        <f t="shared" si="64"/>
        <v>0.3</v>
      </c>
      <c r="AL337" s="100">
        <f>IFERROR(IF(AF337="Probabilidad",(S337-(+S337*AK337)),IF(AF337="Impacto",S337,"")),"")</f>
        <v>0.42</v>
      </c>
      <c r="AM337" s="100">
        <f>IFERROR(IF(AF337="Impacto",(Y337-(+Y337*AK337)),IF(AF337="Probabilidad",Y337,"")),"")</f>
        <v>0.2</v>
      </c>
      <c r="AN337" s="50" t="s">
        <v>223</v>
      </c>
      <c r="AO337" s="50" t="s">
        <v>240</v>
      </c>
      <c r="AP337" s="50" t="s">
        <v>225</v>
      </c>
      <c r="AQ337" s="50" t="s">
        <v>226</v>
      </c>
      <c r="AR337" s="1062" t="s">
        <v>1106</v>
      </c>
      <c r="AS337" s="1050">
        <f>S337</f>
        <v>0.6</v>
      </c>
      <c r="AT337" s="1050">
        <f>IF(AL337="","",MIN(AL337:AL342))</f>
        <v>0.252</v>
      </c>
      <c r="AU337" s="1047" t="str">
        <f>IFERROR(IF(AT337="","",IF(AT337&lt;=0.2,"Muy Baja",IF(AT337&lt;=0.4,"Baja",IF(AT337&lt;=0.6,"Media",IF(AT337&lt;=0.8,"Alta","Muy Alta"))))),"")</f>
        <v>Baja</v>
      </c>
      <c r="AV337" s="1050">
        <f>Y337</f>
        <v>0.2</v>
      </c>
      <c r="AW337" s="1050">
        <f>IF(AM337="","",MIN(AM337:AM342))</f>
        <v>0.2</v>
      </c>
      <c r="AX337" s="1047" t="str">
        <f>IFERROR(IF(AW337="","",IF(AW337&lt;=0.2,"Leve",IF(AW337&lt;=0.4,"Menor",IF(AW337&lt;=0.6,"Moderado",IF(AW337&lt;=0.8,"Mayor","Catastrófico"))))),"")</f>
        <v>Leve</v>
      </c>
      <c r="AY337" s="1047" t="str">
        <f>AA337</f>
        <v>Moderado</v>
      </c>
      <c r="AZ337" s="1047" t="str">
        <f>IFERROR(IF(OR(AND(AU337="Muy Baja",AX337="Leve"),AND(AU337="Muy Baja",AX337="Menor"),AND(AU337="Baja",AX337="Leve")),"Bajo",IF(OR(AND(AU337="Muy baja",AX337="Moderado"),AND(AU337="Baja",AX337="Menor"),AND(AU337="Baja",AX337="Moderado"),AND(AU337="Media",AX337="Leve"),AND(AU337="Media",AX337="Menor"),AND(AU337="Media",AX337="Moderado"),AND(AU337="Alta",AX337="Leve"),AND(AU337="Alta",AX337="Menor")),"Moderado",IF(OR(AND(AU337="Muy Baja",AX337="Mayor"),AND(AU337="Baja",AX337="Mayor"),AND(AU337="Media",AX337="Mayor"),AND(AU337="Alta",AX337="Moderado"),AND(AU337="Alta",AX337="Mayor"),AND(AU337="Muy Alta",AX337="Leve"),AND(AU337="Muy Alta",AX337="Menor"),AND(AU337="Muy Alta",AX337="Moderado"),AND(AU337="Muy Alta",AX337="Mayor")),"Alto",IF(OR(AND(AU337="Muy Baja",AX337="Catastrófico"),AND(AU337="Baja",AX337="Catastrófico"),AND(AU337="Media",AX337="Catastrófico"),AND(AU337="Alta",AX337="Catastrófico"),AND(AU337="Muy Alta",AX337="Catastrófico")),"Extremo","")))),"")</f>
        <v>Bajo</v>
      </c>
      <c r="BA337" s="994" t="s">
        <v>255</v>
      </c>
      <c r="BB337" s="216"/>
      <c r="BC337" s="216"/>
      <c r="BD337" s="102" t="str">
        <f>IF(SUM(BE337:BH337)=0,"",SUM(BE337:BH337))</f>
        <v/>
      </c>
      <c r="BE337" s="49"/>
      <c r="BF337" s="49"/>
      <c r="BG337" s="49"/>
      <c r="BH337" s="49"/>
      <c r="BI337" s="46"/>
      <c r="BJ337" s="46"/>
      <c r="BK337" s="46"/>
      <c r="BL337" s="46"/>
      <c r="BM337" s="48"/>
      <c r="BN337" s="48"/>
      <c r="BO337" s="48"/>
      <c r="BP337" s="48"/>
      <c r="BQ337" s="104" t="str">
        <f>IF(SUM(BM337:BP337)=0,"",SUM(BM337:BP337))</f>
        <v/>
      </c>
      <c r="BR337" s="128" t="str">
        <f t="shared" si="67"/>
        <v/>
      </c>
      <c r="BS337" s="710" t="s">
        <v>1103</v>
      </c>
      <c r="BT337" s="28" t="s">
        <v>2850</v>
      </c>
      <c r="BU337" s="1197" t="s">
        <v>2852</v>
      </c>
      <c r="BV337" s="1198" t="s">
        <v>2813</v>
      </c>
      <c r="BW337" s="1198" t="s">
        <v>2469</v>
      </c>
      <c r="BX337" s="1198" t="s">
        <v>2469</v>
      </c>
      <c r="BY337" s="1066" t="s">
        <v>2853</v>
      </c>
      <c r="BZ337" s="1066"/>
    </row>
    <row r="338" spans="1:78" ht="109.5" customHeight="1" x14ac:dyDescent="0.2">
      <c r="A338" s="1145"/>
      <c r="B338" s="1148"/>
      <c r="C338" s="1090"/>
      <c r="D338" s="1022"/>
      <c r="E338" s="1025"/>
      <c r="F338" s="1028"/>
      <c r="G338" s="1072"/>
      <c r="H338" s="1031"/>
      <c r="I338" s="995"/>
      <c r="J338" s="1034"/>
      <c r="K338" s="1037"/>
      <c r="L338" s="1039"/>
      <c r="M338" s="1070"/>
      <c r="N338" s="1039"/>
      <c r="O338" s="1039"/>
      <c r="P338" s="1192"/>
      <c r="Q338" s="1078"/>
      <c r="R338" s="995"/>
      <c r="S338" s="1057"/>
      <c r="T338" s="995"/>
      <c r="U338" s="1057"/>
      <c r="V338" s="995"/>
      <c r="W338" s="1057"/>
      <c r="X338" s="1060"/>
      <c r="Y338" s="1057"/>
      <c r="Z338" s="1057"/>
      <c r="AA338" s="1042"/>
      <c r="AB338" s="150">
        <v>2</v>
      </c>
      <c r="AC338" s="131" t="s">
        <v>1107</v>
      </c>
      <c r="AD338" s="131" t="s">
        <v>277</v>
      </c>
      <c r="AE338" s="286" t="s">
        <v>1108</v>
      </c>
      <c r="AF338" s="145" t="str">
        <f t="shared" si="61"/>
        <v>Probabilidad</v>
      </c>
      <c r="AG338" s="151" t="s">
        <v>221</v>
      </c>
      <c r="AH338" s="146">
        <f t="shared" si="62"/>
        <v>0.25</v>
      </c>
      <c r="AI338" s="151" t="s">
        <v>222</v>
      </c>
      <c r="AJ338" s="146">
        <f t="shared" si="63"/>
        <v>0.15</v>
      </c>
      <c r="AK338" s="147">
        <f t="shared" si="64"/>
        <v>0.4</v>
      </c>
      <c r="AL338" s="152">
        <f>IFERROR(IF(AND(AF337="Probabilidad",AF338="Probabilidad"),(AL337-(+AL337*AK338)),IF(AF338="Probabilidad",(S337-(+S337*AK338)),IF(AF338="Impacto",AL337,""))),"")</f>
        <v>0.252</v>
      </c>
      <c r="AM338" s="152">
        <f>IFERROR(IF(AND(AF337="Impacto",AF338="Impacto"),(AM337-(+AM337*AK338)),IF(AF338="Impacto",(Y337-(+Y337*AK338)),IF(AF338="Probabilidad",AM337,""))),"")</f>
        <v>0.2</v>
      </c>
      <c r="AN338" s="153" t="s">
        <v>223</v>
      </c>
      <c r="AO338" s="153" t="s">
        <v>224</v>
      </c>
      <c r="AP338" s="153" t="s">
        <v>225</v>
      </c>
      <c r="AQ338" s="153" t="s">
        <v>226</v>
      </c>
      <c r="AR338" s="1031"/>
      <c r="AS338" s="1051"/>
      <c r="AT338" s="1051"/>
      <c r="AU338" s="1048"/>
      <c r="AV338" s="1051"/>
      <c r="AW338" s="1051"/>
      <c r="AX338" s="1048"/>
      <c r="AY338" s="1048"/>
      <c r="AZ338" s="1048"/>
      <c r="BA338" s="995"/>
      <c r="BB338" s="129"/>
      <c r="BC338" s="129"/>
      <c r="BD338" s="148" t="str">
        <f t="shared" ref="BD338:BD348" si="68">IF(SUM(BE338:BH338)=0,"",SUM(BE338:BH338))</f>
        <v/>
      </c>
      <c r="BE338" s="154"/>
      <c r="BF338" s="154"/>
      <c r="BG338" s="154"/>
      <c r="BH338" s="154"/>
      <c r="BI338" s="130"/>
      <c r="BJ338" s="130"/>
      <c r="BK338" s="130"/>
      <c r="BL338" s="130"/>
      <c r="BM338" s="155"/>
      <c r="BN338" s="155"/>
      <c r="BO338" s="155"/>
      <c r="BP338" s="155"/>
      <c r="BQ338" s="156" t="str">
        <f>IF(SUM(BM338:BP338)=0,"",SUM(BM338:BP338))</f>
        <v/>
      </c>
      <c r="BR338" s="157" t="str">
        <f t="shared" si="67"/>
        <v/>
      </c>
      <c r="BS338" s="304" t="s">
        <v>1107</v>
      </c>
      <c r="BT338" s="149" t="s">
        <v>2851</v>
      </c>
      <c r="BU338" s="998"/>
      <c r="BV338" s="1199"/>
      <c r="BW338" s="1199"/>
      <c r="BX338" s="1199"/>
      <c r="BY338" s="1172"/>
      <c r="BZ338" s="1172"/>
    </row>
    <row r="339" spans="1:78" ht="16" x14ac:dyDescent="0.2">
      <c r="A339" s="1145"/>
      <c r="B339" s="1148"/>
      <c r="C339" s="1090"/>
      <c r="D339" s="1022"/>
      <c r="E339" s="1025"/>
      <c r="F339" s="1028"/>
      <c r="G339" s="1072"/>
      <c r="H339" s="1031"/>
      <c r="I339" s="995"/>
      <c r="J339" s="1034"/>
      <c r="K339" s="1037"/>
      <c r="L339" s="1039"/>
      <c r="M339" s="1070"/>
      <c r="N339" s="1039"/>
      <c r="O339" s="1039"/>
      <c r="P339" s="1192"/>
      <c r="Q339" s="1078"/>
      <c r="R339" s="995"/>
      <c r="S339" s="1057"/>
      <c r="T339" s="995"/>
      <c r="U339" s="1057"/>
      <c r="V339" s="995"/>
      <c r="W339" s="1057"/>
      <c r="X339" s="1060"/>
      <c r="Y339" s="1057"/>
      <c r="Z339" s="1057"/>
      <c r="AA339" s="1042"/>
      <c r="AB339" s="150">
        <v>3</v>
      </c>
      <c r="AC339" s="131"/>
      <c r="AD339" s="131"/>
      <c r="AE339" s="131"/>
      <c r="AF339" s="145" t="str">
        <f t="shared" si="61"/>
        <v/>
      </c>
      <c r="AG339" s="151"/>
      <c r="AH339" s="146" t="str">
        <f t="shared" si="62"/>
        <v/>
      </c>
      <c r="AI339" s="151"/>
      <c r="AJ339" s="146" t="str">
        <f t="shared" si="63"/>
        <v/>
      </c>
      <c r="AK339" s="147" t="str">
        <f t="shared" si="64"/>
        <v/>
      </c>
      <c r="AL339" s="152" t="str">
        <f>IFERROR(IF(AND(AF338="Probabilidad",AF339="Probabilidad"),(AL338-(+AL338*AK339)),IF(AND(AF338="Impacto",AF339="Probabilidad"),(AL337-(+AL337*AK339)),IF(AF339="Impacto",AL338,""))),"")</f>
        <v/>
      </c>
      <c r="AM339" s="152" t="str">
        <f>IFERROR(IF(AND(AF338="Impacto",AF339="Impacto"),(AM338-(+AM338*AK339)),IF(AND(AF338="Probabilidad",AF339="Impacto"),(AM337-(+AM337*AK339)),IF(AF339="Probabilidad",AM338,""))),"")</f>
        <v/>
      </c>
      <c r="AN339" s="153"/>
      <c r="AO339" s="153"/>
      <c r="AP339" s="153"/>
      <c r="AQ339" s="153"/>
      <c r="AR339" s="1031"/>
      <c r="AS339" s="1051"/>
      <c r="AT339" s="1051"/>
      <c r="AU339" s="1048"/>
      <c r="AV339" s="1051"/>
      <c r="AW339" s="1051"/>
      <c r="AX339" s="1048"/>
      <c r="AY339" s="1048"/>
      <c r="AZ339" s="1048"/>
      <c r="BA339" s="995"/>
      <c r="BB339" s="129"/>
      <c r="BC339" s="129"/>
      <c r="BD339" s="148" t="str">
        <f t="shared" si="68"/>
        <v/>
      </c>
      <c r="BE339" s="154"/>
      <c r="BF339" s="154"/>
      <c r="BG339" s="154"/>
      <c r="BH339" s="154"/>
      <c r="BI339" s="130"/>
      <c r="BJ339" s="130"/>
      <c r="BK339" s="130"/>
      <c r="BL339" s="130"/>
      <c r="BM339" s="155"/>
      <c r="BN339" s="155"/>
      <c r="BO339" s="155"/>
      <c r="BP339" s="155"/>
      <c r="BQ339" s="156" t="str">
        <f t="shared" ref="BQ339:BQ348" si="69">IF(SUM(BM339:BP339)=0,"",SUM(BM339:BP339))</f>
        <v/>
      </c>
      <c r="BR339" s="157" t="str">
        <f t="shared" si="67"/>
        <v/>
      </c>
      <c r="BS339" s="304"/>
      <c r="BT339" s="149"/>
      <c r="BU339" s="998"/>
      <c r="BV339" s="1199"/>
      <c r="BW339" s="1199"/>
      <c r="BX339" s="1199"/>
      <c r="BY339" s="1172"/>
      <c r="BZ339" s="1172"/>
    </row>
    <row r="340" spans="1:78" ht="16" x14ac:dyDescent="0.2">
      <c r="A340" s="1145"/>
      <c r="B340" s="1148"/>
      <c r="C340" s="1090"/>
      <c r="D340" s="1022"/>
      <c r="E340" s="1025"/>
      <c r="F340" s="1028"/>
      <c r="G340" s="1072"/>
      <c r="H340" s="1031"/>
      <c r="I340" s="995"/>
      <c r="J340" s="1034"/>
      <c r="K340" s="1037"/>
      <c r="L340" s="1039"/>
      <c r="M340" s="1070"/>
      <c r="N340" s="1039"/>
      <c r="O340" s="1039"/>
      <c r="P340" s="1192"/>
      <c r="Q340" s="1078"/>
      <c r="R340" s="995"/>
      <c r="S340" s="1057"/>
      <c r="T340" s="995"/>
      <c r="U340" s="1057"/>
      <c r="V340" s="995"/>
      <c r="W340" s="1057"/>
      <c r="X340" s="1060"/>
      <c r="Y340" s="1057"/>
      <c r="Z340" s="1057"/>
      <c r="AA340" s="1042"/>
      <c r="AB340" s="150">
        <v>4</v>
      </c>
      <c r="AC340" s="149"/>
      <c r="AD340" s="149"/>
      <c r="AE340" s="149"/>
      <c r="AF340" s="145" t="str">
        <f t="shared" si="61"/>
        <v/>
      </c>
      <c r="AG340" s="151"/>
      <c r="AH340" s="146" t="str">
        <f t="shared" si="62"/>
        <v/>
      </c>
      <c r="AI340" s="151"/>
      <c r="AJ340" s="146" t="str">
        <f t="shared" si="63"/>
        <v/>
      </c>
      <c r="AK340" s="147" t="str">
        <f t="shared" si="64"/>
        <v/>
      </c>
      <c r="AL340" s="152" t="str">
        <f>IFERROR(IF(AND(AF339="Probabilidad",AF340="Probabilidad"),(AL339-(+AL339*AK340)),IF(AND(AF339="Impacto",AF340="Probabilidad"),(AL338-(+AL338*AK340)),IF(AF340="Impacto",AL339,""))),"")</f>
        <v/>
      </c>
      <c r="AM340" s="152" t="str">
        <f>IFERROR(IF(AND(AF339="Impacto",AF340="Impacto"),(AM339-(+AM339*AK340)),IF(AND(AF339="Probabilidad",AF340="Impacto"),(AM338-(+AM338*AK340)),IF(AF340="Probabilidad",AM339,""))),"")</f>
        <v/>
      </c>
      <c r="AN340" s="153"/>
      <c r="AO340" s="153"/>
      <c r="AP340" s="153"/>
      <c r="AQ340" s="153"/>
      <c r="AR340" s="1031"/>
      <c r="AS340" s="1051"/>
      <c r="AT340" s="1051"/>
      <c r="AU340" s="1048"/>
      <c r="AV340" s="1051"/>
      <c r="AW340" s="1051"/>
      <c r="AX340" s="1048"/>
      <c r="AY340" s="1048"/>
      <c r="AZ340" s="1048"/>
      <c r="BA340" s="995"/>
      <c r="BB340" s="129"/>
      <c r="BC340" s="129"/>
      <c r="BD340" s="148" t="str">
        <f t="shared" si="68"/>
        <v/>
      </c>
      <c r="BE340" s="154"/>
      <c r="BF340" s="154"/>
      <c r="BG340" s="154"/>
      <c r="BH340" s="154"/>
      <c r="BI340" s="130"/>
      <c r="BJ340" s="130"/>
      <c r="BK340" s="130"/>
      <c r="BL340" s="130"/>
      <c r="BM340" s="155"/>
      <c r="BN340" s="155"/>
      <c r="BO340" s="155"/>
      <c r="BP340" s="155"/>
      <c r="BQ340" s="156" t="str">
        <f t="shared" si="69"/>
        <v/>
      </c>
      <c r="BR340" s="157" t="str">
        <f t="shared" si="67"/>
        <v/>
      </c>
      <c r="BS340" s="304"/>
      <c r="BT340" s="149"/>
      <c r="BU340" s="998"/>
      <c r="BV340" s="1199"/>
      <c r="BW340" s="1199"/>
      <c r="BX340" s="1199"/>
      <c r="BY340" s="1172"/>
      <c r="BZ340" s="1172"/>
    </row>
    <row r="341" spans="1:78" ht="16" x14ac:dyDescent="0.2">
      <c r="A341" s="1145"/>
      <c r="B341" s="1148"/>
      <c r="C341" s="1090"/>
      <c r="D341" s="1022"/>
      <c r="E341" s="1025"/>
      <c r="F341" s="1028"/>
      <c r="G341" s="1072"/>
      <c r="H341" s="1031"/>
      <c r="I341" s="995"/>
      <c r="J341" s="1034"/>
      <c r="K341" s="1037"/>
      <c r="L341" s="1039"/>
      <c r="M341" s="1070"/>
      <c r="N341" s="1039"/>
      <c r="O341" s="1039"/>
      <c r="P341" s="1192"/>
      <c r="Q341" s="1078"/>
      <c r="R341" s="995"/>
      <c r="S341" s="1057"/>
      <c r="T341" s="995"/>
      <c r="U341" s="1057"/>
      <c r="V341" s="995"/>
      <c r="W341" s="1057"/>
      <c r="X341" s="1060"/>
      <c r="Y341" s="1057"/>
      <c r="Z341" s="1057"/>
      <c r="AA341" s="1042"/>
      <c r="AB341" s="150">
        <v>5</v>
      </c>
      <c r="AC341" s="158"/>
      <c r="AD341" s="158"/>
      <c r="AE341" s="149"/>
      <c r="AF341" s="145" t="str">
        <f t="shared" si="61"/>
        <v/>
      </c>
      <c r="AG341" s="151"/>
      <c r="AH341" s="146" t="str">
        <f t="shared" si="62"/>
        <v/>
      </c>
      <c r="AI341" s="151"/>
      <c r="AJ341" s="146" t="str">
        <f t="shared" si="63"/>
        <v/>
      </c>
      <c r="AK341" s="147" t="str">
        <f t="shared" si="64"/>
        <v/>
      </c>
      <c r="AL341" s="152" t="str">
        <f>IFERROR(IF(AND(AF340="Probabilidad",AF341="Probabilidad"),(AL340-(+AL340*AK341)),IF(AND(AF340="Impacto",AF341="Probabilidad"),(AL339-(+AL339*AK341)),IF(AF341="Impacto",AL340,""))),"")</f>
        <v/>
      </c>
      <c r="AM341" s="152" t="str">
        <f>IFERROR(IF(AND(AF340="Impacto",AF341="Impacto"),(AM340-(+AM340*AK341)),IF(AND(AF340="Probabilidad",AF341="Impacto"),(AM339-(+AM339*AK341)),IF(AF341="Probabilidad",AM340,""))),"")</f>
        <v/>
      </c>
      <c r="AN341" s="153"/>
      <c r="AO341" s="153"/>
      <c r="AP341" s="153"/>
      <c r="AQ341" s="153"/>
      <c r="AR341" s="1031"/>
      <c r="AS341" s="1051"/>
      <c r="AT341" s="1051"/>
      <c r="AU341" s="1048"/>
      <c r="AV341" s="1051"/>
      <c r="AW341" s="1051"/>
      <c r="AX341" s="1048"/>
      <c r="AY341" s="1048"/>
      <c r="AZ341" s="1048"/>
      <c r="BA341" s="995"/>
      <c r="BB341" s="129"/>
      <c r="BC341" s="129"/>
      <c r="BD341" s="148" t="str">
        <f t="shared" si="68"/>
        <v/>
      </c>
      <c r="BE341" s="154"/>
      <c r="BF341" s="154"/>
      <c r="BG341" s="154"/>
      <c r="BH341" s="154"/>
      <c r="BI341" s="130"/>
      <c r="BJ341" s="130"/>
      <c r="BK341" s="130"/>
      <c r="BL341" s="130"/>
      <c r="BM341" s="155"/>
      <c r="BN341" s="155"/>
      <c r="BO341" s="155"/>
      <c r="BP341" s="155"/>
      <c r="BQ341" s="156" t="str">
        <f t="shared" si="69"/>
        <v/>
      </c>
      <c r="BR341" s="157" t="str">
        <f t="shared" si="67"/>
        <v/>
      </c>
      <c r="BS341" s="304"/>
      <c r="BT341" s="149"/>
      <c r="BU341" s="998"/>
      <c r="BV341" s="1199"/>
      <c r="BW341" s="1199"/>
      <c r="BX341" s="1199"/>
      <c r="BY341" s="1172"/>
      <c r="BZ341" s="1172"/>
    </row>
    <row r="342" spans="1:78" ht="17" thickBot="1" x14ac:dyDescent="0.25">
      <c r="A342" s="1145"/>
      <c r="B342" s="1148"/>
      <c r="C342" s="1090"/>
      <c r="D342" s="1023"/>
      <c r="E342" s="1026"/>
      <c r="F342" s="1029"/>
      <c r="G342" s="1073"/>
      <c r="H342" s="1032"/>
      <c r="I342" s="996"/>
      <c r="J342" s="1035"/>
      <c r="K342" s="1038"/>
      <c r="L342" s="1040"/>
      <c r="M342" s="1071"/>
      <c r="N342" s="1040"/>
      <c r="O342" s="1040"/>
      <c r="P342" s="1193"/>
      <c r="Q342" s="1079"/>
      <c r="R342" s="996"/>
      <c r="S342" s="1058"/>
      <c r="T342" s="996"/>
      <c r="U342" s="1058"/>
      <c r="V342" s="996"/>
      <c r="W342" s="1058"/>
      <c r="X342" s="1061"/>
      <c r="Y342" s="1058"/>
      <c r="Z342" s="1058"/>
      <c r="AA342" s="1043"/>
      <c r="AB342" s="162">
        <v>6</v>
      </c>
      <c r="AC342" s="160"/>
      <c r="AD342" s="160"/>
      <c r="AE342" s="160"/>
      <c r="AF342" s="98" t="str">
        <f t="shared" si="61"/>
        <v/>
      </c>
      <c r="AG342" s="163"/>
      <c r="AH342" s="161" t="str">
        <f t="shared" si="62"/>
        <v/>
      </c>
      <c r="AI342" s="163"/>
      <c r="AJ342" s="161" t="str">
        <f t="shared" si="63"/>
        <v/>
      </c>
      <c r="AK342" s="164" t="str">
        <f t="shared" si="64"/>
        <v/>
      </c>
      <c r="AL342" s="152" t="str">
        <f>IFERROR(IF(AND(AF341="Probabilidad",AF342="Probabilidad"),(AL341-(+AL341*AK342)),IF(AND(AF341="Impacto",AF342="Probabilidad"),(AL340-(+AL340*AK342)),IF(AF342="Impacto",AL341,""))),"")</f>
        <v/>
      </c>
      <c r="AM342" s="152" t="str">
        <f>IFERROR(IF(AND(AF341="Impacto",AF342="Impacto"),(AM341-(+AM341*AK342)),IF(AND(AF341="Probabilidad",AF342="Impacto"),(AM340-(+AM340*AK342)),IF(AF342="Probabilidad",AM341,""))),"")</f>
        <v/>
      </c>
      <c r="AN342" s="126"/>
      <c r="AO342" s="51"/>
      <c r="AP342" s="51"/>
      <c r="AQ342" s="51"/>
      <c r="AR342" s="1032"/>
      <c r="AS342" s="1052"/>
      <c r="AT342" s="1052"/>
      <c r="AU342" s="1049"/>
      <c r="AV342" s="1052"/>
      <c r="AW342" s="1052"/>
      <c r="AX342" s="1049"/>
      <c r="AY342" s="1049"/>
      <c r="AZ342" s="1049"/>
      <c r="BA342" s="996"/>
      <c r="BB342" s="165"/>
      <c r="BC342" s="165"/>
      <c r="BD342" s="159" t="str">
        <f t="shared" si="68"/>
        <v/>
      </c>
      <c r="BE342" s="166"/>
      <c r="BF342" s="166"/>
      <c r="BG342" s="166"/>
      <c r="BH342" s="166"/>
      <c r="BI342" s="167"/>
      <c r="BJ342" s="167"/>
      <c r="BK342" s="167"/>
      <c r="BL342" s="167"/>
      <c r="BM342" s="168"/>
      <c r="BN342" s="168"/>
      <c r="BO342" s="168"/>
      <c r="BP342" s="168"/>
      <c r="BQ342" s="169" t="str">
        <f t="shared" si="69"/>
        <v/>
      </c>
      <c r="BR342" s="170" t="str">
        <f t="shared" si="67"/>
        <v/>
      </c>
      <c r="BS342" s="711"/>
      <c r="BT342" s="160"/>
      <c r="BU342" s="999"/>
      <c r="BV342" s="1200"/>
      <c r="BW342" s="1200"/>
      <c r="BX342" s="1200"/>
      <c r="BY342" s="1173"/>
      <c r="BZ342" s="1173"/>
    </row>
    <row r="343" spans="1:78" ht="90.75" customHeight="1" x14ac:dyDescent="0.2">
      <c r="A343" s="1145"/>
      <c r="B343" s="1148"/>
      <c r="C343" s="1090"/>
      <c r="D343" s="1150" t="s">
        <v>209</v>
      </c>
      <c r="E343" s="1024" t="s">
        <v>1098</v>
      </c>
      <c r="F343" s="1027">
        <v>2</v>
      </c>
      <c r="G343" s="1000" t="s">
        <v>1109</v>
      </c>
      <c r="H343" s="1030"/>
      <c r="I343" s="994"/>
      <c r="J343" s="1033" t="s">
        <v>1110</v>
      </c>
      <c r="K343" s="1036" t="s">
        <v>213</v>
      </c>
      <c r="L343" s="1000" t="s">
        <v>314</v>
      </c>
      <c r="M343" s="1069" t="s">
        <v>1111</v>
      </c>
      <c r="N343" s="1000"/>
      <c r="O343" s="1000"/>
      <c r="P343" s="1063" t="s">
        <v>1112</v>
      </c>
      <c r="Q343" s="1077">
        <v>0.9</v>
      </c>
      <c r="R343" s="994" t="s">
        <v>250</v>
      </c>
      <c r="S343" s="1056">
        <f>IF(R343="Muy Alta",100%,IF(R343="Alta",80%,IF(R343="Media",60%,IF(R343="Baja",40%,IF(R343="Muy Baja",20%,"")))))</f>
        <v>0.4</v>
      </c>
      <c r="T343" s="994"/>
      <c r="U343" s="1056" t="str">
        <f>IF(T343="Catastrófico",100%,IF(T343="Mayor",80%,IF(T343="Moderado",60%,IF(T343="Menor",40%,IF(T343="Leve",20%,"")))))</f>
        <v/>
      </c>
      <c r="V343" s="994" t="s">
        <v>317</v>
      </c>
      <c r="W343" s="1056">
        <f>IF(V343="Catastrófico",100%,IF(V343="Mayor",80%,IF(V343="Moderado",60%,IF(V343="Menor",40%,IF(V343="Leve",20%,"")))))</f>
        <v>0.2</v>
      </c>
      <c r="X343" s="1059" t="str">
        <f>IF(Y343=100%,"Catastrófico",IF(Y343=80%,"Mayor",IF(Y343=60%,"Moderado",IF(Y343=40%,"Menor",IF(Y343=20%,"Leve","")))))</f>
        <v>Leve</v>
      </c>
      <c r="Y343" s="1056">
        <f>IF(AND(U343="",W343=""),"",MAX(U343,W343))</f>
        <v>0.2</v>
      </c>
      <c r="Z343" s="1056" t="str">
        <f>CONCATENATE(R343,X343)</f>
        <v>BajaLeve</v>
      </c>
      <c r="AA343" s="1047" t="str">
        <f>IF(Z343="Muy AltaLeve","Alto",IF(Z343="Muy AltaMenor","Alto",IF(Z343="Muy AltaModerado","Alto",IF(Z343="Muy AltaMayor","Alto",IF(Z343="Muy AltaCatastrófico","Extremo",IF(Z343="AltaLeve","Moderado",IF(Z343="AltaMenor","Moderado",IF(Z343="AltaModerado","Alto",IF(Z343="AltaMayor","Alto",IF(Z343="AltaCatastrófico","Extremo",IF(Z343="MediaLeve","Moderado",IF(Z343="MediaMenor","Moderado",IF(Z343="MediaModerado","Moderado",IF(Z343="MediaMayor","Alto",IF(Z343="MediaCatastrófico","Extremo",IF(Z343="BajaLeve","Bajo",IF(Z343="BajaMenor","Moderado",IF(Z343="BajaModerado","Moderado",IF(Z343="BajaMayor","Alto",IF(Z343="BajaCatastrófico","Extremo",IF(Z343="Muy BajaLeve","Bajo",IF(Z343="Muy BajaMenor","Bajo",IF(Z343="Muy BajaModerado","Moderado",IF(Z343="Muy BajaMayor","Alto",IF(Z343="Muy BajaCatastrófico","Extremo","")))))))))))))))))))))))))</f>
        <v>Bajo</v>
      </c>
      <c r="AB343" s="97">
        <v>1</v>
      </c>
      <c r="AC343" s="12" t="s">
        <v>1113</v>
      </c>
      <c r="AD343" s="12" t="s">
        <v>277</v>
      </c>
      <c r="AE343" s="288" t="s">
        <v>1114</v>
      </c>
      <c r="AF343" s="99" t="str">
        <f t="shared" si="61"/>
        <v>Probabilidad</v>
      </c>
      <c r="AG343" s="10" t="s">
        <v>221</v>
      </c>
      <c r="AH343" s="14">
        <f t="shared" si="62"/>
        <v>0.25</v>
      </c>
      <c r="AI343" s="10" t="s">
        <v>222</v>
      </c>
      <c r="AJ343" s="14">
        <f t="shared" si="63"/>
        <v>0.15</v>
      </c>
      <c r="AK343" s="101">
        <f t="shared" si="64"/>
        <v>0.4</v>
      </c>
      <c r="AL343" s="100">
        <f>IFERROR(IF(AF343="Probabilidad",(S343-(+S343*AK343)),IF(AF343="Impacto",S343,"")),"")</f>
        <v>0.24</v>
      </c>
      <c r="AM343" s="100">
        <f>IFERROR(IF(AF343="Impacto",(Y343-(+Y343*AK343)),IF(AF343="Probabilidad",Y343,"")),"")</f>
        <v>0.2</v>
      </c>
      <c r="AN343" s="50" t="s">
        <v>223</v>
      </c>
      <c r="AO343" s="50" t="s">
        <v>240</v>
      </c>
      <c r="AP343" s="50" t="s">
        <v>225</v>
      </c>
      <c r="AQ343" s="50" t="s">
        <v>226</v>
      </c>
      <c r="AR343" s="1030" t="s">
        <v>1115</v>
      </c>
      <c r="AS343" s="1050">
        <f>S343</f>
        <v>0.4</v>
      </c>
      <c r="AT343" s="1050">
        <f>IF(AL343="","",MIN(AL343:AL348))</f>
        <v>0.14399999999999999</v>
      </c>
      <c r="AU343" s="1047" t="str">
        <f>IFERROR(IF(AT343="","",IF(AT343&lt;=0.2,"Muy Baja",IF(AT343&lt;=0.4,"Baja",IF(AT343&lt;=0.6,"Media",IF(AT343&lt;=0.8,"Alta","Muy Alta"))))),"")</f>
        <v>Muy Baja</v>
      </c>
      <c r="AV343" s="1050">
        <f>Y343</f>
        <v>0.2</v>
      </c>
      <c r="AW343" s="1050">
        <f>IF(AM343="","",MIN(AM343:AM348))</f>
        <v>0.2</v>
      </c>
      <c r="AX343" s="1047" t="str">
        <f>IFERROR(IF(AW343="","",IF(AW343&lt;=0.2,"Leve",IF(AW343&lt;=0.4,"Menor",IF(AW343&lt;=0.6,"Moderado",IF(AW343&lt;=0.8,"Mayor","Catastrófico"))))),"")</f>
        <v>Leve</v>
      </c>
      <c r="AY343" s="1047" t="str">
        <f>AA343</f>
        <v>Bajo</v>
      </c>
      <c r="AZ343" s="1047" t="str">
        <f>IFERROR(IF(OR(AND(AU343="Muy Baja",AX343="Leve"),AND(AU343="Muy Baja",AX343="Menor"),AND(AU343="Baja",AX343="Leve")),"Bajo",IF(OR(AND(AU343="Muy baja",AX343="Moderado"),AND(AU343="Baja",AX343="Menor"),AND(AU343="Baja",AX343="Moderado"),AND(AU343="Media",AX343="Leve"),AND(AU343="Media",AX343="Menor"),AND(AU343="Media",AX343="Moderado"),AND(AU343="Alta",AX343="Leve"),AND(AU343="Alta",AX343="Menor")),"Moderado",IF(OR(AND(AU343="Muy Baja",AX343="Mayor"),AND(AU343="Baja",AX343="Mayor"),AND(AU343="Media",AX343="Mayor"),AND(AU343="Alta",AX343="Moderado"),AND(AU343="Alta",AX343="Mayor"),AND(AU343="Muy Alta",AX343="Leve"),AND(AU343="Muy Alta",AX343="Menor"),AND(AU343="Muy Alta",AX343="Moderado"),AND(AU343="Muy Alta",AX343="Mayor")),"Alto",IF(OR(AND(AU343="Muy Baja",AX343="Catastrófico"),AND(AU343="Baja",AX343="Catastrófico"),AND(AU343="Media",AX343="Catastrófico"),AND(AU343="Alta",AX343="Catastrófico"),AND(AU343="Muy Alta",AX343="Catastrófico")),"Extremo","")))),"")</f>
        <v>Bajo</v>
      </c>
      <c r="BA343" s="994" t="s">
        <v>255</v>
      </c>
      <c r="BB343" s="46"/>
      <c r="BC343" s="46"/>
      <c r="BD343" s="103" t="str">
        <f t="shared" si="68"/>
        <v/>
      </c>
      <c r="BE343" s="9"/>
      <c r="BF343" s="9"/>
      <c r="BG343" s="9"/>
      <c r="BH343" s="9"/>
      <c r="BI343" s="46"/>
      <c r="BJ343" s="46"/>
      <c r="BK343" s="46"/>
      <c r="BL343" s="46"/>
      <c r="BM343" s="48"/>
      <c r="BN343" s="48"/>
      <c r="BO343" s="48"/>
      <c r="BP343" s="48"/>
      <c r="BQ343" s="104" t="str">
        <f t="shared" si="69"/>
        <v/>
      </c>
      <c r="BR343" s="128" t="str">
        <f t="shared" si="67"/>
        <v/>
      </c>
      <c r="BS343" s="710" t="s">
        <v>1113</v>
      </c>
      <c r="BT343" s="149" t="s">
        <v>2854</v>
      </c>
      <c r="BU343" s="997" t="s">
        <v>2855</v>
      </c>
      <c r="BV343" s="1198" t="s">
        <v>2813</v>
      </c>
      <c r="BW343" s="1198" t="s">
        <v>2469</v>
      </c>
      <c r="BX343" s="1198" t="s">
        <v>2469</v>
      </c>
      <c r="BY343" s="1003" t="s">
        <v>2853</v>
      </c>
      <c r="BZ343" s="1003"/>
    </row>
    <row r="344" spans="1:78" ht="90.75" customHeight="1" x14ac:dyDescent="0.2">
      <c r="A344" s="1145"/>
      <c r="B344" s="1148"/>
      <c r="C344" s="1090"/>
      <c r="D344" s="1151"/>
      <c r="E344" s="1025"/>
      <c r="F344" s="1028"/>
      <c r="G344" s="1039"/>
      <c r="H344" s="1031"/>
      <c r="I344" s="995"/>
      <c r="J344" s="1034"/>
      <c r="K344" s="1037"/>
      <c r="L344" s="1039"/>
      <c r="M344" s="1070"/>
      <c r="N344" s="1039"/>
      <c r="O344" s="1039"/>
      <c r="P344" s="1072"/>
      <c r="Q344" s="1078"/>
      <c r="R344" s="995"/>
      <c r="S344" s="1057"/>
      <c r="T344" s="995"/>
      <c r="U344" s="1057"/>
      <c r="V344" s="995"/>
      <c r="W344" s="1057"/>
      <c r="X344" s="1060"/>
      <c r="Y344" s="1057"/>
      <c r="Z344" s="1057"/>
      <c r="AA344" s="1048"/>
      <c r="AB344" s="150">
        <v>2</v>
      </c>
      <c r="AC344" s="149" t="s">
        <v>1107</v>
      </c>
      <c r="AD344" s="149" t="s">
        <v>1104</v>
      </c>
      <c r="AE344" s="286" t="s">
        <v>1108</v>
      </c>
      <c r="AF344" s="171" t="str">
        <f>IF(OR(AG344="Preventivo",AG344="Detectivo"),"Probabilidad",IF(AG344="Correctivo","Impacto",""))</f>
        <v>Probabilidad</v>
      </c>
      <c r="AG344" s="153" t="s">
        <v>221</v>
      </c>
      <c r="AH344" s="146">
        <f t="shared" si="62"/>
        <v>0.25</v>
      </c>
      <c r="AI344" s="153" t="s">
        <v>222</v>
      </c>
      <c r="AJ344" s="146">
        <f t="shared" si="63"/>
        <v>0.15</v>
      </c>
      <c r="AK344" s="147">
        <f t="shared" si="64"/>
        <v>0.4</v>
      </c>
      <c r="AL344" s="172">
        <f>IFERROR(IF(AND(AF343="Probabilidad",AF344="Probabilidad"),(AL343-(+AL343*AK344)),IF(AF344="Probabilidad",(S343-(+S343*AK344)),IF(AF344="Impacto",AL343,""))),"")</f>
        <v>0.14399999999999999</v>
      </c>
      <c r="AM344" s="172">
        <f>IFERROR(IF(AND(AF343="Impacto",AF344="Impacto"),(AM343-(+AM343*AK344)),IF(AF344="Impacto",(Y343-(+Y343*AK344)),IF(AF344="Probabilidad",AM343,""))),"")</f>
        <v>0.2</v>
      </c>
      <c r="AN344" s="153" t="s">
        <v>223</v>
      </c>
      <c r="AO344" s="153" t="s">
        <v>224</v>
      </c>
      <c r="AP344" s="153" t="s">
        <v>225</v>
      </c>
      <c r="AQ344" s="153" t="s">
        <v>226</v>
      </c>
      <c r="AR344" s="1031"/>
      <c r="AS344" s="1051"/>
      <c r="AT344" s="1051"/>
      <c r="AU344" s="1048"/>
      <c r="AV344" s="1051"/>
      <c r="AW344" s="1051"/>
      <c r="AX344" s="1048"/>
      <c r="AY344" s="1048"/>
      <c r="AZ344" s="1048"/>
      <c r="BA344" s="995"/>
      <c r="BB344" s="130"/>
      <c r="BC344" s="130"/>
      <c r="BD344" s="173" t="str">
        <f t="shared" si="68"/>
        <v/>
      </c>
      <c r="BE344" s="149"/>
      <c r="BF344" s="149"/>
      <c r="BG344" s="149"/>
      <c r="BH344" s="149"/>
      <c r="BI344" s="130"/>
      <c r="BJ344" s="130"/>
      <c r="BK344" s="130"/>
      <c r="BL344" s="130"/>
      <c r="BM344" s="155"/>
      <c r="BN344" s="155"/>
      <c r="BO344" s="155"/>
      <c r="BP344" s="155"/>
      <c r="BQ344" s="156" t="str">
        <f t="shared" si="69"/>
        <v/>
      </c>
      <c r="BR344" s="157" t="str">
        <f t="shared" si="67"/>
        <v/>
      </c>
      <c r="BS344" s="304" t="s">
        <v>1107</v>
      </c>
      <c r="BT344" s="149" t="s">
        <v>2851</v>
      </c>
      <c r="BU344" s="998"/>
      <c r="BV344" s="1199"/>
      <c r="BW344" s="1199"/>
      <c r="BX344" s="1199"/>
      <c r="BY344" s="1527"/>
      <c r="BZ344" s="1527"/>
    </row>
    <row r="345" spans="1:78" ht="16" x14ac:dyDescent="0.2">
      <c r="A345" s="1145"/>
      <c r="B345" s="1148"/>
      <c r="C345" s="1090"/>
      <c r="D345" s="1151"/>
      <c r="E345" s="1025"/>
      <c r="F345" s="1028"/>
      <c r="G345" s="1039"/>
      <c r="H345" s="1031"/>
      <c r="I345" s="995"/>
      <c r="J345" s="1034"/>
      <c r="K345" s="1037"/>
      <c r="L345" s="1039"/>
      <c r="M345" s="1070"/>
      <c r="N345" s="1039"/>
      <c r="O345" s="1039"/>
      <c r="P345" s="1072"/>
      <c r="Q345" s="1078"/>
      <c r="R345" s="995"/>
      <c r="S345" s="1057"/>
      <c r="T345" s="995"/>
      <c r="U345" s="1057"/>
      <c r="V345" s="995"/>
      <c r="W345" s="1057"/>
      <c r="X345" s="1060"/>
      <c r="Y345" s="1057"/>
      <c r="Z345" s="1057"/>
      <c r="AA345" s="1048"/>
      <c r="AB345" s="150">
        <v>3</v>
      </c>
      <c r="AC345" s="131"/>
      <c r="AD345" s="131"/>
      <c r="AE345" s="149"/>
      <c r="AF345" s="145" t="str">
        <f>IF(OR(AG345="Preventivo",AG345="Detectivo"),"Probabilidad",IF(AG345="Correctivo","Impacto",""))</f>
        <v/>
      </c>
      <c r="AG345" s="151"/>
      <c r="AH345" s="146" t="str">
        <f t="shared" si="62"/>
        <v/>
      </c>
      <c r="AI345" s="151"/>
      <c r="AJ345" s="146" t="str">
        <f t="shared" si="63"/>
        <v/>
      </c>
      <c r="AK345" s="147" t="str">
        <f t="shared" si="64"/>
        <v/>
      </c>
      <c r="AL345" s="152" t="str">
        <f>IFERROR(IF(AND(AF344="Probabilidad",AF345="Probabilidad"),(AL344-(+AL344*AK345)),IF(AND(AF344="Impacto",AF345="Probabilidad"),(AL343-(+AL343*AK345)),IF(AF345="Impacto",AL344,""))),"")</f>
        <v/>
      </c>
      <c r="AM345" s="152" t="str">
        <f>IFERROR(IF(AND(AF344="Impacto",AF345="Impacto"),(AM344-(+AM344*AK345)),IF(AND(AF344="Probabilidad",AF345="Impacto"),(AM343-(+AM343*AK345)),IF(AF345="Probabilidad",AM344,""))),"")</f>
        <v/>
      </c>
      <c r="AN345" s="153"/>
      <c r="AO345" s="153"/>
      <c r="AP345" s="153"/>
      <c r="AQ345" s="153"/>
      <c r="AR345" s="1031"/>
      <c r="AS345" s="1051"/>
      <c r="AT345" s="1051"/>
      <c r="AU345" s="1048"/>
      <c r="AV345" s="1051"/>
      <c r="AW345" s="1051"/>
      <c r="AX345" s="1048"/>
      <c r="AY345" s="1048"/>
      <c r="AZ345" s="1048"/>
      <c r="BA345" s="995"/>
      <c r="BB345" s="130"/>
      <c r="BC345" s="130"/>
      <c r="BD345" s="173" t="str">
        <f t="shared" si="68"/>
        <v/>
      </c>
      <c r="BE345" s="149"/>
      <c r="BF345" s="149"/>
      <c r="BG345" s="149"/>
      <c r="BH345" s="149"/>
      <c r="BI345" s="130"/>
      <c r="BJ345" s="130"/>
      <c r="BK345" s="130"/>
      <c r="BL345" s="130"/>
      <c r="BM345" s="155"/>
      <c r="BN345" s="155"/>
      <c r="BO345" s="155"/>
      <c r="BP345" s="155"/>
      <c r="BQ345" s="156" t="str">
        <f t="shared" si="69"/>
        <v/>
      </c>
      <c r="BR345" s="157" t="str">
        <f t="shared" si="67"/>
        <v/>
      </c>
      <c r="BS345" s="304"/>
      <c r="BT345" s="149"/>
      <c r="BU345" s="998"/>
      <c r="BV345" s="1199"/>
      <c r="BW345" s="1199"/>
      <c r="BX345" s="1199"/>
      <c r="BY345" s="1527"/>
      <c r="BZ345" s="1527"/>
    </row>
    <row r="346" spans="1:78" ht="16" x14ac:dyDescent="0.2">
      <c r="A346" s="1145"/>
      <c r="B346" s="1148"/>
      <c r="C346" s="1090"/>
      <c r="D346" s="1151"/>
      <c r="E346" s="1025"/>
      <c r="F346" s="1028"/>
      <c r="G346" s="1039"/>
      <c r="H346" s="1031"/>
      <c r="I346" s="995"/>
      <c r="J346" s="1034"/>
      <c r="K346" s="1037"/>
      <c r="L346" s="1039"/>
      <c r="M346" s="1070"/>
      <c r="N346" s="1039"/>
      <c r="O346" s="1039"/>
      <c r="P346" s="1072"/>
      <c r="Q346" s="1078"/>
      <c r="R346" s="995"/>
      <c r="S346" s="1057"/>
      <c r="T346" s="995"/>
      <c r="U346" s="1057"/>
      <c r="V346" s="995"/>
      <c r="W346" s="1057"/>
      <c r="X346" s="1060"/>
      <c r="Y346" s="1057"/>
      <c r="Z346" s="1057"/>
      <c r="AA346" s="1048"/>
      <c r="AB346" s="150">
        <v>4</v>
      </c>
      <c r="AC346" s="149"/>
      <c r="AD346" s="149"/>
      <c r="AE346" s="149"/>
      <c r="AF346" s="145" t="str">
        <f t="shared" si="61"/>
        <v/>
      </c>
      <c r="AG346" s="151"/>
      <c r="AH346" s="146" t="str">
        <f t="shared" si="62"/>
        <v/>
      </c>
      <c r="AI346" s="151"/>
      <c r="AJ346" s="146" t="str">
        <f t="shared" si="63"/>
        <v/>
      </c>
      <c r="AK346" s="147" t="str">
        <f t="shared" si="64"/>
        <v/>
      </c>
      <c r="AL346" s="152" t="str">
        <f>IFERROR(IF(AND(AF345="Probabilidad",AF346="Probabilidad"),(AL345-(+AL345*AK346)),IF(AND(AF345="Impacto",AF346="Probabilidad"),(AL344-(+AL344*AK346)),IF(AF346="Impacto",AL345,""))),"")</f>
        <v/>
      </c>
      <c r="AM346" s="152" t="str">
        <f>IFERROR(IF(AND(AF345="Impacto",AF346="Impacto"),(AM345-(+AM345*AK346)),IF(AND(AF345="Probabilidad",AF346="Impacto"),(AM344-(+AM344*AK346)),IF(AF346="Probabilidad",AM345,""))),"")</f>
        <v/>
      </c>
      <c r="AN346" s="153"/>
      <c r="AO346" s="153"/>
      <c r="AP346" s="153"/>
      <c r="AQ346" s="153"/>
      <c r="AR346" s="1031"/>
      <c r="AS346" s="1051"/>
      <c r="AT346" s="1051"/>
      <c r="AU346" s="1048"/>
      <c r="AV346" s="1051"/>
      <c r="AW346" s="1051"/>
      <c r="AX346" s="1048"/>
      <c r="AY346" s="1048"/>
      <c r="AZ346" s="1048"/>
      <c r="BA346" s="995"/>
      <c r="BB346" s="130"/>
      <c r="BC346" s="130"/>
      <c r="BD346" s="173" t="str">
        <f t="shared" si="68"/>
        <v/>
      </c>
      <c r="BE346" s="149"/>
      <c r="BF346" s="149"/>
      <c r="BG346" s="149"/>
      <c r="BH346" s="149"/>
      <c r="BI346" s="130"/>
      <c r="BJ346" s="130"/>
      <c r="BK346" s="130"/>
      <c r="BL346" s="130"/>
      <c r="BM346" s="155"/>
      <c r="BN346" s="155"/>
      <c r="BO346" s="155"/>
      <c r="BP346" s="155"/>
      <c r="BQ346" s="156" t="str">
        <f t="shared" si="69"/>
        <v/>
      </c>
      <c r="BR346" s="157" t="str">
        <f t="shared" si="67"/>
        <v/>
      </c>
      <c r="BS346" s="304"/>
      <c r="BT346" s="149"/>
      <c r="BU346" s="998"/>
      <c r="BV346" s="1199"/>
      <c r="BW346" s="1199"/>
      <c r="BX346" s="1199"/>
      <c r="BY346" s="1527"/>
      <c r="BZ346" s="1527"/>
    </row>
    <row r="347" spans="1:78" ht="16" x14ac:dyDescent="0.2">
      <c r="A347" s="1145"/>
      <c r="B347" s="1148"/>
      <c r="C347" s="1090"/>
      <c r="D347" s="1151"/>
      <c r="E347" s="1025"/>
      <c r="F347" s="1028"/>
      <c r="G347" s="1039"/>
      <c r="H347" s="1031"/>
      <c r="I347" s="995"/>
      <c r="J347" s="1034"/>
      <c r="K347" s="1037"/>
      <c r="L347" s="1039"/>
      <c r="M347" s="1070"/>
      <c r="N347" s="1039"/>
      <c r="O347" s="1039"/>
      <c r="P347" s="1072"/>
      <c r="Q347" s="1078"/>
      <c r="R347" s="995"/>
      <c r="S347" s="1057"/>
      <c r="T347" s="995"/>
      <c r="U347" s="1057"/>
      <c r="V347" s="995"/>
      <c r="W347" s="1057"/>
      <c r="X347" s="1060"/>
      <c r="Y347" s="1057"/>
      <c r="Z347" s="1057"/>
      <c r="AA347" s="1048"/>
      <c r="AB347" s="150">
        <v>5</v>
      </c>
      <c r="AC347" s="174"/>
      <c r="AD347" s="174"/>
      <c r="AE347" s="149"/>
      <c r="AF347" s="145" t="str">
        <f t="shared" si="61"/>
        <v/>
      </c>
      <c r="AG347" s="151"/>
      <c r="AH347" s="146" t="str">
        <f t="shared" si="62"/>
        <v/>
      </c>
      <c r="AI347" s="151"/>
      <c r="AJ347" s="146" t="str">
        <f t="shared" si="63"/>
        <v/>
      </c>
      <c r="AK347" s="147" t="str">
        <f t="shared" si="64"/>
        <v/>
      </c>
      <c r="AL347" s="152" t="str">
        <f>IFERROR(IF(AND(AF346="Probabilidad",AF347="Probabilidad"),(AL346-(+AL346*AK347)),IF(AND(AF346="Impacto",AF347="Probabilidad"),(AL345-(+AL345*AK347)),IF(AF347="Impacto",AL346,""))),"")</f>
        <v/>
      </c>
      <c r="AM347" s="152" t="str">
        <f>IFERROR(IF(AND(AF346="Impacto",AF347="Impacto"),(AM346-(+AM346*AK347)),IF(AND(AF346="Probabilidad",AF347="Impacto"),(AM345-(+AM345*AK347)),IF(AF347="Probabilidad",AM346,""))),"")</f>
        <v/>
      </c>
      <c r="AN347" s="153"/>
      <c r="AO347" s="153"/>
      <c r="AP347" s="153"/>
      <c r="AQ347" s="153"/>
      <c r="AR347" s="1031"/>
      <c r="AS347" s="1051"/>
      <c r="AT347" s="1051"/>
      <c r="AU347" s="1048"/>
      <c r="AV347" s="1051"/>
      <c r="AW347" s="1051"/>
      <c r="AX347" s="1048"/>
      <c r="AY347" s="1048"/>
      <c r="AZ347" s="1048"/>
      <c r="BA347" s="995"/>
      <c r="BB347" s="130"/>
      <c r="BC347" s="130"/>
      <c r="BD347" s="173" t="str">
        <f t="shared" si="68"/>
        <v/>
      </c>
      <c r="BE347" s="149"/>
      <c r="BF347" s="149"/>
      <c r="BG347" s="149"/>
      <c r="BH347" s="149"/>
      <c r="BI347" s="130"/>
      <c r="BJ347" s="130"/>
      <c r="BK347" s="130"/>
      <c r="BL347" s="130"/>
      <c r="BM347" s="155"/>
      <c r="BN347" s="155"/>
      <c r="BO347" s="155"/>
      <c r="BP347" s="155"/>
      <c r="BQ347" s="156" t="str">
        <f t="shared" si="69"/>
        <v/>
      </c>
      <c r="BR347" s="157" t="str">
        <f t="shared" si="67"/>
        <v/>
      </c>
      <c r="BS347" s="304"/>
      <c r="BT347" s="149"/>
      <c r="BU347" s="998"/>
      <c r="BV347" s="1199"/>
      <c r="BW347" s="1199"/>
      <c r="BX347" s="1199"/>
      <c r="BY347" s="1527"/>
      <c r="BZ347" s="1527"/>
    </row>
    <row r="348" spans="1:78" ht="17" thickBot="1" x14ac:dyDescent="0.25">
      <c r="A348" s="1146"/>
      <c r="B348" s="1149"/>
      <c r="C348" s="1091"/>
      <c r="D348" s="1152"/>
      <c r="E348" s="1026"/>
      <c r="F348" s="1029"/>
      <c r="G348" s="1040"/>
      <c r="H348" s="1032"/>
      <c r="I348" s="996"/>
      <c r="J348" s="1035"/>
      <c r="K348" s="1038"/>
      <c r="L348" s="1040"/>
      <c r="M348" s="1071"/>
      <c r="N348" s="1040"/>
      <c r="O348" s="1040"/>
      <c r="P348" s="1073"/>
      <c r="Q348" s="1079"/>
      <c r="R348" s="996"/>
      <c r="S348" s="1058"/>
      <c r="T348" s="996"/>
      <c r="U348" s="1058"/>
      <c r="V348" s="996"/>
      <c r="W348" s="1058"/>
      <c r="X348" s="1061"/>
      <c r="Y348" s="1058"/>
      <c r="Z348" s="1058"/>
      <c r="AA348" s="1049"/>
      <c r="AB348" s="162">
        <v>6</v>
      </c>
      <c r="AC348" s="160"/>
      <c r="AD348" s="160"/>
      <c r="AE348" s="160"/>
      <c r="AF348" s="175" t="str">
        <f t="shared" si="61"/>
        <v/>
      </c>
      <c r="AG348" s="163"/>
      <c r="AH348" s="161" t="str">
        <f t="shared" si="62"/>
        <v/>
      </c>
      <c r="AI348" s="163"/>
      <c r="AJ348" s="161" t="str">
        <f t="shared" si="63"/>
        <v/>
      </c>
      <c r="AK348" s="164" t="str">
        <f t="shared" si="64"/>
        <v/>
      </c>
      <c r="AL348" s="220" t="str">
        <f>IFERROR(IF(AND(AF347="Probabilidad",AF348="Probabilidad"),(AL347-(+AL347*AK348)),IF(AND(AF347="Impacto",AF348="Probabilidad"),(AL346-(+AL346*AK348)),IF(AF348="Impacto",AL347,""))),"")</f>
        <v/>
      </c>
      <c r="AM348" s="220" t="str">
        <f>IFERROR(IF(AND(AF347="Impacto",AF348="Impacto"),(AM347-(+AM347*AK348)),IF(AND(AF347="Probabilidad",AF348="Impacto"),(AM346-(+AM346*AK348)),IF(AF348="Probabilidad",AM347,""))),"")</f>
        <v/>
      </c>
      <c r="AN348" s="221"/>
      <c r="AO348" s="221"/>
      <c r="AP348" s="221"/>
      <c r="AQ348" s="221"/>
      <c r="AR348" s="1032"/>
      <c r="AS348" s="1052"/>
      <c r="AT348" s="1052"/>
      <c r="AU348" s="1049"/>
      <c r="AV348" s="1052"/>
      <c r="AW348" s="1052"/>
      <c r="AX348" s="1049"/>
      <c r="AY348" s="1049"/>
      <c r="AZ348" s="1049"/>
      <c r="BA348" s="996"/>
      <c r="BB348" s="167"/>
      <c r="BC348" s="167"/>
      <c r="BD348" s="176" t="str">
        <f t="shared" si="68"/>
        <v/>
      </c>
      <c r="BE348" s="160"/>
      <c r="BF348" s="160"/>
      <c r="BG348" s="160"/>
      <c r="BH348" s="160"/>
      <c r="BI348" s="167"/>
      <c r="BJ348" s="167"/>
      <c r="BK348" s="167"/>
      <c r="BL348" s="167"/>
      <c r="BM348" s="168"/>
      <c r="BN348" s="168"/>
      <c r="BO348" s="168"/>
      <c r="BP348" s="168"/>
      <c r="BQ348" s="169" t="str">
        <f t="shared" si="69"/>
        <v/>
      </c>
      <c r="BR348" s="170" t="str">
        <f t="shared" si="67"/>
        <v/>
      </c>
      <c r="BS348" s="712"/>
      <c r="BT348" s="160"/>
      <c r="BU348" s="999"/>
      <c r="BV348" s="1200"/>
      <c r="BW348" s="1200"/>
      <c r="BX348" s="1200"/>
      <c r="BY348" s="1528"/>
      <c r="BZ348" s="1528"/>
    </row>
    <row r="349" spans="1:78" x14ac:dyDescent="0.2">
      <c r="R349" s="1"/>
      <c r="S349" s="1"/>
      <c r="X349" s="1"/>
      <c r="Y349" s="1"/>
      <c r="AA349" s="1"/>
      <c r="AG349" s="1"/>
      <c r="AH349" s="1"/>
      <c r="AI349" s="1"/>
      <c r="AJ349" s="1"/>
      <c r="AK349" s="1"/>
      <c r="AL349" s="1"/>
      <c r="AM349" s="1"/>
      <c r="BD349" s="1"/>
      <c r="BM349" s="1"/>
      <c r="BN349" s="1"/>
      <c r="BO349" s="1"/>
      <c r="BP349" s="1"/>
      <c r="BQ349" s="1"/>
      <c r="BR349" s="1"/>
      <c r="BS349" s="1"/>
      <c r="BT349" s="1"/>
    </row>
    <row r="350" spans="1:78" x14ac:dyDescent="0.2">
      <c r="R350" s="1"/>
      <c r="S350" s="1"/>
      <c r="X350" s="1"/>
      <c r="Y350" s="1"/>
      <c r="AA350" s="1"/>
      <c r="AG350" s="1"/>
      <c r="AH350" s="1"/>
      <c r="AI350" s="1"/>
      <c r="AJ350" s="1"/>
      <c r="AK350" s="1"/>
      <c r="AL350" s="1"/>
      <c r="AM350" s="1"/>
      <c r="BD350" s="1"/>
      <c r="BM350" s="1"/>
      <c r="BN350" s="1"/>
      <c r="BO350" s="1"/>
      <c r="BP350" s="1"/>
      <c r="BQ350" s="1"/>
      <c r="BR350" s="1"/>
      <c r="BS350" s="1"/>
      <c r="BT350" s="1"/>
    </row>
    <row r="351" spans="1:78" x14ac:dyDescent="0.2">
      <c r="R351" s="1"/>
      <c r="S351" s="1"/>
      <c r="X351" s="1"/>
      <c r="Y351" s="1"/>
      <c r="AA351" s="1"/>
      <c r="AG351" s="1"/>
      <c r="AH351" s="1"/>
      <c r="AI351" s="1"/>
      <c r="AJ351" s="1"/>
      <c r="AK351" s="1"/>
      <c r="AL351" s="1"/>
      <c r="AM351" s="1"/>
      <c r="BD351" s="1"/>
      <c r="BM351" s="1"/>
      <c r="BN351" s="1"/>
      <c r="BO351" s="1"/>
      <c r="BP351" s="1"/>
      <c r="BQ351" s="1"/>
      <c r="BR351" s="1"/>
      <c r="BS351" s="1"/>
      <c r="BT351" s="1"/>
    </row>
    <row r="352" spans="1:78" x14ac:dyDescent="0.2">
      <c r="R352" s="1"/>
      <c r="S352" s="1"/>
      <c r="X352" s="1"/>
      <c r="Y352" s="1"/>
      <c r="AA352" s="1"/>
      <c r="AG352" s="1"/>
      <c r="AH352" s="1"/>
      <c r="AI352" s="1"/>
      <c r="AJ352" s="1"/>
      <c r="AK352" s="1"/>
      <c r="AL352" s="1"/>
      <c r="AM352" s="1"/>
      <c r="BD352" s="1"/>
      <c r="BM352" s="1"/>
      <c r="BN352" s="1"/>
      <c r="BO352" s="1"/>
      <c r="BP352" s="1"/>
      <c r="BQ352" s="1"/>
      <c r="BR352" s="1"/>
      <c r="BS352" s="1"/>
      <c r="BT352" s="1"/>
    </row>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sheetData>
  <sheetProtection formatCells="0" formatColumns="0" formatRows="0"/>
  <protectedRanges>
    <protectedRange sqref="BV163:BV168" name="Rango2"/>
  </protectedRanges>
  <dataConsolidate/>
  <mergeCells count="2328">
    <mergeCell ref="BZ325:BZ330"/>
    <mergeCell ref="BZ331:BZ336"/>
    <mergeCell ref="BZ337:BZ342"/>
    <mergeCell ref="BZ343:BZ348"/>
    <mergeCell ref="BY121:BY126"/>
    <mergeCell ref="BZ121:BZ126"/>
    <mergeCell ref="BV121:BV126"/>
    <mergeCell ref="BW121:BW126"/>
    <mergeCell ref="BX121:BX126"/>
    <mergeCell ref="BU121:BU126"/>
    <mergeCell ref="BY127:BY132"/>
    <mergeCell ref="BZ127:BZ132"/>
    <mergeCell ref="BV127:BV132"/>
    <mergeCell ref="BX127:BX132"/>
    <mergeCell ref="BW127:BW132"/>
    <mergeCell ref="BU127:BU132"/>
    <mergeCell ref="BZ223:BZ228"/>
    <mergeCell ref="BZ229:BZ234"/>
    <mergeCell ref="BZ235:BZ240"/>
    <mergeCell ref="BZ241:BZ246"/>
    <mergeCell ref="BZ247:BZ252"/>
    <mergeCell ref="BZ253:BZ258"/>
    <mergeCell ref="BZ259:BZ264"/>
    <mergeCell ref="BZ265:BZ270"/>
    <mergeCell ref="BZ271:BZ276"/>
    <mergeCell ref="BZ277:BZ282"/>
    <mergeCell ref="BZ283:BZ288"/>
    <mergeCell ref="BZ289:BZ294"/>
    <mergeCell ref="BZ295:BZ300"/>
    <mergeCell ref="BZ301:BZ306"/>
    <mergeCell ref="BZ307:BZ312"/>
    <mergeCell ref="BZ313:BZ318"/>
    <mergeCell ref="BZ319:BZ324"/>
    <mergeCell ref="BZ133:BZ138"/>
    <mergeCell ref="BZ139:BZ144"/>
    <mergeCell ref="BZ145:BZ150"/>
    <mergeCell ref="BZ151:BZ156"/>
    <mergeCell ref="BZ157:BZ162"/>
    <mergeCell ref="BZ163:BZ168"/>
    <mergeCell ref="BZ169:BZ174"/>
    <mergeCell ref="BZ175:BZ180"/>
    <mergeCell ref="BZ181:BZ186"/>
    <mergeCell ref="BZ187:BZ192"/>
    <mergeCell ref="BZ193:BZ198"/>
    <mergeCell ref="BZ199:BZ204"/>
    <mergeCell ref="BZ205:BZ210"/>
    <mergeCell ref="BZ211:BZ216"/>
    <mergeCell ref="BZ217:BZ222"/>
    <mergeCell ref="BY265:BY270"/>
    <mergeCell ref="BY271:BY276"/>
    <mergeCell ref="BY277:BY282"/>
    <mergeCell ref="BY283:BY288"/>
    <mergeCell ref="BY289:BY294"/>
    <mergeCell ref="BY295:BY300"/>
    <mergeCell ref="BY301:BY306"/>
    <mergeCell ref="BY307:BY312"/>
    <mergeCell ref="BY313:BY318"/>
    <mergeCell ref="BY319:BY324"/>
    <mergeCell ref="BY223:BY228"/>
    <mergeCell ref="BY229:BY234"/>
    <mergeCell ref="BY235:BY240"/>
    <mergeCell ref="BY241:BY246"/>
    <mergeCell ref="BY247:BY252"/>
    <mergeCell ref="BY253:BY258"/>
    <mergeCell ref="BY325:BY330"/>
    <mergeCell ref="BY331:BY336"/>
    <mergeCell ref="BY337:BY342"/>
    <mergeCell ref="BY343:BY348"/>
    <mergeCell ref="BZ13:BZ18"/>
    <mergeCell ref="BZ19:BZ24"/>
    <mergeCell ref="BZ25:BZ30"/>
    <mergeCell ref="BZ31:BZ36"/>
    <mergeCell ref="BZ37:BZ42"/>
    <mergeCell ref="BZ43:BZ48"/>
    <mergeCell ref="BZ49:BZ54"/>
    <mergeCell ref="BZ55:BZ60"/>
    <mergeCell ref="BZ61:BZ66"/>
    <mergeCell ref="BZ67:BZ72"/>
    <mergeCell ref="BZ73:BZ78"/>
    <mergeCell ref="BZ79:BZ84"/>
    <mergeCell ref="BZ85:BZ90"/>
    <mergeCell ref="BZ91:BZ96"/>
    <mergeCell ref="BZ97:BZ102"/>
    <mergeCell ref="BZ103:BZ108"/>
    <mergeCell ref="BZ109:BZ114"/>
    <mergeCell ref="BZ115:BZ120"/>
    <mergeCell ref="BY163:BY168"/>
    <mergeCell ref="BY169:BY174"/>
    <mergeCell ref="BY175:BY180"/>
    <mergeCell ref="BY181:BY186"/>
    <mergeCell ref="BY187:BY192"/>
    <mergeCell ref="BY193:BY198"/>
    <mergeCell ref="BY199:BY204"/>
    <mergeCell ref="BY205:BY210"/>
    <mergeCell ref="BY211:BY216"/>
    <mergeCell ref="BY217:BY222"/>
    <mergeCell ref="BY259:BY264"/>
    <mergeCell ref="BY61:BY66"/>
    <mergeCell ref="BY67:BY72"/>
    <mergeCell ref="BY73:BY78"/>
    <mergeCell ref="BY79:BY84"/>
    <mergeCell ref="BY85:BY90"/>
    <mergeCell ref="BY91:BY96"/>
    <mergeCell ref="BY97:BY102"/>
    <mergeCell ref="BY103:BY108"/>
    <mergeCell ref="BY109:BY114"/>
    <mergeCell ref="BY115:BY120"/>
    <mergeCell ref="BY133:BY138"/>
    <mergeCell ref="BY139:BY144"/>
    <mergeCell ref="BY145:BY150"/>
    <mergeCell ref="BY151:BY156"/>
    <mergeCell ref="BY157:BY162"/>
    <mergeCell ref="BY3:BZ8"/>
    <mergeCell ref="BY10:BY12"/>
    <mergeCell ref="BZ10:BZ12"/>
    <mergeCell ref="BY13:BY18"/>
    <mergeCell ref="BY19:BY24"/>
    <mergeCell ref="BY25:BY30"/>
    <mergeCell ref="BY31:BY36"/>
    <mergeCell ref="BY37:BY42"/>
    <mergeCell ref="BY43:BY48"/>
    <mergeCell ref="BY49:BY54"/>
    <mergeCell ref="BY55:BY60"/>
    <mergeCell ref="A9:BJ9"/>
    <mergeCell ref="BW307:BW312"/>
    <mergeCell ref="BX307:BX312"/>
    <mergeCell ref="A295:A312"/>
    <mergeCell ref="B295:B312"/>
    <mergeCell ref="C295:C312"/>
    <mergeCell ref="BW301:BW306"/>
    <mergeCell ref="BX301:BX306"/>
    <mergeCell ref="D307:D312"/>
    <mergeCell ref="E307:E312"/>
    <mergeCell ref="F307:F312"/>
    <mergeCell ref="G307:G312"/>
    <mergeCell ref="H307:H312"/>
    <mergeCell ref="I307:I312"/>
    <mergeCell ref="J307:J312"/>
    <mergeCell ref="K307:K312"/>
    <mergeCell ref="L307:L312"/>
    <mergeCell ref="M307:M312"/>
    <mergeCell ref="N307:N312"/>
    <mergeCell ref="O307:O312"/>
    <mergeCell ref="P307:P312"/>
    <mergeCell ref="Q307:Q312"/>
    <mergeCell ref="R307:R312"/>
    <mergeCell ref="S307:S312"/>
    <mergeCell ref="T307:T312"/>
    <mergeCell ref="U307:U312"/>
    <mergeCell ref="V307:V312"/>
    <mergeCell ref="AX295:AX300"/>
    <mergeCell ref="AY295:AY300"/>
    <mergeCell ref="AZ295:AZ300"/>
    <mergeCell ref="BA295:BA300"/>
    <mergeCell ref="BU295:BU300"/>
    <mergeCell ref="BV295:BV300"/>
    <mergeCell ref="W307:W312"/>
    <mergeCell ref="X307:X312"/>
    <mergeCell ref="Y307:Y312"/>
    <mergeCell ref="Z307:Z312"/>
    <mergeCell ref="AA307:AA312"/>
    <mergeCell ref="AR307:AR312"/>
    <mergeCell ref="AS307:AS312"/>
    <mergeCell ref="AT307:AT312"/>
    <mergeCell ref="AU307:AU312"/>
    <mergeCell ref="AV307:AV312"/>
    <mergeCell ref="AW307:AW312"/>
    <mergeCell ref="W301:W306"/>
    <mergeCell ref="X301:X306"/>
    <mergeCell ref="Y301:Y306"/>
    <mergeCell ref="Z301:Z306"/>
    <mergeCell ref="AA301:AA306"/>
    <mergeCell ref="AR301:AR306"/>
    <mergeCell ref="AS301:AS306"/>
    <mergeCell ref="AT301:AT306"/>
    <mergeCell ref="AU301:AU306"/>
    <mergeCell ref="AV301:AV306"/>
    <mergeCell ref="AW301:AW306"/>
    <mergeCell ref="AX307:AX312"/>
    <mergeCell ref="AY307:AY312"/>
    <mergeCell ref="AZ307:AZ312"/>
    <mergeCell ref="BA307:BA312"/>
    <mergeCell ref="BU307:BU312"/>
    <mergeCell ref="BV307:BV312"/>
    <mergeCell ref="BW295:BW300"/>
    <mergeCell ref="BX295:BX300"/>
    <mergeCell ref="D301:D306"/>
    <mergeCell ref="E301:E306"/>
    <mergeCell ref="F301:F306"/>
    <mergeCell ref="G301:G306"/>
    <mergeCell ref="H301:H306"/>
    <mergeCell ref="I301:I306"/>
    <mergeCell ref="J301:J306"/>
    <mergeCell ref="K301:K306"/>
    <mergeCell ref="L301:L306"/>
    <mergeCell ref="M301:M306"/>
    <mergeCell ref="N301:N306"/>
    <mergeCell ref="O301:O306"/>
    <mergeCell ref="P301:P306"/>
    <mergeCell ref="Q301:Q306"/>
    <mergeCell ref="R301:R306"/>
    <mergeCell ref="S301:S306"/>
    <mergeCell ref="T301:T306"/>
    <mergeCell ref="U301:U306"/>
    <mergeCell ref="V301:V306"/>
    <mergeCell ref="AX301:AX306"/>
    <mergeCell ref="AY301:AY306"/>
    <mergeCell ref="AZ301:AZ306"/>
    <mergeCell ref="BA301:BA306"/>
    <mergeCell ref="BU301:BU306"/>
    <mergeCell ref="BV301:BV306"/>
    <mergeCell ref="AS295:AS300"/>
    <mergeCell ref="AT295:AT300"/>
    <mergeCell ref="AU295:AU300"/>
    <mergeCell ref="AV295:AV300"/>
    <mergeCell ref="AW295:AW300"/>
    <mergeCell ref="BU289:BU294"/>
    <mergeCell ref="BV289:BV294"/>
    <mergeCell ref="BW289:BW294"/>
    <mergeCell ref="BX289:BX294"/>
    <mergeCell ref="A289:A294"/>
    <mergeCell ref="B289:B294"/>
    <mergeCell ref="C289:C294"/>
    <mergeCell ref="D295:D300"/>
    <mergeCell ref="E295:E300"/>
    <mergeCell ref="F295:F300"/>
    <mergeCell ref="G295:G300"/>
    <mergeCell ref="H295:H300"/>
    <mergeCell ref="I295:I300"/>
    <mergeCell ref="J295:J300"/>
    <mergeCell ref="K295:K300"/>
    <mergeCell ref="L295:L300"/>
    <mergeCell ref="M295:M300"/>
    <mergeCell ref="N295:N300"/>
    <mergeCell ref="O295:O300"/>
    <mergeCell ref="P295:P300"/>
    <mergeCell ref="Q295:Q300"/>
    <mergeCell ref="R295:R300"/>
    <mergeCell ref="S295:S300"/>
    <mergeCell ref="T295:T300"/>
    <mergeCell ref="U295:U300"/>
    <mergeCell ref="V295:V300"/>
    <mergeCell ref="W295:W300"/>
    <mergeCell ref="X295:X300"/>
    <mergeCell ref="Y295:Y300"/>
    <mergeCell ref="Z295:Z300"/>
    <mergeCell ref="AA295:AA300"/>
    <mergeCell ref="AR295:AR300"/>
    <mergeCell ref="U289:U294"/>
    <mergeCell ref="V289:V294"/>
    <mergeCell ref="W289:W294"/>
    <mergeCell ref="X289:X294"/>
    <mergeCell ref="Y289:Y294"/>
    <mergeCell ref="Z289:Z294"/>
    <mergeCell ref="AA289:AA294"/>
    <mergeCell ref="AR289:AR294"/>
    <mergeCell ref="AS289:AS294"/>
    <mergeCell ref="AT289:AT294"/>
    <mergeCell ref="AU289:AU294"/>
    <mergeCell ref="AV289:AV294"/>
    <mergeCell ref="AW289:AW294"/>
    <mergeCell ref="AX289:AX294"/>
    <mergeCell ref="AY289:AY294"/>
    <mergeCell ref="AZ289:AZ294"/>
    <mergeCell ref="BA289:BA294"/>
    <mergeCell ref="D289:D294"/>
    <mergeCell ref="E289:E294"/>
    <mergeCell ref="F289:F294"/>
    <mergeCell ref="G289:G294"/>
    <mergeCell ref="H289:H294"/>
    <mergeCell ref="I289:I294"/>
    <mergeCell ref="J289:J294"/>
    <mergeCell ref="K289:K294"/>
    <mergeCell ref="L289:L294"/>
    <mergeCell ref="M289:M294"/>
    <mergeCell ref="N289:N294"/>
    <mergeCell ref="O289:O294"/>
    <mergeCell ref="P289:P294"/>
    <mergeCell ref="Q289:Q294"/>
    <mergeCell ref="R289:R294"/>
    <mergeCell ref="S289:S294"/>
    <mergeCell ref="T289:T294"/>
    <mergeCell ref="D271:D276"/>
    <mergeCell ref="E271:E276"/>
    <mergeCell ref="F271:F276"/>
    <mergeCell ref="G271:G276"/>
    <mergeCell ref="H271:H276"/>
    <mergeCell ref="I271:I276"/>
    <mergeCell ref="J271:J276"/>
    <mergeCell ref="K271:K276"/>
    <mergeCell ref="L271:L276"/>
    <mergeCell ref="M271:M276"/>
    <mergeCell ref="N271:N276"/>
    <mergeCell ref="O271:O276"/>
    <mergeCell ref="P271:P276"/>
    <mergeCell ref="Q271:Q276"/>
    <mergeCell ref="R271:R276"/>
    <mergeCell ref="S271:S276"/>
    <mergeCell ref="A271:A288"/>
    <mergeCell ref="B271:B288"/>
    <mergeCell ref="C271:C288"/>
    <mergeCell ref="AS271:AS276"/>
    <mergeCell ref="AT271:AT276"/>
    <mergeCell ref="AU271:AU276"/>
    <mergeCell ref="AV271:AV276"/>
    <mergeCell ref="AW271:AW276"/>
    <mergeCell ref="AX271:AX276"/>
    <mergeCell ref="AY271:AY276"/>
    <mergeCell ref="AZ271:AZ276"/>
    <mergeCell ref="BA271:BA276"/>
    <mergeCell ref="T271:T276"/>
    <mergeCell ref="U271:U276"/>
    <mergeCell ref="V271:V276"/>
    <mergeCell ref="W271:W276"/>
    <mergeCell ref="X271:X276"/>
    <mergeCell ref="Y271:Y276"/>
    <mergeCell ref="Z271:Z276"/>
    <mergeCell ref="AA271:AA276"/>
    <mergeCell ref="AR271:AR276"/>
    <mergeCell ref="BW277:BW282"/>
    <mergeCell ref="BX277:BX282"/>
    <mergeCell ref="X277:X282"/>
    <mergeCell ref="Y277:Y282"/>
    <mergeCell ref="Z277:Z282"/>
    <mergeCell ref="AA277:AA282"/>
    <mergeCell ref="AR277:AR282"/>
    <mergeCell ref="AS277:AS282"/>
    <mergeCell ref="AT277:AT282"/>
    <mergeCell ref="AU277:AU282"/>
    <mergeCell ref="AV277:AV282"/>
    <mergeCell ref="BU271:BU276"/>
    <mergeCell ref="BV271:BV276"/>
    <mergeCell ref="BW271:BW276"/>
    <mergeCell ref="BX271:BX276"/>
    <mergeCell ref="D277:D282"/>
    <mergeCell ref="E277:E282"/>
    <mergeCell ref="F277:F282"/>
    <mergeCell ref="G277:G282"/>
    <mergeCell ref="H277:H282"/>
    <mergeCell ref="I277:I282"/>
    <mergeCell ref="J277:J282"/>
    <mergeCell ref="K277:K282"/>
    <mergeCell ref="L277:L282"/>
    <mergeCell ref="M277:M282"/>
    <mergeCell ref="N277:N282"/>
    <mergeCell ref="O277:O282"/>
    <mergeCell ref="P277:P282"/>
    <mergeCell ref="Q277:Q282"/>
    <mergeCell ref="R277:R282"/>
    <mergeCell ref="S277:S282"/>
    <mergeCell ref="T277:T282"/>
    <mergeCell ref="U283:U288"/>
    <mergeCell ref="D283:D288"/>
    <mergeCell ref="E283:E288"/>
    <mergeCell ref="F283:F288"/>
    <mergeCell ref="G283:G288"/>
    <mergeCell ref="H283:H288"/>
    <mergeCell ref="I283:I288"/>
    <mergeCell ref="J283:J288"/>
    <mergeCell ref="K283:K288"/>
    <mergeCell ref="L283:L288"/>
    <mergeCell ref="AW277:AW282"/>
    <mergeCell ref="AX277:AX282"/>
    <mergeCell ref="AY277:AY282"/>
    <mergeCell ref="AZ277:AZ282"/>
    <mergeCell ref="BA277:BA282"/>
    <mergeCell ref="BU277:BU282"/>
    <mergeCell ref="BV277:BV282"/>
    <mergeCell ref="U277:U282"/>
    <mergeCell ref="V277:V282"/>
    <mergeCell ref="W277:W282"/>
    <mergeCell ref="BX265:BX270"/>
    <mergeCell ref="A259:A270"/>
    <mergeCell ref="B259:B270"/>
    <mergeCell ref="C259:C270"/>
    <mergeCell ref="BW283:BW288"/>
    <mergeCell ref="BX283:BX288"/>
    <mergeCell ref="AU283:AU288"/>
    <mergeCell ref="AV283:AV288"/>
    <mergeCell ref="AW283:AW288"/>
    <mergeCell ref="AX283:AX288"/>
    <mergeCell ref="AY283:AY288"/>
    <mergeCell ref="AZ283:AZ288"/>
    <mergeCell ref="BA283:BA288"/>
    <mergeCell ref="BU283:BU288"/>
    <mergeCell ref="BV283:BV288"/>
    <mergeCell ref="V283:V288"/>
    <mergeCell ref="W283:W288"/>
    <mergeCell ref="X283:X288"/>
    <mergeCell ref="Y283:Y288"/>
    <mergeCell ref="Z283:Z288"/>
    <mergeCell ref="AA283:AA288"/>
    <mergeCell ref="AR283:AR288"/>
    <mergeCell ref="AS283:AS288"/>
    <mergeCell ref="AT283:AT288"/>
    <mergeCell ref="M283:M288"/>
    <mergeCell ref="N283:N288"/>
    <mergeCell ref="O283:O288"/>
    <mergeCell ref="P283:P288"/>
    <mergeCell ref="Q283:Q288"/>
    <mergeCell ref="R283:R288"/>
    <mergeCell ref="S283:S288"/>
    <mergeCell ref="T283:T288"/>
    <mergeCell ref="X265:X270"/>
    <mergeCell ref="Y265:Y270"/>
    <mergeCell ref="Z265:Z270"/>
    <mergeCell ref="AA265:AA270"/>
    <mergeCell ref="AR265:AR270"/>
    <mergeCell ref="AS265:AS270"/>
    <mergeCell ref="AT265:AT270"/>
    <mergeCell ref="AU265:AU270"/>
    <mergeCell ref="AV265:AV270"/>
    <mergeCell ref="AW265:AW270"/>
    <mergeCell ref="AX265:AX270"/>
    <mergeCell ref="AY265:AY270"/>
    <mergeCell ref="AZ265:AZ270"/>
    <mergeCell ref="BA265:BA270"/>
    <mergeCell ref="BU265:BU270"/>
    <mergeCell ref="BV265:BV270"/>
    <mergeCell ref="BW265:BW270"/>
    <mergeCell ref="AT259:AT264"/>
    <mergeCell ref="AU259:AU264"/>
    <mergeCell ref="AV259:AV264"/>
    <mergeCell ref="AW259:AW264"/>
    <mergeCell ref="AX259:AX264"/>
    <mergeCell ref="AY259:AY264"/>
    <mergeCell ref="AZ259:AZ264"/>
    <mergeCell ref="BA259:BA264"/>
    <mergeCell ref="BU259:BU264"/>
    <mergeCell ref="BV259:BV264"/>
    <mergeCell ref="BW259:BW264"/>
    <mergeCell ref="BX259:BX264"/>
    <mergeCell ref="D265:D270"/>
    <mergeCell ref="E265:E270"/>
    <mergeCell ref="F265:F270"/>
    <mergeCell ref="G265:G270"/>
    <mergeCell ref="H265:H270"/>
    <mergeCell ref="I265:I270"/>
    <mergeCell ref="J265:J270"/>
    <mergeCell ref="K265:K270"/>
    <mergeCell ref="L265:L270"/>
    <mergeCell ref="M265:M270"/>
    <mergeCell ref="N265:N270"/>
    <mergeCell ref="O265:O270"/>
    <mergeCell ref="P265:P270"/>
    <mergeCell ref="Q265:Q270"/>
    <mergeCell ref="R265:R270"/>
    <mergeCell ref="S265:S270"/>
    <mergeCell ref="T265:T270"/>
    <mergeCell ref="U265:U270"/>
    <mergeCell ref="V265:V270"/>
    <mergeCell ref="W265:W270"/>
    <mergeCell ref="BV253:BV258"/>
    <mergeCell ref="BW253:BW258"/>
    <mergeCell ref="BX253:BX258"/>
    <mergeCell ref="A223:A258"/>
    <mergeCell ref="B223:B258"/>
    <mergeCell ref="C223:C258"/>
    <mergeCell ref="D259:D264"/>
    <mergeCell ref="E259:E264"/>
    <mergeCell ref="F259:F264"/>
    <mergeCell ref="G259:G264"/>
    <mergeCell ref="H259:H264"/>
    <mergeCell ref="I259:I264"/>
    <mergeCell ref="J259:J264"/>
    <mergeCell ref="K259:K264"/>
    <mergeCell ref="L259:L264"/>
    <mergeCell ref="M259:M264"/>
    <mergeCell ref="N259:N264"/>
    <mergeCell ref="O259:O264"/>
    <mergeCell ref="P259:P264"/>
    <mergeCell ref="Q259:Q264"/>
    <mergeCell ref="R259:R264"/>
    <mergeCell ref="S259:S264"/>
    <mergeCell ref="T259:T264"/>
    <mergeCell ref="U259:U264"/>
    <mergeCell ref="V259:V264"/>
    <mergeCell ref="W259:W264"/>
    <mergeCell ref="X259:X264"/>
    <mergeCell ref="Y259:Y264"/>
    <mergeCell ref="Z259:Z264"/>
    <mergeCell ref="AA259:AA264"/>
    <mergeCell ref="AR259:AR264"/>
    <mergeCell ref="AS259:AS264"/>
    <mergeCell ref="V253:V258"/>
    <mergeCell ref="W253:W258"/>
    <mergeCell ref="X253:X258"/>
    <mergeCell ref="Y253:Y258"/>
    <mergeCell ref="Z253:Z258"/>
    <mergeCell ref="AA253:AA258"/>
    <mergeCell ref="AR253:AR258"/>
    <mergeCell ref="AS253:AS258"/>
    <mergeCell ref="AT253:AT258"/>
    <mergeCell ref="AU253:AU258"/>
    <mergeCell ref="AV253:AV258"/>
    <mergeCell ref="AW253:AW258"/>
    <mergeCell ref="AX253:AX258"/>
    <mergeCell ref="AY253:AY258"/>
    <mergeCell ref="AZ253:AZ258"/>
    <mergeCell ref="BA253:BA258"/>
    <mergeCell ref="BU253:BU258"/>
    <mergeCell ref="AR247:AR252"/>
    <mergeCell ref="AS247:AS252"/>
    <mergeCell ref="AT247:AT252"/>
    <mergeCell ref="AU247:AU252"/>
    <mergeCell ref="AV247:AV252"/>
    <mergeCell ref="AW247:AW252"/>
    <mergeCell ref="AX247:AX252"/>
    <mergeCell ref="AY247:AY252"/>
    <mergeCell ref="AZ247:AZ252"/>
    <mergeCell ref="BA247:BA252"/>
    <mergeCell ref="BU247:BU252"/>
    <mergeCell ref="BV247:BV252"/>
    <mergeCell ref="BW247:BW252"/>
    <mergeCell ref="BX247:BX252"/>
    <mergeCell ref="D253:D258"/>
    <mergeCell ref="E253:E258"/>
    <mergeCell ref="F253:F258"/>
    <mergeCell ref="G253:G258"/>
    <mergeCell ref="H253:H258"/>
    <mergeCell ref="I253:I258"/>
    <mergeCell ref="J253:J258"/>
    <mergeCell ref="K253:K258"/>
    <mergeCell ref="L253:L258"/>
    <mergeCell ref="M253:M258"/>
    <mergeCell ref="N253:N258"/>
    <mergeCell ref="O253:O258"/>
    <mergeCell ref="P253:P258"/>
    <mergeCell ref="Q253:Q258"/>
    <mergeCell ref="R253:R258"/>
    <mergeCell ref="S253:S258"/>
    <mergeCell ref="T253:T258"/>
    <mergeCell ref="U253:U258"/>
    <mergeCell ref="AX241:AX246"/>
    <mergeCell ref="AY241:AY246"/>
    <mergeCell ref="AZ241:AZ246"/>
    <mergeCell ref="BA241:BA246"/>
    <mergeCell ref="BU241:BU246"/>
    <mergeCell ref="BV241:BV246"/>
    <mergeCell ref="BW241:BW246"/>
    <mergeCell ref="BX241:BX246"/>
    <mergeCell ref="D247:D252"/>
    <mergeCell ref="E247:E252"/>
    <mergeCell ref="F247:F252"/>
    <mergeCell ref="G247:G252"/>
    <mergeCell ref="H247:H252"/>
    <mergeCell ref="I247:I252"/>
    <mergeCell ref="J247:J252"/>
    <mergeCell ref="K247:K252"/>
    <mergeCell ref="L247:L252"/>
    <mergeCell ref="M247:M252"/>
    <mergeCell ref="N247:N252"/>
    <mergeCell ref="O247:O252"/>
    <mergeCell ref="P247:P252"/>
    <mergeCell ref="Q247:Q252"/>
    <mergeCell ref="R247:R252"/>
    <mergeCell ref="S247:S252"/>
    <mergeCell ref="T247:T252"/>
    <mergeCell ref="U247:U252"/>
    <mergeCell ref="V247:V252"/>
    <mergeCell ref="W247:W252"/>
    <mergeCell ref="X247:X252"/>
    <mergeCell ref="Y247:Y252"/>
    <mergeCell ref="Z247:Z252"/>
    <mergeCell ref="AA247:AA252"/>
    <mergeCell ref="BW235:BW240"/>
    <mergeCell ref="BX235:BX240"/>
    <mergeCell ref="D241:D246"/>
    <mergeCell ref="E241:E246"/>
    <mergeCell ref="F241:F246"/>
    <mergeCell ref="G241:G246"/>
    <mergeCell ref="H241:H246"/>
    <mergeCell ref="I241:I246"/>
    <mergeCell ref="J241:J246"/>
    <mergeCell ref="K241:K246"/>
    <mergeCell ref="L241:L246"/>
    <mergeCell ref="M241:M246"/>
    <mergeCell ref="N241:N246"/>
    <mergeCell ref="O241:O246"/>
    <mergeCell ref="P241:P246"/>
    <mergeCell ref="Q241:Q246"/>
    <mergeCell ref="R241:R246"/>
    <mergeCell ref="S241:S246"/>
    <mergeCell ref="T241:T246"/>
    <mergeCell ref="U241:U246"/>
    <mergeCell ref="V241:V246"/>
    <mergeCell ref="W241:W246"/>
    <mergeCell ref="X241:X246"/>
    <mergeCell ref="Y241:Y246"/>
    <mergeCell ref="Z241:Z246"/>
    <mergeCell ref="AA241:AA246"/>
    <mergeCell ref="AR241:AR246"/>
    <mergeCell ref="AS241:AS246"/>
    <mergeCell ref="AT241:AT246"/>
    <mergeCell ref="AU241:AU246"/>
    <mergeCell ref="AV241:AV246"/>
    <mergeCell ref="AW241:AW246"/>
    <mergeCell ref="W235:W240"/>
    <mergeCell ref="X235:X240"/>
    <mergeCell ref="Y235:Y240"/>
    <mergeCell ref="Z235:Z240"/>
    <mergeCell ref="AA235:AA240"/>
    <mergeCell ref="AR235:AR240"/>
    <mergeCell ref="AS235:AS240"/>
    <mergeCell ref="AT235:AT240"/>
    <mergeCell ref="AU235:AU240"/>
    <mergeCell ref="AV235:AV240"/>
    <mergeCell ref="AW235:AW240"/>
    <mergeCell ref="AX235:AX240"/>
    <mergeCell ref="AY235:AY240"/>
    <mergeCell ref="AZ235:AZ240"/>
    <mergeCell ref="BA235:BA240"/>
    <mergeCell ref="BU235:BU240"/>
    <mergeCell ref="BV235:BV240"/>
    <mergeCell ref="AS229:AS234"/>
    <mergeCell ref="AT229:AT234"/>
    <mergeCell ref="AU229:AU234"/>
    <mergeCell ref="AV229:AV234"/>
    <mergeCell ref="AW229:AW234"/>
    <mergeCell ref="AX229:AX234"/>
    <mergeCell ref="AY229:AY234"/>
    <mergeCell ref="AZ229:AZ234"/>
    <mergeCell ref="BA229:BA234"/>
    <mergeCell ref="BU229:BU234"/>
    <mergeCell ref="BV229:BV234"/>
    <mergeCell ref="BW229:BW234"/>
    <mergeCell ref="BX229:BX234"/>
    <mergeCell ref="D235:D240"/>
    <mergeCell ref="E235:E240"/>
    <mergeCell ref="F235:F240"/>
    <mergeCell ref="G235:G240"/>
    <mergeCell ref="H235:H240"/>
    <mergeCell ref="I235:I240"/>
    <mergeCell ref="J235:J240"/>
    <mergeCell ref="K235:K240"/>
    <mergeCell ref="L235:L240"/>
    <mergeCell ref="M235:M240"/>
    <mergeCell ref="N235:N240"/>
    <mergeCell ref="O235:O240"/>
    <mergeCell ref="P235:P240"/>
    <mergeCell ref="Q235:Q240"/>
    <mergeCell ref="R235:R240"/>
    <mergeCell ref="S235:S240"/>
    <mergeCell ref="T235:T240"/>
    <mergeCell ref="U235:U240"/>
    <mergeCell ref="V235:V240"/>
    <mergeCell ref="AY223:AY228"/>
    <mergeCell ref="AZ223:AZ228"/>
    <mergeCell ref="BA223:BA228"/>
    <mergeCell ref="BU223:BU228"/>
    <mergeCell ref="BV223:BV228"/>
    <mergeCell ref="BW223:BW228"/>
    <mergeCell ref="BX223:BX228"/>
    <mergeCell ref="D229:D234"/>
    <mergeCell ref="E229:E234"/>
    <mergeCell ref="F229:F234"/>
    <mergeCell ref="G229:G234"/>
    <mergeCell ref="H229:H234"/>
    <mergeCell ref="I229:I234"/>
    <mergeCell ref="J229:J234"/>
    <mergeCell ref="K229:K234"/>
    <mergeCell ref="L229:L234"/>
    <mergeCell ref="M229:M234"/>
    <mergeCell ref="N229:N234"/>
    <mergeCell ref="O229:O234"/>
    <mergeCell ref="P229:P234"/>
    <mergeCell ref="Q229:Q234"/>
    <mergeCell ref="R229:R234"/>
    <mergeCell ref="S229:S234"/>
    <mergeCell ref="T229:T234"/>
    <mergeCell ref="U229:U234"/>
    <mergeCell ref="V229:V234"/>
    <mergeCell ref="W229:W234"/>
    <mergeCell ref="X229:X234"/>
    <mergeCell ref="Y229:Y234"/>
    <mergeCell ref="Z229:Z234"/>
    <mergeCell ref="AA229:AA234"/>
    <mergeCell ref="AR229:AR234"/>
    <mergeCell ref="R223:R228"/>
    <mergeCell ref="S223:S228"/>
    <mergeCell ref="T223:T228"/>
    <mergeCell ref="U223:U228"/>
    <mergeCell ref="V223:V228"/>
    <mergeCell ref="W223:W228"/>
    <mergeCell ref="X223:X228"/>
    <mergeCell ref="Y223:Y228"/>
    <mergeCell ref="Z223:Z228"/>
    <mergeCell ref="AA223:AA228"/>
    <mergeCell ref="AR223:AR228"/>
    <mergeCell ref="AS223:AS228"/>
    <mergeCell ref="AT223:AT228"/>
    <mergeCell ref="AU223:AU228"/>
    <mergeCell ref="AV223:AV228"/>
    <mergeCell ref="AW223:AW228"/>
    <mergeCell ref="AX223:AX228"/>
    <mergeCell ref="A133:A168"/>
    <mergeCell ref="B133:B168"/>
    <mergeCell ref="C133:C168"/>
    <mergeCell ref="D223:D228"/>
    <mergeCell ref="E223:E228"/>
    <mergeCell ref="F223:F228"/>
    <mergeCell ref="G223:G228"/>
    <mergeCell ref="H223:H228"/>
    <mergeCell ref="I223:I228"/>
    <mergeCell ref="J223:J228"/>
    <mergeCell ref="K223:K228"/>
    <mergeCell ref="L223:L228"/>
    <mergeCell ref="M223:M228"/>
    <mergeCell ref="N223:N228"/>
    <mergeCell ref="O223:O228"/>
    <mergeCell ref="P223:P228"/>
    <mergeCell ref="Q223:Q228"/>
    <mergeCell ref="D133:D138"/>
    <mergeCell ref="E133:E138"/>
    <mergeCell ref="F133:F138"/>
    <mergeCell ref="G133:G138"/>
    <mergeCell ref="H133:H138"/>
    <mergeCell ref="I133:I138"/>
    <mergeCell ref="J133:J138"/>
    <mergeCell ref="K133:K138"/>
    <mergeCell ref="L133:L138"/>
    <mergeCell ref="M133:M138"/>
    <mergeCell ref="N133:N138"/>
    <mergeCell ref="O133:O138"/>
    <mergeCell ref="P133:P138"/>
    <mergeCell ref="Q133:Q138"/>
    <mergeCell ref="H205:H210"/>
    <mergeCell ref="Y163:Y168"/>
    <mergeCell ref="Z163:Z168"/>
    <mergeCell ref="AA163:AA168"/>
    <mergeCell ref="AR163:AR168"/>
    <mergeCell ref="AS163:AS168"/>
    <mergeCell ref="AT163:AT168"/>
    <mergeCell ref="AU163:AU168"/>
    <mergeCell ref="AV163:AV168"/>
    <mergeCell ref="AW163:AW168"/>
    <mergeCell ref="AX163:AX168"/>
    <mergeCell ref="AY163:AY168"/>
    <mergeCell ref="AZ163:AZ168"/>
    <mergeCell ref="BA163:BA168"/>
    <mergeCell ref="BU163:BU168"/>
    <mergeCell ref="BV163:BV168"/>
    <mergeCell ref="BW163:BW168"/>
    <mergeCell ref="BX163:BX168"/>
    <mergeCell ref="AU157:AU162"/>
    <mergeCell ref="AV157:AV162"/>
    <mergeCell ref="AW157:AW162"/>
    <mergeCell ref="AX157:AX162"/>
    <mergeCell ref="AY157:AY162"/>
    <mergeCell ref="AZ157:AZ162"/>
    <mergeCell ref="BA157:BA162"/>
    <mergeCell ref="BU157:BU162"/>
    <mergeCell ref="BV157:BV162"/>
    <mergeCell ref="BW157:BW162"/>
    <mergeCell ref="BX157:BX162"/>
    <mergeCell ref="D163:D168"/>
    <mergeCell ref="E163:E168"/>
    <mergeCell ref="F163:F168"/>
    <mergeCell ref="G163:G168"/>
    <mergeCell ref="H163:H168"/>
    <mergeCell ref="I163:I168"/>
    <mergeCell ref="J163:J168"/>
    <mergeCell ref="K163:K168"/>
    <mergeCell ref="L163:L168"/>
    <mergeCell ref="M163:M168"/>
    <mergeCell ref="N163:N168"/>
    <mergeCell ref="O163:O168"/>
    <mergeCell ref="P163:P168"/>
    <mergeCell ref="Q163:Q168"/>
    <mergeCell ref="R163:R168"/>
    <mergeCell ref="S163:S168"/>
    <mergeCell ref="T163:T168"/>
    <mergeCell ref="U163:U168"/>
    <mergeCell ref="V163:V168"/>
    <mergeCell ref="W163:W168"/>
    <mergeCell ref="X163:X168"/>
    <mergeCell ref="BA151:BA156"/>
    <mergeCell ref="BU151:BU156"/>
    <mergeCell ref="BV151:BV156"/>
    <mergeCell ref="BW151:BW156"/>
    <mergeCell ref="BX151:BX156"/>
    <mergeCell ref="D157:D162"/>
    <mergeCell ref="E157:E162"/>
    <mergeCell ref="F157:F162"/>
    <mergeCell ref="G157:G162"/>
    <mergeCell ref="H157:H162"/>
    <mergeCell ref="I157:I162"/>
    <mergeCell ref="J157:J162"/>
    <mergeCell ref="K157:K162"/>
    <mergeCell ref="L157:L162"/>
    <mergeCell ref="M157:M162"/>
    <mergeCell ref="N157:N162"/>
    <mergeCell ref="O157:O162"/>
    <mergeCell ref="P157:P162"/>
    <mergeCell ref="Q157:Q162"/>
    <mergeCell ref="R157:R162"/>
    <mergeCell ref="S157:S162"/>
    <mergeCell ref="T157:T162"/>
    <mergeCell ref="U157:U162"/>
    <mergeCell ref="V157:V162"/>
    <mergeCell ref="W157:W162"/>
    <mergeCell ref="X157:X162"/>
    <mergeCell ref="Y157:Y162"/>
    <mergeCell ref="Z157:Z162"/>
    <mergeCell ref="AA157:AA162"/>
    <mergeCell ref="AR157:AR162"/>
    <mergeCell ref="AS157:AS162"/>
    <mergeCell ref="AT157:AT162"/>
    <mergeCell ref="T151:T156"/>
    <mergeCell ref="U151:U156"/>
    <mergeCell ref="V151:V156"/>
    <mergeCell ref="W151:W156"/>
    <mergeCell ref="X151:X156"/>
    <mergeCell ref="Y151:Y156"/>
    <mergeCell ref="Z151:Z156"/>
    <mergeCell ref="AA151:AA156"/>
    <mergeCell ref="AR151:AR156"/>
    <mergeCell ref="AS151:AS156"/>
    <mergeCell ref="AT151:AT156"/>
    <mergeCell ref="AU151:AU156"/>
    <mergeCell ref="AV151:AV156"/>
    <mergeCell ref="AW151:AW156"/>
    <mergeCell ref="AX151:AX156"/>
    <mergeCell ref="AY151:AY156"/>
    <mergeCell ref="AZ151:AZ156"/>
    <mergeCell ref="Z145:Z150"/>
    <mergeCell ref="AA145:AA150"/>
    <mergeCell ref="AR145:AR150"/>
    <mergeCell ref="AS145:AS150"/>
    <mergeCell ref="AT145:AT150"/>
    <mergeCell ref="AU145:AU150"/>
    <mergeCell ref="AV145:AV150"/>
    <mergeCell ref="AW145:AW150"/>
    <mergeCell ref="AX145:AX150"/>
    <mergeCell ref="AY145:AY150"/>
    <mergeCell ref="AZ145:AZ150"/>
    <mergeCell ref="BA145:BA150"/>
    <mergeCell ref="BU145:BU150"/>
    <mergeCell ref="BV145:BV150"/>
    <mergeCell ref="BW145:BW150"/>
    <mergeCell ref="BX145:BX150"/>
    <mergeCell ref="D151:D156"/>
    <mergeCell ref="E151:E156"/>
    <mergeCell ref="F151:F156"/>
    <mergeCell ref="G151:G156"/>
    <mergeCell ref="H151:H156"/>
    <mergeCell ref="I151:I156"/>
    <mergeCell ref="J151:J156"/>
    <mergeCell ref="K151:K156"/>
    <mergeCell ref="L151:L156"/>
    <mergeCell ref="M151:M156"/>
    <mergeCell ref="N151:N156"/>
    <mergeCell ref="O151:O156"/>
    <mergeCell ref="P151:P156"/>
    <mergeCell ref="Q151:Q156"/>
    <mergeCell ref="R151:R156"/>
    <mergeCell ref="S151:S156"/>
    <mergeCell ref="AV139:AV144"/>
    <mergeCell ref="AW139:AW144"/>
    <mergeCell ref="AX139:AX144"/>
    <mergeCell ref="AY139:AY144"/>
    <mergeCell ref="AZ139:AZ144"/>
    <mergeCell ref="BA139:BA144"/>
    <mergeCell ref="BU139:BU144"/>
    <mergeCell ref="BV139:BV144"/>
    <mergeCell ref="BW139:BW144"/>
    <mergeCell ref="BX139:BX144"/>
    <mergeCell ref="D145:D150"/>
    <mergeCell ref="E145:E150"/>
    <mergeCell ref="F145:F150"/>
    <mergeCell ref="G145:G150"/>
    <mergeCell ref="H145:H150"/>
    <mergeCell ref="I145:I150"/>
    <mergeCell ref="J145:J150"/>
    <mergeCell ref="K145:K150"/>
    <mergeCell ref="L145:L150"/>
    <mergeCell ref="M145:M150"/>
    <mergeCell ref="N145:N150"/>
    <mergeCell ref="O145:O150"/>
    <mergeCell ref="P145:P150"/>
    <mergeCell ref="Q145:Q150"/>
    <mergeCell ref="R145:R150"/>
    <mergeCell ref="S145:S150"/>
    <mergeCell ref="T145:T150"/>
    <mergeCell ref="U145:U150"/>
    <mergeCell ref="V145:V150"/>
    <mergeCell ref="W145:W150"/>
    <mergeCell ref="X145:X150"/>
    <mergeCell ref="Y145:Y150"/>
    <mergeCell ref="BU133:BU138"/>
    <mergeCell ref="BV133:BV138"/>
    <mergeCell ref="BW133:BW138"/>
    <mergeCell ref="BX133:BX138"/>
    <mergeCell ref="D139:D144"/>
    <mergeCell ref="E139:E144"/>
    <mergeCell ref="F139:F144"/>
    <mergeCell ref="G139:G144"/>
    <mergeCell ref="H139:H144"/>
    <mergeCell ref="I139:I144"/>
    <mergeCell ref="J139:J144"/>
    <mergeCell ref="K139:K144"/>
    <mergeCell ref="L139:L144"/>
    <mergeCell ref="M139:M144"/>
    <mergeCell ref="N139:N144"/>
    <mergeCell ref="O139:O144"/>
    <mergeCell ref="P139:P144"/>
    <mergeCell ref="Q139:Q144"/>
    <mergeCell ref="R139:R144"/>
    <mergeCell ref="S139:S144"/>
    <mergeCell ref="T139:T144"/>
    <mergeCell ref="U139:U144"/>
    <mergeCell ref="V139:V144"/>
    <mergeCell ref="W139:W144"/>
    <mergeCell ref="X139:X144"/>
    <mergeCell ref="Y139:Y144"/>
    <mergeCell ref="Z139:Z144"/>
    <mergeCell ref="AA139:AA144"/>
    <mergeCell ref="AR139:AR144"/>
    <mergeCell ref="AS139:AS144"/>
    <mergeCell ref="AT139:AT144"/>
    <mergeCell ref="AU139:AU144"/>
    <mergeCell ref="U133:U138"/>
    <mergeCell ref="V133:V138"/>
    <mergeCell ref="W133:W138"/>
    <mergeCell ref="X133:X138"/>
    <mergeCell ref="Y133:Y138"/>
    <mergeCell ref="Z133:Z138"/>
    <mergeCell ref="AA133:AA138"/>
    <mergeCell ref="AR133:AR138"/>
    <mergeCell ref="AS133:AS138"/>
    <mergeCell ref="AT133:AT138"/>
    <mergeCell ref="AU133:AU138"/>
    <mergeCell ref="AV133:AV138"/>
    <mergeCell ref="AW133:AW138"/>
    <mergeCell ref="AX133:AX138"/>
    <mergeCell ref="AY133:AY138"/>
    <mergeCell ref="AZ133:AZ138"/>
    <mergeCell ref="BA133:BA138"/>
    <mergeCell ref="R133:R138"/>
    <mergeCell ref="S133:S138"/>
    <mergeCell ref="T133:T138"/>
    <mergeCell ref="AV67:AV72"/>
    <mergeCell ref="AW67:AW72"/>
    <mergeCell ref="AX67:AX72"/>
    <mergeCell ref="AY67:AY72"/>
    <mergeCell ref="AZ67:AZ72"/>
    <mergeCell ref="BA67:BA72"/>
    <mergeCell ref="BU67:BU72"/>
    <mergeCell ref="BV67:BV72"/>
    <mergeCell ref="V67:V72"/>
    <mergeCell ref="W67:W72"/>
    <mergeCell ref="X67:X72"/>
    <mergeCell ref="Y67:Y72"/>
    <mergeCell ref="Z67:Z72"/>
    <mergeCell ref="AA67:AA72"/>
    <mergeCell ref="AR67:AR72"/>
    <mergeCell ref="AS67:AS72"/>
    <mergeCell ref="AT67:AT72"/>
    <mergeCell ref="BA115:BA120"/>
    <mergeCell ref="BU115:BU120"/>
    <mergeCell ref="BV115:BV120"/>
    <mergeCell ref="AW109:AW114"/>
    <mergeCell ref="AX109:AX114"/>
    <mergeCell ref="AY109:AY114"/>
    <mergeCell ref="AZ109:AZ114"/>
    <mergeCell ref="BA109:BA114"/>
    <mergeCell ref="BU109:BU114"/>
    <mergeCell ref="BV109:BV114"/>
    <mergeCell ref="U109:U114"/>
    <mergeCell ref="U97:U102"/>
    <mergeCell ref="BV61:BV66"/>
    <mergeCell ref="BW61:BW66"/>
    <mergeCell ref="BX61:BX66"/>
    <mergeCell ref="D67:D72"/>
    <mergeCell ref="E67:E72"/>
    <mergeCell ref="F67:F72"/>
    <mergeCell ref="G67:G72"/>
    <mergeCell ref="H67:H72"/>
    <mergeCell ref="I67:I72"/>
    <mergeCell ref="J67:J72"/>
    <mergeCell ref="K67:K72"/>
    <mergeCell ref="L67:L72"/>
    <mergeCell ref="M67:M72"/>
    <mergeCell ref="N67:N72"/>
    <mergeCell ref="O67:O72"/>
    <mergeCell ref="P67:P72"/>
    <mergeCell ref="Q67:Q72"/>
    <mergeCell ref="R67:R72"/>
    <mergeCell ref="S67:S72"/>
    <mergeCell ref="T67:T72"/>
    <mergeCell ref="U67:U72"/>
    <mergeCell ref="AA61:AA66"/>
    <mergeCell ref="AR61:AR66"/>
    <mergeCell ref="AS61:AS66"/>
    <mergeCell ref="AT61:AT66"/>
    <mergeCell ref="AU61:AU66"/>
    <mergeCell ref="AV61:AV66"/>
    <mergeCell ref="AW61:AW66"/>
    <mergeCell ref="AX61:AX66"/>
    <mergeCell ref="BW67:BW72"/>
    <mergeCell ref="BX67:BX72"/>
    <mergeCell ref="AU67:AU72"/>
    <mergeCell ref="V61:V66"/>
    <mergeCell ref="W61:W66"/>
    <mergeCell ref="X61:X66"/>
    <mergeCell ref="Y61:Y66"/>
    <mergeCell ref="Z61:Z66"/>
    <mergeCell ref="I61:I66"/>
    <mergeCell ref="J61:J66"/>
    <mergeCell ref="K61:K66"/>
    <mergeCell ref="L61:L66"/>
    <mergeCell ref="M61:M66"/>
    <mergeCell ref="N61:N66"/>
    <mergeCell ref="O61:O66"/>
    <mergeCell ref="P61:P66"/>
    <mergeCell ref="Q61:Q66"/>
    <mergeCell ref="AZ61:AZ66"/>
    <mergeCell ref="BA61:BA66"/>
    <mergeCell ref="BU61:BU66"/>
    <mergeCell ref="A13:A30"/>
    <mergeCell ref="A61:A72"/>
    <mergeCell ref="B61:B72"/>
    <mergeCell ref="C61:C72"/>
    <mergeCell ref="D61:D66"/>
    <mergeCell ref="E61:E66"/>
    <mergeCell ref="F61:F66"/>
    <mergeCell ref="G61:G66"/>
    <mergeCell ref="H61:H66"/>
    <mergeCell ref="AV25:AV30"/>
    <mergeCell ref="AW25:AW30"/>
    <mergeCell ref="AX25:AX30"/>
    <mergeCell ref="AY25:AY30"/>
    <mergeCell ref="BA25:BA30"/>
    <mergeCell ref="BU25:BU30"/>
    <mergeCell ref="BV25:BV30"/>
    <mergeCell ref="BW25:BW30"/>
    <mergeCell ref="AZ13:AZ18"/>
    <mergeCell ref="BA13:BA18"/>
    <mergeCell ref="BU13:BU18"/>
    <mergeCell ref="BV13:BV18"/>
    <mergeCell ref="BW13:BW18"/>
    <mergeCell ref="Y13:Y18"/>
    <mergeCell ref="Z13:Z18"/>
    <mergeCell ref="AA13:AA18"/>
    <mergeCell ref="AU13:AU18"/>
    <mergeCell ref="AT13:AT18"/>
    <mergeCell ref="AY61:AY66"/>
    <mergeCell ref="R61:R66"/>
    <mergeCell ref="S61:S66"/>
    <mergeCell ref="T61:T66"/>
    <mergeCell ref="U61:U66"/>
    <mergeCell ref="BX25:BX30"/>
    <mergeCell ref="BU19:BU24"/>
    <mergeCell ref="BW19:BW24"/>
    <mergeCell ref="BX19:BX24"/>
    <mergeCell ref="D25:D30"/>
    <mergeCell ref="E25:E30"/>
    <mergeCell ref="F25:F30"/>
    <mergeCell ref="G25:G30"/>
    <mergeCell ref="H25:H30"/>
    <mergeCell ref="I25:I30"/>
    <mergeCell ref="J25:J30"/>
    <mergeCell ref="K25:K30"/>
    <mergeCell ref="L25:L30"/>
    <mergeCell ref="P25:P30"/>
    <mergeCell ref="Q25:Q30"/>
    <mergeCell ref="R25:R30"/>
    <mergeCell ref="S25:S30"/>
    <mergeCell ref="T25:T30"/>
    <mergeCell ref="X25:X30"/>
    <mergeCell ref="Y25:Y30"/>
    <mergeCell ref="Z25:Z30"/>
    <mergeCell ref="AA25:AA30"/>
    <mergeCell ref="AR25:AR30"/>
    <mergeCell ref="AT25:AT30"/>
    <mergeCell ref="AU25:AU30"/>
    <mergeCell ref="AW19:AW24"/>
    <mergeCell ref="AV19:AV24"/>
    <mergeCell ref="AU19:AU24"/>
    <mergeCell ref="AR19:AR24"/>
    <mergeCell ref="AZ25:AZ30"/>
    <mergeCell ref="BV19:BV24"/>
    <mergeCell ref="W25:W30"/>
    <mergeCell ref="BX13:BX18"/>
    <mergeCell ref="D19:D24"/>
    <mergeCell ref="E19:E24"/>
    <mergeCell ref="F19:F24"/>
    <mergeCell ref="G19:G24"/>
    <mergeCell ref="H19:H24"/>
    <mergeCell ref="I19:I24"/>
    <mergeCell ref="J19:J24"/>
    <mergeCell ref="K19:K24"/>
    <mergeCell ref="L19:L24"/>
    <mergeCell ref="N19:N24"/>
    <mergeCell ref="P19:P24"/>
    <mergeCell ref="Q19:Q24"/>
    <mergeCell ref="R19:R24"/>
    <mergeCell ref="S19:S24"/>
    <mergeCell ref="U19:U24"/>
    <mergeCell ref="Y19:Y24"/>
    <mergeCell ref="Z19:Z24"/>
    <mergeCell ref="AA19:AA24"/>
    <mergeCell ref="D13:D18"/>
    <mergeCell ref="E13:E18"/>
    <mergeCell ref="G13:G18"/>
    <mergeCell ref="I13:I18"/>
    <mergeCell ref="J13:J18"/>
    <mergeCell ref="L13:L18"/>
    <mergeCell ref="M13:M18"/>
    <mergeCell ref="R13:R18"/>
    <mergeCell ref="S13:S18"/>
    <mergeCell ref="U13:U18"/>
    <mergeCell ref="V13:V18"/>
    <mergeCell ref="W13:W18"/>
    <mergeCell ref="X13:X18"/>
    <mergeCell ref="BW115:BW120"/>
    <mergeCell ref="BX115:BX120"/>
    <mergeCell ref="AR115:AR120"/>
    <mergeCell ref="AS115:AS120"/>
    <mergeCell ref="AT115:AT120"/>
    <mergeCell ref="AU115:AU120"/>
    <mergeCell ref="AV115:AV120"/>
    <mergeCell ref="AW115:AW120"/>
    <mergeCell ref="AX115:AX120"/>
    <mergeCell ref="AY115:AY120"/>
    <mergeCell ref="AZ115:AZ120"/>
    <mergeCell ref="S115:S120"/>
    <mergeCell ref="T115:T120"/>
    <mergeCell ref="U115:U120"/>
    <mergeCell ref="V115:V120"/>
    <mergeCell ref="W115:W120"/>
    <mergeCell ref="X115:X120"/>
    <mergeCell ref="Y115:Y120"/>
    <mergeCell ref="Z115:Z120"/>
    <mergeCell ref="AA115:AA120"/>
    <mergeCell ref="J115:J120"/>
    <mergeCell ref="K115:K120"/>
    <mergeCell ref="L115:L120"/>
    <mergeCell ref="M115:M120"/>
    <mergeCell ref="N115:N120"/>
    <mergeCell ref="O115:O120"/>
    <mergeCell ref="P115:P120"/>
    <mergeCell ref="Q115:Q120"/>
    <mergeCell ref="R115:R120"/>
    <mergeCell ref="I313:I318"/>
    <mergeCell ref="H313:H318"/>
    <mergeCell ref="G313:G318"/>
    <mergeCell ref="F313:F318"/>
    <mergeCell ref="E313:E318"/>
    <mergeCell ref="D313:D318"/>
    <mergeCell ref="A73:A120"/>
    <mergeCell ref="B73:B120"/>
    <mergeCell ref="C73:C120"/>
    <mergeCell ref="D97:D102"/>
    <mergeCell ref="E97:E102"/>
    <mergeCell ref="F97:F102"/>
    <mergeCell ref="D115:D120"/>
    <mergeCell ref="E115:E120"/>
    <mergeCell ref="F115:F120"/>
    <mergeCell ref="G115:G120"/>
    <mergeCell ref="H115:H120"/>
    <mergeCell ref="I115:I120"/>
    <mergeCell ref="G97:G102"/>
    <mergeCell ref="H97:H102"/>
    <mergeCell ref="I97:I102"/>
    <mergeCell ref="J97:J102"/>
    <mergeCell ref="K97:K102"/>
    <mergeCell ref="BW109:BW114"/>
    <mergeCell ref="BX109:BX114"/>
    <mergeCell ref="X109:X114"/>
    <mergeCell ref="Y109:Y114"/>
    <mergeCell ref="Z109:Z114"/>
    <mergeCell ref="AA109:AA114"/>
    <mergeCell ref="AR109:AR114"/>
    <mergeCell ref="AS109:AS114"/>
    <mergeCell ref="AT109:AT114"/>
    <mergeCell ref="AU109:AU114"/>
    <mergeCell ref="AV109:AV114"/>
    <mergeCell ref="BW97:BW102"/>
    <mergeCell ref="V97:V102"/>
    <mergeCell ref="W97:W102"/>
    <mergeCell ref="X97:X102"/>
    <mergeCell ref="BU103:BU108"/>
    <mergeCell ref="BV103:BV108"/>
    <mergeCell ref="BW103:BW108"/>
    <mergeCell ref="BX103:BX108"/>
    <mergeCell ref="V109:V114"/>
    <mergeCell ref="W109:W114"/>
    <mergeCell ref="AS103:AS108"/>
    <mergeCell ref="AT103:AT108"/>
    <mergeCell ref="AU103:AU108"/>
    <mergeCell ref="AV103:AV108"/>
    <mergeCell ref="BA103:BA108"/>
    <mergeCell ref="D109:D114"/>
    <mergeCell ref="E109:E114"/>
    <mergeCell ref="F109:F114"/>
    <mergeCell ref="G109:G114"/>
    <mergeCell ref="H109:H114"/>
    <mergeCell ref="I109:I114"/>
    <mergeCell ref="J109:J114"/>
    <mergeCell ref="K109:K114"/>
    <mergeCell ref="L109:L114"/>
    <mergeCell ref="M109:M114"/>
    <mergeCell ref="N109:N114"/>
    <mergeCell ref="O109:O114"/>
    <mergeCell ref="P109:P114"/>
    <mergeCell ref="Q109:Q114"/>
    <mergeCell ref="R109:R114"/>
    <mergeCell ref="S109:S114"/>
    <mergeCell ref="T109:T114"/>
    <mergeCell ref="T103:T108"/>
    <mergeCell ref="U103:U108"/>
    <mergeCell ref="V103:V108"/>
    <mergeCell ref="W103:W108"/>
    <mergeCell ref="X103:X108"/>
    <mergeCell ref="Y103:Y108"/>
    <mergeCell ref="Z103:Z108"/>
    <mergeCell ref="AA103:AA108"/>
    <mergeCell ref="AR103:AR108"/>
    <mergeCell ref="AX97:AX102"/>
    <mergeCell ref="AY97:AY102"/>
    <mergeCell ref="AZ97:AZ102"/>
    <mergeCell ref="BA97:BA102"/>
    <mergeCell ref="BU97:BU102"/>
    <mergeCell ref="BV97:BV102"/>
    <mergeCell ref="AW103:AW108"/>
    <mergeCell ref="AX103:AX108"/>
    <mergeCell ref="AY103:AY108"/>
    <mergeCell ref="AZ103:AZ108"/>
    <mergeCell ref="BA91:BA96"/>
    <mergeCell ref="BU91:BU96"/>
    <mergeCell ref="BV91:BV96"/>
    <mergeCell ref="BW91:BW96"/>
    <mergeCell ref="BX91:BX96"/>
    <mergeCell ref="X91:X96"/>
    <mergeCell ref="Y91:Y96"/>
    <mergeCell ref="Z91:Z96"/>
    <mergeCell ref="AA91:AA96"/>
    <mergeCell ref="AR91:AR96"/>
    <mergeCell ref="AS91:AS96"/>
    <mergeCell ref="AT91:AT96"/>
    <mergeCell ref="AU91:AU96"/>
    <mergeCell ref="AV91:AV96"/>
    <mergeCell ref="BX97:BX102"/>
    <mergeCell ref="D103:D108"/>
    <mergeCell ref="E103:E108"/>
    <mergeCell ref="F103:F108"/>
    <mergeCell ref="G103:G108"/>
    <mergeCell ref="H103:H108"/>
    <mergeCell ref="I103:I108"/>
    <mergeCell ref="J103:J108"/>
    <mergeCell ref="K103:K108"/>
    <mergeCell ref="L103:L108"/>
    <mergeCell ref="M103:M108"/>
    <mergeCell ref="N103:N108"/>
    <mergeCell ref="O103:O108"/>
    <mergeCell ref="P103:P108"/>
    <mergeCell ref="Q103:Q108"/>
    <mergeCell ref="R103:R108"/>
    <mergeCell ref="S103:S108"/>
    <mergeCell ref="Y97:Y102"/>
    <mergeCell ref="AW85:AW90"/>
    <mergeCell ref="AX85:AX90"/>
    <mergeCell ref="AY85:AY90"/>
    <mergeCell ref="AZ85:AZ90"/>
    <mergeCell ref="L97:L102"/>
    <mergeCell ref="M97:M102"/>
    <mergeCell ref="N97:N102"/>
    <mergeCell ref="O97:O102"/>
    <mergeCell ref="AW91:AW96"/>
    <mergeCell ref="AX91:AX96"/>
    <mergeCell ref="AY91:AY96"/>
    <mergeCell ref="AZ91:AZ96"/>
    <mergeCell ref="Z97:Z102"/>
    <mergeCell ref="AA97:AA102"/>
    <mergeCell ref="AR97:AR102"/>
    <mergeCell ref="AS97:AS102"/>
    <mergeCell ref="AT97:AT102"/>
    <mergeCell ref="AU97:AU102"/>
    <mergeCell ref="AV97:AV102"/>
    <mergeCell ref="AW97:AW102"/>
    <mergeCell ref="P97:P102"/>
    <mergeCell ref="Q97:Q102"/>
    <mergeCell ref="R97:R102"/>
    <mergeCell ref="S97:S102"/>
    <mergeCell ref="T97:T102"/>
    <mergeCell ref="BA79:BA84"/>
    <mergeCell ref="BU79:BU84"/>
    <mergeCell ref="BV79:BV84"/>
    <mergeCell ref="BW79:BW84"/>
    <mergeCell ref="BU85:BU90"/>
    <mergeCell ref="BV85:BV90"/>
    <mergeCell ref="BW85:BW90"/>
    <mergeCell ref="BX85:BX90"/>
    <mergeCell ref="D91:D96"/>
    <mergeCell ref="E91:E96"/>
    <mergeCell ref="F91:F96"/>
    <mergeCell ref="G91:G96"/>
    <mergeCell ref="H91:H96"/>
    <mergeCell ref="I91:I96"/>
    <mergeCell ref="J91:J96"/>
    <mergeCell ref="K91:K96"/>
    <mergeCell ref="L91:L96"/>
    <mergeCell ref="M91:M96"/>
    <mergeCell ref="N91:N96"/>
    <mergeCell ref="O91:O96"/>
    <mergeCell ref="P91:P96"/>
    <mergeCell ref="Q91:Q96"/>
    <mergeCell ref="R91:R96"/>
    <mergeCell ref="S91:S96"/>
    <mergeCell ref="T91:T96"/>
    <mergeCell ref="U91:U96"/>
    <mergeCell ref="V91:V96"/>
    <mergeCell ref="W91:W96"/>
    <mergeCell ref="AS85:AS90"/>
    <mergeCell ref="AT85:AT90"/>
    <mergeCell ref="AU85:AU90"/>
    <mergeCell ref="AV85:AV90"/>
    <mergeCell ref="BX79:BX84"/>
    <mergeCell ref="D85:D90"/>
    <mergeCell ref="E85:E90"/>
    <mergeCell ref="F85:F90"/>
    <mergeCell ref="G85:G90"/>
    <mergeCell ref="H85:H90"/>
    <mergeCell ref="I85:I90"/>
    <mergeCell ref="J85:J90"/>
    <mergeCell ref="K85:K90"/>
    <mergeCell ref="L85:L90"/>
    <mergeCell ref="M85:M90"/>
    <mergeCell ref="N85:N90"/>
    <mergeCell ref="O85:O90"/>
    <mergeCell ref="P85:P90"/>
    <mergeCell ref="Q85:Q90"/>
    <mergeCell ref="R85:R90"/>
    <mergeCell ref="S85:S90"/>
    <mergeCell ref="Y79:Y84"/>
    <mergeCell ref="Z79:Z84"/>
    <mergeCell ref="AA79:AA84"/>
    <mergeCell ref="AR79:AR84"/>
    <mergeCell ref="AS79:AS84"/>
    <mergeCell ref="AT79:AT84"/>
    <mergeCell ref="AU79:AU84"/>
    <mergeCell ref="AV79:AV84"/>
    <mergeCell ref="AW79:AW84"/>
    <mergeCell ref="BA85:BA90"/>
    <mergeCell ref="T85:T90"/>
    <mergeCell ref="U85:U90"/>
    <mergeCell ref="V85:V90"/>
    <mergeCell ref="W85:W90"/>
    <mergeCell ref="X85:X90"/>
    <mergeCell ref="BV73:BV78"/>
    <mergeCell ref="BW73:BW78"/>
    <mergeCell ref="BX73:BX78"/>
    <mergeCell ref="D79:D84"/>
    <mergeCell ref="E79:E84"/>
    <mergeCell ref="F79:F84"/>
    <mergeCell ref="G79:G84"/>
    <mergeCell ref="H79:H84"/>
    <mergeCell ref="I79:I84"/>
    <mergeCell ref="J79:J84"/>
    <mergeCell ref="K79:K84"/>
    <mergeCell ref="L79:L84"/>
    <mergeCell ref="M79:M84"/>
    <mergeCell ref="N79:N84"/>
    <mergeCell ref="O79:O84"/>
    <mergeCell ref="P79:P84"/>
    <mergeCell ref="Q79:Q84"/>
    <mergeCell ref="R79:R84"/>
    <mergeCell ref="S79:S84"/>
    <mergeCell ref="T79:T84"/>
    <mergeCell ref="U79:U84"/>
    <mergeCell ref="V79:V84"/>
    <mergeCell ref="W79:W84"/>
    <mergeCell ref="X79:X84"/>
    <mergeCell ref="AT73:AT78"/>
    <mergeCell ref="AU73:AU78"/>
    <mergeCell ref="AV73:AV78"/>
    <mergeCell ref="AW73:AW78"/>
    <mergeCell ref="AX73:AX78"/>
    <mergeCell ref="AY73:AY78"/>
    <mergeCell ref="AZ73:AZ78"/>
    <mergeCell ref="BA73:BA78"/>
    <mergeCell ref="BU73:BU78"/>
    <mergeCell ref="U73:U78"/>
    <mergeCell ref="V73:V78"/>
    <mergeCell ref="W73:W78"/>
    <mergeCell ref="X73:X78"/>
    <mergeCell ref="Y73:Y78"/>
    <mergeCell ref="Z73:Z78"/>
    <mergeCell ref="AA73:AA78"/>
    <mergeCell ref="AR73:AR78"/>
    <mergeCell ref="AS73:AS78"/>
    <mergeCell ref="D73:D78"/>
    <mergeCell ref="E73:E78"/>
    <mergeCell ref="F73:F78"/>
    <mergeCell ref="G73:G78"/>
    <mergeCell ref="H73:H78"/>
    <mergeCell ref="I73:I78"/>
    <mergeCell ref="J73:J78"/>
    <mergeCell ref="K73:K78"/>
    <mergeCell ref="L73:L78"/>
    <mergeCell ref="M73:M78"/>
    <mergeCell ref="N73:N78"/>
    <mergeCell ref="O73:O78"/>
    <mergeCell ref="P73:P78"/>
    <mergeCell ref="Q73:Q78"/>
    <mergeCell ref="R73:R78"/>
    <mergeCell ref="S73:S78"/>
    <mergeCell ref="T73:T78"/>
    <mergeCell ref="AX217:AX222"/>
    <mergeCell ref="AY217:AY222"/>
    <mergeCell ref="AZ217:AZ222"/>
    <mergeCell ref="BA217:BA222"/>
    <mergeCell ref="BU217:BU222"/>
    <mergeCell ref="BV217:BV222"/>
    <mergeCell ref="BW217:BW222"/>
    <mergeCell ref="BX217:BX222"/>
    <mergeCell ref="X217:X222"/>
    <mergeCell ref="Y217:Y222"/>
    <mergeCell ref="Z217:Z222"/>
    <mergeCell ref="AA217:AA222"/>
    <mergeCell ref="AR217:AR222"/>
    <mergeCell ref="AS217:AS222"/>
    <mergeCell ref="AT217:AT222"/>
    <mergeCell ref="AU217:AU222"/>
    <mergeCell ref="AV217:AV222"/>
    <mergeCell ref="BV205:BV210"/>
    <mergeCell ref="BW205:BW210"/>
    <mergeCell ref="BU211:BU216"/>
    <mergeCell ref="BV211:BV216"/>
    <mergeCell ref="BW211:BW216"/>
    <mergeCell ref="BX211:BX216"/>
    <mergeCell ref="D217:D222"/>
    <mergeCell ref="E217:E222"/>
    <mergeCell ref="F217:F222"/>
    <mergeCell ref="G217:G222"/>
    <mergeCell ref="H217:H222"/>
    <mergeCell ref="I217:I222"/>
    <mergeCell ref="J217:J222"/>
    <mergeCell ref="K217:K222"/>
    <mergeCell ref="L217:L222"/>
    <mergeCell ref="M217:M222"/>
    <mergeCell ref="N217:N222"/>
    <mergeCell ref="O217:O222"/>
    <mergeCell ref="P217:P222"/>
    <mergeCell ref="Q217:Q222"/>
    <mergeCell ref="R217:R222"/>
    <mergeCell ref="S217:S222"/>
    <mergeCell ref="T217:T222"/>
    <mergeCell ref="U217:U222"/>
    <mergeCell ref="V217:V222"/>
    <mergeCell ref="W217:W222"/>
    <mergeCell ref="AS211:AS216"/>
    <mergeCell ref="AT211:AT216"/>
    <mergeCell ref="AU211:AU216"/>
    <mergeCell ref="AV211:AV216"/>
    <mergeCell ref="AW211:AW216"/>
    <mergeCell ref="AW217:AW222"/>
    <mergeCell ref="U211:U216"/>
    <mergeCell ref="V211:V216"/>
    <mergeCell ref="W211:W216"/>
    <mergeCell ref="X211:X216"/>
    <mergeCell ref="Y211:Y216"/>
    <mergeCell ref="Z211:Z216"/>
    <mergeCell ref="AA211:AA216"/>
    <mergeCell ref="AR211:AR216"/>
    <mergeCell ref="AX205:AX210"/>
    <mergeCell ref="AY205:AY210"/>
    <mergeCell ref="AZ205:AZ210"/>
    <mergeCell ref="BA205:BA210"/>
    <mergeCell ref="AX211:AX216"/>
    <mergeCell ref="AY211:AY216"/>
    <mergeCell ref="AZ211:AZ216"/>
    <mergeCell ref="U205:U210"/>
    <mergeCell ref="V205:V210"/>
    <mergeCell ref="W205:W210"/>
    <mergeCell ref="X205:X210"/>
    <mergeCell ref="BX205:BX210"/>
    <mergeCell ref="D211:D216"/>
    <mergeCell ref="E211:E216"/>
    <mergeCell ref="F211:F216"/>
    <mergeCell ref="G211:G216"/>
    <mergeCell ref="H211:H216"/>
    <mergeCell ref="I211:I216"/>
    <mergeCell ref="J211:J216"/>
    <mergeCell ref="K211:K216"/>
    <mergeCell ref="L211:L216"/>
    <mergeCell ref="M211:M216"/>
    <mergeCell ref="N211:N216"/>
    <mergeCell ref="O211:O216"/>
    <mergeCell ref="P211:P216"/>
    <mergeCell ref="Q211:Q216"/>
    <mergeCell ref="R211:R216"/>
    <mergeCell ref="S211:S216"/>
    <mergeCell ref="Y205:Y210"/>
    <mergeCell ref="Z205:Z210"/>
    <mergeCell ref="AA205:AA210"/>
    <mergeCell ref="D205:D210"/>
    <mergeCell ref="E205:E210"/>
    <mergeCell ref="F205:F210"/>
    <mergeCell ref="G205:G210"/>
    <mergeCell ref="AR205:AR210"/>
    <mergeCell ref="AS205:AS210"/>
    <mergeCell ref="AT205:AT210"/>
    <mergeCell ref="AU205:AU210"/>
    <mergeCell ref="AV205:AV210"/>
    <mergeCell ref="AW205:AW210"/>
    <mergeCell ref="BA211:BA216"/>
    <mergeCell ref="T211:T216"/>
    <mergeCell ref="I205:I210"/>
    <mergeCell ref="J205:J210"/>
    <mergeCell ref="K205:K210"/>
    <mergeCell ref="L205:L210"/>
    <mergeCell ref="M205:M210"/>
    <mergeCell ref="N205:N210"/>
    <mergeCell ref="O205:O210"/>
    <mergeCell ref="P205:P210"/>
    <mergeCell ref="Q205:Q210"/>
    <mergeCell ref="R205:R210"/>
    <mergeCell ref="S205:S210"/>
    <mergeCell ref="T205:T210"/>
    <mergeCell ref="BU199:BU204"/>
    <mergeCell ref="U199:U204"/>
    <mergeCell ref="V199:V204"/>
    <mergeCell ref="W199:W204"/>
    <mergeCell ref="X199:X204"/>
    <mergeCell ref="Y199:Y204"/>
    <mergeCell ref="Z199:Z204"/>
    <mergeCell ref="AA199:AA204"/>
    <mergeCell ref="AR199:AR204"/>
    <mergeCell ref="AS199:AS204"/>
    <mergeCell ref="AT199:AT204"/>
    <mergeCell ref="AU199:AU204"/>
    <mergeCell ref="AV199:AV204"/>
    <mergeCell ref="AW199:AW204"/>
    <mergeCell ref="AX199:AX204"/>
    <mergeCell ref="AY199:AY204"/>
    <mergeCell ref="AZ199:AZ204"/>
    <mergeCell ref="BA199:BA204"/>
    <mergeCell ref="BU205:BU210"/>
    <mergeCell ref="AY193:AY198"/>
    <mergeCell ref="AZ193:AZ198"/>
    <mergeCell ref="BA193:BA198"/>
    <mergeCell ref="BU193:BU198"/>
    <mergeCell ref="BV193:BV198"/>
    <mergeCell ref="BW193:BW198"/>
    <mergeCell ref="BX193:BX198"/>
    <mergeCell ref="Z193:Z198"/>
    <mergeCell ref="AA193:AA198"/>
    <mergeCell ref="AR193:AR198"/>
    <mergeCell ref="AS193:AS198"/>
    <mergeCell ref="AT193:AT198"/>
    <mergeCell ref="AU193:AU198"/>
    <mergeCell ref="AV193:AV198"/>
    <mergeCell ref="AW193:AW198"/>
    <mergeCell ref="AX193:AX198"/>
    <mergeCell ref="BV199:BV204"/>
    <mergeCell ref="BW199:BW204"/>
    <mergeCell ref="BX199:BX204"/>
    <mergeCell ref="D199:D204"/>
    <mergeCell ref="E199:E204"/>
    <mergeCell ref="F199:F204"/>
    <mergeCell ref="G199:G204"/>
    <mergeCell ref="H199:H204"/>
    <mergeCell ref="I199:I204"/>
    <mergeCell ref="J199:J204"/>
    <mergeCell ref="K199:K204"/>
    <mergeCell ref="L199:L204"/>
    <mergeCell ref="M199:M204"/>
    <mergeCell ref="N199:N204"/>
    <mergeCell ref="O199:O204"/>
    <mergeCell ref="P199:P204"/>
    <mergeCell ref="Q199:Q204"/>
    <mergeCell ref="R199:R204"/>
    <mergeCell ref="S199:S204"/>
    <mergeCell ref="T199:T204"/>
    <mergeCell ref="BW187:BW192"/>
    <mergeCell ref="BX187:BX192"/>
    <mergeCell ref="D193:D198"/>
    <mergeCell ref="E193:E198"/>
    <mergeCell ref="F193:F198"/>
    <mergeCell ref="G193:G198"/>
    <mergeCell ref="H193:H198"/>
    <mergeCell ref="I193:I198"/>
    <mergeCell ref="J193:J198"/>
    <mergeCell ref="K193:K198"/>
    <mergeCell ref="L193:L198"/>
    <mergeCell ref="M193:M198"/>
    <mergeCell ref="N193:N198"/>
    <mergeCell ref="O193:O198"/>
    <mergeCell ref="P193:P198"/>
    <mergeCell ref="Q193:Q198"/>
    <mergeCell ref="R193:R198"/>
    <mergeCell ref="S193:S198"/>
    <mergeCell ref="T193:T198"/>
    <mergeCell ref="U193:U198"/>
    <mergeCell ref="V193:V198"/>
    <mergeCell ref="W193:W198"/>
    <mergeCell ref="X193:X198"/>
    <mergeCell ref="Y193:Y198"/>
    <mergeCell ref="AU187:AU192"/>
    <mergeCell ref="AV187:AV192"/>
    <mergeCell ref="AW187:AW192"/>
    <mergeCell ref="AX187:AX192"/>
    <mergeCell ref="AY187:AY192"/>
    <mergeCell ref="AZ187:AZ192"/>
    <mergeCell ref="BA187:BA192"/>
    <mergeCell ref="BU187:BU192"/>
    <mergeCell ref="BV187:BV192"/>
    <mergeCell ref="V187:V192"/>
    <mergeCell ref="W187:W192"/>
    <mergeCell ref="X187:X192"/>
    <mergeCell ref="Y187:Y192"/>
    <mergeCell ref="Z187:Z192"/>
    <mergeCell ref="AA187:AA192"/>
    <mergeCell ref="AR187:AR192"/>
    <mergeCell ref="AS187:AS192"/>
    <mergeCell ref="AT187:AT192"/>
    <mergeCell ref="AZ181:AZ186"/>
    <mergeCell ref="BA181:BA186"/>
    <mergeCell ref="BU181:BU186"/>
    <mergeCell ref="BV181:BV186"/>
    <mergeCell ref="BW181:BW186"/>
    <mergeCell ref="BX181:BX186"/>
    <mergeCell ref="D187:D192"/>
    <mergeCell ref="E187:E192"/>
    <mergeCell ref="F187:F192"/>
    <mergeCell ref="G187:G192"/>
    <mergeCell ref="H187:H192"/>
    <mergeCell ref="I187:I192"/>
    <mergeCell ref="J187:J192"/>
    <mergeCell ref="K187:K192"/>
    <mergeCell ref="L187:L192"/>
    <mergeCell ref="M187:M192"/>
    <mergeCell ref="N187:N192"/>
    <mergeCell ref="O187:O192"/>
    <mergeCell ref="P187:P192"/>
    <mergeCell ref="Q187:Q192"/>
    <mergeCell ref="R187:R192"/>
    <mergeCell ref="S187:S192"/>
    <mergeCell ref="T187:T192"/>
    <mergeCell ref="U187:U192"/>
    <mergeCell ref="AA181:AA186"/>
    <mergeCell ref="AR181:AR186"/>
    <mergeCell ref="AS181:AS186"/>
    <mergeCell ref="AT181:AT186"/>
    <mergeCell ref="AU181:AU186"/>
    <mergeCell ref="AV181:AV186"/>
    <mergeCell ref="AW181:AW186"/>
    <mergeCell ref="AX181:AX186"/>
    <mergeCell ref="AY181:AY186"/>
    <mergeCell ref="BX175:BX180"/>
    <mergeCell ref="D181:D186"/>
    <mergeCell ref="E181:E186"/>
    <mergeCell ref="F181:F186"/>
    <mergeCell ref="G181:G186"/>
    <mergeCell ref="H181:H186"/>
    <mergeCell ref="I181:I186"/>
    <mergeCell ref="J181:J186"/>
    <mergeCell ref="K181:K186"/>
    <mergeCell ref="L181:L186"/>
    <mergeCell ref="M181:M186"/>
    <mergeCell ref="N181:N186"/>
    <mergeCell ref="O181:O186"/>
    <mergeCell ref="P181:P186"/>
    <mergeCell ref="Q181:Q186"/>
    <mergeCell ref="R181:R186"/>
    <mergeCell ref="S181:S186"/>
    <mergeCell ref="T181:T186"/>
    <mergeCell ref="U181:U186"/>
    <mergeCell ref="V181:V186"/>
    <mergeCell ref="W181:W186"/>
    <mergeCell ref="Y181:Y186"/>
    <mergeCell ref="Z181:Z186"/>
    <mergeCell ref="AV175:AV180"/>
    <mergeCell ref="AW175:AW180"/>
    <mergeCell ref="AX175:AX180"/>
    <mergeCell ref="AY175:AY180"/>
    <mergeCell ref="AZ175:AZ180"/>
    <mergeCell ref="BA175:BA180"/>
    <mergeCell ref="BU175:BU180"/>
    <mergeCell ref="BV175:BV180"/>
    <mergeCell ref="BW175:BW180"/>
    <mergeCell ref="W175:W180"/>
    <mergeCell ref="X175:X180"/>
    <mergeCell ref="Y175:Y180"/>
    <mergeCell ref="Z175:Z180"/>
    <mergeCell ref="AA175:AA180"/>
    <mergeCell ref="AR175:AR180"/>
    <mergeCell ref="AS175:AS180"/>
    <mergeCell ref="AT175:AT180"/>
    <mergeCell ref="AU175:AU180"/>
    <mergeCell ref="BA169:BA174"/>
    <mergeCell ref="BU169:BU174"/>
    <mergeCell ref="BV169:BV174"/>
    <mergeCell ref="BW169:BW174"/>
    <mergeCell ref="BX169:BX174"/>
    <mergeCell ref="D175:D180"/>
    <mergeCell ref="E175:E180"/>
    <mergeCell ref="F175:F180"/>
    <mergeCell ref="G175:G180"/>
    <mergeCell ref="H175:H180"/>
    <mergeCell ref="I175:I180"/>
    <mergeCell ref="J175:J180"/>
    <mergeCell ref="K175:K180"/>
    <mergeCell ref="L175:L180"/>
    <mergeCell ref="M175:M180"/>
    <mergeCell ref="N175:N180"/>
    <mergeCell ref="O175:O180"/>
    <mergeCell ref="P175:P180"/>
    <mergeCell ref="Q175:Q180"/>
    <mergeCell ref="R175:R180"/>
    <mergeCell ref="S175:S180"/>
    <mergeCell ref="T175:T180"/>
    <mergeCell ref="U175:U180"/>
    <mergeCell ref="V175:V180"/>
    <mergeCell ref="AR169:AR174"/>
    <mergeCell ref="AS169:AS174"/>
    <mergeCell ref="AT169:AT174"/>
    <mergeCell ref="AU169:AU174"/>
    <mergeCell ref="AV169:AV174"/>
    <mergeCell ref="AW169:AW174"/>
    <mergeCell ref="AX169:AX174"/>
    <mergeCell ref="AY169:AY174"/>
    <mergeCell ref="AZ169:AZ174"/>
    <mergeCell ref="S169:S174"/>
    <mergeCell ref="T169:T174"/>
    <mergeCell ref="U169:U174"/>
    <mergeCell ref="V169:V174"/>
    <mergeCell ref="W169:W174"/>
    <mergeCell ref="X169:X174"/>
    <mergeCell ref="Y169:Y174"/>
    <mergeCell ref="Z169:Z174"/>
    <mergeCell ref="AA169:AA174"/>
    <mergeCell ref="J169:J174"/>
    <mergeCell ref="K169:K174"/>
    <mergeCell ref="L169:L174"/>
    <mergeCell ref="M169:M174"/>
    <mergeCell ref="N169:N174"/>
    <mergeCell ref="O169:O174"/>
    <mergeCell ref="P169:P174"/>
    <mergeCell ref="Q169:Q174"/>
    <mergeCell ref="R169:R174"/>
    <mergeCell ref="AX343:AX348"/>
    <mergeCell ref="AY343:AY348"/>
    <mergeCell ref="AZ343:AZ348"/>
    <mergeCell ref="BA343:BA348"/>
    <mergeCell ref="BU343:BU348"/>
    <mergeCell ref="BV343:BV348"/>
    <mergeCell ref="BW343:BW348"/>
    <mergeCell ref="BX343:BX348"/>
    <mergeCell ref="A337:A348"/>
    <mergeCell ref="B337:B348"/>
    <mergeCell ref="C337:C348"/>
    <mergeCell ref="D337:D342"/>
    <mergeCell ref="E337:E342"/>
    <mergeCell ref="F337:F342"/>
    <mergeCell ref="G337:G342"/>
    <mergeCell ref="H337:H342"/>
    <mergeCell ref="I337:I342"/>
    <mergeCell ref="Y343:Y348"/>
    <mergeCell ref="Z343:Z348"/>
    <mergeCell ref="AA343:AA348"/>
    <mergeCell ref="AR343:AR348"/>
    <mergeCell ref="AS343:AS348"/>
    <mergeCell ref="AT343:AT348"/>
    <mergeCell ref="AU343:AU348"/>
    <mergeCell ref="AV343:AV348"/>
    <mergeCell ref="AW343:AW348"/>
    <mergeCell ref="P343:P348"/>
    <mergeCell ref="Q343:Q348"/>
    <mergeCell ref="R343:R348"/>
    <mergeCell ref="S343:S348"/>
    <mergeCell ref="T343:T348"/>
    <mergeCell ref="U343:U348"/>
    <mergeCell ref="V343:V348"/>
    <mergeCell ref="W343:W348"/>
    <mergeCell ref="X343:X348"/>
    <mergeCell ref="G343:G348"/>
    <mergeCell ref="H343:H348"/>
    <mergeCell ref="I343:I348"/>
    <mergeCell ref="J343:J348"/>
    <mergeCell ref="K343:K348"/>
    <mergeCell ref="L343:L348"/>
    <mergeCell ref="M343:M348"/>
    <mergeCell ref="N343:N348"/>
    <mergeCell ref="O343:O348"/>
    <mergeCell ref="D343:D348"/>
    <mergeCell ref="E343:E348"/>
    <mergeCell ref="F343:F348"/>
    <mergeCell ref="BA337:BA342"/>
    <mergeCell ref="BU337:BU342"/>
    <mergeCell ref="BV337:BV342"/>
    <mergeCell ref="BW337:BW342"/>
    <mergeCell ref="BX337:BX342"/>
    <mergeCell ref="AR337:AR342"/>
    <mergeCell ref="AS337:AS342"/>
    <mergeCell ref="AT337:AT342"/>
    <mergeCell ref="AU337:AU342"/>
    <mergeCell ref="AV337:AV342"/>
    <mergeCell ref="AW337:AW342"/>
    <mergeCell ref="AX337:AX342"/>
    <mergeCell ref="AY337:AY342"/>
    <mergeCell ref="AZ337:AZ342"/>
    <mergeCell ref="S337:S342"/>
    <mergeCell ref="T337:T342"/>
    <mergeCell ref="U337:U342"/>
    <mergeCell ref="V337:V342"/>
    <mergeCell ref="W337:W342"/>
    <mergeCell ref="X337:X342"/>
    <mergeCell ref="Y337:Y342"/>
    <mergeCell ref="Z337:Z342"/>
    <mergeCell ref="AA337:AA342"/>
    <mergeCell ref="J337:J342"/>
    <mergeCell ref="K337:K342"/>
    <mergeCell ref="L337:L342"/>
    <mergeCell ref="M337:M342"/>
    <mergeCell ref="N337:N342"/>
    <mergeCell ref="O337:O342"/>
    <mergeCell ref="P337:P342"/>
    <mergeCell ref="Q337:Q342"/>
    <mergeCell ref="R337:R342"/>
    <mergeCell ref="U331:U336"/>
    <mergeCell ref="V331:V336"/>
    <mergeCell ref="W331:W336"/>
    <mergeCell ref="X331:X336"/>
    <mergeCell ref="Y331:Y336"/>
    <mergeCell ref="Z331:Z336"/>
    <mergeCell ref="AA331:AA336"/>
    <mergeCell ref="AR331:AR336"/>
    <mergeCell ref="AS331:AS336"/>
    <mergeCell ref="BV331:BV336"/>
    <mergeCell ref="BW331:BW336"/>
    <mergeCell ref="BX331:BX336"/>
    <mergeCell ref="AT331:AT336"/>
    <mergeCell ref="AU331:AU336"/>
    <mergeCell ref="AV331:AV336"/>
    <mergeCell ref="AW331:AW336"/>
    <mergeCell ref="AX331:AX336"/>
    <mergeCell ref="AY331:AY336"/>
    <mergeCell ref="AZ331:AZ336"/>
    <mergeCell ref="BA331:BA336"/>
    <mergeCell ref="BU331:BU336"/>
    <mergeCell ref="U325:U330"/>
    <mergeCell ref="V325:V330"/>
    <mergeCell ref="W325:W330"/>
    <mergeCell ref="X325:X330"/>
    <mergeCell ref="Y325:Y330"/>
    <mergeCell ref="M331:M336"/>
    <mergeCell ref="N331:N336"/>
    <mergeCell ref="O331:O336"/>
    <mergeCell ref="P331:P336"/>
    <mergeCell ref="Q331:Q336"/>
    <mergeCell ref="R331:R336"/>
    <mergeCell ref="S331:S336"/>
    <mergeCell ref="T331:T336"/>
    <mergeCell ref="A325:A336"/>
    <mergeCell ref="B325:B336"/>
    <mergeCell ref="C325:C336"/>
    <mergeCell ref="D331:D336"/>
    <mergeCell ref="E331:E336"/>
    <mergeCell ref="F331:F336"/>
    <mergeCell ref="G331:G336"/>
    <mergeCell ref="H331:H336"/>
    <mergeCell ref="I331:I336"/>
    <mergeCell ref="J331:J336"/>
    <mergeCell ref="K331:K336"/>
    <mergeCell ref="L331:L336"/>
    <mergeCell ref="D325:D330"/>
    <mergeCell ref="E325:E330"/>
    <mergeCell ref="F325:F330"/>
    <mergeCell ref="G325:G330"/>
    <mergeCell ref="H325:H330"/>
    <mergeCell ref="I325:I330"/>
    <mergeCell ref="J325:J330"/>
    <mergeCell ref="K325:K330"/>
    <mergeCell ref="L325:L330"/>
    <mergeCell ref="M325:M330"/>
    <mergeCell ref="N325:N330"/>
    <mergeCell ref="O325:O330"/>
    <mergeCell ref="P325:P330"/>
    <mergeCell ref="Q325:Q330"/>
    <mergeCell ref="R325:R330"/>
    <mergeCell ref="S325:S330"/>
    <mergeCell ref="T325:T330"/>
    <mergeCell ref="BV319:BV324"/>
    <mergeCell ref="BW319:BW324"/>
    <mergeCell ref="BX319:BX324"/>
    <mergeCell ref="AS319:AS324"/>
    <mergeCell ref="AT319:AT324"/>
    <mergeCell ref="AU319:AU324"/>
    <mergeCell ref="AV319:AV324"/>
    <mergeCell ref="AW319:AW324"/>
    <mergeCell ref="AX319:AX324"/>
    <mergeCell ref="AY319:AY324"/>
    <mergeCell ref="AZ319:AZ324"/>
    <mergeCell ref="BA319:BA324"/>
    <mergeCell ref="Z325:Z330"/>
    <mergeCell ref="AA325:AA330"/>
    <mergeCell ref="AR325:AR330"/>
    <mergeCell ref="AS325:AS330"/>
    <mergeCell ref="AT325:AT330"/>
    <mergeCell ref="AU325:AU330"/>
    <mergeCell ref="AV325:AV330"/>
    <mergeCell ref="AW325:AW330"/>
    <mergeCell ref="AX325:AX330"/>
    <mergeCell ref="AY325:AY330"/>
    <mergeCell ref="AZ325:AZ330"/>
    <mergeCell ref="BA325:BA330"/>
    <mergeCell ref="BU325:BU330"/>
    <mergeCell ref="BV325:BV330"/>
    <mergeCell ref="BW325:BW330"/>
    <mergeCell ref="BX325:BX330"/>
    <mergeCell ref="T319:T324"/>
    <mergeCell ref="U319:U324"/>
    <mergeCell ref="V319:V324"/>
    <mergeCell ref="W319:W324"/>
    <mergeCell ref="X319:X324"/>
    <mergeCell ref="Y319:Y324"/>
    <mergeCell ref="Z319:Z324"/>
    <mergeCell ref="AA319:AA324"/>
    <mergeCell ref="AR319:AR324"/>
    <mergeCell ref="AX313:AX318"/>
    <mergeCell ref="AY313:AY318"/>
    <mergeCell ref="AZ313:AZ318"/>
    <mergeCell ref="BA313:BA318"/>
    <mergeCell ref="BU313:BU318"/>
    <mergeCell ref="BV313:BV318"/>
    <mergeCell ref="BW313:BW318"/>
    <mergeCell ref="BX313:BX318"/>
    <mergeCell ref="Y313:Y318"/>
    <mergeCell ref="Z313:Z318"/>
    <mergeCell ref="AA313:AA318"/>
    <mergeCell ref="AR313:AR318"/>
    <mergeCell ref="AS313:AS318"/>
    <mergeCell ref="AT313:AT318"/>
    <mergeCell ref="AU313:AU318"/>
    <mergeCell ref="AV313:AV318"/>
    <mergeCell ref="AW313:AW318"/>
    <mergeCell ref="BU319:BU324"/>
    <mergeCell ref="D319:D324"/>
    <mergeCell ref="E319:E324"/>
    <mergeCell ref="F319:F324"/>
    <mergeCell ref="G319:G324"/>
    <mergeCell ref="H319:H324"/>
    <mergeCell ref="I319:I324"/>
    <mergeCell ref="J319:J324"/>
    <mergeCell ref="K319:K324"/>
    <mergeCell ref="L319:L324"/>
    <mergeCell ref="M319:M324"/>
    <mergeCell ref="N319:N324"/>
    <mergeCell ref="O319:O324"/>
    <mergeCell ref="P319:P324"/>
    <mergeCell ref="Q319:Q324"/>
    <mergeCell ref="R319:R324"/>
    <mergeCell ref="S319:S324"/>
    <mergeCell ref="A313:A324"/>
    <mergeCell ref="B313:B324"/>
    <mergeCell ref="C313:C324"/>
    <mergeCell ref="P313:P318"/>
    <mergeCell ref="Q313:Q318"/>
    <mergeCell ref="R313:R318"/>
    <mergeCell ref="S313:S318"/>
    <mergeCell ref="J313:J318"/>
    <mergeCell ref="K313:K318"/>
    <mergeCell ref="L313:L318"/>
    <mergeCell ref="M313:M318"/>
    <mergeCell ref="N313:N318"/>
    <mergeCell ref="O313:O318"/>
    <mergeCell ref="AV127:AV132"/>
    <mergeCell ref="AW127:AW132"/>
    <mergeCell ref="AX127:AX132"/>
    <mergeCell ref="AY127:AY132"/>
    <mergeCell ref="T313:T318"/>
    <mergeCell ref="U313:U318"/>
    <mergeCell ref="V313:V318"/>
    <mergeCell ref="W313:W318"/>
    <mergeCell ref="X313:X318"/>
    <mergeCell ref="A169:A222"/>
    <mergeCell ref="B169:B222"/>
    <mergeCell ref="C169:C222"/>
    <mergeCell ref="D169:D174"/>
    <mergeCell ref="E169:E174"/>
    <mergeCell ref="F169:F174"/>
    <mergeCell ref="G169:G174"/>
    <mergeCell ref="H169:H174"/>
    <mergeCell ref="I169:I174"/>
    <mergeCell ref="X181:X186"/>
    <mergeCell ref="BA127:BA132"/>
    <mergeCell ref="W127:W132"/>
    <mergeCell ref="X127:X132"/>
    <mergeCell ref="Y127:Y132"/>
    <mergeCell ref="Z127:Z132"/>
    <mergeCell ref="AA127:AA132"/>
    <mergeCell ref="AR127:AR132"/>
    <mergeCell ref="AS127:AS132"/>
    <mergeCell ref="AT127:AT132"/>
    <mergeCell ref="AU127:AU132"/>
    <mergeCell ref="BA121:BA126"/>
    <mergeCell ref="D127:D132"/>
    <mergeCell ref="E127:E132"/>
    <mergeCell ref="F127:F132"/>
    <mergeCell ref="G127:G132"/>
    <mergeCell ref="H127:H132"/>
    <mergeCell ref="I127:I132"/>
    <mergeCell ref="J127:J132"/>
    <mergeCell ref="K127:K132"/>
    <mergeCell ref="L127:L132"/>
    <mergeCell ref="M127:M132"/>
    <mergeCell ref="N127:N132"/>
    <mergeCell ref="O127:O132"/>
    <mergeCell ref="P127:P132"/>
    <mergeCell ref="Q127:Q132"/>
    <mergeCell ref="R127:R132"/>
    <mergeCell ref="S127:S132"/>
    <mergeCell ref="T127:T132"/>
    <mergeCell ref="U127:U132"/>
    <mergeCell ref="V127:V132"/>
    <mergeCell ref="AR121:AR126"/>
    <mergeCell ref="A121:A132"/>
    <mergeCell ref="B121:B132"/>
    <mergeCell ref="C121:C132"/>
    <mergeCell ref="D121:D126"/>
    <mergeCell ref="E121:E126"/>
    <mergeCell ref="F121:F126"/>
    <mergeCell ref="G121:G126"/>
    <mergeCell ref="H121:H126"/>
    <mergeCell ref="I121:I126"/>
    <mergeCell ref="AS121:AS126"/>
    <mergeCell ref="AT121:AT126"/>
    <mergeCell ref="AU121:AU126"/>
    <mergeCell ref="AV121:AV126"/>
    <mergeCell ref="AW121:AW126"/>
    <mergeCell ref="AX121:AX126"/>
    <mergeCell ref="AY121:AY126"/>
    <mergeCell ref="AZ121:AZ126"/>
    <mergeCell ref="S121:S126"/>
    <mergeCell ref="T121:T126"/>
    <mergeCell ref="U121:U126"/>
    <mergeCell ref="V121:V126"/>
    <mergeCell ref="W121:W126"/>
    <mergeCell ref="X121:X126"/>
    <mergeCell ref="Y121:Y126"/>
    <mergeCell ref="Z121:Z126"/>
    <mergeCell ref="AA121:AA126"/>
    <mergeCell ref="AZ127:AZ132"/>
    <mergeCell ref="BA19:BA24"/>
    <mergeCell ref="AR10:AR12"/>
    <mergeCell ref="AV13:AV18"/>
    <mergeCell ref="AZ19:AZ24"/>
    <mergeCell ref="AT19:AT24"/>
    <mergeCell ref="AW13:AW18"/>
    <mergeCell ref="AS10:BA10"/>
    <mergeCell ref="T11:Y11"/>
    <mergeCell ref="D10:Q10"/>
    <mergeCell ref="R10:AA10"/>
    <mergeCell ref="AS11:AU11"/>
    <mergeCell ref="AV11:AX11"/>
    <mergeCell ref="AB10:AQ10"/>
    <mergeCell ref="R12:S12"/>
    <mergeCell ref="D12:F12"/>
    <mergeCell ref="T12:U12"/>
    <mergeCell ref="J121:J126"/>
    <mergeCell ref="K121:K126"/>
    <mergeCell ref="L121:L126"/>
    <mergeCell ref="M121:M126"/>
    <mergeCell ref="N121:N126"/>
    <mergeCell ref="O121:O126"/>
    <mergeCell ref="P121:P126"/>
    <mergeCell ref="Q121:Q126"/>
    <mergeCell ref="R121:R126"/>
    <mergeCell ref="Y85:Y90"/>
    <mergeCell ref="Z85:Z90"/>
    <mergeCell ref="AA85:AA90"/>
    <mergeCell ref="AR85:AR90"/>
    <mergeCell ref="AX79:AX84"/>
    <mergeCell ref="AY79:AY84"/>
    <mergeCell ref="AZ79:AZ84"/>
    <mergeCell ref="R11:S11"/>
    <mergeCell ref="AG11:AQ11"/>
    <mergeCell ref="A10:A12"/>
    <mergeCell ref="B10:B12"/>
    <mergeCell ref="C10:C12"/>
    <mergeCell ref="B5:G5"/>
    <mergeCell ref="J2:J5"/>
    <mergeCell ref="A7:G7"/>
    <mergeCell ref="A1:G1"/>
    <mergeCell ref="BV11:BX11"/>
    <mergeCell ref="AB11:AE11"/>
    <mergeCell ref="V19:V24"/>
    <mergeCell ref="W19:W24"/>
    <mergeCell ref="BK9:BX9"/>
    <mergeCell ref="BS10:BT10"/>
    <mergeCell ref="BS11:BS12"/>
    <mergeCell ref="BT11:BT12"/>
    <mergeCell ref="AY13:AY18"/>
    <mergeCell ref="AY19:AY24"/>
    <mergeCell ref="AX13:AX18"/>
    <mergeCell ref="AX19:AX24"/>
    <mergeCell ref="A2:G2"/>
    <mergeCell ref="BK11:BR11"/>
    <mergeCell ref="BK10:BR10"/>
    <mergeCell ref="BU10:BX10"/>
    <mergeCell ref="P11:Q11"/>
    <mergeCell ref="H13:H18"/>
    <mergeCell ref="K13:K18"/>
    <mergeCell ref="BB10:BJ10"/>
    <mergeCell ref="BE11:BH11"/>
    <mergeCell ref="T13:T18"/>
    <mergeCell ref="AR13:AR18"/>
    <mergeCell ref="U25:U30"/>
    <mergeCell ref="V25:V30"/>
    <mergeCell ref="AS25:AS30"/>
    <mergeCell ref="N25:N30"/>
    <mergeCell ref="M19:M24"/>
    <mergeCell ref="B13:B30"/>
    <mergeCell ref="C13:C30"/>
    <mergeCell ref="F13:F18"/>
    <mergeCell ref="O13:O18"/>
    <mergeCell ref="P13:P18"/>
    <mergeCell ref="Q13:Q18"/>
    <mergeCell ref="M25:M30"/>
    <mergeCell ref="N13:N18"/>
    <mergeCell ref="O25:O30"/>
    <mergeCell ref="O19:O24"/>
    <mergeCell ref="AS19:AS24"/>
    <mergeCell ref="AW12:AX12"/>
    <mergeCell ref="AT12:AU12"/>
    <mergeCell ref="X19:X24"/>
    <mergeCell ref="AS13:AS18"/>
    <mergeCell ref="V12:W12"/>
    <mergeCell ref="X12:Y12"/>
    <mergeCell ref="AG12:AH12"/>
    <mergeCell ref="AI12:AJ12"/>
    <mergeCell ref="T19:T24"/>
    <mergeCell ref="AV31:AV36"/>
    <mergeCell ref="AW31:AW36"/>
    <mergeCell ref="AX31:AX36"/>
    <mergeCell ref="AY31:AY36"/>
    <mergeCell ref="AZ31:AZ36"/>
    <mergeCell ref="BA31:BA36"/>
    <mergeCell ref="D31:D36"/>
    <mergeCell ref="E31:E36"/>
    <mergeCell ref="F31:F36"/>
    <mergeCell ref="G31:G36"/>
    <mergeCell ref="H31:H36"/>
    <mergeCell ref="I31:I36"/>
    <mergeCell ref="J31:J36"/>
    <mergeCell ref="K31:K36"/>
    <mergeCell ref="L31:L36"/>
    <mergeCell ref="M31:M36"/>
    <mergeCell ref="N31:N36"/>
    <mergeCell ref="O31:O36"/>
    <mergeCell ref="P31:P36"/>
    <mergeCell ref="Q31:Q36"/>
    <mergeCell ref="R31:R36"/>
    <mergeCell ref="S31:S36"/>
    <mergeCell ref="T31:T36"/>
    <mergeCell ref="Z37:Z42"/>
    <mergeCell ref="AA37:AA42"/>
    <mergeCell ref="AR37:AR42"/>
    <mergeCell ref="AS37:AS42"/>
    <mergeCell ref="AT37:AT42"/>
    <mergeCell ref="AU37:AU42"/>
    <mergeCell ref="U31:U36"/>
    <mergeCell ref="V31:V36"/>
    <mergeCell ref="W31:W36"/>
    <mergeCell ref="X31:X36"/>
    <mergeCell ref="Y31:Y36"/>
    <mergeCell ref="Z31:Z36"/>
    <mergeCell ref="AA31:AA36"/>
    <mergeCell ref="AR31:AR36"/>
    <mergeCell ref="AS31:AS36"/>
    <mergeCell ref="AT31:AT36"/>
    <mergeCell ref="AU31:AU36"/>
    <mergeCell ref="T43:T48"/>
    <mergeCell ref="U43:U48"/>
    <mergeCell ref="V43:V48"/>
    <mergeCell ref="W43:W48"/>
    <mergeCell ref="X43:X48"/>
    <mergeCell ref="Y43:Y48"/>
    <mergeCell ref="BU31:BU36"/>
    <mergeCell ref="BV31:BV36"/>
    <mergeCell ref="BW31:BW36"/>
    <mergeCell ref="BX31:BX36"/>
    <mergeCell ref="D37:D42"/>
    <mergeCell ref="E37:E42"/>
    <mergeCell ref="F37:F42"/>
    <mergeCell ref="G37:G42"/>
    <mergeCell ref="H37:H42"/>
    <mergeCell ref="I37:I42"/>
    <mergeCell ref="J37:J42"/>
    <mergeCell ref="K37:K42"/>
    <mergeCell ref="L37:L42"/>
    <mergeCell ref="M37:M42"/>
    <mergeCell ref="N37:N42"/>
    <mergeCell ref="O37:O42"/>
    <mergeCell ref="P37:P42"/>
    <mergeCell ref="Q37:Q42"/>
    <mergeCell ref="R37:R42"/>
    <mergeCell ref="S37:S42"/>
    <mergeCell ref="T37:T42"/>
    <mergeCell ref="U37:U42"/>
    <mergeCell ref="V37:V42"/>
    <mergeCell ref="W37:W42"/>
    <mergeCell ref="X37:X42"/>
    <mergeCell ref="Y37:Y42"/>
    <mergeCell ref="AZ49:AZ54"/>
    <mergeCell ref="Z43:Z48"/>
    <mergeCell ref="AA43:AA48"/>
    <mergeCell ref="AR43:AR48"/>
    <mergeCell ref="AS43:AS48"/>
    <mergeCell ref="AT43:AT48"/>
    <mergeCell ref="AV37:AV42"/>
    <mergeCell ref="AW37:AW42"/>
    <mergeCell ref="AX37:AX42"/>
    <mergeCell ref="AY37:AY42"/>
    <mergeCell ref="AZ37:AZ42"/>
    <mergeCell ref="BA37:BA42"/>
    <mergeCell ref="BU37:BU42"/>
    <mergeCell ref="BV37:BV42"/>
    <mergeCell ref="BW37:BW42"/>
    <mergeCell ref="BX37:BX42"/>
    <mergeCell ref="D43:D48"/>
    <mergeCell ref="E43:E48"/>
    <mergeCell ref="F43:F48"/>
    <mergeCell ref="G43:G48"/>
    <mergeCell ref="H43:H48"/>
    <mergeCell ref="I43:I48"/>
    <mergeCell ref="J43:J48"/>
    <mergeCell ref="K43:K48"/>
    <mergeCell ref="L43:L48"/>
    <mergeCell ref="M43:M48"/>
    <mergeCell ref="N43:N48"/>
    <mergeCell ref="O43:O48"/>
    <mergeCell ref="P43:P48"/>
    <mergeCell ref="Q43:Q48"/>
    <mergeCell ref="R43:R48"/>
    <mergeCell ref="S43:S48"/>
    <mergeCell ref="AU55:AU60"/>
    <mergeCell ref="AV55:AV60"/>
    <mergeCell ref="AW55:AW60"/>
    <mergeCell ref="AX55:AX60"/>
    <mergeCell ref="AY55:AY60"/>
    <mergeCell ref="AZ55:AZ60"/>
    <mergeCell ref="BA43:BA48"/>
    <mergeCell ref="BU43:BU48"/>
    <mergeCell ref="BV43:BV48"/>
    <mergeCell ref="BW43:BW48"/>
    <mergeCell ref="BX43:BX48"/>
    <mergeCell ref="D49:D54"/>
    <mergeCell ref="E49:E54"/>
    <mergeCell ref="F49:F54"/>
    <mergeCell ref="G49:G54"/>
    <mergeCell ref="H49:H54"/>
    <mergeCell ref="I49:I54"/>
    <mergeCell ref="J49:J54"/>
    <mergeCell ref="K49:K54"/>
    <mergeCell ref="L49:L54"/>
    <mergeCell ref="M49:M54"/>
    <mergeCell ref="N49:N54"/>
    <mergeCell ref="O49:O54"/>
    <mergeCell ref="P49:P54"/>
    <mergeCell ref="Q49:Q54"/>
    <mergeCell ref="R49:R54"/>
    <mergeCell ref="S49:S54"/>
    <mergeCell ref="AU49:AU54"/>
    <mergeCell ref="AV49:AV54"/>
    <mergeCell ref="AW49:AW54"/>
    <mergeCell ref="AX49:AX54"/>
    <mergeCell ref="AY49:AY54"/>
    <mergeCell ref="Q55:Q60"/>
    <mergeCell ref="R55:R60"/>
    <mergeCell ref="S55:S60"/>
    <mergeCell ref="T55:T60"/>
    <mergeCell ref="U55:U60"/>
    <mergeCell ref="V55:V60"/>
    <mergeCell ref="W55:W60"/>
    <mergeCell ref="X55:X60"/>
    <mergeCell ref="Y55:Y60"/>
    <mergeCell ref="Z55:Z60"/>
    <mergeCell ref="AA55:AA60"/>
    <mergeCell ref="AR55:AR60"/>
    <mergeCell ref="AS55:AS60"/>
    <mergeCell ref="AT55:AT60"/>
    <mergeCell ref="T49:T54"/>
    <mergeCell ref="U49:U54"/>
    <mergeCell ref="V49:V54"/>
    <mergeCell ref="W49:W54"/>
    <mergeCell ref="X49:X54"/>
    <mergeCell ref="Y49:Y54"/>
    <mergeCell ref="Z49:Z54"/>
    <mergeCell ref="AA49:AA54"/>
    <mergeCell ref="AR49:AR54"/>
    <mergeCell ref="AS49:AS54"/>
    <mergeCell ref="AT49:AT54"/>
    <mergeCell ref="BA55:BA60"/>
    <mergeCell ref="BU55:BU60"/>
    <mergeCell ref="BV55:BV60"/>
    <mergeCell ref="BW55:BW60"/>
    <mergeCell ref="BX55:BX60"/>
    <mergeCell ref="A31:A60"/>
    <mergeCell ref="B31:B60"/>
    <mergeCell ref="C31:C60"/>
    <mergeCell ref="BA49:BA54"/>
    <mergeCell ref="BU49:BU54"/>
    <mergeCell ref="BV49:BV54"/>
    <mergeCell ref="BW49:BW54"/>
    <mergeCell ref="BX49:BX54"/>
    <mergeCell ref="D55:D60"/>
    <mergeCell ref="E55:E60"/>
    <mergeCell ref="F55:F60"/>
    <mergeCell ref="G55:G60"/>
    <mergeCell ref="H55:H60"/>
    <mergeCell ref="I55:I60"/>
    <mergeCell ref="J55:J60"/>
    <mergeCell ref="K55:K60"/>
    <mergeCell ref="L55:L60"/>
    <mergeCell ref="M55:M60"/>
    <mergeCell ref="N55:N60"/>
    <mergeCell ref="O55:O60"/>
    <mergeCell ref="P55:P60"/>
    <mergeCell ref="AU43:AU48"/>
    <mergeCell ref="AV43:AV48"/>
    <mergeCell ref="AW43:AW48"/>
    <mergeCell ref="AX43:AX48"/>
    <mergeCell ref="AY43:AY48"/>
    <mergeCell ref="AZ43:AZ48"/>
  </mergeCells>
  <phoneticPr fontId="58" type="noConversion"/>
  <conditionalFormatting sqref="R13:R60">
    <cfRule type="cellIs" dxfId="258" priority="37" operator="equal">
      <formula>"Muy Baja"</formula>
    </cfRule>
    <cfRule type="cellIs" dxfId="257" priority="36" operator="equal">
      <formula>"Baja"</formula>
    </cfRule>
    <cfRule type="cellIs" dxfId="256" priority="35" operator="equal">
      <formula>"Media"</formula>
    </cfRule>
    <cfRule type="cellIs" dxfId="255" priority="34" operator="equal">
      <formula>"Alta"</formula>
    </cfRule>
    <cfRule type="cellIs" dxfId="254" priority="33" operator="equal">
      <formula>"Muy Alta"</formula>
    </cfRule>
  </conditionalFormatting>
  <conditionalFormatting sqref="R61:R72">
    <cfRule type="cellIs" dxfId="253" priority="407" operator="equal">
      <formula>"Muy Baja"</formula>
    </cfRule>
    <cfRule type="cellIs" dxfId="252" priority="406" operator="equal">
      <formula>"Baja"</formula>
    </cfRule>
    <cfRule type="cellIs" dxfId="251" priority="405" operator="equal">
      <formula>"Media"</formula>
    </cfRule>
    <cfRule type="cellIs" dxfId="250" priority="404" operator="equal">
      <formula>"Alta"</formula>
    </cfRule>
    <cfRule type="cellIs" dxfId="249" priority="403" operator="equal">
      <formula>"Muy Alta"</formula>
    </cfRule>
  </conditionalFormatting>
  <conditionalFormatting sqref="R73:R348">
    <cfRule type="cellIs" dxfId="248" priority="181" operator="equal">
      <formula>"Muy Alta"</formula>
    </cfRule>
    <cfRule type="cellIs" dxfId="247" priority="182" operator="equal">
      <formula>"Alta"</formula>
    </cfRule>
    <cfRule type="cellIs" dxfId="246" priority="183" operator="equal">
      <formula>"Media"</formula>
    </cfRule>
    <cfRule type="cellIs" dxfId="245" priority="184" operator="equal">
      <formula>"Baja"</formula>
    </cfRule>
    <cfRule type="cellIs" dxfId="244" priority="185" operator="equal">
      <formula>"Muy Baja"</formula>
    </cfRule>
  </conditionalFormatting>
  <conditionalFormatting sqref="T13:T60">
    <cfRule type="cellIs" dxfId="243" priority="28" operator="equal">
      <formula>"Catastrófico"</formula>
    </cfRule>
    <cfRule type="cellIs" dxfId="242" priority="29" operator="equal">
      <formula>"Mayor"</formula>
    </cfRule>
    <cfRule type="cellIs" dxfId="241" priority="32" operator="equal">
      <formula>"Leve"</formula>
    </cfRule>
    <cfRule type="cellIs" dxfId="240" priority="31" operator="equal">
      <formula>"Menor"</formula>
    </cfRule>
    <cfRule type="cellIs" dxfId="239" priority="30" operator="equal">
      <formula>"Moderado"</formula>
    </cfRule>
  </conditionalFormatting>
  <conditionalFormatting sqref="T61:T72">
    <cfRule type="cellIs" dxfId="238" priority="398" operator="equal">
      <formula>"Catastrófico"</formula>
    </cfRule>
    <cfRule type="cellIs" dxfId="237" priority="402" operator="equal">
      <formula>"Leve"</formula>
    </cfRule>
    <cfRule type="cellIs" dxfId="236" priority="401" operator="equal">
      <formula>"Menor"</formula>
    </cfRule>
    <cfRule type="cellIs" dxfId="235" priority="400" operator="equal">
      <formula>"Moderado"</formula>
    </cfRule>
    <cfRule type="cellIs" dxfId="234" priority="399" operator="equal">
      <formula>"Mayor"</formula>
    </cfRule>
  </conditionalFormatting>
  <conditionalFormatting sqref="T73:T348">
    <cfRule type="cellIs" dxfId="233" priority="180" operator="equal">
      <formula>"Leve"</formula>
    </cfRule>
    <cfRule type="cellIs" dxfId="232" priority="179" operator="equal">
      <formula>"Menor"</formula>
    </cfRule>
    <cfRule type="cellIs" dxfId="231" priority="178" operator="equal">
      <formula>"Moderado"</formula>
    </cfRule>
    <cfRule type="cellIs" dxfId="230" priority="177" operator="equal">
      <formula>"Mayor"</formula>
    </cfRule>
    <cfRule type="cellIs" dxfId="229" priority="176" operator="equal">
      <formula>"Catastrófico"</formula>
    </cfRule>
  </conditionalFormatting>
  <conditionalFormatting sqref="V13:V60">
    <cfRule type="cellIs" dxfId="228" priority="23" operator="equal">
      <formula>"Catastrófico"</formula>
    </cfRule>
    <cfRule type="cellIs" dxfId="227" priority="24" operator="equal">
      <formula>"Mayor"</formula>
    </cfRule>
    <cfRule type="cellIs" dxfId="226" priority="25" operator="equal">
      <formula>"Moderado"</formula>
    </cfRule>
    <cfRule type="cellIs" dxfId="225" priority="26" operator="equal">
      <formula>"Menor"</formula>
    </cfRule>
    <cfRule type="cellIs" dxfId="224" priority="27" operator="equal">
      <formula>"Leve"</formula>
    </cfRule>
  </conditionalFormatting>
  <conditionalFormatting sqref="V61:V72">
    <cfRule type="cellIs" dxfId="223" priority="393" operator="equal">
      <formula>"Catastrófico"</formula>
    </cfRule>
    <cfRule type="cellIs" dxfId="222" priority="394" operator="equal">
      <formula>"Mayor"</formula>
    </cfRule>
    <cfRule type="cellIs" dxfId="221" priority="395" operator="equal">
      <formula>"Moderado"</formula>
    </cfRule>
    <cfRule type="cellIs" dxfId="220" priority="396" operator="equal">
      <formula>"Menor"</formula>
    </cfRule>
    <cfRule type="cellIs" dxfId="219" priority="397" operator="equal">
      <formula>"Leve"</formula>
    </cfRule>
  </conditionalFormatting>
  <conditionalFormatting sqref="V73:V348">
    <cfRule type="cellIs" dxfId="218" priority="171" operator="equal">
      <formula>"Catastrófico"</formula>
    </cfRule>
    <cfRule type="cellIs" dxfId="217" priority="175" operator="equal">
      <formula>"Leve"</formula>
    </cfRule>
    <cfRule type="cellIs" dxfId="216" priority="174" operator="equal">
      <formula>"Menor"</formula>
    </cfRule>
    <cfRule type="cellIs" dxfId="215" priority="173" operator="equal">
      <formula>"Moderado"</formula>
    </cfRule>
    <cfRule type="cellIs" dxfId="214" priority="172" operator="equal">
      <formula>"Mayor"</formula>
    </cfRule>
  </conditionalFormatting>
  <conditionalFormatting sqref="X13:X60">
    <cfRule type="cellIs" dxfId="213" priority="22" operator="equal">
      <formula>"Leve"</formula>
    </cfRule>
    <cfRule type="cellIs" dxfId="212" priority="21" operator="equal">
      <formula>"Menor"</formula>
    </cfRule>
    <cfRule type="cellIs" dxfId="211" priority="20" operator="equal">
      <formula>"Moderado"</formula>
    </cfRule>
    <cfRule type="cellIs" dxfId="210" priority="19" operator="equal">
      <formula>"Mayor"</formula>
    </cfRule>
    <cfRule type="cellIs" dxfId="209" priority="18" operator="equal">
      <formula>"Catastrófico"</formula>
    </cfRule>
  </conditionalFormatting>
  <conditionalFormatting sqref="X61:X72">
    <cfRule type="cellIs" dxfId="208" priority="388" operator="equal">
      <formula>"Catastrófico"</formula>
    </cfRule>
    <cfRule type="cellIs" dxfId="207" priority="389" operator="equal">
      <formula>"Mayor"</formula>
    </cfRule>
    <cfRule type="cellIs" dxfId="206" priority="390" operator="equal">
      <formula>"Moderado"</formula>
    </cfRule>
    <cfRule type="cellIs" dxfId="205" priority="392" operator="equal">
      <formula>"Leve"</formula>
    </cfRule>
    <cfRule type="cellIs" dxfId="204" priority="391" operator="equal">
      <formula>"Menor"</formula>
    </cfRule>
  </conditionalFormatting>
  <conditionalFormatting sqref="X73:X348">
    <cfRule type="cellIs" dxfId="203" priority="167" operator="equal">
      <formula>"Mayor"</formula>
    </cfRule>
    <cfRule type="cellIs" dxfId="202" priority="168" operator="equal">
      <formula>"Moderado"</formula>
    </cfRule>
    <cfRule type="cellIs" dxfId="201" priority="169" operator="equal">
      <formula>"Menor"</formula>
    </cfRule>
    <cfRule type="cellIs" dxfId="200" priority="170" operator="equal">
      <formula>"Leve"</formula>
    </cfRule>
    <cfRule type="cellIs" dxfId="199" priority="166" operator="equal">
      <formula>"Catastrófico"</formula>
    </cfRule>
  </conditionalFormatting>
  <conditionalFormatting sqref="AA13:AA60">
    <cfRule type="cellIs" dxfId="198" priority="14" operator="equal">
      <formula>"Extremo"</formula>
    </cfRule>
    <cfRule type="cellIs" dxfId="197" priority="15" operator="equal">
      <formula>"Alto"</formula>
    </cfRule>
    <cfRule type="cellIs" dxfId="196" priority="16" operator="equal">
      <formula>"Moderado"</formula>
    </cfRule>
    <cfRule type="cellIs" dxfId="195" priority="17" operator="equal">
      <formula>"Bajo"</formula>
    </cfRule>
  </conditionalFormatting>
  <conditionalFormatting sqref="AA61:AA72">
    <cfRule type="cellIs" dxfId="194" priority="387" operator="equal">
      <formula>"Bajo"</formula>
    </cfRule>
    <cfRule type="cellIs" dxfId="193" priority="386" operator="equal">
      <formula>"Moderado"</formula>
    </cfRule>
    <cfRule type="cellIs" dxfId="192" priority="385" operator="equal">
      <formula>"Alto"</formula>
    </cfRule>
    <cfRule type="cellIs" dxfId="191" priority="384" operator="equal">
      <formula>"Extremo"</formula>
    </cfRule>
  </conditionalFormatting>
  <conditionalFormatting sqref="AA73:AA348">
    <cfRule type="cellIs" dxfId="190" priority="165" operator="equal">
      <formula>"Bajo"</formula>
    </cfRule>
    <cfRule type="cellIs" dxfId="189" priority="164" operator="equal">
      <formula>"Moderado"</formula>
    </cfRule>
    <cfRule type="cellIs" dxfId="188" priority="163" operator="equal">
      <formula>"Alto"</formula>
    </cfRule>
    <cfRule type="cellIs" dxfId="187" priority="162" operator="equal">
      <formula>"Extremo"</formula>
    </cfRule>
  </conditionalFormatting>
  <conditionalFormatting sqref="AU13:AU60">
    <cfRule type="cellIs" dxfId="186" priority="9" operator="equal">
      <formula>"Muy Baja"</formula>
    </cfRule>
    <cfRule type="cellIs" dxfId="185" priority="10" operator="equal">
      <formula>"Baja"</formula>
    </cfRule>
    <cfRule type="cellIs" dxfId="184" priority="11" operator="equal">
      <formula>"Media"</formula>
    </cfRule>
    <cfRule type="cellIs" dxfId="183" priority="12" operator="equal">
      <formula>"Alta"</formula>
    </cfRule>
    <cfRule type="cellIs" dxfId="182" priority="13" operator="equal">
      <formula>"Muy Alta"</formula>
    </cfRule>
  </conditionalFormatting>
  <conditionalFormatting sqref="AU61:AU72">
    <cfRule type="cellIs" dxfId="181" priority="380" operator="equal">
      <formula>"Baja"</formula>
    </cfRule>
    <cfRule type="cellIs" dxfId="180" priority="379" operator="equal">
      <formula>"Muy Baja"</formula>
    </cfRule>
    <cfRule type="cellIs" dxfId="179" priority="381" operator="equal">
      <formula>"Media"</formula>
    </cfRule>
    <cfRule type="cellIs" dxfId="178" priority="382" operator="equal">
      <formula>"Alta"</formula>
    </cfRule>
    <cfRule type="cellIs" dxfId="177" priority="383" operator="equal">
      <formula>"Muy Alta"</formula>
    </cfRule>
  </conditionalFormatting>
  <conditionalFormatting sqref="AU73:AU348">
    <cfRule type="cellIs" dxfId="176" priority="157" operator="equal">
      <formula>"Muy Baja"</formula>
    </cfRule>
    <cfRule type="cellIs" dxfId="175" priority="161" operator="equal">
      <formula>"Muy Alta"</formula>
    </cfRule>
    <cfRule type="cellIs" dxfId="174" priority="160" operator="equal">
      <formula>"Alta"</formula>
    </cfRule>
    <cfRule type="cellIs" dxfId="173" priority="159" operator="equal">
      <formula>"Media"</formula>
    </cfRule>
    <cfRule type="cellIs" dxfId="172" priority="158" operator="equal">
      <formula>"Baja"</formula>
    </cfRule>
  </conditionalFormatting>
  <conditionalFormatting sqref="AX13:AX60">
    <cfRule type="cellIs" dxfId="171" priority="5" operator="equal">
      <formula>"Leve"</formula>
    </cfRule>
    <cfRule type="cellIs" dxfId="170" priority="6" operator="equal">
      <formula>"Menor"</formula>
    </cfRule>
    <cfRule type="cellIs" dxfId="169" priority="7" operator="equal">
      <formula>"Mayor"</formula>
    </cfRule>
    <cfRule type="cellIs" dxfId="168" priority="8" operator="equal">
      <formula>"Catastrófico"</formula>
    </cfRule>
  </conditionalFormatting>
  <conditionalFormatting sqref="AX61:AX72">
    <cfRule type="cellIs" dxfId="167" priority="376" operator="equal">
      <formula>"Menor"</formula>
    </cfRule>
    <cfRule type="cellIs" dxfId="166" priority="377" operator="equal">
      <formula>"Mayor"</formula>
    </cfRule>
    <cfRule type="cellIs" dxfId="165" priority="378" operator="equal">
      <formula>"Catastrófico"</formula>
    </cfRule>
    <cfRule type="cellIs" dxfId="164" priority="375" operator="equal">
      <formula>"Leve"</formula>
    </cfRule>
  </conditionalFormatting>
  <conditionalFormatting sqref="AX73:AX348">
    <cfRule type="cellIs" dxfId="163" priority="153" operator="equal">
      <formula>"Leve"</formula>
    </cfRule>
    <cfRule type="cellIs" dxfId="162" priority="155" operator="equal">
      <formula>"Mayor"</formula>
    </cfRule>
    <cfRule type="cellIs" dxfId="161" priority="156" operator="equal">
      <formula>"Catastrófico"</formula>
    </cfRule>
    <cfRule type="cellIs" dxfId="160" priority="154" operator="equal">
      <formula>"Menor"</formula>
    </cfRule>
  </conditionalFormatting>
  <conditionalFormatting sqref="AX13:AZ60">
    <cfRule type="cellIs" dxfId="159" priority="3" operator="equal">
      <formula>"Moderado"</formula>
    </cfRule>
  </conditionalFormatting>
  <conditionalFormatting sqref="AX61:AZ72">
    <cfRule type="cellIs" dxfId="158" priority="373" operator="equal">
      <formula>"Moderado"</formula>
    </cfRule>
  </conditionalFormatting>
  <conditionalFormatting sqref="AX73:AZ348">
    <cfRule type="cellIs" dxfId="157" priority="151" operator="equal">
      <formula>"Moderado"</formula>
    </cfRule>
  </conditionalFormatting>
  <conditionalFormatting sqref="AY13:AZ60">
    <cfRule type="cellIs" dxfId="156" priority="4" operator="equal">
      <formula>"Bajo"</formula>
    </cfRule>
    <cfRule type="cellIs" dxfId="155" priority="2" operator="equal">
      <formula>"Alto"</formula>
    </cfRule>
    <cfRule type="cellIs" dxfId="154" priority="1" operator="equal">
      <formula>"Extremo"</formula>
    </cfRule>
  </conditionalFormatting>
  <conditionalFormatting sqref="AY61:AZ72">
    <cfRule type="cellIs" dxfId="153" priority="371" operator="equal">
      <formula>"Extremo"</formula>
    </cfRule>
    <cfRule type="cellIs" dxfId="152" priority="372" operator="equal">
      <formula>"Alto"</formula>
    </cfRule>
    <cfRule type="cellIs" dxfId="151" priority="374" operator="equal">
      <formula>"Bajo"</formula>
    </cfRule>
  </conditionalFormatting>
  <conditionalFormatting sqref="AY73:AZ348">
    <cfRule type="cellIs" dxfId="150" priority="149" operator="equal">
      <formula>"Extremo"</formula>
    </cfRule>
    <cfRule type="cellIs" dxfId="149" priority="150" operator="equal">
      <formula>"Alto"</formula>
    </cfRule>
    <cfRule type="cellIs" dxfId="148" priority="152" operator="equal">
      <formula>"Bajo"</formula>
    </cfRule>
  </conditionalFormatting>
  <dataValidations count="3">
    <dataValidation type="list" allowBlank="1" showInputMessage="1" showErrorMessage="1" sqref="BL5" xr:uid="{1DD306D6-7695-46D9-A75F-62B8DAFBB097}">
      <formula1>"I TRIM, II TRIM, III TRIM, IV TRIM"</formula1>
    </dataValidation>
    <dataValidation type="list" allowBlank="1" showInputMessage="1" showErrorMessage="1" sqref="K13:K348" xr:uid="{A175B922-933A-4F8B-A433-0449CE89A9BB}">
      <formula1>"SI, NO"</formula1>
    </dataValidation>
    <dataValidation type="list" allowBlank="1" showInputMessage="1" showErrorMessage="1" sqref="D13:D348" xr:uid="{F7D493CB-E333-4ADB-83E9-26E9ADD8F856}">
      <formula1>"RG, RS, RF, RIC, RLAFT"</formula1>
    </dataValidation>
  </dataValidations>
  <pageMargins left="0.7" right="0.7" top="0.75" bottom="0.75" header="0.3" footer="0.3"/>
  <pageSetup paperSize="5" scale="10" fitToHeight="0" orientation="landscape" r:id="rId1"/>
  <headerFooter>
    <oddFooter>&amp;C&amp;G
DIES-05-FR-01
v.3
Hoja 2</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6:U47"/>
  <sheetViews>
    <sheetView topLeftCell="B28" zoomScale="70" zoomScaleNormal="70" workbookViewId="0">
      <selection activeCell="C42" sqref="C42:C44"/>
    </sheetView>
  </sheetViews>
  <sheetFormatPr baseColWidth="10" defaultColWidth="11.5" defaultRowHeight="16" x14ac:dyDescent="0.2"/>
  <cols>
    <col min="1" max="1" width="2.6640625" style="24" customWidth="1"/>
    <col min="2" max="2" width="25.33203125" style="24" customWidth="1"/>
    <col min="3" max="3" width="45.5" style="24" customWidth="1"/>
    <col min="4" max="4" width="46.33203125" style="24" customWidth="1"/>
    <col min="5" max="5" width="36" style="24" customWidth="1"/>
    <col min="6" max="6" width="14" style="24" customWidth="1"/>
    <col min="7" max="13" width="11.5" style="24"/>
    <col min="14" max="14" width="15.6640625" style="24" bestFit="1" customWidth="1"/>
    <col min="15" max="15" width="17.5" style="24" customWidth="1"/>
    <col min="16" max="16" width="16.6640625" style="24" customWidth="1"/>
    <col min="17" max="17" width="14.1640625" style="24" bestFit="1" customWidth="1"/>
    <col min="18" max="18" width="18.5" style="24" customWidth="1"/>
    <col min="19" max="19" width="19.1640625" style="24" bestFit="1" customWidth="1"/>
    <col min="20" max="20" width="17.33203125" style="24" customWidth="1"/>
    <col min="21" max="16384" width="11.5" style="24"/>
  </cols>
  <sheetData>
    <row r="6" spans="2:7" x14ac:dyDescent="0.2">
      <c r="B6" s="1593" t="s">
        <v>1116</v>
      </c>
      <c r="C6" s="1593"/>
      <c r="D6" s="1593"/>
      <c r="G6" s="58" t="s">
        <v>1117</v>
      </c>
    </row>
    <row r="7" spans="2:7" ht="17" x14ac:dyDescent="0.2">
      <c r="B7" s="19"/>
      <c r="C7" s="59" t="s">
        <v>1118</v>
      </c>
      <c r="D7" s="59" t="s">
        <v>1119</v>
      </c>
    </row>
    <row r="8" spans="2:7" ht="34" x14ac:dyDescent="0.2">
      <c r="B8" s="60" t="s">
        <v>269</v>
      </c>
      <c r="C8" s="22" t="s">
        <v>1120</v>
      </c>
      <c r="D8" s="61">
        <v>0.2</v>
      </c>
    </row>
    <row r="9" spans="2:7" ht="34" x14ac:dyDescent="0.2">
      <c r="B9" s="62" t="s">
        <v>250</v>
      </c>
      <c r="C9" s="23" t="s">
        <v>1121</v>
      </c>
      <c r="D9" s="63">
        <v>0.4</v>
      </c>
    </row>
    <row r="10" spans="2:7" ht="34" x14ac:dyDescent="0.2">
      <c r="B10" s="64" t="s">
        <v>217</v>
      </c>
      <c r="C10" s="23" t="s">
        <v>1122</v>
      </c>
      <c r="D10" s="63">
        <v>0.6</v>
      </c>
    </row>
    <row r="11" spans="2:7" ht="52.5" customHeight="1" x14ac:dyDescent="0.2">
      <c r="B11" s="65" t="s">
        <v>340</v>
      </c>
      <c r="C11" s="23" t="s">
        <v>1123</v>
      </c>
      <c r="D11" s="63">
        <v>0.8</v>
      </c>
    </row>
    <row r="12" spans="2:7" ht="34" x14ac:dyDescent="0.2">
      <c r="B12" s="66" t="s">
        <v>430</v>
      </c>
      <c r="C12" s="23" t="s">
        <v>1124</v>
      </c>
      <c r="D12" s="63">
        <v>1</v>
      </c>
    </row>
    <row r="15" spans="2:7" ht="18.75" customHeight="1" x14ac:dyDescent="0.2">
      <c r="B15" s="1593" t="s">
        <v>1125</v>
      </c>
      <c r="C15" s="1593"/>
      <c r="D15" s="1593"/>
      <c r="E15" s="1593"/>
    </row>
    <row r="16" spans="2:7" ht="38.25" customHeight="1" x14ac:dyDescent="0.2">
      <c r="B16" s="21"/>
      <c r="C16" s="59" t="s">
        <v>1126</v>
      </c>
      <c r="D16" s="59" t="s">
        <v>1127</v>
      </c>
      <c r="E16" s="59" t="s">
        <v>697</v>
      </c>
    </row>
    <row r="17" spans="2:21" ht="34" x14ac:dyDescent="0.2">
      <c r="B17" s="60" t="s">
        <v>317</v>
      </c>
      <c r="C17" s="31" t="s">
        <v>1128</v>
      </c>
      <c r="D17" s="22" t="s">
        <v>1129</v>
      </c>
      <c r="E17" s="61">
        <v>0.2</v>
      </c>
    </row>
    <row r="18" spans="2:21" ht="68" x14ac:dyDescent="0.2">
      <c r="B18" s="62" t="s">
        <v>251</v>
      </c>
      <c r="C18" s="32" t="s">
        <v>1130</v>
      </c>
      <c r="D18" s="23" t="s">
        <v>1131</v>
      </c>
      <c r="E18" s="63">
        <v>0.4</v>
      </c>
      <c r="S18" s="27"/>
    </row>
    <row r="19" spans="2:21" ht="51" x14ac:dyDescent="0.2">
      <c r="B19" s="64" t="s">
        <v>218</v>
      </c>
      <c r="C19" s="32" t="s">
        <v>1132</v>
      </c>
      <c r="D19" s="23" t="s">
        <v>1133</v>
      </c>
      <c r="E19" s="63">
        <v>0.6</v>
      </c>
    </row>
    <row r="20" spans="2:21" ht="51" x14ac:dyDescent="0.2">
      <c r="B20" s="65" t="s">
        <v>403</v>
      </c>
      <c r="C20" s="32" t="s">
        <v>1134</v>
      </c>
      <c r="D20" s="23" t="s">
        <v>1135</v>
      </c>
      <c r="E20" s="63">
        <v>0.8</v>
      </c>
    </row>
    <row r="21" spans="2:21" ht="51" x14ac:dyDescent="0.2">
      <c r="B21" s="66" t="s">
        <v>1136</v>
      </c>
      <c r="C21" s="32" t="s">
        <v>1137</v>
      </c>
      <c r="D21" s="23" t="s">
        <v>1138</v>
      </c>
      <c r="E21" s="63">
        <v>1</v>
      </c>
    </row>
    <row r="22" spans="2:21" ht="17" thickBot="1" x14ac:dyDescent="0.25">
      <c r="P22" s="67"/>
      <c r="Q22" s="67"/>
      <c r="R22" s="67"/>
      <c r="S22" s="67"/>
    </row>
    <row r="23" spans="2:21" ht="17" thickBot="1" x14ac:dyDescent="0.25">
      <c r="B23" s="1594" t="s">
        <v>1139</v>
      </c>
      <c r="C23" s="1595"/>
      <c r="D23" s="1595"/>
      <c r="E23" s="1595"/>
      <c r="F23" s="1596"/>
      <c r="P23" s="68"/>
      <c r="Q23" s="68"/>
      <c r="R23" s="69"/>
      <c r="S23" s="69"/>
    </row>
    <row r="24" spans="2:21" ht="17" thickBot="1" x14ac:dyDescent="0.25">
      <c r="B24" s="70"/>
      <c r="C24" s="70"/>
      <c r="D24" s="70"/>
      <c r="E24" s="70"/>
      <c r="F24" s="70"/>
      <c r="N24" s="86"/>
      <c r="O24" s="86"/>
      <c r="P24" s="87">
        <v>100</v>
      </c>
      <c r="Q24" s="87">
        <v>500</v>
      </c>
      <c r="R24" s="87">
        <v>1000</v>
      </c>
      <c r="S24" s="87">
        <v>5000</v>
      </c>
    </row>
    <row r="25" spans="2:21" ht="18" thickBot="1" x14ac:dyDescent="0.25">
      <c r="B25" s="1597" t="s">
        <v>1140</v>
      </c>
      <c r="C25" s="1598"/>
      <c r="D25" s="1598"/>
      <c r="E25" s="72" t="s">
        <v>1141</v>
      </c>
      <c r="F25" s="73" t="s">
        <v>1142</v>
      </c>
      <c r="N25" s="86"/>
      <c r="O25" s="86"/>
      <c r="P25" s="88">
        <f>+P24*O26</f>
        <v>162350000</v>
      </c>
      <c r="Q25" s="88">
        <f>+Q24*O26</f>
        <v>811750000</v>
      </c>
      <c r="R25" s="89">
        <f>+R24*O26</f>
        <v>1623500000</v>
      </c>
      <c r="S25" s="89">
        <f>+S24*O26</f>
        <v>8117500000</v>
      </c>
      <c r="T25" s="58"/>
    </row>
    <row r="26" spans="2:21" ht="34" x14ac:dyDescent="0.2">
      <c r="B26" s="1599" t="s">
        <v>1143</v>
      </c>
      <c r="C26" s="1591" t="s">
        <v>1144</v>
      </c>
      <c r="D26" s="74" t="s">
        <v>221</v>
      </c>
      <c r="E26" s="75" t="s">
        <v>1145</v>
      </c>
      <c r="F26" s="76">
        <v>0.25</v>
      </c>
      <c r="N26" s="90" t="s">
        <v>1146</v>
      </c>
      <c r="O26" s="91">
        <v>1623500</v>
      </c>
      <c r="P26" s="92">
        <f>+P25/S27</f>
        <v>1.2810718007721324E-3</v>
      </c>
      <c r="Q26" s="92">
        <f>+Q25/S27</f>
        <v>6.405359003860662E-3</v>
      </c>
      <c r="R26" s="93">
        <f>+R25/S27</f>
        <v>1.2810718007721324E-2</v>
      </c>
      <c r="S26" s="93">
        <f>+S25/S27</f>
        <v>6.4053590038606625E-2</v>
      </c>
      <c r="T26" s="30"/>
    </row>
    <row r="27" spans="2:21" ht="51" x14ac:dyDescent="0.2">
      <c r="B27" s="1600"/>
      <c r="C27" s="1601"/>
      <c r="D27" s="180" t="s">
        <v>281</v>
      </c>
      <c r="E27" s="181" t="s">
        <v>1147</v>
      </c>
      <c r="F27" s="214">
        <v>0.15</v>
      </c>
      <c r="N27" s="86"/>
      <c r="O27" s="86"/>
      <c r="P27" s="94"/>
      <c r="Q27" s="94"/>
      <c r="R27" s="95" t="s">
        <v>1148</v>
      </c>
      <c r="S27" s="96">
        <v>126729821000</v>
      </c>
      <c r="T27" s="79"/>
    </row>
    <row r="28" spans="2:21" ht="51" x14ac:dyDescent="0.2">
      <c r="B28" s="1600"/>
      <c r="C28" s="1601"/>
      <c r="D28" s="180" t="s">
        <v>264</v>
      </c>
      <c r="E28" s="181" t="s">
        <v>1149</v>
      </c>
      <c r="F28" s="214">
        <v>0.1</v>
      </c>
      <c r="N28" s="85"/>
      <c r="O28" s="71"/>
      <c r="P28" s="71"/>
      <c r="Q28" s="71"/>
      <c r="R28" s="77"/>
      <c r="S28" s="78"/>
      <c r="T28" s="30"/>
      <c r="U28" s="29"/>
    </row>
    <row r="29" spans="2:21" ht="102" x14ac:dyDescent="0.2">
      <c r="B29" s="1600"/>
      <c r="C29" s="1601" t="s">
        <v>174</v>
      </c>
      <c r="D29" s="180" t="s">
        <v>734</v>
      </c>
      <c r="E29" s="181" t="s">
        <v>1150</v>
      </c>
      <c r="F29" s="214">
        <v>0.25</v>
      </c>
      <c r="N29" s="71"/>
      <c r="O29" s="71"/>
      <c r="P29" s="71"/>
      <c r="Q29" s="71"/>
      <c r="R29" s="77"/>
      <c r="S29" s="78"/>
    </row>
    <row r="30" spans="2:21" ht="51" x14ac:dyDescent="0.2">
      <c r="B30" s="1600"/>
      <c r="C30" s="1601"/>
      <c r="D30" s="180" t="s">
        <v>222</v>
      </c>
      <c r="E30" s="181" t="s">
        <v>1151</v>
      </c>
      <c r="F30" s="214">
        <v>0.15</v>
      </c>
      <c r="N30" s="80"/>
      <c r="O30" s="80"/>
      <c r="P30" s="80"/>
      <c r="Q30" s="80"/>
    </row>
    <row r="31" spans="2:21" ht="85" x14ac:dyDescent="0.2">
      <c r="B31" s="1600" t="s">
        <v>1152</v>
      </c>
      <c r="C31" s="1601" t="s">
        <v>178</v>
      </c>
      <c r="D31" s="180" t="s">
        <v>223</v>
      </c>
      <c r="E31" s="181" t="s">
        <v>1153</v>
      </c>
      <c r="F31" s="215" t="s">
        <v>1154</v>
      </c>
    </row>
    <row r="32" spans="2:21" ht="51" customHeight="1" x14ac:dyDescent="0.2">
      <c r="B32" s="1600"/>
      <c r="C32" s="1601"/>
      <c r="D32" s="180" t="s">
        <v>771</v>
      </c>
      <c r="E32" s="181" t="s">
        <v>1155</v>
      </c>
      <c r="F32" s="215"/>
    </row>
    <row r="33" spans="2:6" ht="51" customHeight="1" x14ac:dyDescent="0.2">
      <c r="B33" s="1600"/>
      <c r="C33" s="1601"/>
      <c r="D33" s="180" t="s">
        <v>859</v>
      </c>
      <c r="E33" s="181" t="s">
        <v>1156</v>
      </c>
      <c r="F33" s="215" t="s">
        <v>1154</v>
      </c>
    </row>
    <row r="34" spans="2:6" ht="34" x14ac:dyDescent="0.2">
      <c r="B34" s="1600"/>
      <c r="C34" s="1601"/>
      <c r="D34" s="180" t="s">
        <v>1157</v>
      </c>
      <c r="E34" s="181" t="s">
        <v>1158</v>
      </c>
      <c r="F34" s="215" t="s">
        <v>1154</v>
      </c>
    </row>
    <row r="35" spans="2:6" ht="78.75" customHeight="1" x14ac:dyDescent="0.2">
      <c r="B35" s="1600"/>
      <c r="C35" s="1589" t="s">
        <v>179</v>
      </c>
      <c r="D35" s="180" t="s">
        <v>291</v>
      </c>
      <c r="E35" s="81" t="s">
        <v>1159</v>
      </c>
      <c r="F35" s="215" t="s">
        <v>1154</v>
      </c>
    </row>
    <row r="36" spans="2:6" ht="17" x14ac:dyDescent="0.2">
      <c r="B36" s="1600"/>
      <c r="C36" s="1590"/>
      <c r="D36" s="180" t="s">
        <v>443</v>
      </c>
      <c r="E36" s="1587" t="s">
        <v>1160</v>
      </c>
      <c r="F36" s="215" t="s">
        <v>1154</v>
      </c>
    </row>
    <row r="37" spans="2:6" ht="17" x14ac:dyDescent="0.2">
      <c r="B37" s="1600"/>
      <c r="C37" s="1590"/>
      <c r="D37" s="180" t="s">
        <v>240</v>
      </c>
      <c r="E37" s="1587"/>
      <c r="F37" s="215" t="s">
        <v>1154</v>
      </c>
    </row>
    <row r="38" spans="2:6" ht="17" x14ac:dyDescent="0.2">
      <c r="B38" s="1600"/>
      <c r="C38" s="1590"/>
      <c r="D38" s="180" t="s">
        <v>1077</v>
      </c>
      <c r="E38" s="1587"/>
      <c r="F38" s="215" t="s">
        <v>1154</v>
      </c>
    </row>
    <row r="39" spans="2:6" ht="17" x14ac:dyDescent="0.2">
      <c r="B39" s="1600"/>
      <c r="C39" s="1590"/>
      <c r="D39" s="180" t="s">
        <v>245</v>
      </c>
      <c r="E39" s="1587"/>
      <c r="F39" s="215" t="s">
        <v>1154</v>
      </c>
    </row>
    <row r="40" spans="2:6" ht="17" x14ac:dyDescent="0.2">
      <c r="B40" s="1600"/>
      <c r="C40" s="1590"/>
      <c r="D40" s="180" t="s">
        <v>377</v>
      </c>
      <c r="E40" s="1587"/>
      <c r="F40" s="215" t="s">
        <v>1154</v>
      </c>
    </row>
    <row r="41" spans="2:6" ht="17" x14ac:dyDescent="0.2">
      <c r="B41" s="1600"/>
      <c r="C41" s="1591"/>
      <c r="D41" s="180" t="s">
        <v>224</v>
      </c>
      <c r="E41" s="1592"/>
      <c r="F41" s="215" t="s">
        <v>1154</v>
      </c>
    </row>
    <row r="42" spans="2:6" ht="31.5" customHeight="1" x14ac:dyDescent="0.2">
      <c r="B42" s="1600"/>
      <c r="C42" s="1601" t="s">
        <v>180</v>
      </c>
      <c r="D42" s="180" t="s">
        <v>225</v>
      </c>
      <c r="E42" s="1586" t="s">
        <v>1161</v>
      </c>
      <c r="F42" s="215" t="s">
        <v>1154</v>
      </c>
    </row>
    <row r="43" spans="2:6" ht="31.5" customHeight="1" x14ac:dyDescent="0.2">
      <c r="B43" s="1606"/>
      <c r="C43" s="1589"/>
      <c r="D43" s="180" t="s">
        <v>241</v>
      </c>
      <c r="E43" s="1587"/>
      <c r="F43" s="182" t="s">
        <v>1154</v>
      </c>
    </row>
    <row r="44" spans="2:6" ht="18" thickBot="1" x14ac:dyDescent="0.25">
      <c r="B44" s="1603"/>
      <c r="C44" s="1605"/>
      <c r="D44" s="127" t="s">
        <v>444</v>
      </c>
      <c r="E44" s="1588"/>
      <c r="F44" s="188" t="s">
        <v>1154</v>
      </c>
    </row>
    <row r="45" spans="2:6" ht="17" x14ac:dyDescent="0.2">
      <c r="B45" s="1602" t="s">
        <v>1152</v>
      </c>
      <c r="C45" s="1604" t="s">
        <v>1162</v>
      </c>
      <c r="D45" s="82" t="s">
        <v>226</v>
      </c>
      <c r="E45" s="83" t="s">
        <v>1163</v>
      </c>
      <c r="F45" s="84" t="s">
        <v>1154</v>
      </c>
    </row>
    <row r="46" spans="2:6" ht="68" x14ac:dyDescent="0.2">
      <c r="B46" s="1600"/>
      <c r="C46" s="1601"/>
      <c r="D46" s="180" t="s">
        <v>759</v>
      </c>
      <c r="E46" s="181" t="s">
        <v>1164</v>
      </c>
      <c r="F46" s="215" t="s">
        <v>1154</v>
      </c>
    </row>
    <row r="47" spans="2:6" ht="35" thickBot="1" x14ac:dyDescent="0.25">
      <c r="B47" s="1603"/>
      <c r="C47" s="1605"/>
      <c r="D47" s="183" t="s">
        <v>242</v>
      </c>
      <c r="E47" s="184" t="s">
        <v>1165</v>
      </c>
      <c r="F47" s="188" t="s">
        <v>1154</v>
      </c>
    </row>
  </sheetData>
  <mergeCells count="15">
    <mergeCell ref="B45:B47"/>
    <mergeCell ref="C45:C47"/>
    <mergeCell ref="B31:B44"/>
    <mergeCell ref="C31:C34"/>
    <mergeCell ref="C42:C44"/>
    <mergeCell ref="E42:E44"/>
    <mergeCell ref="C35:C41"/>
    <mergeCell ref="E36:E41"/>
    <mergeCell ref="B6:D6"/>
    <mergeCell ref="B15:E15"/>
    <mergeCell ref="B23:F23"/>
    <mergeCell ref="B25:D25"/>
    <mergeCell ref="B26:B30"/>
    <mergeCell ref="C26:C28"/>
    <mergeCell ref="C29:C30"/>
  </mergeCells>
  <pageMargins left="0.7" right="0.7" top="0.75" bottom="0.75" header="0.3" footer="0.3"/>
  <pageSetup scale="2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111"/>
  <sheetViews>
    <sheetView topLeftCell="A109" zoomScale="85" zoomScaleNormal="85" workbookViewId="0">
      <selection activeCell="B8" sqref="B8"/>
    </sheetView>
  </sheetViews>
  <sheetFormatPr baseColWidth="10" defaultColWidth="11.5" defaultRowHeight="16" x14ac:dyDescent="0.2"/>
  <cols>
    <col min="1" max="1" width="31.5" style="17" customWidth="1"/>
    <col min="2" max="2" width="69.83203125" style="17" customWidth="1"/>
    <col min="3" max="3" width="16.5" style="17" customWidth="1"/>
    <col min="4" max="16384" width="11.5" style="17"/>
  </cols>
  <sheetData>
    <row r="1" spans="1:3" ht="17" x14ac:dyDescent="0.2">
      <c r="A1" s="25" t="s">
        <v>1166</v>
      </c>
      <c r="C1" s="25" t="s">
        <v>1167</v>
      </c>
    </row>
    <row r="2" spans="1:3" ht="17" x14ac:dyDescent="0.2">
      <c r="A2" s="20" t="s">
        <v>1168</v>
      </c>
      <c r="C2" s="20" t="s">
        <v>192</v>
      </c>
    </row>
    <row r="3" spans="1:3" ht="17" x14ac:dyDescent="0.2">
      <c r="A3" s="20" t="s">
        <v>1169</v>
      </c>
      <c r="C3" s="20" t="s">
        <v>193</v>
      </c>
    </row>
    <row r="4" spans="1:3" ht="34" x14ac:dyDescent="0.2">
      <c r="A4" s="20" t="s">
        <v>1170</v>
      </c>
      <c r="C4" s="20" t="s">
        <v>194</v>
      </c>
    </row>
    <row r="5" spans="1:3" ht="17" x14ac:dyDescent="0.2">
      <c r="A5" s="20" t="s">
        <v>1171</v>
      </c>
      <c r="C5" s="20" t="s">
        <v>195</v>
      </c>
    </row>
    <row r="6" spans="1:3" x14ac:dyDescent="0.2">
      <c r="A6" s="20"/>
      <c r="C6" s="26"/>
    </row>
    <row r="7" spans="1:3" ht="17" x14ac:dyDescent="0.2">
      <c r="A7" s="25" t="s">
        <v>1172</v>
      </c>
      <c r="B7" s="25" t="s">
        <v>1173</v>
      </c>
    </row>
    <row r="8" spans="1:3" ht="34" x14ac:dyDescent="0.2">
      <c r="A8" s="20" t="s">
        <v>214</v>
      </c>
      <c r="B8" s="20" t="s">
        <v>214</v>
      </c>
    </row>
    <row r="9" spans="1:3" ht="17" x14ac:dyDescent="0.2">
      <c r="A9" s="20" t="s">
        <v>1174</v>
      </c>
      <c r="B9" s="20" t="s">
        <v>314</v>
      </c>
    </row>
    <row r="10" spans="1:3" ht="17" x14ac:dyDescent="0.2">
      <c r="A10" s="20" t="s">
        <v>1175</v>
      </c>
      <c r="B10" s="20" t="s">
        <v>562</v>
      </c>
    </row>
    <row r="11" spans="1:3" ht="17" x14ac:dyDescent="0.2">
      <c r="A11" s="20" t="s">
        <v>1176</v>
      </c>
      <c r="B11" s="20" t="s">
        <v>1177</v>
      </c>
    </row>
    <row r="12" spans="1:3" ht="17" x14ac:dyDescent="0.2">
      <c r="A12" s="20" t="s">
        <v>1178</v>
      </c>
      <c r="B12" s="20" t="s">
        <v>1179</v>
      </c>
    </row>
    <row r="13" spans="1:3" ht="34.5" customHeight="1" x14ac:dyDescent="0.2">
      <c r="A13" s="20" t="s">
        <v>1180</v>
      </c>
      <c r="B13" s="20" t="s">
        <v>1181</v>
      </c>
    </row>
    <row r="14" spans="1:3" ht="34" x14ac:dyDescent="0.2">
      <c r="A14" s="20" t="s">
        <v>1182</v>
      </c>
    </row>
    <row r="15" spans="1:3" x14ac:dyDescent="0.2">
      <c r="A15" s="20"/>
    </row>
    <row r="16" spans="1:3" ht="17" x14ac:dyDescent="0.2">
      <c r="A16" s="25" t="s">
        <v>1183</v>
      </c>
    </row>
    <row r="17" spans="1:3" ht="17" x14ac:dyDescent="0.2">
      <c r="A17" s="20" t="s">
        <v>1184</v>
      </c>
    </row>
    <row r="18" spans="1:3" ht="17" x14ac:dyDescent="0.2">
      <c r="A18" s="20" t="s">
        <v>1185</v>
      </c>
    </row>
    <row r="19" spans="1:3" x14ac:dyDescent="0.2">
      <c r="A19" s="20"/>
    </row>
    <row r="20" spans="1:3" x14ac:dyDescent="0.2">
      <c r="A20" s="20"/>
    </row>
    <row r="22" spans="1:3" ht="17" x14ac:dyDescent="0.2">
      <c r="A22" s="25" t="s">
        <v>1186</v>
      </c>
    </row>
    <row r="23" spans="1:3" ht="17" x14ac:dyDescent="0.2">
      <c r="A23" s="25" t="s">
        <v>1187</v>
      </c>
    </row>
    <row r="24" spans="1:3" ht="68" x14ac:dyDescent="0.2">
      <c r="A24" s="20" t="s">
        <v>221</v>
      </c>
      <c r="B24" s="20" t="s">
        <v>1188</v>
      </c>
      <c r="C24" s="20">
        <v>0.25</v>
      </c>
    </row>
    <row r="25" spans="1:3" ht="85" x14ac:dyDescent="0.2">
      <c r="A25" s="20" t="s">
        <v>281</v>
      </c>
      <c r="B25" s="20" t="s">
        <v>1189</v>
      </c>
      <c r="C25" s="20">
        <v>0.15</v>
      </c>
    </row>
    <row r="26" spans="1:3" ht="51" x14ac:dyDescent="0.2">
      <c r="A26" s="20" t="s">
        <v>1190</v>
      </c>
      <c r="B26" s="20" t="s">
        <v>1191</v>
      </c>
      <c r="C26" s="20">
        <v>0.1</v>
      </c>
    </row>
    <row r="27" spans="1:3" x14ac:dyDescent="0.2">
      <c r="A27" s="18"/>
    </row>
    <row r="28" spans="1:3" ht="17" x14ac:dyDescent="0.2">
      <c r="A28" s="25" t="s">
        <v>1192</v>
      </c>
    </row>
    <row r="29" spans="1:3" ht="17" x14ac:dyDescent="0.2">
      <c r="A29" s="20" t="s">
        <v>734</v>
      </c>
      <c r="B29" s="26" t="s">
        <v>1193</v>
      </c>
      <c r="C29" s="20">
        <v>0.25</v>
      </c>
    </row>
    <row r="30" spans="1:3" ht="17" x14ac:dyDescent="0.2">
      <c r="A30" s="20" t="s">
        <v>222</v>
      </c>
      <c r="B30" s="26" t="s">
        <v>1194</v>
      </c>
      <c r="C30" s="20">
        <v>0.15</v>
      </c>
    </row>
    <row r="32" spans="1:3" ht="17" x14ac:dyDescent="0.2">
      <c r="A32" s="25" t="s">
        <v>1195</v>
      </c>
    </row>
    <row r="33" spans="1:2" ht="34" x14ac:dyDescent="0.2">
      <c r="A33" s="20" t="s">
        <v>1196</v>
      </c>
      <c r="B33" s="20" t="s">
        <v>1197</v>
      </c>
    </row>
    <row r="34" spans="1:2" ht="34" x14ac:dyDescent="0.2">
      <c r="A34" s="20" t="s">
        <v>1157</v>
      </c>
      <c r="B34" s="20" t="s">
        <v>1198</v>
      </c>
    </row>
    <row r="36" spans="1:2" ht="17" x14ac:dyDescent="0.2">
      <c r="A36" s="25" t="s">
        <v>1199</v>
      </c>
    </row>
    <row r="37" spans="1:2" ht="17" x14ac:dyDescent="0.2">
      <c r="A37" s="20" t="s">
        <v>1200</v>
      </c>
      <c r="B37" s="20" t="s">
        <v>1201</v>
      </c>
    </row>
    <row r="38" spans="1:2" ht="17" x14ac:dyDescent="0.2">
      <c r="A38" s="20" t="s">
        <v>1202</v>
      </c>
      <c r="B38" s="20" t="s">
        <v>1203</v>
      </c>
    </row>
    <row r="40" spans="1:2" ht="17" x14ac:dyDescent="0.2">
      <c r="A40" s="25" t="s">
        <v>1204</v>
      </c>
    </row>
    <row r="41" spans="1:2" ht="17" x14ac:dyDescent="0.2">
      <c r="A41" s="20" t="s">
        <v>1205</v>
      </c>
      <c r="B41" s="20" t="s">
        <v>1206</v>
      </c>
    </row>
    <row r="42" spans="1:2" ht="17" x14ac:dyDescent="0.2">
      <c r="A42" s="20" t="s">
        <v>444</v>
      </c>
      <c r="B42" s="20" t="s">
        <v>1207</v>
      </c>
    </row>
    <row r="45" spans="1:2" ht="17" x14ac:dyDescent="0.2">
      <c r="A45" s="25" t="s">
        <v>1208</v>
      </c>
    </row>
    <row r="46" spans="1:2" ht="34" x14ac:dyDescent="0.2">
      <c r="A46" s="20" t="s">
        <v>228</v>
      </c>
      <c r="B46" s="20" t="s">
        <v>1209</v>
      </c>
    </row>
    <row r="47" spans="1:2" ht="51" x14ac:dyDescent="0.2">
      <c r="A47" s="20" t="s">
        <v>1210</v>
      </c>
      <c r="B47" s="20" t="s">
        <v>1211</v>
      </c>
    </row>
    <row r="48" spans="1:2" ht="17" x14ac:dyDescent="0.2">
      <c r="A48" s="20" t="s">
        <v>255</v>
      </c>
      <c r="B48" s="20" t="s">
        <v>1212</v>
      </c>
    </row>
    <row r="49" spans="1:6" ht="17" x14ac:dyDescent="0.2">
      <c r="A49" s="20" t="s">
        <v>1213</v>
      </c>
      <c r="B49" s="20" t="s">
        <v>1214</v>
      </c>
    </row>
    <row r="53" spans="1:6" x14ac:dyDescent="0.2">
      <c r="B53" s="17" t="s">
        <v>1215</v>
      </c>
    </row>
    <row r="54" spans="1:6" x14ac:dyDescent="0.2">
      <c r="B54" s="17" t="s">
        <v>1216</v>
      </c>
    </row>
    <row r="55" spans="1:6" x14ac:dyDescent="0.2">
      <c r="B55" s="17" t="s">
        <v>1217</v>
      </c>
    </row>
    <row r="56" spans="1:6" x14ac:dyDescent="0.2">
      <c r="B56" s="17" t="s">
        <v>1218</v>
      </c>
    </row>
    <row r="58" spans="1:6" x14ac:dyDescent="0.2">
      <c r="B58" s="18" t="s">
        <v>1219</v>
      </c>
    </row>
    <row r="59" spans="1:6" x14ac:dyDescent="0.2">
      <c r="B59" s="17" t="s">
        <v>206</v>
      </c>
      <c r="C59" s="17" t="s">
        <v>210</v>
      </c>
    </row>
    <row r="60" spans="1:6" x14ac:dyDescent="0.2">
      <c r="B60" s="17" t="s">
        <v>282</v>
      </c>
      <c r="C60" s="17" t="s">
        <v>284</v>
      </c>
    </row>
    <row r="61" spans="1:6" x14ac:dyDescent="0.2">
      <c r="B61" s="17" t="s">
        <v>363</v>
      </c>
      <c r="C61" s="17" t="s">
        <v>365</v>
      </c>
    </row>
    <row r="62" spans="1:6" x14ac:dyDescent="0.2">
      <c r="B62" s="17" t="s">
        <v>395</v>
      </c>
      <c r="C62" s="17" t="s">
        <v>398</v>
      </c>
    </row>
    <row r="63" spans="1:6" x14ac:dyDescent="0.2">
      <c r="B63" s="17" t="s">
        <v>544</v>
      </c>
      <c r="C63" s="17" t="s">
        <v>546</v>
      </c>
    </row>
    <row r="64" spans="1:6" x14ac:dyDescent="0.2">
      <c r="B64" s="17" t="s">
        <v>584</v>
      </c>
      <c r="C64" s="17" t="s">
        <v>587</v>
      </c>
      <c r="F64" s="17" t="s">
        <v>1220</v>
      </c>
    </row>
    <row r="65" spans="1:3" x14ac:dyDescent="0.2">
      <c r="B65" s="17" t="s">
        <v>698</v>
      </c>
      <c r="C65" s="17" t="s">
        <v>701</v>
      </c>
    </row>
    <row r="66" spans="1:3" x14ac:dyDescent="0.2">
      <c r="B66" s="17" t="s">
        <v>807</v>
      </c>
      <c r="C66" s="17" t="s">
        <v>809</v>
      </c>
    </row>
    <row r="67" spans="1:3" x14ac:dyDescent="0.2">
      <c r="B67" s="17" t="s">
        <v>894</v>
      </c>
      <c r="C67" s="17" t="s">
        <v>896</v>
      </c>
    </row>
    <row r="68" spans="1:3" x14ac:dyDescent="0.2">
      <c r="B68" s="17" t="s">
        <v>929</v>
      </c>
      <c r="C68" s="17" t="s">
        <v>931</v>
      </c>
    </row>
    <row r="69" spans="1:3" x14ac:dyDescent="0.2">
      <c r="B69" s="17" t="s">
        <v>971</v>
      </c>
      <c r="C69" s="17" t="s">
        <v>973</v>
      </c>
    </row>
    <row r="70" spans="1:3" x14ac:dyDescent="0.2">
      <c r="B70" s="17" t="s">
        <v>990</v>
      </c>
      <c r="C70" s="17" t="s">
        <v>992</v>
      </c>
    </row>
    <row r="71" spans="1:3" x14ac:dyDescent="0.2">
      <c r="B71" s="17" t="s">
        <v>1031</v>
      </c>
      <c r="C71" s="17" t="s">
        <v>1033</v>
      </c>
    </row>
    <row r="72" spans="1:3" x14ac:dyDescent="0.2">
      <c r="B72" s="24" t="s">
        <v>1062</v>
      </c>
      <c r="C72" s="24" t="s">
        <v>1064</v>
      </c>
    </row>
    <row r="73" spans="1:3" x14ac:dyDescent="0.2">
      <c r="B73" s="24" t="s">
        <v>1096</v>
      </c>
      <c r="C73" s="24" t="s">
        <v>1098</v>
      </c>
    </row>
    <row r="74" spans="1:3" x14ac:dyDescent="0.2">
      <c r="B74" s="17" t="s">
        <v>1221</v>
      </c>
      <c r="C74" s="17" t="s">
        <v>1222</v>
      </c>
    </row>
    <row r="76" spans="1:3" x14ac:dyDescent="0.2">
      <c r="A76" s="17" t="s">
        <v>1223</v>
      </c>
    </row>
    <row r="77" spans="1:3" x14ac:dyDescent="0.2">
      <c r="A77" s="17" t="s">
        <v>1224</v>
      </c>
    </row>
    <row r="78" spans="1:3" x14ac:dyDescent="0.2">
      <c r="A78" s="17" t="s">
        <v>1225</v>
      </c>
    </row>
    <row r="81" spans="1:9" x14ac:dyDescent="0.2">
      <c r="A81" s="18" t="s">
        <v>1226</v>
      </c>
      <c r="B81" s="17" t="s">
        <v>1227</v>
      </c>
    </row>
    <row r="82" spans="1:9" x14ac:dyDescent="0.2">
      <c r="B82" s="17" t="s">
        <v>1228</v>
      </c>
      <c r="I82" s="18"/>
    </row>
    <row r="83" spans="1:9" x14ac:dyDescent="0.2">
      <c r="B83" s="17" t="s">
        <v>1229</v>
      </c>
      <c r="I83" s="18"/>
    </row>
    <row r="84" spans="1:9" x14ac:dyDescent="0.2">
      <c r="B84" s="17" t="s">
        <v>1230</v>
      </c>
      <c r="I84" s="18"/>
    </row>
    <row r="85" spans="1:9" x14ac:dyDescent="0.2">
      <c r="B85" s="17" t="s">
        <v>1231</v>
      </c>
      <c r="I85" s="18"/>
    </row>
    <row r="86" spans="1:9" x14ac:dyDescent="0.2">
      <c r="B86" s="17" t="s">
        <v>1232</v>
      </c>
    </row>
    <row r="87" spans="1:9" x14ac:dyDescent="0.2">
      <c r="B87" s="17" t="s">
        <v>1233</v>
      </c>
      <c r="C87" s="35"/>
    </row>
    <row r="88" spans="1:9" x14ac:dyDescent="0.2">
      <c r="B88" s="17" t="s">
        <v>1234</v>
      </c>
    </row>
    <row r="89" spans="1:9" x14ac:dyDescent="0.2">
      <c r="B89" s="17" t="s">
        <v>1235</v>
      </c>
    </row>
    <row r="90" spans="1:9" x14ac:dyDescent="0.2">
      <c r="B90" s="17" t="s">
        <v>1236</v>
      </c>
    </row>
    <row r="91" spans="1:9" x14ac:dyDescent="0.2">
      <c r="B91" s="17" t="s">
        <v>1237</v>
      </c>
    </row>
    <row r="92" spans="1:9" x14ac:dyDescent="0.2">
      <c r="B92" s="17" t="s">
        <v>1238</v>
      </c>
    </row>
    <row r="93" spans="1:9" x14ac:dyDescent="0.2">
      <c r="B93" s="17" t="s">
        <v>1239</v>
      </c>
    </row>
    <row r="95" spans="1:9" x14ac:dyDescent="0.2">
      <c r="A95" s="18" t="s">
        <v>1240</v>
      </c>
    </row>
    <row r="96" spans="1:9" x14ac:dyDescent="0.2">
      <c r="A96" s="42" t="s">
        <v>1241</v>
      </c>
    </row>
    <row r="97" spans="1:2" x14ac:dyDescent="0.2">
      <c r="A97" s="42" t="s">
        <v>1242</v>
      </c>
    </row>
    <row r="98" spans="1:2" x14ac:dyDescent="0.2">
      <c r="A98" s="42" t="s">
        <v>1243</v>
      </c>
    </row>
    <row r="99" spans="1:2" x14ac:dyDescent="0.2">
      <c r="A99" s="42" t="s">
        <v>1244</v>
      </c>
    </row>
    <row r="100" spans="1:2" x14ac:dyDescent="0.2">
      <c r="A100" s="42" t="s">
        <v>1245</v>
      </c>
    </row>
    <row r="101" spans="1:2" x14ac:dyDescent="0.2">
      <c r="A101" s="42" t="s">
        <v>1246</v>
      </c>
    </row>
    <row r="102" spans="1:2" x14ac:dyDescent="0.2">
      <c r="A102" s="42" t="s">
        <v>1247</v>
      </c>
    </row>
    <row r="103" spans="1:2" x14ac:dyDescent="0.2">
      <c r="A103" s="42" t="s">
        <v>1248</v>
      </c>
    </row>
    <row r="104" spans="1:2" x14ac:dyDescent="0.2">
      <c r="A104" s="17" t="s">
        <v>1249</v>
      </c>
    </row>
    <row r="105" spans="1:2" x14ac:dyDescent="0.2">
      <c r="A105" s="17" t="s">
        <v>1250</v>
      </c>
    </row>
    <row r="107" spans="1:2" x14ac:dyDescent="0.2">
      <c r="B107" s="18" t="s">
        <v>1251</v>
      </c>
    </row>
    <row r="108" spans="1:2" ht="34" x14ac:dyDescent="0.2">
      <c r="A108" s="17" t="s">
        <v>1252</v>
      </c>
      <c r="B108" s="45" t="s">
        <v>1253</v>
      </c>
    </row>
    <row r="109" spans="1:2" ht="51" x14ac:dyDescent="0.2">
      <c r="A109" s="17" t="s">
        <v>1254</v>
      </c>
      <c r="B109" s="45" t="s">
        <v>699</v>
      </c>
    </row>
    <row r="110" spans="1:2" ht="51" x14ac:dyDescent="0.2">
      <c r="A110" s="17" t="s">
        <v>1255</v>
      </c>
      <c r="B110" s="45" t="s">
        <v>396</v>
      </c>
    </row>
    <row r="111" spans="1:2" ht="85" x14ac:dyDescent="0.2">
      <c r="A111" s="17" t="s">
        <v>1256</v>
      </c>
      <c r="B111" s="45" t="s">
        <v>207</v>
      </c>
    </row>
  </sheetData>
  <pageMargins left="0.7" right="0.7" top="0.75" bottom="0.75" header="0.3" footer="0.3"/>
  <pageSetup scale="3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CD854-5878-4AED-B2B7-0C94E72C1B60}">
  <sheetPr>
    <pageSetUpPr fitToPage="1"/>
  </sheetPr>
  <dimension ref="A1:BZ68"/>
  <sheetViews>
    <sheetView topLeftCell="BR1" zoomScale="55" zoomScaleNormal="55" workbookViewId="0">
      <pane ySplit="8" topLeftCell="A86" activePane="bottomLeft" state="frozen"/>
      <selection pane="bottomLeft" activeCell="BY86" sqref="BY86"/>
    </sheetView>
  </sheetViews>
  <sheetFormatPr baseColWidth="10" defaultColWidth="9.1640625" defaultRowHeight="15" x14ac:dyDescent="0.2"/>
  <cols>
    <col min="1" max="1" width="23.6640625" customWidth="1"/>
    <col min="2" max="2" width="38.5" customWidth="1"/>
    <col min="3" max="3" width="28" customWidth="1"/>
    <col min="7" max="7" width="25.5" customWidth="1"/>
    <col min="8" max="9" width="16.1640625" hidden="1" customWidth="1"/>
    <col min="10" max="10" width="46.33203125" customWidth="1"/>
    <col min="12" max="12" width="16.5" customWidth="1"/>
    <col min="13" max="13" width="27.5" customWidth="1"/>
    <col min="14" max="15" width="15.33203125" hidden="1" customWidth="1"/>
    <col min="16" max="16" width="17.33203125" hidden="1" customWidth="1"/>
    <col min="17" max="17" width="13" hidden="1" customWidth="1"/>
    <col min="22" max="22" width="12.6640625" customWidth="1"/>
    <col min="24" max="24" width="13.83203125" customWidth="1"/>
    <col min="26" max="26" width="12.5" hidden="1" customWidth="1"/>
    <col min="27" max="27" width="12.6640625" customWidth="1"/>
    <col min="29" max="29" width="85.5" customWidth="1"/>
    <col min="30" max="30" width="8.33203125" customWidth="1"/>
    <col min="31" max="31" width="38.5" customWidth="1"/>
    <col min="44" max="44" width="47.33203125" customWidth="1"/>
    <col min="47" max="47" width="13" customWidth="1"/>
    <col min="50" max="53" width="13" customWidth="1"/>
    <col min="54" max="54" width="59.5" customWidth="1"/>
    <col min="55" max="55" width="38" customWidth="1"/>
    <col min="56" max="56" width="15.83203125" customWidth="1"/>
    <col min="61" max="61" width="25.6640625" customWidth="1"/>
    <col min="62" max="62" width="27.83203125" customWidth="1"/>
    <col min="63" max="63" width="92.83203125" customWidth="1"/>
    <col min="64" max="64" width="40.83203125" customWidth="1"/>
    <col min="69" max="69" width="11.5" customWidth="1"/>
    <col min="71" max="71" width="93" customWidth="1"/>
    <col min="72" max="72" width="143.1640625" customWidth="1"/>
    <col min="73" max="73" width="29" hidden="1" customWidth="1"/>
    <col min="74" max="76" width="23.5" customWidth="1"/>
    <col min="77" max="77" width="78.5" customWidth="1"/>
    <col min="78" max="78" width="63.5" customWidth="1"/>
  </cols>
  <sheetData>
    <row r="1" spans="1:78" ht="15.75" customHeight="1" x14ac:dyDescent="0.2">
      <c r="A1" s="1612" t="s">
        <v>1257</v>
      </c>
      <c r="B1" s="1613"/>
      <c r="C1" s="1613"/>
      <c r="D1" s="1613"/>
      <c r="E1" s="1613"/>
      <c r="F1" s="1613"/>
      <c r="G1" s="1613"/>
      <c r="H1" s="358"/>
      <c r="BY1" s="1539" t="s">
        <v>2712</v>
      </c>
      <c r="BZ1" s="1540"/>
    </row>
    <row r="2" spans="1:78" x14ac:dyDescent="0.2">
      <c r="A2" s="359"/>
      <c r="B2" s="359"/>
      <c r="C2" s="359"/>
      <c r="D2" s="359"/>
      <c r="E2" s="359"/>
      <c r="F2" s="359"/>
      <c r="G2" s="359"/>
      <c r="H2" s="359"/>
      <c r="BY2" s="1541"/>
      <c r="BZ2" s="1542"/>
    </row>
    <row r="3" spans="1:78" ht="15.75" customHeight="1" x14ac:dyDescent="0.2">
      <c r="A3" s="1614" t="s">
        <v>1258</v>
      </c>
      <c r="B3" s="1614"/>
      <c r="C3" s="1614"/>
      <c r="D3" s="1614"/>
      <c r="E3" s="1614"/>
      <c r="F3" s="1614"/>
      <c r="G3" s="1615"/>
      <c r="H3" s="360"/>
      <c r="BY3" s="1541"/>
      <c r="BZ3" s="1542"/>
    </row>
    <row r="4" spans="1:78" ht="16" thickBot="1" x14ac:dyDescent="0.25">
      <c r="BY4" s="1543"/>
      <c r="BZ4" s="1544"/>
    </row>
    <row r="5" spans="1:78" ht="15.75" customHeight="1" thickBot="1" x14ac:dyDescent="0.25">
      <c r="A5" s="1523" t="s">
        <v>127</v>
      </c>
      <c r="B5" s="1524"/>
      <c r="C5" s="1524"/>
      <c r="D5" s="1524"/>
      <c r="E5" s="1524"/>
      <c r="F5" s="1524"/>
      <c r="G5" s="1524"/>
      <c r="H5" s="1524"/>
      <c r="I5" s="1524"/>
      <c r="J5" s="1524"/>
      <c r="K5" s="1524"/>
      <c r="L5" s="1524"/>
      <c r="M5" s="1524"/>
      <c r="N5" s="1524"/>
      <c r="O5" s="1524"/>
      <c r="P5" s="1524"/>
      <c r="Q5" s="1524"/>
      <c r="R5" s="1524"/>
      <c r="S5" s="1524"/>
      <c r="T5" s="1524"/>
      <c r="U5" s="1524"/>
      <c r="V5" s="1524"/>
      <c r="W5" s="1524"/>
      <c r="X5" s="1524"/>
      <c r="Y5" s="1524"/>
      <c r="Z5" s="1524"/>
      <c r="AA5" s="1524"/>
      <c r="AB5" s="1524"/>
      <c r="AC5" s="1524"/>
      <c r="AD5" s="1524"/>
      <c r="AE5" s="1524"/>
      <c r="AF5" s="1524"/>
      <c r="AG5" s="1524"/>
      <c r="AH5" s="1524"/>
      <c r="AI5" s="1524"/>
      <c r="AJ5" s="1524"/>
      <c r="AK5" s="1524"/>
      <c r="AL5" s="1524"/>
      <c r="AM5" s="1524"/>
      <c r="AN5" s="1524"/>
      <c r="AO5" s="1524"/>
      <c r="AP5" s="1524"/>
      <c r="AQ5" s="1524"/>
      <c r="AR5" s="1524"/>
      <c r="AS5" s="1524"/>
      <c r="AT5" s="1524"/>
      <c r="AU5" s="1524"/>
      <c r="AV5" s="1524"/>
      <c r="AW5" s="1524"/>
      <c r="AX5" s="1524"/>
      <c r="AY5" s="1524"/>
      <c r="AZ5" s="1524"/>
      <c r="BA5" s="1524"/>
      <c r="BB5" s="1525"/>
      <c r="BC5" s="1525"/>
      <c r="BD5" s="1525"/>
      <c r="BE5" s="1525"/>
      <c r="BF5" s="1525"/>
      <c r="BG5" s="1525"/>
      <c r="BH5" s="1525"/>
      <c r="BI5" s="1525"/>
      <c r="BJ5" s="1526"/>
      <c r="BK5" s="1113" t="s">
        <v>128</v>
      </c>
      <c r="BL5" s="1114"/>
      <c r="BM5" s="1114"/>
      <c r="BN5" s="1114"/>
      <c r="BO5" s="1114"/>
      <c r="BP5" s="1114"/>
      <c r="BQ5" s="1114"/>
      <c r="BR5" s="1114"/>
      <c r="BS5" s="1114"/>
      <c r="BT5" s="1114"/>
      <c r="BU5" s="1114"/>
      <c r="BV5" s="1114"/>
      <c r="BW5" s="1114"/>
      <c r="BX5" s="1115"/>
      <c r="BY5" s="38"/>
      <c r="BZ5" s="724"/>
    </row>
    <row r="6" spans="1:78" ht="17" thickBot="1" x14ac:dyDescent="0.25">
      <c r="A6" s="1103" t="s">
        <v>129</v>
      </c>
      <c r="B6" s="1103" t="s">
        <v>130</v>
      </c>
      <c r="C6" s="1103" t="s">
        <v>131</v>
      </c>
      <c r="D6" s="1131" t="s">
        <v>132</v>
      </c>
      <c r="E6" s="1137"/>
      <c r="F6" s="1137"/>
      <c r="G6" s="1137"/>
      <c r="H6" s="1137"/>
      <c r="I6" s="1137"/>
      <c r="J6" s="1137"/>
      <c r="K6" s="1137"/>
      <c r="L6" s="1137"/>
      <c r="M6" s="1137"/>
      <c r="N6" s="1137"/>
      <c r="O6" s="1137"/>
      <c r="P6" s="1137"/>
      <c r="Q6" s="1132"/>
      <c r="R6" s="1100" t="s">
        <v>133</v>
      </c>
      <c r="S6" s="1100"/>
      <c r="T6" s="1100"/>
      <c r="U6" s="1100"/>
      <c r="V6" s="1100"/>
      <c r="W6" s="1100"/>
      <c r="X6" s="1100"/>
      <c r="Y6" s="1100"/>
      <c r="Z6" s="1100"/>
      <c r="AA6" s="1100"/>
      <c r="AB6" s="1102" t="s">
        <v>134</v>
      </c>
      <c r="AC6" s="1111"/>
      <c r="AD6" s="1111"/>
      <c r="AE6" s="1111"/>
      <c r="AF6" s="1111"/>
      <c r="AG6" s="1111"/>
      <c r="AH6" s="1111"/>
      <c r="AI6" s="1111"/>
      <c r="AJ6" s="1111"/>
      <c r="AK6" s="1111"/>
      <c r="AL6" s="1111"/>
      <c r="AM6" s="1111"/>
      <c r="AN6" s="1111"/>
      <c r="AO6" s="1111"/>
      <c r="AP6" s="1111"/>
      <c r="AQ6" s="1111"/>
      <c r="AR6" s="1110" t="s">
        <v>135</v>
      </c>
      <c r="AS6" s="1136" t="s">
        <v>136</v>
      </c>
      <c r="AT6" s="1136"/>
      <c r="AU6" s="1136"/>
      <c r="AV6" s="1136"/>
      <c r="AW6" s="1136"/>
      <c r="AX6" s="1136"/>
      <c r="AY6" s="1136"/>
      <c r="AZ6" s="1136"/>
      <c r="BA6" s="1136"/>
      <c r="BB6" s="1133" t="s">
        <v>137</v>
      </c>
      <c r="BC6" s="1133"/>
      <c r="BD6" s="1133"/>
      <c r="BE6" s="1133"/>
      <c r="BF6" s="1133"/>
      <c r="BG6" s="1133"/>
      <c r="BH6" s="1133"/>
      <c r="BI6" s="1133"/>
      <c r="BJ6" s="1133"/>
      <c r="BK6" s="1123" t="s">
        <v>138</v>
      </c>
      <c r="BL6" s="1126"/>
      <c r="BM6" s="1126"/>
      <c r="BN6" s="1126"/>
      <c r="BO6" s="1126"/>
      <c r="BP6" s="1126"/>
      <c r="BQ6" s="1126"/>
      <c r="BR6" s="1127"/>
      <c r="BS6" s="1116" t="s">
        <v>139</v>
      </c>
      <c r="BT6" s="1117"/>
      <c r="BU6" s="1128"/>
      <c r="BV6" s="1129"/>
      <c r="BW6" s="1129"/>
      <c r="BX6" s="1130"/>
      <c r="BY6" s="1545" t="s">
        <v>2713</v>
      </c>
      <c r="BZ6" s="1548" t="s">
        <v>2714</v>
      </c>
    </row>
    <row r="7" spans="1:78" ht="44.25" customHeight="1" x14ac:dyDescent="0.2">
      <c r="A7" s="1103"/>
      <c r="B7" s="1103"/>
      <c r="C7" s="1103"/>
      <c r="D7" s="140"/>
      <c r="E7" s="141"/>
      <c r="F7" s="141"/>
      <c r="G7" s="141"/>
      <c r="H7" s="141"/>
      <c r="I7" s="141"/>
      <c r="J7" s="141"/>
      <c r="K7" s="141"/>
      <c r="L7" s="141"/>
      <c r="M7" s="141"/>
      <c r="N7" s="141"/>
      <c r="O7" s="141"/>
      <c r="P7" s="1131" t="s">
        <v>140</v>
      </c>
      <c r="Q7" s="1132"/>
      <c r="R7" s="1100" t="s">
        <v>141</v>
      </c>
      <c r="S7" s="1100"/>
      <c r="T7" s="1100" t="s">
        <v>142</v>
      </c>
      <c r="U7" s="1100"/>
      <c r="V7" s="1100"/>
      <c r="W7" s="1100"/>
      <c r="X7" s="1100"/>
      <c r="Y7" s="1100"/>
      <c r="Z7" s="110"/>
      <c r="AA7" s="111"/>
      <c r="AB7" s="1102"/>
      <c r="AC7" s="1111"/>
      <c r="AD7" s="1111"/>
      <c r="AE7" s="1111"/>
      <c r="AF7" s="138"/>
      <c r="AG7" s="1101"/>
      <c r="AH7" s="1101"/>
      <c r="AI7" s="1101"/>
      <c r="AJ7" s="1101"/>
      <c r="AK7" s="1101"/>
      <c r="AL7" s="1101"/>
      <c r="AM7" s="1101"/>
      <c r="AN7" s="1101"/>
      <c r="AO7" s="1101"/>
      <c r="AP7" s="1102"/>
      <c r="AQ7" s="1102"/>
      <c r="AR7" s="1135"/>
      <c r="AS7" s="1126" t="s">
        <v>143</v>
      </c>
      <c r="AT7" s="1126"/>
      <c r="AU7" s="1126"/>
      <c r="AV7" s="1136" t="s">
        <v>144</v>
      </c>
      <c r="AW7" s="1136"/>
      <c r="AX7" s="1136"/>
      <c r="AY7" s="142"/>
      <c r="AZ7" s="142"/>
      <c r="BA7" s="143"/>
      <c r="BB7" s="112"/>
      <c r="BC7" s="113"/>
      <c r="BD7" s="113"/>
      <c r="BE7" s="1134" t="s">
        <v>145</v>
      </c>
      <c r="BF7" s="1134"/>
      <c r="BG7" s="1134"/>
      <c r="BH7" s="1134"/>
      <c r="BI7" s="113"/>
      <c r="BJ7" s="113"/>
      <c r="BK7" s="1123" t="s">
        <v>146</v>
      </c>
      <c r="BL7" s="1124"/>
      <c r="BM7" s="1124"/>
      <c r="BN7" s="1124"/>
      <c r="BO7" s="1124"/>
      <c r="BP7" s="1124"/>
      <c r="BQ7" s="1124"/>
      <c r="BR7" s="1125"/>
      <c r="BS7" s="1118" t="s">
        <v>147</v>
      </c>
      <c r="BT7" s="1120" t="s">
        <v>148</v>
      </c>
      <c r="BU7" s="144" t="s">
        <v>149</v>
      </c>
      <c r="BV7" s="1110" t="s">
        <v>150</v>
      </c>
      <c r="BW7" s="1110"/>
      <c r="BX7" s="1616"/>
      <c r="BY7" s="1546"/>
      <c r="BZ7" s="1549"/>
    </row>
    <row r="8" spans="1:78" ht="246" customHeight="1" thickBot="1" x14ac:dyDescent="0.25">
      <c r="A8" s="1104"/>
      <c r="B8" s="1104"/>
      <c r="C8" s="1104"/>
      <c r="D8" s="1138" t="s">
        <v>151</v>
      </c>
      <c r="E8" s="1139"/>
      <c r="F8" s="1140"/>
      <c r="G8" s="114" t="s">
        <v>152</v>
      </c>
      <c r="H8" s="115" t="s">
        <v>153</v>
      </c>
      <c r="I8" s="115" t="s">
        <v>154</v>
      </c>
      <c r="J8" s="672" t="s">
        <v>155</v>
      </c>
      <c r="K8" s="116" t="s">
        <v>156</v>
      </c>
      <c r="L8" s="114" t="s">
        <v>157</v>
      </c>
      <c r="M8" s="114" t="s">
        <v>158</v>
      </c>
      <c r="N8" s="115" t="s">
        <v>159</v>
      </c>
      <c r="O8" s="115" t="s">
        <v>160</v>
      </c>
      <c r="P8" s="114" t="s">
        <v>161</v>
      </c>
      <c r="Q8" s="114" t="s">
        <v>162</v>
      </c>
      <c r="R8" s="1097" t="s">
        <v>163</v>
      </c>
      <c r="S8" s="1097"/>
      <c r="T8" s="1097" t="s">
        <v>164</v>
      </c>
      <c r="U8" s="1097"/>
      <c r="V8" s="1097" t="s">
        <v>165</v>
      </c>
      <c r="W8" s="1097"/>
      <c r="X8" s="1097" t="s">
        <v>166</v>
      </c>
      <c r="Y8" s="1097"/>
      <c r="Z8" s="117"/>
      <c r="AA8" s="117" t="s">
        <v>167</v>
      </c>
      <c r="AB8" s="118" t="s">
        <v>168</v>
      </c>
      <c r="AC8" s="118" t="s">
        <v>169</v>
      </c>
      <c r="AD8" s="119" t="s">
        <v>170</v>
      </c>
      <c r="AE8" s="118" t="s">
        <v>171</v>
      </c>
      <c r="AF8" s="119" t="s">
        <v>172</v>
      </c>
      <c r="AG8" s="1098" t="s">
        <v>173</v>
      </c>
      <c r="AH8" s="1098"/>
      <c r="AI8" s="1099" t="s">
        <v>174</v>
      </c>
      <c r="AJ8" s="1099"/>
      <c r="AK8" s="119" t="s">
        <v>175</v>
      </c>
      <c r="AL8" s="118" t="s">
        <v>176</v>
      </c>
      <c r="AM8" s="118" t="s">
        <v>177</v>
      </c>
      <c r="AN8" s="119" t="s">
        <v>178</v>
      </c>
      <c r="AO8" s="119" t="s">
        <v>179</v>
      </c>
      <c r="AP8" s="120" t="s">
        <v>180</v>
      </c>
      <c r="AQ8" s="120" t="s">
        <v>181</v>
      </c>
      <c r="AR8" s="1135"/>
      <c r="AS8" s="121" t="s">
        <v>182</v>
      </c>
      <c r="AT8" s="1094" t="s">
        <v>183</v>
      </c>
      <c r="AU8" s="1095"/>
      <c r="AV8" s="117" t="s">
        <v>184</v>
      </c>
      <c r="AW8" s="1094" t="s">
        <v>185</v>
      </c>
      <c r="AX8" s="1095"/>
      <c r="AY8" s="117" t="s">
        <v>186</v>
      </c>
      <c r="AZ8" s="122" t="s">
        <v>187</v>
      </c>
      <c r="BA8" s="122" t="s">
        <v>188</v>
      </c>
      <c r="BB8" s="115" t="s">
        <v>189</v>
      </c>
      <c r="BC8" s="115" t="s">
        <v>190</v>
      </c>
      <c r="BD8" s="123" t="s">
        <v>191</v>
      </c>
      <c r="BE8" s="115" t="s">
        <v>192</v>
      </c>
      <c r="BF8" s="115" t="s">
        <v>193</v>
      </c>
      <c r="BG8" s="115" t="s">
        <v>194</v>
      </c>
      <c r="BH8" s="115" t="s">
        <v>195</v>
      </c>
      <c r="BI8" s="124" t="s">
        <v>196</v>
      </c>
      <c r="BJ8" s="115" t="s">
        <v>197</v>
      </c>
      <c r="BK8" s="122" t="s">
        <v>198</v>
      </c>
      <c r="BL8" s="122" t="s">
        <v>199</v>
      </c>
      <c r="BM8" s="122" t="s">
        <v>192</v>
      </c>
      <c r="BN8" s="122" t="s">
        <v>193</v>
      </c>
      <c r="BO8" s="122" t="s">
        <v>194</v>
      </c>
      <c r="BP8" s="122" t="s">
        <v>195</v>
      </c>
      <c r="BQ8" s="122" t="s">
        <v>200</v>
      </c>
      <c r="BR8" s="122" t="s">
        <v>201</v>
      </c>
      <c r="BS8" s="1119"/>
      <c r="BT8" s="1121"/>
      <c r="BU8" s="125" t="s">
        <v>202</v>
      </c>
      <c r="BV8" s="109" t="s">
        <v>203</v>
      </c>
      <c r="BW8" s="109" t="s">
        <v>204</v>
      </c>
      <c r="BX8" s="725" t="s">
        <v>205</v>
      </c>
      <c r="BY8" s="1547"/>
      <c r="BZ8" s="1550"/>
    </row>
    <row r="9" spans="1:78" s="662" customFormat="1" ht="105" customHeight="1" x14ac:dyDescent="0.2">
      <c r="A9" s="1607" t="s">
        <v>282</v>
      </c>
      <c r="B9" s="1607" t="s">
        <v>207</v>
      </c>
      <c r="C9" s="1609" t="s">
        <v>283</v>
      </c>
      <c r="D9" s="1150" t="s">
        <v>1259</v>
      </c>
      <c r="E9" s="1024" t="s">
        <v>284</v>
      </c>
      <c r="F9" s="1027">
        <v>1</v>
      </c>
      <c r="G9" s="1015" t="s">
        <v>1260</v>
      </c>
      <c r="H9" s="1030"/>
      <c r="I9" s="994"/>
      <c r="J9" s="1033" t="s">
        <v>1261</v>
      </c>
      <c r="K9" s="1030" t="s">
        <v>313</v>
      </c>
      <c r="L9" s="1000" t="s">
        <v>214</v>
      </c>
      <c r="M9" s="1041" t="s">
        <v>1262</v>
      </c>
      <c r="N9" s="1000"/>
      <c r="O9" s="1000"/>
      <c r="P9" s="1063"/>
      <c r="Q9" s="1077"/>
      <c r="R9" s="994" t="s">
        <v>250</v>
      </c>
      <c r="S9" s="1056">
        <f>IF(R9="Muy Alta",100%,IF(R9="Alta",80%,IF(R9="Media",60%,IF(R9="Baja",40%,IF(R9="Muy Baja",20%,"")))))</f>
        <v>0.4</v>
      </c>
      <c r="T9" s="994" t="s">
        <v>251</v>
      </c>
      <c r="U9" s="1056">
        <f>IF(T9="Catastrófico",100%,IF(T9="Mayor",80%,IF(T9="Moderado",60%,IF(T9="Menor",40%,IF(T9="Leve",20%,"")))))</f>
        <v>0.4</v>
      </c>
      <c r="V9" s="994" t="s">
        <v>251</v>
      </c>
      <c r="W9" s="1056">
        <f>IF(V9="Catastrófico",100%,IF(V9="Mayor",80%,IF(V9="Moderado",60%,IF(V9="Menor",40%,IF(V9="Leve",20%,"")))))</f>
        <v>0.4</v>
      </c>
      <c r="X9" s="1059" t="str">
        <f>IF(Y9=100%,"Catastrófico",IF(Y9=80%,"Mayor",IF(Y9=60%,"Moderado",IF(Y9=40%,"Menor",IF(Y9=20%,"Leve","")))))</f>
        <v>Menor</v>
      </c>
      <c r="Y9" s="1056">
        <f>IF(AND(U9="",W9=""),"",MAX(U9,W9))</f>
        <v>0.4</v>
      </c>
      <c r="Z9" s="1056" t="str">
        <f>CONCATENATE(R9,X9)</f>
        <v>BajaMenor</v>
      </c>
      <c r="AA9" s="1047" t="str">
        <f>IF(Z9="Muy AltaLeve","Alto",IF(Z9="Muy AltaMenor","Alto",IF(Z9="Muy AltaModerado","Alto",IF(Z9="Muy AltaMayor","Alto",IF(Z9="Muy AltaCatastrófico","Extremo",IF(Z9="AltaLeve","Moderado",IF(Z9="AltaMenor","Moderado",IF(Z9="AltaModerado","Alto",IF(Z9="AltaMayor","Alto",IF(Z9="AltaCatastrófico","Extremo",IF(Z9="MediaLeve","Moderado",IF(Z9="MediaMenor","Moderado",IF(Z9="MediaModerado","Moderado",IF(Z9="MediaMayor","Alto",IF(Z9="MediaCatastrófico","Extremo",IF(Z9="BajaLeve","Bajo",IF(Z9="BajaMenor","Moderado",IF(Z9="BajaModerado","Moderado",IF(Z9="BajaMayor","Alto",IF(Z9="BajaCatastrófico","Extremo",IF(Z9="Muy BajaLeve","Bajo",IF(Z9="Muy BajaMenor","Bajo",IF(Z9="Muy BajaModerado","Moderado",IF(Z9="Muy BajaMayor","Alto",IF(Z9="Muy BajaCatastrófico","Extremo","")))))))))))))))))))))))))</f>
        <v>Moderado</v>
      </c>
      <c r="AB9" s="97">
        <v>1</v>
      </c>
      <c r="AC9" s="9" t="s">
        <v>1263</v>
      </c>
      <c r="AD9" s="527" t="s">
        <v>271</v>
      </c>
      <c r="AE9" s="9" t="s">
        <v>1264</v>
      </c>
      <c r="AF9" s="99" t="str">
        <f t="shared" ref="AF9:AF26" si="0">IF(OR(AG9="Preventivo",AG9="Detectivo"),"Probabilidad",IF(AG9="Correctivo","Impacto",""))</f>
        <v>Probabilidad</v>
      </c>
      <c r="AG9" s="10" t="s">
        <v>221</v>
      </c>
      <c r="AH9" s="14">
        <f t="shared" ref="AH9:AH26" si="1">IF(AG9="","",IF(AG9="Preventivo",25%,IF(AG9="Detectivo",15%,IF(AG9="Correctivo",10%))))</f>
        <v>0.25</v>
      </c>
      <c r="AI9" s="10" t="s">
        <v>222</v>
      </c>
      <c r="AJ9" s="14">
        <f t="shared" ref="AJ9:AJ26" si="2">IF(AI9="Automático",25%,IF(AI9="Manual",15%,""))</f>
        <v>0.15</v>
      </c>
      <c r="AK9" s="101">
        <f t="shared" ref="AK9:AK26" si="3">IF(OR(AH9="",AJ9=""),"",AH9+AJ9)</f>
        <v>0.4</v>
      </c>
      <c r="AL9" s="100">
        <f>IFERROR(IF(AF9="Probabilidad",(S9-(+S9*AK9)),IF(AF9="Impacto",S9,"")),"")</f>
        <v>0.24</v>
      </c>
      <c r="AM9" s="100">
        <f>IFERROR(IF(AF9="Impacto",(Y9-(+Y9*AK9)),IF(AF9="Probabilidad",Y9,"")),"")</f>
        <v>0.4</v>
      </c>
      <c r="AN9" s="50" t="s">
        <v>223</v>
      </c>
      <c r="AO9" s="50" t="s">
        <v>291</v>
      </c>
      <c r="AP9" s="50" t="s">
        <v>225</v>
      </c>
      <c r="AQ9" s="50" t="s">
        <v>226</v>
      </c>
      <c r="AR9" s="1030" t="s">
        <v>1265</v>
      </c>
      <c r="AS9" s="1050">
        <f>S9</f>
        <v>0.4</v>
      </c>
      <c r="AT9" s="1050">
        <f>IF(AL9="","",MIN(AL9:AL14))</f>
        <v>0.24</v>
      </c>
      <c r="AU9" s="1047" t="str">
        <f>IFERROR(IF(AT9="","",IF(AT9&lt;=0.2,"Muy Baja",IF(AT9&lt;=0.4,"Baja",IF(AT9&lt;=0.6,"Media",IF(AT9&lt;=0.8,"Alta","Muy Alta"))))),"")</f>
        <v>Baja</v>
      </c>
      <c r="AV9" s="1050">
        <f>Y9</f>
        <v>0.4</v>
      </c>
      <c r="AW9" s="1050">
        <f>IF(AM9="","",MIN(AM9:AM14))</f>
        <v>0.4</v>
      </c>
      <c r="AX9" s="1047" t="str">
        <f>IFERROR(IF(AW9="","",IF(AW9&lt;=0.2,"Leve",IF(AW9&lt;=0.4,"Menor",IF(AW9&lt;=0.6,"Moderado",IF(AW9&lt;=0.8,"Mayor","Catastrófico"))))),"")</f>
        <v>Menor</v>
      </c>
      <c r="AY9" s="1047" t="str">
        <f>AA9</f>
        <v>Moderado</v>
      </c>
      <c r="AZ9" s="1047" t="str">
        <f>IFERROR(IF(OR(AND(AU9="Muy Baja",AX9="Leve"),AND(AU9="Muy Baja",AX9="Menor"),AND(AU9="Baja",AX9="Leve")),"Bajo",IF(OR(AND(AU9="Muy baja",AX9="Moderado"),AND(AU9="Baja",AX9="Menor"),AND(AU9="Baja",AX9="Moderado"),AND(AU9="Media",AX9="Leve"),AND(AU9="Media",AX9="Menor"),AND(AU9="Media",AX9="Moderado"),AND(AU9="Alta",AX9="Leve"),AND(AU9="Alta",AX9="Menor")),"Moderado",IF(OR(AND(AU9="Muy Baja",AX9="Mayor"),AND(AU9="Baja",AX9="Mayor"),AND(AU9="Media",AX9="Mayor"),AND(AU9="Alta",AX9="Moderado"),AND(AU9="Alta",AX9="Mayor"),AND(AU9="Muy Alta",AX9="Leve"),AND(AU9="Muy Alta",AX9="Menor"),AND(AU9="Muy Alta",AX9="Moderado"),AND(AU9="Muy Alta",AX9="Mayor")),"Alto",IF(OR(AND(AU9="Muy Baja",AX9="Catastrófico"),AND(AU9="Baja",AX9="Catastrófico"),AND(AU9="Media",AX9="Catastrófico"),AND(AU9="Alta",AX9="Catastrófico"),AND(AU9="Muy Alta",AX9="Catastrófico")),"Extremo","")))),"")</f>
        <v>Moderado</v>
      </c>
      <c r="BA9" s="994" t="s">
        <v>228</v>
      </c>
      <c r="BB9" s="46" t="s">
        <v>1266</v>
      </c>
      <c r="BC9" s="46" t="s">
        <v>1267</v>
      </c>
      <c r="BD9" s="103">
        <f t="shared" ref="BD9:BD26" si="4">IF(SUM(BE9:BH9)=0,"",SUM(BE9:BH9))</f>
        <v>6</v>
      </c>
      <c r="BE9" s="9">
        <v>1</v>
      </c>
      <c r="BF9" s="9">
        <v>2</v>
      </c>
      <c r="BG9" s="9">
        <v>1</v>
      </c>
      <c r="BH9" s="9">
        <v>2</v>
      </c>
      <c r="BI9" s="46" t="s">
        <v>1268</v>
      </c>
      <c r="BJ9" s="46" t="s">
        <v>1269</v>
      </c>
      <c r="BK9" s="46" t="s">
        <v>3371</v>
      </c>
      <c r="BL9" s="619" t="s">
        <v>3372</v>
      </c>
      <c r="BM9" s="732">
        <v>1</v>
      </c>
      <c r="BN9" s="48">
        <v>2</v>
      </c>
      <c r="BO9" s="48"/>
      <c r="BP9" s="48"/>
      <c r="BQ9" s="104">
        <f t="shared" ref="BQ9:BQ26" si="5">IF(SUM(BM9:BP9)=0,"",SUM(BM9:BP9))</f>
        <v>3</v>
      </c>
      <c r="BR9" s="128">
        <f t="shared" ref="BR9:BR40" si="6">IF(ISERROR(BQ9/BD9),"",(BQ9/BD9))</f>
        <v>0.5</v>
      </c>
      <c r="BS9" s="713" t="s">
        <v>1263</v>
      </c>
      <c r="BT9" s="28" t="s">
        <v>3373</v>
      </c>
      <c r="BU9" s="997" t="s">
        <v>3374</v>
      </c>
      <c r="BV9" s="1000" t="s">
        <v>2813</v>
      </c>
      <c r="BW9" s="1000" t="s">
        <v>3374</v>
      </c>
      <c r="BX9" s="1003" t="s">
        <v>3374</v>
      </c>
      <c r="BY9" s="1003" t="s">
        <v>3351</v>
      </c>
      <c r="BZ9" s="1003"/>
    </row>
    <row r="10" spans="1:78" s="662" customFormat="1" ht="16" x14ac:dyDescent="0.2">
      <c r="A10" s="1409"/>
      <c r="B10" s="1409"/>
      <c r="C10" s="1610"/>
      <c r="D10" s="1151"/>
      <c r="E10" s="1025"/>
      <c r="F10" s="1028"/>
      <c r="G10" s="1016"/>
      <c r="H10" s="1031"/>
      <c r="I10" s="995"/>
      <c r="J10" s="1034"/>
      <c r="K10" s="1031"/>
      <c r="L10" s="1039"/>
      <c r="M10" s="1042"/>
      <c r="N10" s="1039"/>
      <c r="O10" s="1039"/>
      <c r="P10" s="1072"/>
      <c r="Q10" s="1078"/>
      <c r="R10" s="995"/>
      <c r="S10" s="1057"/>
      <c r="T10" s="995"/>
      <c r="U10" s="1057"/>
      <c r="V10" s="995"/>
      <c r="W10" s="1057"/>
      <c r="X10" s="1060"/>
      <c r="Y10" s="1057"/>
      <c r="Z10" s="1057"/>
      <c r="AA10" s="1048"/>
      <c r="AB10" s="150">
        <v>2</v>
      </c>
      <c r="AC10" s="149"/>
      <c r="AD10" s="286"/>
      <c r="AE10" s="149"/>
      <c r="AF10" s="145" t="str">
        <f t="shared" si="0"/>
        <v/>
      </c>
      <c r="AG10" s="151"/>
      <c r="AH10" s="146" t="str">
        <f t="shared" si="1"/>
        <v/>
      </c>
      <c r="AI10" s="151"/>
      <c r="AJ10" s="146" t="str">
        <f t="shared" si="2"/>
        <v/>
      </c>
      <c r="AK10" s="147" t="str">
        <f t="shared" si="3"/>
        <v/>
      </c>
      <c r="AL10" s="152" t="str">
        <f>IFERROR(IF(AND(AF9="Probabilidad",AF10="Probabilidad"),(AL9-(+AL9*AK10)),IF(AF10="Probabilidad",(S9-(+S9*AK10)),IF(AF10="Impacto",AL9,""))),"")</f>
        <v/>
      </c>
      <c r="AM10" s="152" t="str">
        <f>IFERROR(IF(AND(AF9="Impacto",AF10="Impacto"),(AM9-(+AM9*AK10)),IF(AF10="Impacto",(Y9-(+Y9*AK10)),IF(AF10="Probabilidad",AM9,""))),"")</f>
        <v/>
      </c>
      <c r="AN10" s="153"/>
      <c r="AO10" s="153"/>
      <c r="AP10" s="153"/>
      <c r="AQ10" s="153"/>
      <c r="AR10" s="1031"/>
      <c r="AS10" s="1051"/>
      <c r="AT10" s="1051"/>
      <c r="AU10" s="1048"/>
      <c r="AV10" s="1051"/>
      <c r="AW10" s="1051"/>
      <c r="AX10" s="1048"/>
      <c r="AY10" s="1048"/>
      <c r="AZ10" s="1048"/>
      <c r="BA10" s="995"/>
      <c r="BB10" s="130"/>
      <c r="BC10" s="130"/>
      <c r="BD10" s="173" t="str">
        <f t="shared" si="4"/>
        <v/>
      </c>
      <c r="BE10" s="149"/>
      <c r="BF10" s="149"/>
      <c r="BG10" s="149"/>
      <c r="BH10" s="149"/>
      <c r="BI10" s="130"/>
      <c r="BJ10" s="130"/>
      <c r="BK10" s="130"/>
      <c r="BL10" s="130"/>
      <c r="BM10" s="155"/>
      <c r="BN10" s="155"/>
      <c r="BO10" s="155"/>
      <c r="BP10" s="155"/>
      <c r="BQ10" s="156" t="str">
        <f t="shared" si="5"/>
        <v/>
      </c>
      <c r="BR10" s="157" t="str">
        <f t="shared" si="6"/>
        <v/>
      </c>
      <c r="BS10" s="713"/>
      <c r="BT10" s="149"/>
      <c r="BU10" s="998"/>
      <c r="BV10" s="1001"/>
      <c r="BW10" s="1001"/>
      <c r="BX10" s="1004"/>
      <c r="BY10" s="1004"/>
      <c r="BZ10" s="1004"/>
    </row>
    <row r="11" spans="1:78" s="662" customFormat="1" ht="16" x14ac:dyDescent="0.2">
      <c r="A11" s="1409"/>
      <c r="B11" s="1409"/>
      <c r="C11" s="1610"/>
      <c r="D11" s="1151"/>
      <c r="E11" s="1025"/>
      <c r="F11" s="1028"/>
      <c r="G11" s="1016"/>
      <c r="H11" s="1031"/>
      <c r="I11" s="995"/>
      <c r="J11" s="1034"/>
      <c r="K11" s="1031"/>
      <c r="L11" s="1039"/>
      <c r="M11" s="1042"/>
      <c r="N11" s="1039"/>
      <c r="O11" s="1039"/>
      <c r="P11" s="1072"/>
      <c r="Q11" s="1078"/>
      <c r="R11" s="995"/>
      <c r="S11" s="1057"/>
      <c r="T11" s="995"/>
      <c r="U11" s="1057"/>
      <c r="V11" s="995"/>
      <c r="W11" s="1057"/>
      <c r="X11" s="1060"/>
      <c r="Y11" s="1057"/>
      <c r="Z11" s="1057"/>
      <c r="AA11" s="1048"/>
      <c r="AB11" s="150">
        <v>3</v>
      </c>
      <c r="AC11" s="149"/>
      <c r="AD11" s="286"/>
      <c r="AE11" s="149"/>
      <c r="AF11" s="145" t="str">
        <f t="shared" si="0"/>
        <v/>
      </c>
      <c r="AG11" s="151"/>
      <c r="AH11" s="146" t="str">
        <f t="shared" si="1"/>
        <v/>
      </c>
      <c r="AI11" s="151"/>
      <c r="AJ11" s="146" t="str">
        <f t="shared" si="2"/>
        <v/>
      </c>
      <c r="AK11" s="147" t="str">
        <f t="shared" si="3"/>
        <v/>
      </c>
      <c r="AL11" s="152" t="str">
        <f>IFERROR(IF(AND(AF10="Probabilidad",AF11="Probabilidad"),(AL10-(+AL10*AK11)),IF(AND(AF10="Impacto",AF11="Probabilidad"),(AL9-(+AL9*AK11)),IF(AF11="Impacto",AL10,""))),"")</f>
        <v/>
      </c>
      <c r="AM11" s="152" t="str">
        <f>IFERROR(IF(AND(AF10="Impacto",AF11="Impacto"),(AM10-(+AM10*AK11)),IF(AND(AF10="Probabilidad",AF11="Impacto"),(AM9-(+AM9*AK11)),IF(AF11="Probabilidad",AM10,""))),"")</f>
        <v/>
      </c>
      <c r="AN11" s="153"/>
      <c r="AO11" s="153"/>
      <c r="AP11" s="153"/>
      <c r="AQ11" s="153"/>
      <c r="AR11" s="1031"/>
      <c r="AS11" s="1051"/>
      <c r="AT11" s="1051"/>
      <c r="AU11" s="1048"/>
      <c r="AV11" s="1051"/>
      <c r="AW11" s="1051"/>
      <c r="AX11" s="1048"/>
      <c r="AY11" s="1048"/>
      <c r="AZ11" s="1048"/>
      <c r="BA11" s="995"/>
      <c r="BB11" s="130"/>
      <c r="BC11" s="130"/>
      <c r="BD11" s="173" t="str">
        <f t="shared" si="4"/>
        <v/>
      </c>
      <c r="BE11" s="149"/>
      <c r="BF11" s="149"/>
      <c r="BG11" s="149"/>
      <c r="BH11" s="149"/>
      <c r="BI11" s="130"/>
      <c r="BJ11" s="130"/>
      <c r="BK11" s="130"/>
      <c r="BL11" s="130"/>
      <c r="BM11" s="155"/>
      <c r="BN11" s="155"/>
      <c r="BO11" s="155"/>
      <c r="BP11" s="155"/>
      <c r="BQ11" s="156" t="str">
        <f t="shared" si="5"/>
        <v/>
      </c>
      <c r="BR11" s="157" t="str">
        <f t="shared" si="6"/>
        <v/>
      </c>
      <c r="BS11" s="713"/>
      <c r="BT11" s="131"/>
      <c r="BU11" s="998"/>
      <c r="BV11" s="1001"/>
      <c r="BW11" s="1001"/>
      <c r="BX11" s="1004"/>
      <c r="BY11" s="1004"/>
      <c r="BZ11" s="1004"/>
    </row>
    <row r="12" spans="1:78" s="662" customFormat="1" ht="16" x14ac:dyDescent="0.2">
      <c r="A12" s="1409"/>
      <c r="B12" s="1409"/>
      <c r="C12" s="1610"/>
      <c r="D12" s="1151"/>
      <c r="E12" s="1025"/>
      <c r="F12" s="1028"/>
      <c r="G12" s="1016"/>
      <c r="H12" s="1031"/>
      <c r="I12" s="995"/>
      <c r="J12" s="1034"/>
      <c r="K12" s="1031"/>
      <c r="L12" s="1039"/>
      <c r="M12" s="1042"/>
      <c r="N12" s="1039"/>
      <c r="O12" s="1039"/>
      <c r="P12" s="1072"/>
      <c r="Q12" s="1078"/>
      <c r="R12" s="995"/>
      <c r="S12" s="1057"/>
      <c r="T12" s="995"/>
      <c r="U12" s="1057"/>
      <c r="V12" s="995"/>
      <c r="W12" s="1057"/>
      <c r="X12" s="1060"/>
      <c r="Y12" s="1057"/>
      <c r="Z12" s="1057"/>
      <c r="AA12" s="1048"/>
      <c r="AB12" s="150">
        <v>4</v>
      </c>
      <c r="AC12" s="149"/>
      <c r="AD12" s="286"/>
      <c r="AE12" s="149"/>
      <c r="AF12" s="145" t="str">
        <f t="shared" si="0"/>
        <v/>
      </c>
      <c r="AG12" s="151"/>
      <c r="AH12" s="146" t="str">
        <f t="shared" si="1"/>
        <v/>
      </c>
      <c r="AI12" s="151"/>
      <c r="AJ12" s="146" t="str">
        <f t="shared" si="2"/>
        <v/>
      </c>
      <c r="AK12" s="147" t="str">
        <f t="shared" si="3"/>
        <v/>
      </c>
      <c r="AL12" s="152" t="str">
        <f>IFERROR(IF(AND(AF11="Probabilidad",AF12="Probabilidad"),(AL11-(+AL11*AK12)),IF(AND(AF11="Impacto",AF12="Probabilidad"),(AL10-(+AL10*AK12)),IF(AF12="Impacto",AL11,""))),"")</f>
        <v/>
      </c>
      <c r="AM12" s="152" t="str">
        <f>IFERROR(IF(AND(AF11="Impacto",AF12="Impacto"),(AM11-(+AM11*AK12)),IF(AND(AF11="Probabilidad",AF12="Impacto"),(AM10-(+AM10*AK12)),IF(AF12="Probabilidad",AM11,""))),"")</f>
        <v/>
      </c>
      <c r="AN12" s="153"/>
      <c r="AO12" s="153"/>
      <c r="AP12" s="153"/>
      <c r="AQ12" s="153"/>
      <c r="AR12" s="1031"/>
      <c r="AS12" s="1051"/>
      <c r="AT12" s="1051"/>
      <c r="AU12" s="1048"/>
      <c r="AV12" s="1051"/>
      <c r="AW12" s="1051"/>
      <c r="AX12" s="1048"/>
      <c r="AY12" s="1048"/>
      <c r="AZ12" s="1048"/>
      <c r="BA12" s="995"/>
      <c r="BB12" s="130"/>
      <c r="BC12" s="130"/>
      <c r="BD12" s="173" t="str">
        <f t="shared" si="4"/>
        <v/>
      </c>
      <c r="BE12" s="149"/>
      <c r="BF12" s="149"/>
      <c r="BG12" s="149"/>
      <c r="BH12" s="149"/>
      <c r="BI12" s="130"/>
      <c r="BJ12" s="130"/>
      <c r="BK12" s="130"/>
      <c r="BL12" s="130"/>
      <c r="BM12" s="155"/>
      <c r="BN12" s="155"/>
      <c r="BO12" s="155"/>
      <c r="BP12" s="155"/>
      <c r="BQ12" s="156" t="str">
        <f t="shared" si="5"/>
        <v/>
      </c>
      <c r="BR12" s="157" t="str">
        <f t="shared" si="6"/>
        <v/>
      </c>
      <c r="BS12" s="713"/>
      <c r="BT12" s="149"/>
      <c r="BU12" s="998"/>
      <c r="BV12" s="1001"/>
      <c r="BW12" s="1001"/>
      <c r="BX12" s="1004"/>
      <c r="BY12" s="1004"/>
      <c r="BZ12" s="1004"/>
    </row>
    <row r="13" spans="1:78" s="662" customFormat="1" ht="16" x14ac:dyDescent="0.2">
      <c r="A13" s="1409"/>
      <c r="B13" s="1409"/>
      <c r="C13" s="1610"/>
      <c r="D13" s="1151"/>
      <c r="E13" s="1025"/>
      <c r="F13" s="1028"/>
      <c r="G13" s="1016"/>
      <c r="H13" s="1031"/>
      <c r="I13" s="995"/>
      <c r="J13" s="1034"/>
      <c r="K13" s="1031"/>
      <c r="L13" s="1039"/>
      <c r="M13" s="1042"/>
      <c r="N13" s="1039"/>
      <c r="O13" s="1039"/>
      <c r="P13" s="1072"/>
      <c r="Q13" s="1078"/>
      <c r="R13" s="995"/>
      <c r="S13" s="1057"/>
      <c r="T13" s="995"/>
      <c r="U13" s="1057"/>
      <c r="V13" s="995"/>
      <c r="W13" s="1057"/>
      <c r="X13" s="1060"/>
      <c r="Y13" s="1057"/>
      <c r="Z13" s="1057"/>
      <c r="AA13" s="1048"/>
      <c r="AB13" s="150">
        <v>5</v>
      </c>
      <c r="AC13" s="149"/>
      <c r="AD13" s="286"/>
      <c r="AE13" s="149"/>
      <c r="AF13" s="145" t="str">
        <f t="shared" si="0"/>
        <v/>
      </c>
      <c r="AG13" s="151"/>
      <c r="AH13" s="146" t="str">
        <f t="shared" si="1"/>
        <v/>
      </c>
      <c r="AI13" s="151"/>
      <c r="AJ13" s="146" t="str">
        <f t="shared" si="2"/>
        <v/>
      </c>
      <c r="AK13" s="147" t="str">
        <f t="shared" si="3"/>
        <v/>
      </c>
      <c r="AL13" s="152" t="str">
        <f>IFERROR(IF(AND(AF12="Probabilidad",AF13="Probabilidad"),(AL12-(+AL12*AK13)),IF(AND(AF12="Impacto",AF13="Probabilidad"),(AL11-(+AL11*AK13)),IF(AF13="Impacto",AL12,""))),"")</f>
        <v/>
      </c>
      <c r="AM13" s="152" t="str">
        <f>IFERROR(IF(AND(AF12="Impacto",AF13="Impacto"),(AM12-(+AM12*AK13)),IF(AND(AF12="Probabilidad",AF13="Impacto"),(AM11-(+AM11*AK13)),IF(AF13="Probabilidad",AM12,""))),"")</f>
        <v/>
      </c>
      <c r="AN13" s="153"/>
      <c r="AO13" s="153"/>
      <c r="AP13" s="153"/>
      <c r="AQ13" s="153"/>
      <c r="AR13" s="1031"/>
      <c r="AS13" s="1051"/>
      <c r="AT13" s="1051"/>
      <c r="AU13" s="1048"/>
      <c r="AV13" s="1051"/>
      <c r="AW13" s="1051"/>
      <c r="AX13" s="1048"/>
      <c r="AY13" s="1048"/>
      <c r="AZ13" s="1048"/>
      <c r="BA13" s="995"/>
      <c r="BB13" s="130"/>
      <c r="BC13" s="130"/>
      <c r="BD13" s="173" t="str">
        <f t="shared" si="4"/>
        <v/>
      </c>
      <c r="BE13" s="149"/>
      <c r="BF13" s="149"/>
      <c r="BG13" s="149"/>
      <c r="BH13" s="149"/>
      <c r="BI13" s="130"/>
      <c r="BJ13" s="130"/>
      <c r="BK13" s="130"/>
      <c r="BL13" s="130"/>
      <c r="BM13" s="155"/>
      <c r="BN13" s="155"/>
      <c r="BO13" s="155"/>
      <c r="BP13" s="155"/>
      <c r="BQ13" s="156" t="str">
        <f t="shared" si="5"/>
        <v/>
      </c>
      <c r="BR13" s="157" t="str">
        <f t="shared" si="6"/>
        <v/>
      </c>
      <c r="BS13" s="713"/>
      <c r="BT13" s="149"/>
      <c r="BU13" s="998"/>
      <c r="BV13" s="1001"/>
      <c r="BW13" s="1001"/>
      <c r="BX13" s="1004"/>
      <c r="BY13" s="1004"/>
      <c r="BZ13" s="1004"/>
    </row>
    <row r="14" spans="1:78" s="662" customFormat="1" ht="17" thickBot="1" x14ac:dyDescent="0.25">
      <c r="A14" s="1409"/>
      <c r="B14" s="1409"/>
      <c r="C14" s="1610"/>
      <c r="D14" s="1152"/>
      <c r="E14" s="1026"/>
      <c r="F14" s="1029"/>
      <c r="G14" s="1017"/>
      <c r="H14" s="1032"/>
      <c r="I14" s="996"/>
      <c r="J14" s="1035"/>
      <c r="K14" s="1032"/>
      <c r="L14" s="1040"/>
      <c r="M14" s="1043"/>
      <c r="N14" s="1040"/>
      <c r="O14" s="1040"/>
      <c r="P14" s="1073"/>
      <c r="Q14" s="1079"/>
      <c r="R14" s="996"/>
      <c r="S14" s="1058"/>
      <c r="T14" s="996"/>
      <c r="U14" s="1058"/>
      <c r="V14" s="996"/>
      <c r="W14" s="1058"/>
      <c r="X14" s="1061"/>
      <c r="Y14" s="1058"/>
      <c r="Z14" s="1058"/>
      <c r="AA14" s="1049"/>
      <c r="AB14" s="162">
        <v>6</v>
      </c>
      <c r="AC14" s="160"/>
      <c r="AD14" s="528"/>
      <c r="AE14" s="160"/>
      <c r="AF14" s="175" t="str">
        <f t="shared" si="0"/>
        <v/>
      </c>
      <c r="AG14" s="163"/>
      <c r="AH14" s="161" t="str">
        <f t="shared" si="1"/>
        <v/>
      </c>
      <c r="AI14" s="163"/>
      <c r="AJ14" s="161" t="str">
        <f t="shared" si="2"/>
        <v/>
      </c>
      <c r="AK14" s="164" t="str">
        <f t="shared" si="3"/>
        <v/>
      </c>
      <c r="AL14" s="220" t="str">
        <f>IFERROR(IF(AND(AF13="Probabilidad",AF14="Probabilidad"),(AL13-(+AL13*AK14)),IF(AND(AF13="Impacto",AF14="Probabilidad"),(AL12-(+AL12*AK14)),IF(AF14="Impacto",AL13,""))),"")</f>
        <v/>
      </c>
      <c r="AM14" s="220" t="str">
        <f>IFERROR(IF(AND(AF13="Impacto",AF14="Impacto"),(AM13-(+AM13*AK14)),IF(AND(AF13="Probabilidad",AF14="Impacto"),(AM12-(+AM12*AK14)),IF(AF14="Probabilidad",AM13,""))),"")</f>
        <v/>
      </c>
      <c r="AN14" s="221"/>
      <c r="AO14" s="221"/>
      <c r="AP14" s="221"/>
      <c r="AQ14" s="221"/>
      <c r="AR14" s="1032"/>
      <c r="AS14" s="1052"/>
      <c r="AT14" s="1052"/>
      <c r="AU14" s="1049"/>
      <c r="AV14" s="1052"/>
      <c r="AW14" s="1052"/>
      <c r="AX14" s="1049"/>
      <c r="AY14" s="1049"/>
      <c r="AZ14" s="1049"/>
      <c r="BA14" s="996"/>
      <c r="BB14" s="167"/>
      <c r="BC14" s="167"/>
      <c r="BD14" s="176" t="str">
        <f t="shared" si="4"/>
        <v/>
      </c>
      <c r="BE14" s="160"/>
      <c r="BF14" s="160"/>
      <c r="BG14" s="160"/>
      <c r="BH14" s="160"/>
      <c r="BI14" s="167"/>
      <c r="BJ14" s="167"/>
      <c r="BK14" s="167"/>
      <c r="BL14" s="167"/>
      <c r="BM14" s="168"/>
      <c r="BN14" s="168"/>
      <c r="BO14" s="168"/>
      <c r="BP14" s="168"/>
      <c r="BQ14" s="169" t="str">
        <f t="shared" si="5"/>
        <v/>
      </c>
      <c r="BR14" s="170" t="str">
        <f t="shared" si="6"/>
        <v/>
      </c>
      <c r="BS14" s="713"/>
      <c r="BT14" s="160"/>
      <c r="BU14" s="999"/>
      <c r="BV14" s="1002"/>
      <c r="BW14" s="1002"/>
      <c r="BX14" s="1005"/>
      <c r="BY14" s="1005"/>
      <c r="BZ14" s="1005"/>
    </row>
    <row r="15" spans="1:78" s="662" customFormat="1" ht="100" x14ac:dyDescent="0.2">
      <c r="A15" s="1409"/>
      <c r="B15" s="1409"/>
      <c r="C15" s="1610"/>
      <c r="D15" s="1150" t="s">
        <v>1259</v>
      </c>
      <c r="E15" s="1024" t="s">
        <v>284</v>
      </c>
      <c r="F15" s="1027">
        <v>2</v>
      </c>
      <c r="G15" s="1015" t="s">
        <v>336</v>
      </c>
      <c r="H15" s="1030"/>
      <c r="I15" s="994"/>
      <c r="J15" s="1033" t="s">
        <v>1270</v>
      </c>
      <c r="K15" s="1036" t="s">
        <v>313</v>
      </c>
      <c r="L15" s="1000" t="s">
        <v>214</v>
      </c>
      <c r="M15" s="1041" t="s">
        <v>338</v>
      </c>
      <c r="N15" s="1000"/>
      <c r="O15" s="1000"/>
      <c r="P15" s="1063"/>
      <c r="Q15" s="1077"/>
      <c r="R15" s="994" t="s">
        <v>250</v>
      </c>
      <c r="S15" s="1056">
        <f>IF(R15="Muy Alta",100%,IF(R15="Alta",80%,IF(R15="Media",60%,IF(R15="Baja",40%,IF(R15="Muy Baja",20%,"")))))</f>
        <v>0.4</v>
      </c>
      <c r="T15" s="994" t="s">
        <v>317</v>
      </c>
      <c r="U15" s="1056">
        <f>IF(T15="Catastrófico",100%,IF(T15="Mayor",80%,IF(T15="Moderado",60%,IF(T15="Menor",40%,IF(T15="Leve",20%,"")))))</f>
        <v>0.2</v>
      </c>
      <c r="V15" s="994" t="s">
        <v>218</v>
      </c>
      <c r="W15" s="1056">
        <f>IF(V15="Catastrófico",100%,IF(V15="Mayor",80%,IF(V15="Moderado",60%,IF(V15="Menor",40%,IF(V15="Leve",20%,"")))))</f>
        <v>0.6</v>
      </c>
      <c r="X15" s="1059" t="str">
        <f>IF(Y15=100%,"Catastrófico",IF(Y15=80%,"Mayor",IF(Y15=60%,"Moderado",IF(Y15=40%,"Menor",IF(Y15=20%,"Leve","")))))</f>
        <v>Moderado</v>
      </c>
      <c r="Y15" s="1056">
        <f>IF(AND(U15="",W15=""),"",MAX(U15,W15))</f>
        <v>0.6</v>
      </c>
      <c r="Z15" s="1056" t="str">
        <f>CONCATENATE(R15,X15)</f>
        <v>BajaModerado</v>
      </c>
      <c r="AA15" s="1047" t="str">
        <f>IF(Z15="Muy AltaLeve","Alto",IF(Z15="Muy AltaMenor","Alto",IF(Z15="Muy AltaModerado","Alto",IF(Z15="Muy AltaMayor","Alto",IF(Z15="Muy AltaCatastrófico","Extremo",IF(Z15="AltaLeve","Moderado",IF(Z15="AltaMenor","Moderado",IF(Z15="AltaModerado","Alto",IF(Z15="AltaMayor","Alto",IF(Z15="AltaCatastrófico","Extremo",IF(Z15="MediaLeve","Moderado",IF(Z15="MediaMenor","Moderado",IF(Z15="MediaModerado","Moderado",IF(Z15="MediaMayor","Alto",IF(Z15="MediaCatastrófico","Extremo",IF(Z15="BajaLeve","Bajo",IF(Z15="BajaMenor","Moderado",IF(Z15="BajaModerado","Moderado",IF(Z15="BajaMayor","Alto",IF(Z15="BajaCatastrófico","Extremo",IF(Z15="Muy BajaLeve","Bajo",IF(Z15="Muy BajaMenor","Bajo",IF(Z15="Muy BajaModerado","Moderado",IF(Z15="Muy BajaMayor","Alto",IF(Z15="Muy BajaCatastrófico","Extremo","")))))))))))))))))))))))))</f>
        <v>Moderado</v>
      </c>
      <c r="AB15" s="97">
        <v>1</v>
      </c>
      <c r="AC15" s="9" t="s">
        <v>1271</v>
      </c>
      <c r="AD15" s="527" t="s">
        <v>1272</v>
      </c>
      <c r="AE15" s="9" t="s">
        <v>1273</v>
      </c>
      <c r="AF15" s="99" t="str">
        <f t="shared" si="0"/>
        <v>Probabilidad</v>
      </c>
      <c r="AG15" s="10" t="s">
        <v>221</v>
      </c>
      <c r="AH15" s="14">
        <f t="shared" si="1"/>
        <v>0.25</v>
      </c>
      <c r="AI15" s="10" t="s">
        <v>222</v>
      </c>
      <c r="AJ15" s="14">
        <f t="shared" si="2"/>
        <v>0.15</v>
      </c>
      <c r="AK15" s="101">
        <f t="shared" si="3"/>
        <v>0.4</v>
      </c>
      <c r="AL15" s="100">
        <f>IFERROR(IF(AF15="Probabilidad",(S15-(+S15*AK15)),IF(AF15="Impacto",S15,"")),"")</f>
        <v>0.24</v>
      </c>
      <c r="AM15" s="100">
        <f>IFERROR(IF(AF15="Impacto",(Y15-(+Y15*AK15)),IF(AF15="Probabilidad",Y15,"")),"")</f>
        <v>0.6</v>
      </c>
      <c r="AN15" s="335" t="s">
        <v>223</v>
      </c>
      <c r="AO15" s="335" t="s">
        <v>291</v>
      </c>
      <c r="AP15" s="335" t="s">
        <v>225</v>
      </c>
      <c r="AQ15" s="335" t="s">
        <v>226</v>
      </c>
      <c r="AR15" s="1030" t="s">
        <v>1274</v>
      </c>
      <c r="AS15" s="1050">
        <f>S15</f>
        <v>0.4</v>
      </c>
      <c r="AT15" s="1050">
        <f>IF(AL15="","",MIN(AL15:AL20))</f>
        <v>1.8662399999999996E-2</v>
      </c>
      <c r="AU15" s="1047" t="str">
        <f>IFERROR(IF(AT15="","",IF(AT15&lt;=0.2,"Muy Baja",IF(AT15&lt;=0.4,"Baja",IF(AT15&lt;=0.6,"Media",IF(AT15&lt;=0.8,"Alta","Muy Alta"))))),"")</f>
        <v>Muy Baja</v>
      </c>
      <c r="AV15" s="1050">
        <f>Y15</f>
        <v>0.6</v>
      </c>
      <c r="AW15" s="1050">
        <f>IF(AM15="","",MIN(AM15:AM20))</f>
        <v>0.6</v>
      </c>
      <c r="AX15" s="1047" t="str">
        <f>IFERROR(IF(AW15="","",IF(AW15&lt;=0.2,"Leve",IF(AW15&lt;=0.4,"Menor",IF(AW15&lt;=0.6,"Moderado",IF(AW15&lt;=0.8,"Mayor","Catastrófico"))))),"")</f>
        <v>Moderado</v>
      </c>
      <c r="AY15" s="1047" t="str">
        <f>AA15</f>
        <v>Moderado</v>
      </c>
      <c r="AZ15" s="1047" t="str">
        <f>IFERROR(IF(OR(AND(AU15="Muy Baja",AX15="Leve"),AND(AU15="Muy Baja",AX15="Menor"),AND(AU15="Baja",AX15="Leve")),"Bajo",IF(OR(AND(AU15="Muy baja",AX15="Moderado"),AND(AU15="Baja",AX15="Menor"),AND(AU15="Baja",AX15="Moderado"),AND(AU15="Media",AX15="Leve"),AND(AU15="Media",AX15="Menor"),AND(AU15="Media",AX15="Moderado"),AND(AU15="Alta",AX15="Leve"),AND(AU15="Alta",AX15="Menor")),"Moderado",IF(OR(AND(AU15="Muy Baja",AX15="Mayor"),AND(AU15="Baja",AX15="Mayor"),AND(AU15="Media",AX15="Mayor"),AND(AU15="Alta",AX15="Moderado"),AND(AU15="Alta",AX15="Mayor"),AND(AU15="Muy Alta",AX15="Leve"),AND(AU15="Muy Alta",AX15="Menor"),AND(AU15="Muy Alta",AX15="Moderado"),AND(AU15="Muy Alta",AX15="Mayor")),"Alto",IF(OR(AND(AU15="Muy Baja",AX15="Catastrófico"),AND(AU15="Baja",AX15="Catastrófico"),AND(AU15="Media",AX15="Catastrófico"),AND(AU15="Alta",AX15="Catastrófico"),AND(AU15="Muy Alta",AX15="Catastrófico")),"Extremo","")))),"")</f>
        <v>Moderado</v>
      </c>
      <c r="BA15" s="994" t="s">
        <v>228</v>
      </c>
      <c r="BB15" s="46" t="s">
        <v>345</v>
      </c>
      <c r="BC15" s="46" t="s">
        <v>346</v>
      </c>
      <c r="BD15" s="103">
        <f t="shared" si="4"/>
        <v>1</v>
      </c>
      <c r="BE15" s="9"/>
      <c r="BF15" s="9"/>
      <c r="BG15" s="9">
        <v>1</v>
      </c>
      <c r="BH15" s="9"/>
      <c r="BI15" s="46" t="s">
        <v>1275</v>
      </c>
      <c r="BJ15" s="46" t="s">
        <v>1276</v>
      </c>
      <c r="BK15" s="46"/>
      <c r="BL15" s="46"/>
      <c r="BM15" s="732"/>
      <c r="BN15" s="48"/>
      <c r="BO15" s="48"/>
      <c r="BP15" s="48"/>
      <c r="BQ15" s="104" t="str">
        <f t="shared" si="5"/>
        <v/>
      </c>
      <c r="BR15" s="128" t="str">
        <f t="shared" si="6"/>
        <v/>
      </c>
      <c r="BS15" s="710" t="s">
        <v>1271</v>
      </c>
      <c r="BT15" s="12" t="s">
        <v>3377</v>
      </c>
      <c r="BU15" s="997" t="s">
        <v>3374</v>
      </c>
      <c r="BV15" s="1000" t="s">
        <v>2813</v>
      </c>
      <c r="BW15" s="1000" t="s">
        <v>3374</v>
      </c>
      <c r="BX15" s="1003" t="s">
        <v>3374</v>
      </c>
      <c r="BY15" s="1003" t="s">
        <v>3351</v>
      </c>
      <c r="BZ15" s="1003"/>
    </row>
    <row r="16" spans="1:78" s="662" customFormat="1" ht="96" x14ac:dyDescent="0.2">
      <c r="A16" s="1409"/>
      <c r="B16" s="1409"/>
      <c r="C16" s="1610"/>
      <c r="D16" s="1151"/>
      <c r="E16" s="1025"/>
      <c r="F16" s="1028"/>
      <c r="G16" s="1016"/>
      <c r="H16" s="1031"/>
      <c r="I16" s="995"/>
      <c r="J16" s="1034"/>
      <c r="K16" s="1037"/>
      <c r="L16" s="1039"/>
      <c r="M16" s="1042"/>
      <c r="N16" s="1039"/>
      <c r="O16" s="1039"/>
      <c r="P16" s="1072"/>
      <c r="Q16" s="1078"/>
      <c r="R16" s="995"/>
      <c r="S16" s="1057"/>
      <c r="T16" s="995"/>
      <c r="U16" s="1057"/>
      <c r="V16" s="995"/>
      <c r="W16" s="1057"/>
      <c r="X16" s="1060"/>
      <c r="Y16" s="1057"/>
      <c r="Z16" s="1057"/>
      <c r="AA16" s="1048"/>
      <c r="AB16" s="150">
        <v>2</v>
      </c>
      <c r="AC16" s="149" t="s">
        <v>1277</v>
      </c>
      <c r="AD16" s="286" t="s">
        <v>277</v>
      </c>
      <c r="AE16" s="149" t="s">
        <v>1278</v>
      </c>
      <c r="AF16" s="145" t="str">
        <f t="shared" si="0"/>
        <v>Probabilidad</v>
      </c>
      <c r="AG16" s="232" t="s">
        <v>221</v>
      </c>
      <c r="AH16" s="146">
        <f t="shared" si="1"/>
        <v>0.25</v>
      </c>
      <c r="AI16" s="232" t="s">
        <v>222</v>
      </c>
      <c r="AJ16" s="146">
        <f t="shared" si="2"/>
        <v>0.15</v>
      </c>
      <c r="AK16" s="147">
        <f t="shared" si="3"/>
        <v>0.4</v>
      </c>
      <c r="AL16" s="152">
        <f>IFERROR(IF(AND(AF15="Probabilidad",AF16="Probabilidad"),(AL15-(+AL15*AK16)),IF(AF16="Probabilidad",(S15-(+S15*AK16)),IF(AF16="Impacto",AL15,""))),"")</f>
        <v>0.14399999999999999</v>
      </c>
      <c r="AM16" s="152">
        <f>IFERROR(IF(AND(AF15="Impacto",AF16="Impacto"),(AM15-(+AM15*AK16)),IF(AF16="Impacto",(Y15-(Y15*AK16)),IF(AF16="Probabilidad",AM15,""))),"")</f>
        <v>0.6</v>
      </c>
      <c r="AN16" s="51" t="s">
        <v>223</v>
      </c>
      <c r="AO16" s="51" t="s">
        <v>291</v>
      </c>
      <c r="AP16" s="51" t="s">
        <v>225</v>
      </c>
      <c r="AQ16" s="51" t="s">
        <v>226</v>
      </c>
      <c r="AR16" s="1031"/>
      <c r="AS16" s="1051"/>
      <c r="AT16" s="1051"/>
      <c r="AU16" s="1048"/>
      <c r="AV16" s="1051"/>
      <c r="AW16" s="1051"/>
      <c r="AX16" s="1048"/>
      <c r="AY16" s="1048"/>
      <c r="AZ16" s="1048"/>
      <c r="BA16" s="995"/>
      <c r="BB16" s="130" t="s">
        <v>1279</v>
      </c>
      <c r="BC16" s="130" t="s">
        <v>1280</v>
      </c>
      <c r="BD16" s="173">
        <f t="shared" si="4"/>
        <v>6</v>
      </c>
      <c r="BE16" s="149">
        <v>1</v>
      </c>
      <c r="BF16" s="149">
        <v>2</v>
      </c>
      <c r="BG16" s="149">
        <v>1</v>
      </c>
      <c r="BH16" s="149">
        <v>2</v>
      </c>
      <c r="BI16" s="235" t="s">
        <v>1275</v>
      </c>
      <c r="BJ16" s="235" t="s">
        <v>1276</v>
      </c>
      <c r="BK16" s="789" t="s">
        <v>3375</v>
      </c>
      <c r="BL16" s="789" t="s">
        <v>3376</v>
      </c>
      <c r="BM16" s="823">
        <v>1</v>
      </c>
      <c r="BN16" s="791">
        <v>2</v>
      </c>
      <c r="BO16" s="791"/>
      <c r="BP16" s="791"/>
      <c r="BQ16" s="156">
        <f t="shared" si="5"/>
        <v>3</v>
      </c>
      <c r="BR16" s="157">
        <f t="shared" si="6"/>
        <v>0.5</v>
      </c>
      <c r="BS16" s="304" t="s">
        <v>1277</v>
      </c>
      <c r="BT16" s="149" t="s">
        <v>3378</v>
      </c>
      <c r="BU16" s="998"/>
      <c r="BV16" s="1001"/>
      <c r="BW16" s="1001"/>
      <c r="BX16" s="1004"/>
      <c r="BY16" s="1004"/>
      <c r="BZ16" s="1004"/>
    </row>
    <row r="17" spans="1:78" s="662" customFormat="1" ht="96" x14ac:dyDescent="0.2">
      <c r="A17" s="1409"/>
      <c r="B17" s="1409"/>
      <c r="C17" s="1610"/>
      <c r="D17" s="1151"/>
      <c r="E17" s="1025"/>
      <c r="F17" s="1028"/>
      <c r="G17" s="1016"/>
      <c r="H17" s="1031"/>
      <c r="I17" s="995"/>
      <c r="J17" s="1034"/>
      <c r="K17" s="1037"/>
      <c r="L17" s="1039"/>
      <c r="M17" s="1042"/>
      <c r="N17" s="1039"/>
      <c r="O17" s="1039"/>
      <c r="P17" s="1072"/>
      <c r="Q17" s="1078"/>
      <c r="R17" s="995"/>
      <c r="S17" s="1057"/>
      <c r="T17" s="995"/>
      <c r="U17" s="1057"/>
      <c r="V17" s="995"/>
      <c r="W17" s="1057"/>
      <c r="X17" s="1060"/>
      <c r="Y17" s="1057"/>
      <c r="Z17" s="1057"/>
      <c r="AA17" s="1048"/>
      <c r="AB17" s="150">
        <v>3</v>
      </c>
      <c r="AC17" s="149" t="s">
        <v>1281</v>
      </c>
      <c r="AD17" s="286" t="s">
        <v>277</v>
      </c>
      <c r="AE17" s="149" t="s">
        <v>1278</v>
      </c>
      <c r="AF17" s="145" t="str">
        <f t="shared" si="0"/>
        <v>Probabilidad</v>
      </c>
      <c r="AG17" s="232" t="s">
        <v>221</v>
      </c>
      <c r="AH17" s="146">
        <f t="shared" si="1"/>
        <v>0.25</v>
      </c>
      <c r="AI17" s="232" t="s">
        <v>222</v>
      </c>
      <c r="AJ17" s="146">
        <f t="shared" si="2"/>
        <v>0.15</v>
      </c>
      <c r="AK17" s="147">
        <f t="shared" si="3"/>
        <v>0.4</v>
      </c>
      <c r="AL17" s="152">
        <f>IFERROR(IF(AND(AF16="Probabilidad",AF17="Probabilidad"),(AL16-(+AL16*AK17)),IF(AND(AF16="Impacto",AF17="Probabilidad"),(AL15-(+AL15*AK17)),IF(AF17="Impacto",AL16,""))),"")</f>
        <v>8.6399999999999991E-2</v>
      </c>
      <c r="AM17" s="152">
        <f>IFERROR(IF(AND(AF16="Impacto",AF17="Impacto"),(AM16-(+AM16*AK17)),IF(AND(AF16="Probabilidad",AF17="Impacto"),(AM15-(+AM15*AK17)),IF(AF17="Probabilidad",AM16,""))),"")</f>
        <v>0.6</v>
      </c>
      <c r="AN17" s="153" t="s">
        <v>223</v>
      </c>
      <c r="AO17" s="153" t="s">
        <v>291</v>
      </c>
      <c r="AP17" s="153" t="s">
        <v>225</v>
      </c>
      <c r="AQ17" s="153" t="s">
        <v>226</v>
      </c>
      <c r="AR17" s="1031"/>
      <c r="AS17" s="1051"/>
      <c r="AT17" s="1051"/>
      <c r="AU17" s="1048"/>
      <c r="AV17" s="1051"/>
      <c r="AW17" s="1051"/>
      <c r="AX17" s="1048"/>
      <c r="AY17" s="1048"/>
      <c r="AZ17" s="1048"/>
      <c r="BA17" s="995"/>
      <c r="BB17" s="130"/>
      <c r="BC17" s="130"/>
      <c r="BD17" s="173" t="str">
        <f t="shared" si="4"/>
        <v/>
      </c>
      <c r="BE17" s="149"/>
      <c r="BF17" s="149"/>
      <c r="BG17" s="149"/>
      <c r="BH17" s="149"/>
      <c r="BI17" s="130"/>
      <c r="BJ17" s="130"/>
      <c r="BK17" s="130"/>
      <c r="BL17" s="130"/>
      <c r="BM17" s="155"/>
      <c r="BN17" s="155"/>
      <c r="BO17" s="155"/>
      <c r="BP17" s="155"/>
      <c r="BQ17" s="156" t="str">
        <f t="shared" si="5"/>
        <v/>
      </c>
      <c r="BR17" s="157" t="str">
        <f t="shared" si="6"/>
        <v/>
      </c>
      <c r="BS17" s="304" t="s">
        <v>1281</v>
      </c>
      <c r="BT17" s="149" t="s">
        <v>3379</v>
      </c>
      <c r="BU17" s="998"/>
      <c r="BV17" s="1001"/>
      <c r="BW17" s="1001"/>
      <c r="BX17" s="1004"/>
      <c r="BY17" s="1004"/>
      <c r="BZ17" s="1004"/>
    </row>
    <row r="18" spans="1:78" s="662" customFormat="1" ht="96" x14ac:dyDescent="0.2">
      <c r="A18" s="1409"/>
      <c r="B18" s="1409"/>
      <c r="C18" s="1610"/>
      <c r="D18" s="1151"/>
      <c r="E18" s="1025"/>
      <c r="F18" s="1028"/>
      <c r="G18" s="1016"/>
      <c r="H18" s="1031"/>
      <c r="I18" s="995"/>
      <c r="J18" s="1034"/>
      <c r="K18" s="1037"/>
      <c r="L18" s="1039"/>
      <c r="M18" s="1042"/>
      <c r="N18" s="1039"/>
      <c r="O18" s="1039"/>
      <c r="P18" s="1072"/>
      <c r="Q18" s="1078"/>
      <c r="R18" s="995"/>
      <c r="S18" s="1057"/>
      <c r="T18" s="995"/>
      <c r="U18" s="1057"/>
      <c r="V18" s="995"/>
      <c r="W18" s="1057"/>
      <c r="X18" s="1060"/>
      <c r="Y18" s="1057"/>
      <c r="Z18" s="1057"/>
      <c r="AA18" s="1048"/>
      <c r="AB18" s="150">
        <v>4</v>
      </c>
      <c r="AC18" s="149" t="s">
        <v>1282</v>
      </c>
      <c r="AD18" s="286" t="s">
        <v>277</v>
      </c>
      <c r="AE18" s="149" t="s">
        <v>1283</v>
      </c>
      <c r="AF18" s="145" t="str">
        <f t="shared" si="0"/>
        <v>Probabilidad</v>
      </c>
      <c r="AG18" s="232" t="s">
        <v>221</v>
      </c>
      <c r="AH18" s="146">
        <f t="shared" si="1"/>
        <v>0.25</v>
      </c>
      <c r="AI18" s="232" t="s">
        <v>222</v>
      </c>
      <c r="AJ18" s="146">
        <f t="shared" si="2"/>
        <v>0.15</v>
      </c>
      <c r="AK18" s="147">
        <f t="shared" si="3"/>
        <v>0.4</v>
      </c>
      <c r="AL18" s="152">
        <f>IFERROR(IF(AND(AF17="Probabilidad",AF18="Probabilidad"),(AL17-(+AL17*AK18)),IF(AND(AF17="Impacto",AF18="Probabilidad"),(AL16-(+AL16*AK18)),IF(AF18="Impacto",AL17,""))),"")</f>
        <v>5.183999999999999E-2</v>
      </c>
      <c r="AM18" s="152">
        <f>IFERROR(IF(AND(AF17="Impacto",AF18="Impacto"),(AM17-(+AM17*AK18)),IF(AND(AF17="Probabilidad",AF18="Impacto"),(AM16-(+AM16*AK18)),IF(AF18="Probabilidad",AM17,""))),"")</f>
        <v>0.6</v>
      </c>
      <c r="AN18" s="153" t="s">
        <v>223</v>
      </c>
      <c r="AO18" s="153" t="s">
        <v>291</v>
      </c>
      <c r="AP18" s="153" t="s">
        <v>225</v>
      </c>
      <c r="AQ18" s="153" t="s">
        <v>226</v>
      </c>
      <c r="AR18" s="1031"/>
      <c r="AS18" s="1051"/>
      <c r="AT18" s="1051"/>
      <c r="AU18" s="1048"/>
      <c r="AV18" s="1051"/>
      <c r="AW18" s="1051"/>
      <c r="AX18" s="1048"/>
      <c r="AY18" s="1048"/>
      <c r="AZ18" s="1048"/>
      <c r="BA18" s="995"/>
      <c r="BB18" s="130"/>
      <c r="BC18" s="130"/>
      <c r="BD18" s="173" t="str">
        <f t="shared" si="4"/>
        <v/>
      </c>
      <c r="BE18" s="149"/>
      <c r="BF18" s="149"/>
      <c r="BG18" s="149"/>
      <c r="BH18" s="149"/>
      <c r="BI18" s="130"/>
      <c r="BJ18" s="130"/>
      <c r="BK18" s="130"/>
      <c r="BL18" s="130"/>
      <c r="BM18" s="155"/>
      <c r="BN18" s="155"/>
      <c r="BO18" s="155"/>
      <c r="BP18" s="155"/>
      <c r="BQ18" s="156" t="str">
        <f t="shared" si="5"/>
        <v/>
      </c>
      <c r="BR18" s="157" t="str">
        <f t="shared" si="6"/>
        <v/>
      </c>
      <c r="BS18" s="304" t="s">
        <v>1282</v>
      </c>
      <c r="BT18" s="149" t="s">
        <v>3380</v>
      </c>
      <c r="BU18" s="998"/>
      <c r="BV18" s="1001"/>
      <c r="BW18" s="1001"/>
      <c r="BX18" s="1004"/>
      <c r="BY18" s="1004"/>
      <c r="BZ18" s="1004"/>
    </row>
    <row r="19" spans="1:78" s="662" customFormat="1" ht="96" x14ac:dyDescent="0.2">
      <c r="A19" s="1409"/>
      <c r="B19" s="1409"/>
      <c r="C19" s="1610"/>
      <c r="D19" s="1151"/>
      <c r="E19" s="1025"/>
      <c r="F19" s="1028"/>
      <c r="G19" s="1016"/>
      <c r="H19" s="1031"/>
      <c r="I19" s="995"/>
      <c r="J19" s="1034"/>
      <c r="K19" s="1037"/>
      <c r="L19" s="1039"/>
      <c r="M19" s="1042"/>
      <c r="N19" s="1039"/>
      <c r="O19" s="1039"/>
      <c r="P19" s="1072"/>
      <c r="Q19" s="1078"/>
      <c r="R19" s="995"/>
      <c r="S19" s="1057"/>
      <c r="T19" s="995"/>
      <c r="U19" s="1057"/>
      <c r="V19" s="995"/>
      <c r="W19" s="1057"/>
      <c r="X19" s="1060"/>
      <c r="Y19" s="1057"/>
      <c r="Z19" s="1057"/>
      <c r="AA19" s="1048"/>
      <c r="AB19" s="150">
        <v>5</v>
      </c>
      <c r="AC19" s="149" t="s">
        <v>1284</v>
      </c>
      <c r="AD19" s="639" t="s">
        <v>277</v>
      </c>
      <c r="AE19" s="149" t="s">
        <v>1283</v>
      </c>
      <c r="AF19" s="145" t="str">
        <f t="shared" si="0"/>
        <v>Probabilidad</v>
      </c>
      <c r="AG19" s="232" t="s">
        <v>221</v>
      </c>
      <c r="AH19" s="146">
        <f t="shared" si="1"/>
        <v>0.25</v>
      </c>
      <c r="AI19" s="232" t="s">
        <v>222</v>
      </c>
      <c r="AJ19" s="146">
        <f t="shared" si="2"/>
        <v>0.15</v>
      </c>
      <c r="AK19" s="147">
        <f t="shared" si="3"/>
        <v>0.4</v>
      </c>
      <c r="AL19" s="152">
        <f>IFERROR(IF(AND(AF18="Probabilidad",AF19="Probabilidad"),(AL18-(+AL18*AK19)),IF(AND(AF18="Impacto",AF19="Probabilidad"),(AL17-(+AL17*AK19)),IF(AF19="Impacto",AL18,""))),"")</f>
        <v>3.1103999999999993E-2</v>
      </c>
      <c r="AM19" s="152">
        <f>IFERROR(IF(AND(AF18="Impacto",AF19="Impacto"),(AM18-(+AM18*AK19)),IF(AND(AF18="Probabilidad",AF19="Impacto"),(AM17-(+AM17*AK19)),IF(AF19="Probabilidad",AM18,""))),"")</f>
        <v>0.6</v>
      </c>
      <c r="AN19" s="153" t="s">
        <v>223</v>
      </c>
      <c r="AO19" s="153" t="s">
        <v>291</v>
      </c>
      <c r="AP19" s="153" t="s">
        <v>225</v>
      </c>
      <c r="AQ19" s="153" t="s">
        <v>226</v>
      </c>
      <c r="AR19" s="1031"/>
      <c r="AS19" s="1051"/>
      <c r="AT19" s="1051"/>
      <c r="AU19" s="1048"/>
      <c r="AV19" s="1051"/>
      <c r="AW19" s="1051"/>
      <c r="AX19" s="1048"/>
      <c r="AY19" s="1048"/>
      <c r="AZ19" s="1048"/>
      <c r="BA19" s="995"/>
      <c r="BB19" s="130"/>
      <c r="BC19" s="130"/>
      <c r="BD19" s="173" t="str">
        <f t="shared" si="4"/>
        <v/>
      </c>
      <c r="BE19" s="149"/>
      <c r="BF19" s="149"/>
      <c r="BG19" s="149"/>
      <c r="BH19" s="149"/>
      <c r="BI19" s="130"/>
      <c r="BJ19" s="130"/>
      <c r="BK19" s="130"/>
      <c r="BL19" s="130"/>
      <c r="BM19" s="155"/>
      <c r="BN19" s="155"/>
      <c r="BO19" s="155"/>
      <c r="BP19" s="155"/>
      <c r="BQ19" s="156" t="str">
        <f t="shared" si="5"/>
        <v/>
      </c>
      <c r="BR19" s="157" t="str">
        <f t="shared" si="6"/>
        <v/>
      </c>
      <c r="BS19" s="304" t="s">
        <v>1284</v>
      </c>
      <c r="BT19" s="149" t="s">
        <v>3381</v>
      </c>
      <c r="BU19" s="998"/>
      <c r="BV19" s="1001"/>
      <c r="BW19" s="1001"/>
      <c r="BX19" s="1004"/>
      <c r="BY19" s="1004"/>
      <c r="BZ19" s="1004"/>
    </row>
    <row r="20" spans="1:78" s="662" customFormat="1" ht="97" thickBot="1" x14ac:dyDescent="0.25">
      <c r="A20" s="1409"/>
      <c r="B20" s="1409"/>
      <c r="C20" s="1610"/>
      <c r="D20" s="1152"/>
      <c r="E20" s="1026"/>
      <c r="F20" s="1029"/>
      <c r="G20" s="1017"/>
      <c r="H20" s="1032"/>
      <c r="I20" s="996"/>
      <c r="J20" s="1035"/>
      <c r="K20" s="1038"/>
      <c r="L20" s="1040"/>
      <c r="M20" s="1043"/>
      <c r="N20" s="1040"/>
      <c r="O20" s="1040"/>
      <c r="P20" s="1073"/>
      <c r="Q20" s="1079"/>
      <c r="R20" s="996"/>
      <c r="S20" s="1058"/>
      <c r="T20" s="996"/>
      <c r="U20" s="1058"/>
      <c r="V20" s="996"/>
      <c r="W20" s="1058"/>
      <c r="X20" s="1061"/>
      <c r="Y20" s="1058"/>
      <c r="Z20" s="1058"/>
      <c r="AA20" s="1049"/>
      <c r="AB20" s="162">
        <v>6</v>
      </c>
      <c r="AC20" s="531" t="s">
        <v>1285</v>
      </c>
      <c r="AD20" s="538" t="s">
        <v>277</v>
      </c>
      <c r="AE20" s="531" t="s">
        <v>1283</v>
      </c>
      <c r="AF20" s="175" t="str">
        <f t="shared" si="0"/>
        <v>Probabilidad</v>
      </c>
      <c r="AG20" s="637" t="s">
        <v>221</v>
      </c>
      <c r="AH20" s="161">
        <f t="shared" si="1"/>
        <v>0.25</v>
      </c>
      <c r="AI20" s="637" t="s">
        <v>222</v>
      </c>
      <c r="AJ20" s="161">
        <f t="shared" si="2"/>
        <v>0.15</v>
      </c>
      <c r="AK20" s="164">
        <f t="shared" si="3"/>
        <v>0.4</v>
      </c>
      <c r="AL20" s="220">
        <f>IFERROR(IF(AND(AF19="Probabilidad",AF20="Probabilidad"),(AL19-(+AL19*AK20)),IF(AND(AF19="Impacto",AF20="Probabilidad"),(AL18-(+AL18*AK20)),IF(AF20="Impacto",AL19,""))),"")</f>
        <v>1.8662399999999996E-2</v>
      </c>
      <c r="AM20" s="220">
        <f>IFERROR(IF(AND(AF19="Impacto",AF20="Impacto"),(AM19-(+AM19*AK20)),IF(AND(AF19="Probabilidad",AF20="Impacto"),(AM18-(+AM18*AK20)),IF(AF20="Probabilidad",AM19,""))),"")</f>
        <v>0.6</v>
      </c>
      <c r="AN20" s="221" t="s">
        <v>223</v>
      </c>
      <c r="AO20" s="221" t="s">
        <v>291</v>
      </c>
      <c r="AP20" s="221" t="s">
        <v>225</v>
      </c>
      <c r="AQ20" s="221" t="s">
        <v>226</v>
      </c>
      <c r="AR20" s="1032"/>
      <c r="AS20" s="1052"/>
      <c r="AT20" s="1052"/>
      <c r="AU20" s="1049"/>
      <c r="AV20" s="1052"/>
      <c r="AW20" s="1052"/>
      <c r="AX20" s="1049"/>
      <c r="AY20" s="1049"/>
      <c r="AZ20" s="1049"/>
      <c r="BA20" s="996"/>
      <c r="BB20" s="167"/>
      <c r="BC20" s="167"/>
      <c r="BD20" s="176" t="str">
        <f t="shared" si="4"/>
        <v/>
      </c>
      <c r="BE20" s="160"/>
      <c r="BF20" s="160"/>
      <c r="BG20" s="160"/>
      <c r="BH20" s="160"/>
      <c r="BI20" s="167"/>
      <c r="BJ20" s="167"/>
      <c r="BK20" s="167"/>
      <c r="BL20" s="167"/>
      <c r="BM20" s="168"/>
      <c r="BN20" s="168"/>
      <c r="BO20" s="168"/>
      <c r="BP20" s="168"/>
      <c r="BQ20" s="169" t="str">
        <f t="shared" si="5"/>
        <v/>
      </c>
      <c r="BR20" s="170" t="str">
        <f t="shared" si="6"/>
        <v/>
      </c>
      <c r="BS20" s="711" t="s">
        <v>1285</v>
      </c>
      <c r="BT20" s="160" t="s">
        <v>3382</v>
      </c>
      <c r="BU20" s="999"/>
      <c r="BV20" s="1002"/>
      <c r="BW20" s="1002"/>
      <c r="BX20" s="1005"/>
      <c r="BY20" s="1005"/>
      <c r="BZ20" s="1005"/>
    </row>
    <row r="21" spans="1:78" s="662" customFormat="1" ht="96" x14ac:dyDescent="0.2">
      <c r="A21" s="1409"/>
      <c r="B21" s="1409"/>
      <c r="C21" s="1610"/>
      <c r="D21" s="1150" t="s">
        <v>1259</v>
      </c>
      <c r="E21" s="1024" t="s">
        <v>284</v>
      </c>
      <c r="F21" s="1027">
        <v>3</v>
      </c>
      <c r="G21" s="1015" t="s">
        <v>336</v>
      </c>
      <c r="H21" s="1030"/>
      <c r="I21" s="994"/>
      <c r="J21" s="1033" t="s">
        <v>1286</v>
      </c>
      <c r="K21" s="1036" t="s">
        <v>313</v>
      </c>
      <c r="L21" s="1000" t="s">
        <v>214</v>
      </c>
      <c r="M21" s="1041" t="s">
        <v>1287</v>
      </c>
      <c r="N21" s="1000"/>
      <c r="O21" s="1000"/>
      <c r="P21" s="1063"/>
      <c r="Q21" s="1077"/>
      <c r="R21" s="994" t="s">
        <v>217</v>
      </c>
      <c r="S21" s="1056">
        <f>IF(R21="Muy Alta",100%,IF(R21="Alta",80%,IF(R21="Media",60%,IF(R21="Baja",40%,IF(R21="Muy Baja",20%,"")))))</f>
        <v>0.6</v>
      </c>
      <c r="T21" s="994" t="s">
        <v>251</v>
      </c>
      <c r="U21" s="1056">
        <f>IF(T21="Catastrófico",100%,IF(T21="Mayor",80%,IF(T21="Moderado",60%,IF(T21="Menor",40%,IF(T21="Leve",20%,"")))))</f>
        <v>0.4</v>
      </c>
      <c r="V21" s="994" t="s">
        <v>251</v>
      </c>
      <c r="W21" s="1056">
        <f>IF(V21="Catastrófico",100%,IF(V21="Mayor",80%,IF(V21="Moderado",60%,IF(V21="Menor",40%,IF(V21="Leve",20%,"")))))</f>
        <v>0.4</v>
      </c>
      <c r="X21" s="1059" t="str">
        <f>IF(Y21=100%,"Catastrófico",IF(Y21=80%,"Mayor",IF(Y21=60%,"Moderado",IF(Y21=40%,"Menor",IF(Y21=20%,"Leve","")))))</f>
        <v>Menor</v>
      </c>
      <c r="Y21" s="1056">
        <f>IF(AND(U21="",W21=""),"",MAX(U21,W21))</f>
        <v>0.4</v>
      </c>
      <c r="Z21" s="1056" t="str">
        <f>CONCATENATE(R21,X21)</f>
        <v>MediaMenor</v>
      </c>
      <c r="AA21" s="1047" t="str">
        <f>IF(Z21="Muy AltaLeve","Alto",IF(Z21="Muy AltaMenor","Alto",IF(Z21="Muy AltaModerado","Alto",IF(Z21="Muy AltaMayor","Alto",IF(Z21="Muy AltaCatastrófico","Extremo",IF(Z21="AltaLeve","Moderado",IF(Z21="AltaMenor","Moderado",IF(Z21="AltaModerado","Alto",IF(Z21="AltaMayor","Alto",IF(Z21="AltaCatastrófico","Extremo",IF(Z21="MediaLeve","Moderado",IF(Z21="MediaMenor","Moderado",IF(Z21="MediaModerado","Moderado",IF(Z21="MediaMayor","Alto",IF(Z21="MediaCatastrófico","Extremo",IF(Z21="BajaLeve","Bajo",IF(Z21="BajaMenor","Moderado",IF(Z21="BajaModerado","Moderado",IF(Z21="BajaMayor","Alto",IF(Z21="BajaCatastrófico","Extremo",IF(Z21="Muy BajaLeve","Bajo",IF(Z21="Muy BajaMenor","Bajo",IF(Z21="Muy BajaModerado","Moderado",IF(Z21="Muy BajaMayor","Alto",IF(Z21="Muy BajaCatastrófico","Extremo","")))))))))))))))))))))))))</f>
        <v>Moderado</v>
      </c>
      <c r="AB21" s="97">
        <v>1</v>
      </c>
      <c r="AC21" s="9" t="s">
        <v>341</v>
      </c>
      <c r="AD21" s="286" t="s">
        <v>271</v>
      </c>
      <c r="AE21" s="9" t="s">
        <v>343</v>
      </c>
      <c r="AF21" s="99" t="str">
        <f t="shared" si="0"/>
        <v>Probabilidad</v>
      </c>
      <c r="AG21" s="10" t="s">
        <v>221</v>
      </c>
      <c r="AH21" s="14">
        <f t="shared" si="1"/>
        <v>0.25</v>
      </c>
      <c r="AI21" s="10" t="s">
        <v>222</v>
      </c>
      <c r="AJ21" s="14">
        <f t="shared" si="2"/>
        <v>0.15</v>
      </c>
      <c r="AK21" s="101">
        <f t="shared" si="3"/>
        <v>0.4</v>
      </c>
      <c r="AL21" s="100">
        <f>IFERROR(IF(AF21="Probabilidad",(S21-(+S21*AK21)),IF(AF21="Impacto",S21,"")),"")</f>
        <v>0.36</v>
      </c>
      <c r="AM21" s="100">
        <f>IFERROR(IF(AF21="Impacto",(Y21-(+Y21*AK21)),IF(AF21="Probabilidad",Y21,"")),"")</f>
        <v>0.4</v>
      </c>
      <c r="AN21" s="335" t="s">
        <v>223</v>
      </c>
      <c r="AO21" s="335" t="s">
        <v>291</v>
      </c>
      <c r="AP21" s="335" t="s">
        <v>225</v>
      </c>
      <c r="AQ21" s="335" t="s">
        <v>226</v>
      </c>
      <c r="AR21" s="1030" t="s">
        <v>1288</v>
      </c>
      <c r="AS21" s="1050">
        <f>S21</f>
        <v>0.6</v>
      </c>
      <c r="AT21" s="1050">
        <f>IF(AL21="","",MIN(AL21:AL26))</f>
        <v>0.12959999999999999</v>
      </c>
      <c r="AU21" s="1047" t="str">
        <f>IFERROR(IF(AT21="","",IF(AT21&lt;=0.2,"Muy Baja",IF(AT21&lt;=0.4,"Baja",IF(AT21&lt;=0.6,"Media",IF(AT21&lt;=0.8,"Alta","Muy Alta"))))),"")</f>
        <v>Muy Baja</v>
      </c>
      <c r="AV21" s="1050">
        <f>Y21</f>
        <v>0.4</v>
      </c>
      <c r="AW21" s="1050">
        <f>IF(AM21="","",MIN(AM21:AM26))</f>
        <v>0.30000000000000004</v>
      </c>
      <c r="AX21" s="1047" t="str">
        <f>IFERROR(IF(AW21="","",IF(AW21&lt;=0.2,"Leve",IF(AW21&lt;=0.4,"Menor",IF(AW21&lt;=0.6,"Moderado",IF(AW21&lt;=0.8,"Mayor","Catastrófico"))))),"")</f>
        <v>Menor</v>
      </c>
      <c r="AY21" s="1047" t="str">
        <f>AA21</f>
        <v>Moderado</v>
      </c>
      <c r="AZ21" s="1047" t="str">
        <f>IFERROR(IF(OR(AND(AU21="Muy Baja",AX21="Leve"),AND(AU21="Muy Baja",AX21="Menor"),AND(AU21="Baja",AX21="Leve")),"Bajo",IF(OR(AND(AU21="Muy baja",AX21="Moderado"),AND(AU21="Baja",AX21="Menor"),AND(AU21="Baja",AX21="Moderado"),AND(AU21="Media",AX21="Leve"),AND(AU21="Media",AX21="Menor"),AND(AU21="Media",AX21="Moderado"),AND(AU21="Alta",AX21="Leve"),AND(AU21="Alta",AX21="Menor")),"Moderado",IF(OR(AND(AU21="Muy Baja",AX21="Mayor"),AND(AU21="Baja",AX21="Mayor"),AND(AU21="Media",AX21="Mayor"),AND(AU21="Alta",AX21="Moderado"),AND(AU21="Alta",AX21="Mayor"),AND(AU21="Muy Alta",AX21="Leve"),AND(AU21="Muy Alta",AX21="Menor"),AND(AU21="Muy Alta",AX21="Moderado"),AND(AU21="Muy Alta",AX21="Mayor")),"Alto",IF(OR(AND(AU21="Muy Baja",AX21="Catastrófico"),AND(AU21="Baja",AX21="Catastrófico"),AND(AU21="Media",AX21="Catastrófico"),AND(AU21="Alta",AX21="Catastrófico"),AND(AU21="Muy Alta",AX21="Catastrófico")),"Extremo","")))),"")</f>
        <v>Bajo</v>
      </c>
      <c r="BA21" s="994" t="s">
        <v>255</v>
      </c>
      <c r="BB21" s="46"/>
      <c r="BC21" s="46"/>
      <c r="BD21" s="103" t="str">
        <f t="shared" si="4"/>
        <v/>
      </c>
      <c r="BE21" s="9"/>
      <c r="BF21" s="9"/>
      <c r="BG21" s="9"/>
      <c r="BH21" s="9"/>
      <c r="BI21" s="46"/>
      <c r="BJ21" s="46"/>
      <c r="BK21" s="46"/>
      <c r="BL21" s="46"/>
      <c r="BM21" s="48"/>
      <c r="BN21" s="48"/>
      <c r="BO21" s="48"/>
      <c r="BP21" s="48"/>
      <c r="BQ21" s="104" t="str">
        <f t="shared" si="5"/>
        <v/>
      </c>
      <c r="BR21" s="128" t="str">
        <f t="shared" si="6"/>
        <v/>
      </c>
      <c r="BS21" s="710" t="s">
        <v>341</v>
      </c>
      <c r="BT21" s="12" t="s">
        <v>3383</v>
      </c>
      <c r="BU21" s="997" t="s">
        <v>3374</v>
      </c>
      <c r="BV21" s="1000" t="s">
        <v>2813</v>
      </c>
      <c r="BW21" s="1000" t="s">
        <v>3374</v>
      </c>
      <c r="BX21" s="1003" t="s">
        <v>3374</v>
      </c>
      <c r="BY21" s="1003" t="s">
        <v>3351</v>
      </c>
      <c r="BZ21" s="1003"/>
    </row>
    <row r="22" spans="1:78" s="662" customFormat="1" ht="96" x14ac:dyDescent="0.2">
      <c r="A22" s="1409"/>
      <c r="B22" s="1409"/>
      <c r="C22" s="1610"/>
      <c r="D22" s="1151"/>
      <c r="E22" s="1025"/>
      <c r="F22" s="1028"/>
      <c r="G22" s="1016"/>
      <c r="H22" s="1031"/>
      <c r="I22" s="995"/>
      <c r="J22" s="1034"/>
      <c r="K22" s="1037"/>
      <c r="L22" s="1039"/>
      <c r="M22" s="1042"/>
      <c r="N22" s="1039"/>
      <c r="O22" s="1039"/>
      <c r="P22" s="1072"/>
      <c r="Q22" s="1078"/>
      <c r="R22" s="995"/>
      <c r="S22" s="1057"/>
      <c r="T22" s="995"/>
      <c r="U22" s="1057"/>
      <c r="V22" s="995"/>
      <c r="W22" s="1057"/>
      <c r="X22" s="1060"/>
      <c r="Y22" s="1057"/>
      <c r="Z22" s="1057"/>
      <c r="AA22" s="1048"/>
      <c r="AB22" s="150">
        <v>2</v>
      </c>
      <c r="AC22" s="149" t="s">
        <v>348</v>
      </c>
      <c r="AD22" s="286" t="s">
        <v>271</v>
      </c>
      <c r="AE22" s="149" t="s">
        <v>349</v>
      </c>
      <c r="AF22" s="145" t="str">
        <f t="shared" si="0"/>
        <v>Probabilidad</v>
      </c>
      <c r="AG22" s="151" t="s">
        <v>221</v>
      </c>
      <c r="AH22" s="146">
        <f t="shared" si="1"/>
        <v>0.25</v>
      </c>
      <c r="AI22" s="232" t="s">
        <v>222</v>
      </c>
      <c r="AJ22" s="146">
        <f t="shared" si="2"/>
        <v>0.15</v>
      </c>
      <c r="AK22" s="147">
        <f t="shared" si="3"/>
        <v>0.4</v>
      </c>
      <c r="AL22" s="152">
        <f>IFERROR(IF(AND(AF21="Probabilidad",AF22="Probabilidad"),(AL21-(+AL21*AK22)),IF(AF22="Probabilidad",(S21-(+S21*AK22)),IF(AF22="Impacto",AL21,""))),"")</f>
        <v>0.216</v>
      </c>
      <c r="AM22" s="152">
        <f>IFERROR(IF(AND(AF21="Impacto",AF22="Impacto"),(AM21-(+AM21*AK22)),IF(AF22="Impacto",(Y21-(Y21*AK22)),IF(AF22="Probabilidad",AM21,""))),"")</f>
        <v>0.4</v>
      </c>
      <c r="AN22" s="153" t="s">
        <v>223</v>
      </c>
      <c r="AO22" s="153" t="s">
        <v>291</v>
      </c>
      <c r="AP22" s="153" t="s">
        <v>225</v>
      </c>
      <c r="AQ22" s="153" t="s">
        <v>226</v>
      </c>
      <c r="AR22" s="1031"/>
      <c r="AS22" s="1051"/>
      <c r="AT22" s="1051"/>
      <c r="AU22" s="1048"/>
      <c r="AV22" s="1051"/>
      <c r="AW22" s="1051"/>
      <c r="AX22" s="1048"/>
      <c r="AY22" s="1048"/>
      <c r="AZ22" s="1048"/>
      <c r="BA22" s="995"/>
      <c r="BB22" s="130"/>
      <c r="BC22" s="130"/>
      <c r="BD22" s="173" t="str">
        <f t="shared" si="4"/>
        <v/>
      </c>
      <c r="BE22" s="149"/>
      <c r="BF22" s="149"/>
      <c r="BG22" s="149"/>
      <c r="BH22" s="149"/>
      <c r="BI22" s="130"/>
      <c r="BJ22" s="130"/>
      <c r="BK22" s="130"/>
      <c r="BL22" s="130"/>
      <c r="BM22" s="155"/>
      <c r="BN22" s="155"/>
      <c r="BO22" s="155"/>
      <c r="BP22" s="155"/>
      <c r="BQ22" s="156" t="str">
        <f t="shared" si="5"/>
        <v/>
      </c>
      <c r="BR22" s="157" t="str">
        <f t="shared" si="6"/>
        <v/>
      </c>
      <c r="BS22" s="304" t="s">
        <v>348</v>
      </c>
      <c r="BT22" s="149" t="s">
        <v>3363</v>
      </c>
      <c r="BU22" s="998"/>
      <c r="BV22" s="1001"/>
      <c r="BW22" s="1001"/>
      <c r="BX22" s="1004"/>
      <c r="BY22" s="1004"/>
      <c r="BZ22" s="1004"/>
    </row>
    <row r="23" spans="1:78" s="662" customFormat="1" ht="96" x14ac:dyDescent="0.2">
      <c r="A23" s="1409"/>
      <c r="B23" s="1409"/>
      <c r="C23" s="1610"/>
      <c r="D23" s="1151"/>
      <c r="E23" s="1025"/>
      <c r="F23" s="1028"/>
      <c r="G23" s="1016"/>
      <c r="H23" s="1031"/>
      <c r="I23" s="995"/>
      <c r="J23" s="1034"/>
      <c r="K23" s="1037"/>
      <c r="L23" s="1039"/>
      <c r="M23" s="1042"/>
      <c r="N23" s="1039"/>
      <c r="O23" s="1039"/>
      <c r="P23" s="1072"/>
      <c r="Q23" s="1078"/>
      <c r="R23" s="995"/>
      <c r="S23" s="1057"/>
      <c r="T23" s="995"/>
      <c r="U23" s="1057"/>
      <c r="V23" s="995"/>
      <c r="W23" s="1057"/>
      <c r="X23" s="1060"/>
      <c r="Y23" s="1057"/>
      <c r="Z23" s="1057"/>
      <c r="AA23" s="1048"/>
      <c r="AB23" s="150">
        <v>3</v>
      </c>
      <c r="AC23" s="7" t="s">
        <v>351</v>
      </c>
      <c r="AD23" s="286" t="s">
        <v>271</v>
      </c>
      <c r="AE23" s="149" t="s">
        <v>352</v>
      </c>
      <c r="AF23" s="145" t="str">
        <f t="shared" si="0"/>
        <v>Probabilidad</v>
      </c>
      <c r="AG23" s="232" t="s">
        <v>221</v>
      </c>
      <c r="AH23" s="146">
        <f t="shared" si="1"/>
        <v>0.25</v>
      </c>
      <c r="AI23" s="232" t="s">
        <v>222</v>
      </c>
      <c r="AJ23" s="146">
        <f t="shared" si="2"/>
        <v>0.15</v>
      </c>
      <c r="AK23" s="147">
        <f t="shared" si="3"/>
        <v>0.4</v>
      </c>
      <c r="AL23" s="152">
        <f>IFERROR(IF(AND(AF22="Probabilidad",AF23="Probabilidad"),(AL22-(+AL22*AK23)),IF(AND(AF22="Impacto",AF23="Probabilidad"),(AL21-(+AL21*AK23)),IF(AF23="Impacto",AL22,""))),"")</f>
        <v>0.12959999999999999</v>
      </c>
      <c r="AM23" s="152">
        <f>IFERROR(IF(AND(AF22="Impacto",AF23="Impacto"),(AM22-(+AM22*AK23)),IF(AND(AF22="Probabilidad",AF23="Impacto"),(AM21-(+AM21*AK23)),IF(AF23="Probabilidad",AM22,""))),"")</f>
        <v>0.4</v>
      </c>
      <c r="AN23" s="153" t="s">
        <v>223</v>
      </c>
      <c r="AO23" s="153" t="s">
        <v>291</v>
      </c>
      <c r="AP23" s="153" t="s">
        <v>225</v>
      </c>
      <c r="AQ23" s="153" t="s">
        <v>226</v>
      </c>
      <c r="AR23" s="1031"/>
      <c r="AS23" s="1051"/>
      <c r="AT23" s="1051"/>
      <c r="AU23" s="1048"/>
      <c r="AV23" s="1051"/>
      <c r="AW23" s="1051"/>
      <c r="AX23" s="1048"/>
      <c r="AY23" s="1048"/>
      <c r="AZ23" s="1048"/>
      <c r="BA23" s="995"/>
      <c r="BB23" s="130"/>
      <c r="BC23" s="130"/>
      <c r="BD23" s="173" t="str">
        <f t="shared" si="4"/>
        <v/>
      </c>
      <c r="BE23" s="149"/>
      <c r="BF23" s="149"/>
      <c r="BG23" s="149"/>
      <c r="BH23" s="149"/>
      <c r="BI23" s="130"/>
      <c r="BJ23" s="130"/>
      <c r="BK23" s="130"/>
      <c r="BL23" s="130"/>
      <c r="BM23" s="155"/>
      <c r="BN23" s="155"/>
      <c r="BO23" s="155"/>
      <c r="BP23" s="155"/>
      <c r="BQ23" s="156" t="str">
        <f t="shared" si="5"/>
        <v/>
      </c>
      <c r="BR23" s="157" t="str">
        <f t="shared" si="6"/>
        <v/>
      </c>
      <c r="BS23" s="304" t="s">
        <v>351</v>
      </c>
      <c r="BT23" s="149" t="s">
        <v>3364</v>
      </c>
      <c r="BU23" s="998"/>
      <c r="BV23" s="1001"/>
      <c r="BW23" s="1001"/>
      <c r="BX23" s="1004"/>
      <c r="BY23" s="1004"/>
      <c r="BZ23" s="1004"/>
    </row>
    <row r="24" spans="1:78" s="662" customFormat="1" ht="96" x14ac:dyDescent="0.2">
      <c r="A24" s="1409"/>
      <c r="B24" s="1409"/>
      <c r="C24" s="1610"/>
      <c r="D24" s="1151"/>
      <c r="E24" s="1025"/>
      <c r="F24" s="1028"/>
      <c r="G24" s="1016"/>
      <c r="H24" s="1031"/>
      <c r="I24" s="995"/>
      <c r="J24" s="1034"/>
      <c r="K24" s="1037"/>
      <c r="L24" s="1039"/>
      <c r="M24" s="1042"/>
      <c r="N24" s="1039"/>
      <c r="O24" s="1039"/>
      <c r="P24" s="1072"/>
      <c r="Q24" s="1078"/>
      <c r="R24" s="995"/>
      <c r="S24" s="1057"/>
      <c r="T24" s="995"/>
      <c r="U24" s="1057"/>
      <c r="V24" s="995"/>
      <c r="W24" s="1057"/>
      <c r="X24" s="1060"/>
      <c r="Y24" s="1057"/>
      <c r="Z24" s="1057"/>
      <c r="AA24" s="1048"/>
      <c r="AB24" s="150">
        <v>4</v>
      </c>
      <c r="AC24" s="149" t="s">
        <v>1289</v>
      </c>
      <c r="AD24" s="538" t="s">
        <v>271</v>
      </c>
      <c r="AE24" s="149" t="s">
        <v>352</v>
      </c>
      <c r="AF24" s="145" t="str">
        <f t="shared" si="0"/>
        <v>Impacto</v>
      </c>
      <c r="AG24" s="151" t="s">
        <v>264</v>
      </c>
      <c r="AH24" s="146">
        <f t="shared" si="1"/>
        <v>0.1</v>
      </c>
      <c r="AI24" s="232" t="s">
        <v>222</v>
      </c>
      <c r="AJ24" s="146">
        <f t="shared" si="2"/>
        <v>0.15</v>
      </c>
      <c r="AK24" s="147">
        <f t="shared" si="3"/>
        <v>0.25</v>
      </c>
      <c r="AL24" s="152">
        <f>IFERROR(IF(AND(AF23="Probabilidad",AF24="Probabilidad"),(AL23-(+AL23*AK24)),IF(AND(AF23="Impacto",AF24="Probabilidad"),(AL22-(+AL22*AK24)),IF(AF24="Impacto",AL23,""))),"")</f>
        <v>0.12959999999999999</v>
      </c>
      <c r="AM24" s="172">
        <f>IFERROR(IF(AND(AF23="Impacto",AF24="Impacto"),(AM23-(+AM23*AK24)),IF(AND(AF23="Probabilidad",AF24="Impacto"),(AM22-(+AM22*AK24)),IF(AF24="Probabilidad",AM23,""))),"")</f>
        <v>0.30000000000000004</v>
      </c>
      <c r="AN24" s="126" t="s">
        <v>223</v>
      </c>
      <c r="AO24" s="126" t="s">
        <v>291</v>
      </c>
      <c r="AP24" s="126" t="s">
        <v>225</v>
      </c>
      <c r="AQ24" s="126" t="s">
        <v>226</v>
      </c>
      <c r="AR24" s="1031"/>
      <c r="AS24" s="1051"/>
      <c r="AT24" s="1051"/>
      <c r="AU24" s="1048"/>
      <c r="AV24" s="1051"/>
      <c r="AW24" s="1051"/>
      <c r="AX24" s="1048"/>
      <c r="AY24" s="1048"/>
      <c r="AZ24" s="1048"/>
      <c r="BA24" s="995"/>
      <c r="BB24" s="130"/>
      <c r="BC24" s="130"/>
      <c r="BD24" s="173" t="str">
        <f t="shared" si="4"/>
        <v/>
      </c>
      <c r="BE24" s="149"/>
      <c r="BF24" s="149"/>
      <c r="BG24" s="149"/>
      <c r="BH24" s="149"/>
      <c r="BI24" s="130"/>
      <c r="BJ24" s="130"/>
      <c r="BK24" s="130"/>
      <c r="BL24" s="130"/>
      <c r="BM24" s="155"/>
      <c r="BN24" s="155"/>
      <c r="BO24" s="155"/>
      <c r="BP24" s="155"/>
      <c r="BQ24" s="156" t="str">
        <f t="shared" si="5"/>
        <v/>
      </c>
      <c r="BR24" s="157" t="str">
        <f t="shared" si="6"/>
        <v/>
      </c>
      <c r="BS24" s="304" t="s">
        <v>1289</v>
      </c>
      <c r="BT24" s="149" t="s">
        <v>3365</v>
      </c>
      <c r="BU24" s="998"/>
      <c r="BV24" s="1001"/>
      <c r="BW24" s="1001"/>
      <c r="BX24" s="1004"/>
      <c r="BY24" s="1004"/>
      <c r="BZ24" s="1004"/>
    </row>
    <row r="25" spans="1:78" s="662" customFormat="1" ht="16" x14ac:dyDescent="0.2">
      <c r="A25" s="1409"/>
      <c r="B25" s="1409"/>
      <c r="C25" s="1610"/>
      <c r="D25" s="1151"/>
      <c r="E25" s="1025"/>
      <c r="F25" s="1028"/>
      <c r="G25" s="1016"/>
      <c r="H25" s="1031"/>
      <c r="I25" s="995"/>
      <c r="J25" s="1034"/>
      <c r="K25" s="1037"/>
      <c r="L25" s="1039"/>
      <c r="M25" s="1042"/>
      <c r="N25" s="1039"/>
      <c r="O25" s="1039"/>
      <c r="P25" s="1072"/>
      <c r="Q25" s="1078"/>
      <c r="R25" s="995"/>
      <c r="S25" s="1057"/>
      <c r="T25" s="995"/>
      <c r="U25" s="1057"/>
      <c r="V25" s="995"/>
      <c r="W25" s="1057"/>
      <c r="X25" s="1060"/>
      <c r="Y25" s="1057"/>
      <c r="Z25" s="1057"/>
      <c r="AA25" s="1048"/>
      <c r="AB25" s="150">
        <v>5</v>
      </c>
      <c r="AC25" s="149"/>
      <c r="AD25" s="149"/>
      <c r="AE25" s="149"/>
      <c r="AF25" s="145" t="str">
        <f t="shared" si="0"/>
        <v/>
      </c>
      <c r="AG25" s="151"/>
      <c r="AH25" s="146" t="str">
        <f t="shared" si="1"/>
        <v/>
      </c>
      <c r="AI25" s="151"/>
      <c r="AJ25" s="146" t="str">
        <f t="shared" si="2"/>
        <v/>
      </c>
      <c r="AK25" s="147" t="str">
        <f t="shared" si="3"/>
        <v/>
      </c>
      <c r="AL25" s="152" t="str">
        <f>IFERROR(IF(AND(AF24="Probabilidad",AF25="Probabilidad"),(AL24-(+AL24*AK25)),IF(AND(AF24="Impacto",AF25="Probabilidad"),(AL23-(+AL23*AK25)),IF(AF25="Impacto",AL24,""))),"")</f>
        <v/>
      </c>
      <c r="AM25" s="152" t="str">
        <f>IFERROR(IF(AND(AF24="Impacto",AF25="Impacto"),(AM24-(+AM24*AK25)),IF(AND(AF24="Probabilidad",AF25="Impacto"),(AM23-(+AM23*AK25)),IF(AF25="Probabilidad",AM24,""))),"")</f>
        <v/>
      </c>
      <c r="AN25" s="153"/>
      <c r="AO25" s="153"/>
      <c r="AP25" s="153"/>
      <c r="AQ25" s="153"/>
      <c r="AR25" s="1031"/>
      <c r="AS25" s="1051"/>
      <c r="AT25" s="1051"/>
      <c r="AU25" s="1048"/>
      <c r="AV25" s="1051"/>
      <c r="AW25" s="1051"/>
      <c r="AX25" s="1048"/>
      <c r="AY25" s="1048"/>
      <c r="AZ25" s="1048"/>
      <c r="BA25" s="995"/>
      <c r="BB25" s="130"/>
      <c r="BC25" s="130"/>
      <c r="BD25" s="173" t="str">
        <f t="shared" si="4"/>
        <v/>
      </c>
      <c r="BE25" s="149"/>
      <c r="BF25" s="149"/>
      <c r="BG25" s="149"/>
      <c r="BH25" s="149"/>
      <c r="BI25" s="130"/>
      <c r="BJ25" s="130"/>
      <c r="BK25" s="130"/>
      <c r="BL25" s="130"/>
      <c r="BM25" s="155"/>
      <c r="BN25" s="155"/>
      <c r="BO25" s="155"/>
      <c r="BP25" s="155"/>
      <c r="BQ25" s="156" t="str">
        <f t="shared" si="5"/>
        <v/>
      </c>
      <c r="BR25" s="157" t="str">
        <f t="shared" si="6"/>
        <v/>
      </c>
      <c r="BS25" s="304"/>
      <c r="BT25" s="28"/>
      <c r="BU25" s="998"/>
      <c r="BV25" s="1001"/>
      <c r="BW25" s="1001"/>
      <c r="BX25" s="1004"/>
      <c r="BY25" s="1004"/>
      <c r="BZ25" s="1004"/>
    </row>
    <row r="26" spans="1:78" s="662" customFormat="1" ht="17" thickBot="1" x14ac:dyDescent="0.25">
      <c r="A26" s="1608"/>
      <c r="B26" s="1608"/>
      <c r="C26" s="1611"/>
      <c r="D26" s="1152"/>
      <c r="E26" s="1026"/>
      <c r="F26" s="1029"/>
      <c r="G26" s="1017"/>
      <c r="H26" s="1032"/>
      <c r="I26" s="996"/>
      <c r="J26" s="1035"/>
      <c r="K26" s="1038"/>
      <c r="L26" s="1040"/>
      <c r="M26" s="1043"/>
      <c r="N26" s="1040"/>
      <c r="O26" s="1040"/>
      <c r="P26" s="1073"/>
      <c r="Q26" s="1079"/>
      <c r="R26" s="996"/>
      <c r="S26" s="1058"/>
      <c r="T26" s="996"/>
      <c r="U26" s="1058"/>
      <c r="V26" s="996"/>
      <c r="W26" s="1058"/>
      <c r="X26" s="1061"/>
      <c r="Y26" s="1058"/>
      <c r="Z26" s="1058"/>
      <c r="AA26" s="1049"/>
      <c r="AB26" s="162">
        <v>6</v>
      </c>
      <c r="AC26" s="160"/>
      <c r="AD26" s="160"/>
      <c r="AE26" s="160"/>
      <c r="AF26" s="175" t="str">
        <f t="shared" si="0"/>
        <v/>
      </c>
      <c r="AG26" s="163"/>
      <c r="AH26" s="161" t="str">
        <f t="shared" si="1"/>
        <v/>
      </c>
      <c r="AI26" s="163"/>
      <c r="AJ26" s="161" t="str">
        <f t="shared" si="2"/>
        <v/>
      </c>
      <c r="AK26" s="164" t="str">
        <f t="shared" si="3"/>
        <v/>
      </c>
      <c r="AL26" s="220" t="str">
        <f>IFERROR(IF(AND(AF25="Probabilidad",AF26="Probabilidad"),(AL25-(+AL25*AK26)),IF(AND(AF25="Impacto",AF26="Probabilidad"),(AL24-(+AL24*AK26)),IF(AF26="Impacto",AL25,""))),"")</f>
        <v/>
      </c>
      <c r="AM26" s="220" t="str">
        <f>IFERROR(IF(AND(AF25="Impacto",AF26="Impacto"),(AM25-(+AM25*AK26)),IF(AND(AF25="Probabilidad",AF26="Impacto"),(AM24-(+AM24*AK26)),IF(AF26="Probabilidad",AM25,""))),"")</f>
        <v/>
      </c>
      <c r="AN26" s="221"/>
      <c r="AO26" s="221"/>
      <c r="AP26" s="221"/>
      <c r="AQ26" s="221"/>
      <c r="AR26" s="1032"/>
      <c r="AS26" s="1052"/>
      <c r="AT26" s="1052"/>
      <c r="AU26" s="1049"/>
      <c r="AV26" s="1052"/>
      <c r="AW26" s="1052"/>
      <c r="AX26" s="1049"/>
      <c r="AY26" s="1049"/>
      <c r="AZ26" s="1049"/>
      <c r="BA26" s="996"/>
      <c r="BB26" s="167"/>
      <c r="BC26" s="167"/>
      <c r="BD26" s="176" t="str">
        <f t="shared" si="4"/>
        <v/>
      </c>
      <c r="BE26" s="160"/>
      <c r="BF26" s="160"/>
      <c r="BG26" s="160"/>
      <c r="BH26" s="160"/>
      <c r="BI26" s="167"/>
      <c r="BJ26" s="167"/>
      <c r="BK26" s="167"/>
      <c r="BL26" s="167"/>
      <c r="BM26" s="168"/>
      <c r="BN26" s="168"/>
      <c r="BO26" s="168"/>
      <c r="BP26" s="168"/>
      <c r="BQ26" s="169" t="str">
        <f t="shared" si="5"/>
        <v/>
      </c>
      <c r="BR26" s="170" t="str">
        <f t="shared" si="6"/>
        <v/>
      </c>
      <c r="BS26" s="711"/>
      <c r="BT26" s="160"/>
      <c r="BU26" s="999"/>
      <c r="BV26" s="1002"/>
      <c r="BW26" s="1002"/>
      <c r="BX26" s="1005"/>
      <c r="BY26" s="1005"/>
      <c r="BZ26" s="1005"/>
    </row>
    <row r="27" spans="1:78" ht="159" customHeight="1" x14ac:dyDescent="0.2">
      <c r="A27" s="1646" t="s">
        <v>807</v>
      </c>
      <c r="B27" s="1649" t="s">
        <v>207</v>
      </c>
      <c r="C27" s="1651" t="s">
        <v>1290</v>
      </c>
      <c r="D27" s="1150" t="s">
        <v>1259</v>
      </c>
      <c r="E27" s="1024" t="s">
        <v>809</v>
      </c>
      <c r="F27" s="1027">
        <v>1</v>
      </c>
      <c r="G27" s="1000" t="s">
        <v>1291</v>
      </c>
      <c r="H27" s="1030"/>
      <c r="I27" s="994"/>
      <c r="J27" s="1033" t="s">
        <v>1292</v>
      </c>
      <c r="K27" s="1036" t="s">
        <v>213</v>
      </c>
      <c r="L27" s="1000" t="s">
        <v>214</v>
      </c>
      <c r="M27" s="1041" t="s">
        <v>1293</v>
      </c>
      <c r="N27" s="1000"/>
      <c r="O27" s="1000"/>
      <c r="P27" s="1063"/>
      <c r="Q27" s="1077"/>
      <c r="R27" s="994" t="s">
        <v>217</v>
      </c>
      <c r="S27" s="1056">
        <f>IF(R27="Muy Alta",100%,IF(R27="Alta",80%,IF(R27="Media",60%,IF(R27="Baja",40%,IF(R27="Muy Baja",20%,"")))))</f>
        <v>0.6</v>
      </c>
      <c r="T27" s="994" t="s">
        <v>251</v>
      </c>
      <c r="U27" s="1056">
        <f>IF(T27="Catastrófico",100%,IF(T27="Mayor",80%,IF(T27="Moderado",60%,IF(T27="Menor",40%,IF(T27="Leve",20%,"")))))</f>
        <v>0.4</v>
      </c>
      <c r="V27" s="994" t="s">
        <v>218</v>
      </c>
      <c r="W27" s="1056">
        <f>IF(V27="Catastrófico",100%,IF(V27="Mayor",80%,IF(V27="Moderado",60%,IF(V27="Menor",40%,IF(V27="Leve",20%,"")))))</f>
        <v>0.6</v>
      </c>
      <c r="X27" s="1059" t="str">
        <f>IF(Y27=100%,"Catastrófico",IF(Y27=80%,"Mayor",IF(Y27=60%,"Moderado",IF(Y27=40%,"Menor",IF(Y27=20%,"Leve","")))))</f>
        <v>Moderado</v>
      </c>
      <c r="Y27" s="1056">
        <f>IF(AND(U27="",W27=""),"",MAX(U27,W27))</f>
        <v>0.6</v>
      </c>
      <c r="Z27" s="1056" t="str">
        <f>CONCATENATE(R27,X27)</f>
        <v>MediaModerado</v>
      </c>
      <c r="AA27" s="1047" t="str">
        <f>IF(Z27="Muy AltaLeve","Alto",IF(Z27="Muy AltaMenor","Alto",IF(Z27="Muy AltaModerado","Alto",IF(Z27="Muy AltaMayor","Alto",IF(Z27="Muy AltaCatastrófico","Extremo",IF(Z27="AltaLeve","Moderado",IF(Z27="AltaMenor","Moderado",IF(Z27="AltaModerado","Alto",IF(Z27="AltaMayor","Alto",IF(Z27="AltaCatastrófico","Extremo",IF(Z27="MediaLeve","Moderado",IF(Z27="MediaMenor","Moderado",IF(Z27="MediaModerado","Moderado",IF(Z27="MediaMayor","Alto",IF(Z27="MediaCatastrófico","Extremo",IF(Z27="BajaLeve","Bajo",IF(Z27="BajaMenor","Moderado",IF(Z27="BajaModerado","Moderado",IF(Z27="BajaMayor","Alto",IF(Z27="BajaCatastrófico","Extremo",IF(Z27="Muy BajaLeve","Bajo",IF(Z27="Muy BajaMenor","Bajo",IF(Z27="Muy BajaModerado","Moderado",IF(Z27="Muy BajaMayor","Alto",IF(Z27="Muy BajaCatastrófico","Extremo","")))))))))))))))))))))))))</f>
        <v>Moderado</v>
      </c>
      <c r="AB27" s="97">
        <v>1</v>
      </c>
      <c r="AC27" s="9" t="s">
        <v>1294</v>
      </c>
      <c r="AD27" s="9" t="s">
        <v>271</v>
      </c>
      <c r="AE27" s="9" t="s">
        <v>1295</v>
      </c>
      <c r="AF27" s="99" t="str">
        <f t="shared" ref="AF27:AF68" si="7">IF(OR(AG27="Preventivo",AG27="Detectivo"),"Probabilidad",IF(AG27="Correctivo","Impacto",""))</f>
        <v>Probabilidad</v>
      </c>
      <c r="AG27" s="10" t="s">
        <v>221</v>
      </c>
      <c r="AH27" s="14">
        <f t="shared" ref="AH27:AH68" si="8">IF(AG27="","",IF(AG27="Preventivo",25%,IF(AG27="Detectivo",15%,IF(AG27="Correctivo",10%))))</f>
        <v>0.25</v>
      </c>
      <c r="AI27" s="10" t="s">
        <v>222</v>
      </c>
      <c r="AJ27" s="14">
        <f t="shared" ref="AJ27:AJ68" si="9">IF(AI27="Automático",25%,IF(AI27="Manual",15%,""))</f>
        <v>0.15</v>
      </c>
      <c r="AK27" s="101">
        <f t="shared" ref="AK27:AK68" si="10">IF(OR(AH27="",AJ27=""),"",AH27+AJ27)</f>
        <v>0.4</v>
      </c>
      <c r="AL27" s="100">
        <f>IFERROR(IF(AF27="Probabilidad",(S27-(+S27*AK27)),IF(AF27="Impacto",S27,"")),"")</f>
        <v>0.36</v>
      </c>
      <c r="AM27" s="100">
        <f>IFERROR(IF(AF27="Impacto",(Y27-(+Y27*AK27)),IF(AF27="Probabilidad",Y27,"")),"")</f>
        <v>0.6</v>
      </c>
      <c r="AN27" s="50" t="s">
        <v>223</v>
      </c>
      <c r="AO27" s="50" t="s">
        <v>291</v>
      </c>
      <c r="AP27" s="50" t="s">
        <v>241</v>
      </c>
      <c r="AQ27" s="50" t="s">
        <v>226</v>
      </c>
      <c r="AR27" s="1030" t="s">
        <v>1296</v>
      </c>
      <c r="AS27" s="1050">
        <f>S27</f>
        <v>0.6</v>
      </c>
      <c r="AT27" s="1050">
        <f>IF(AL27="","",MIN(AL27:AL32))</f>
        <v>7.7759999999999996E-2</v>
      </c>
      <c r="AU27" s="1047" t="str">
        <f>IFERROR(IF(AT27="","",IF(AT27&lt;=0.2,"Muy Baja",IF(AT27&lt;=0.4,"Baja",IF(AT27&lt;=0.6,"Media",IF(AT27&lt;=0.8,"Alta","Muy Alta"))))),"")</f>
        <v>Muy Baja</v>
      </c>
      <c r="AV27" s="1050">
        <f>Y27</f>
        <v>0.6</v>
      </c>
      <c r="AW27" s="1050">
        <f>IF(AM27="","",MIN(AM27:AM32))</f>
        <v>0.6</v>
      </c>
      <c r="AX27" s="1047" t="str">
        <f>IFERROR(IF(AW27="","",IF(AW27&lt;=0.2,"Leve",IF(AW27&lt;=0.4,"Menor",IF(AW27&lt;=0.6,"Moderado",IF(AW27&lt;=0.8,"Mayor","Catastrófico"))))),"")</f>
        <v>Moderado</v>
      </c>
      <c r="AY27" s="1047" t="str">
        <f>AA27</f>
        <v>Moderado</v>
      </c>
      <c r="AZ27" s="1047" t="str">
        <f>IFERROR(IF(OR(AND(AU27="Muy Baja",AX27="Leve"),AND(AU27="Muy Baja",AX27="Menor"),AND(AU27="Baja",AX27="Leve")),"Bajo",IF(OR(AND(AU27="Muy baja",AX27="Moderado"),AND(AU27="Baja",AX27="Menor"),AND(AU27="Baja",AX27="Moderado"),AND(AU27="Media",AX27="Leve"),AND(AU27="Media",AX27="Menor"),AND(AU27="Media",AX27="Moderado"),AND(AU27="Alta",AX27="Leve"),AND(AU27="Alta",AX27="Menor")),"Moderado",IF(OR(AND(AU27="Muy Baja",AX27="Mayor"),AND(AU27="Baja",AX27="Mayor"),AND(AU27="Media",AX27="Mayor"),AND(AU27="Alta",AX27="Moderado"),AND(AU27="Alta",AX27="Mayor"),AND(AU27="Muy Alta",AX27="Leve"),AND(AU27="Muy Alta",AX27="Menor"),AND(AU27="Muy Alta",AX27="Moderado"),AND(AU27="Muy Alta",AX27="Mayor")),"Alto",IF(OR(AND(AU27="Muy Baja",AX27="Catastrófico"),AND(AU27="Baja",AX27="Catastrófico"),AND(AU27="Media",AX27="Catastrófico"),AND(AU27="Alta",AX27="Catastrófico"),AND(AU27="Muy Alta",AX27="Catastrófico")),"Extremo","")))),"")</f>
        <v>Moderado</v>
      </c>
      <c r="BA27" s="994" t="s">
        <v>228</v>
      </c>
      <c r="BB27" s="619" t="s">
        <v>3162</v>
      </c>
      <c r="BC27" s="619" t="s">
        <v>1297</v>
      </c>
      <c r="BD27" s="103">
        <f t="shared" ref="BD27:BD32" si="11">IF(SUM(BE27:BH27)=0,"",SUM(BE27:BH27))</f>
        <v>1</v>
      </c>
      <c r="BE27" s="9">
        <v>1</v>
      </c>
      <c r="BF27" s="9"/>
      <c r="BG27" s="9"/>
      <c r="BH27" s="9"/>
      <c r="BI27" s="876" t="s">
        <v>1298</v>
      </c>
      <c r="BJ27" s="346" t="s">
        <v>864</v>
      </c>
      <c r="BK27" s="877" t="s">
        <v>3102</v>
      </c>
      <c r="BL27" s="878"/>
      <c r="BM27" s="879">
        <v>1</v>
      </c>
      <c r="BN27" s="879"/>
      <c r="BO27" s="879"/>
      <c r="BP27" s="879"/>
      <c r="BQ27" s="104">
        <f t="shared" ref="BQ27:BQ44" si="12">IF(SUM(BM27:BP27)=0,"",SUM(BM27:BP27))</f>
        <v>1</v>
      </c>
      <c r="BR27" s="128">
        <f t="shared" si="6"/>
        <v>1</v>
      </c>
      <c r="BS27" s="710" t="s">
        <v>1294</v>
      </c>
      <c r="BT27" s="851" t="s">
        <v>3080</v>
      </c>
      <c r="BU27" s="997" t="s">
        <v>1631</v>
      </c>
      <c r="BV27" s="1000" t="s">
        <v>2699</v>
      </c>
      <c r="BW27" s="997" t="s">
        <v>1631</v>
      </c>
      <c r="BX27" s="997" t="s">
        <v>1631</v>
      </c>
      <c r="BY27" s="1003" t="s">
        <v>3052</v>
      </c>
      <c r="BZ27" s="1003"/>
    </row>
    <row r="28" spans="1:78" ht="204" customHeight="1" x14ac:dyDescent="0.2">
      <c r="A28" s="1647"/>
      <c r="B28" s="1514"/>
      <c r="C28" s="1652"/>
      <c r="D28" s="1151"/>
      <c r="E28" s="1025"/>
      <c r="F28" s="1028"/>
      <c r="G28" s="1039"/>
      <c r="H28" s="1031"/>
      <c r="I28" s="995"/>
      <c r="J28" s="1034"/>
      <c r="K28" s="1037"/>
      <c r="L28" s="1039"/>
      <c r="M28" s="1042"/>
      <c r="N28" s="1039"/>
      <c r="O28" s="1039"/>
      <c r="P28" s="1072"/>
      <c r="Q28" s="1078"/>
      <c r="R28" s="995"/>
      <c r="S28" s="1057"/>
      <c r="T28" s="995"/>
      <c r="U28" s="1057"/>
      <c r="V28" s="995"/>
      <c r="W28" s="1057"/>
      <c r="X28" s="1060"/>
      <c r="Y28" s="1057"/>
      <c r="Z28" s="1057"/>
      <c r="AA28" s="1048"/>
      <c r="AB28" s="150">
        <v>2</v>
      </c>
      <c r="AC28" s="149" t="s">
        <v>1299</v>
      </c>
      <c r="AD28" s="149" t="s">
        <v>271</v>
      </c>
      <c r="AE28" s="149" t="s">
        <v>1300</v>
      </c>
      <c r="AF28" s="145" t="str">
        <f t="shared" si="7"/>
        <v>Probabilidad</v>
      </c>
      <c r="AG28" s="151" t="s">
        <v>221</v>
      </c>
      <c r="AH28" s="146">
        <f t="shared" si="8"/>
        <v>0.25</v>
      </c>
      <c r="AI28" s="151" t="s">
        <v>222</v>
      </c>
      <c r="AJ28" s="146">
        <f t="shared" si="9"/>
        <v>0.15</v>
      </c>
      <c r="AK28" s="147">
        <f t="shared" si="10"/>
        <v>0.4</v>
      </c>
      <c r="AL28" s="152">
        <f>IFERROR(IF(AND(AF27="Probabilidad",AF28="Probabilidad"),(AL27-(+AL27*AK28)),IF(AF28="Probabilidad",(S27-(+S27*AK28)),IF(AF28="Impacto",AL27,""))),"")</f>
        <v>0.216</v>
      </c>
      <c r="AM28" s="152">
        <f>IFERROR(IF(AND(AF27="Impacto",AF28="Impacto"),(AM27-(+AM27*AK28)),IF(AF28="Impacto",(Y27-(Y27*AK28)),IF(AF28="Probabilidad",AM27,""))),"")</f>
        <v>0.6</v>
      </c>
      <c r="AN28" s="153" t="s">
        <v>771</v>
      </c>
      <c r="AO28" s="153" t="s">
        <v>240</v>
      </c>
      <c r="AP28" s="153" t="s">
        <v>241</v>
      </c>
      <c r="AQ28" s="153" t="s">
        <v>242</v>
      </c>
      <c r="AR28" s="1031"/>
      <c r="AS28" s="1051"/>
      <c r="AT28" s="1051"/>
      <c r="AU28" s="1048"/>
      <c r="AV28" s="1051"/>
      <c r="AW28" s="1051"/>
      <c r="AX28" s="1048"/>
      <c r="AY28" s="1048"/>
      <c r="AZ28" s="1048"/>
      <c r="BA28" s="995"/>
      <c r="BB28" s="130"/>
      <c r="BC28" s="130"/>
      <c r="BD28" s="173" t="str">
        <f t="shared" si="11"/>
        <v/>
      </c>
      <c r="BE28" s="149"/>
      <c r="BF28" s="149"/>
      <c r="BG28" s="149"/>
      <c r="BH28" s="149"/>
      <c r="BI28" s="130"/>
      <c r="BJ28" s="130"/>
      <c r="BK28" s="130"/>
      <c r="BL28" s="130"/>
      <c r="BM28" s="155"/>
      <c r="BN28" s="155"/>
      <c r="BO28" s="155"/>
      <c r="BP28" s="155"/>
      <c r="BQ28" s="156" t="str">
        <f t="shared" si="12"/>
        <v/>
      </c>
      <c r="BR28" s="157" t="str">
        <f t="shared" si="6"/>
        <v/>
      </c>
      <c r="BS28" s="304" t="s">
        <v>1299</v>
      </c>
      <c r="BT28" s="844" t="s">
        <v>3081</v>
      </c>
      <c r="BU28" s="998"/>
      <c r="BV28" s="1001"/>
      <c r="BW28" s="998"/>
      <c r="BX28" s="998"/>
      <c r="BY28" s="1004"/>
      <c r="BZ28" s="1004"/>
    </row>
    <row r="29" spans="1:78" ht="96" x14ac:dyDescent="0.2">
      <c r="A29" s="1647"/>
      <c r="B29" s="1514"/>
      <c r="C29" s="1652"/>
      <c r="D29" s="1151"/>
      <c r="E29" s="1025"/>
      <c r="F29" s="1028"/>
      <c r="G29" s="1039"/>
      <c r="H29" s="1031"/>
      <c r="I29" s="995"/>
      <c r="J29" s="1034"/>
      <c r="K29" s="1037"/>
      <c r="L29" s="1039"/>
      <c r="M29" s="1042"/>
      <c r="N29" s="1039"/>
      <c r="O29" s="1039"/>
      <c r="P29" s="1072"/>
      <c r="Q29" s="1078"/>
      <c r="R29" s="995"/>
      <c r="S29" s="1057"/>
      <c r="T29" s="995"/>
      <c r="U29" s="1057"/>
      <c r="V29" s="995"/>
      <c r="W29" s="1057"/>
      <c r="X29" s="1060"/>
      <c r="Y29" s="1057"/>
      <c r="Z29" s="1057"/>
      <c r="AA29" s="1048"/>
      <c r="AB29" s="150">
        <v>3</v>
      </c>
      <c r="AC29" s="149" t="s">
        <v>1301</v>
      </c>
      <c r="AD29" s="149" t="s">
        <v>271</v>
      </c>
      <c r="AE29" s="149" t="s">
        <v>1302</v>
      </c>
      <c r="AF29" s="145" t="str">
        <f t="shared" si="7"/>
        <v>Probabilidad</v>
      </c>
      <c r="AG29" s="151" t="s">
        <v>221</v>
      </c>
      <c r="AH29" s="146">
        <f t="shared" si="8"/>
        <v>0.25</v>
      </c>
      <c r="AI29" s="151" t="s">
        <v>222</v>
      </c>
      <c r="AJ29" s="146">
        <f t="shared" si="9"/>
        <v>0.15</v>
      </c>
      <c r="AK29" s="147">
        <f t="shared" si="10"/>
        <v>0.4</v>
      </c>
      <c r="AL29" s="152">
        <f>IFERROR(IF(AND(AF28="Probabilidad",AF29="Probabilidad"),(AL28-(+AL28*AK29)),IF(AND(AF28="Impacto",AF29="Probabilidad"),(AL27-(+AL27*AK29)),IF(AF29="Impacto",AL28,""))),"")</f>
        <v>0.12959999999999999</v>
      </c>
      <c r="AM29" s="152">
        <f>IFERROR(IF(AND(AF28="Impacto",AF29="Impacto"),(AM28-(+AM28*AK29)),IF(AND(AF28="Probabilidad",AF29="Impacto"),(AM27-(+AM27*AK29)),IF(AF29="Probabilidad",AM28,""))),"")</f>
        <v>0.6</v>
      </c>
      <c r="AN29" s="153" t="s">
        <v>223</v>
      </c>
      <c r="AO29" s="153" t="s">
        <v>291</v>
      </c>
      <c r="AP29" s="153" t="s">
        <v>241</v>
      </c>
      <c r="AQ29" s="153" t="s">
        <v>226</v>
      </c>
      <c r="AR29" s="1031"/>
      <c r="AS29" s="1051"/>
      <c r="AT29" s="1051"/>
      <c r="AU29" s="1048"/>
      <c r="AV29" s="1051"/>
      <c r="AW29" s="1051"/>
      <c r="AX29" s="1048"/>
      <c r="AY29" s="1048"/>
      <c r="AZ29" s="1048"/>
      <c r="BA29" s="995"/>
      <c r="BB29" s="130"/>
      <c r="BC29" s="130"/>
      <c r="BD29" s="173" t="str">
        <f t="shared" si="11"/>
        <v/>
      </c>
      <c r="BE29" s="149"/>
      <c r="BF29" s="149"/>
      <c r="BG29" s="149"/>
      <c r="BH29" s="149"/>
      <c r="BI29" s="130"/>
      <c r="BJ29" s="130"/>
      <c r="BK29" s="130"/>
      <c r="BL29" s="130"/>
      <c r="BM29" s="155"/>
      <c r="BN29" s="155"/>
      <c r="BO29" s="155"/>
      <c r="BP29" s="155"/>
      <c r="BQ29" s="156" t="str">
        <f t="shared" si="12"/>
        <v/>
      </c>
      <c r="BR29" s="157" t="str">
        <f t="shared" si="6"/>
        <v/>
      </c>
      <c r="BS29" s="304" t="s">
        <v>1301</v>
      </c>
      <c r="BT29" s="844" t="s">
        <v>3082</v>
      </c>
      <c r="BU29" s="998"/>
      <c r="BV29" s="1001"/>
      <c r="BW29" s="998"/>
      <c r="BX29" s="998"/>
      <c r="BY29" s="1004"/>
      <c r="BZ29" s="1004"/>
    </row>
    <row r="30" spans="1:78" ht="77" x14ac:dyDescent="0.2">
      <c r="A30" s="1647"/>
      <c r="B30" s="1514"/>
      <c r="C30" s="1652"/>
      <c r="D30" s="1151"/>
      <c r="E30" s="1025"/>
      <c r="F30" s="1028"/>
      <c r="G30" s="1039"/>
      <c r="H30" s="1031"/>
      <c r="I30" s="995"/>
      <c r="J30" s="1034"/>
      <c r="K30" s="1037"/>
      <c r="L30" s="1039"/>
      <c r="M30" s="1042"/>
      <c r="N30" s="1039"/>
      <c r="O30" s="1039"/>
      <c r="P30" s="1072"/>
      <c r="Q30" s="1078"/>
      <c r="R30" s="995"/>
      <c r="S30" s="1057"/>
      <c r="T30" s="995"/>
      <c r="U30" s="1057"/>
      <c r="V30" s="995"/>
      <c r="W30" s="1057"/>
      <c r="X30" s="1060"/>
      <c r="Y30" s="1057"/>
      <c r="Z30" s="1057"/>
      <c r="AA30" s="1048"/>
      <c r="AB30" s="150">
        <v>4</v>
      </c>
      <c r="AC30" s="149" t="s">
        <v>1303</v>
      </c>
      <c r="AD30" s="149" t="s">
        <v>271</v>
      </c>
      <c r="AE30" s="149" t="s">
        <v>1304</v>
      </c>
      <c r="AF30" s="145" t="str">
        <f t="shared" si="7"/>
        <v>Probabilidad</v>
      </c>
      <c r="AG30" s="151" t="s">
        <v>221</v>
      </c>
      <c r="AH30" s="146">
        <f t="shared" si="8"/>
        <v>0.25</v>
      </c>
      <c r="AI30" s="151" t="s">
        <v>222</v>
      </c>
      <c r="AJ30" s="146">
        <f t="shared" si="9"/>
        <v>0.15</v>
      </c>
      <c r="AK30" s="147">
        <f t="shared" si="10"/>
        <v>0.4</v>
      </c>
      <c r="AL30" s="152">
        <f>IFERROR(IF(AND(AF29="Probabilidad",AF30="Probabilidad"),(AL29-(+AL29*AK30)),IF(AND(AF29="Impacto",AF30="Probabilidad"),(AL28-(+AL28*AK30)),IF(AF30="Impacto",AL29,""))),"")</f>
        <v>7.7759999999999996E-2</v>
      </c>
      <c r="AM30" s="152">
        <f>IFERROR(IF(AND(AF29="Impacto",AF30="Impacto"),(AM29-(+AM29*AK30)),IF(AND(AF29="Probabilidad",AF30="Impacto"),(AM28-(+AM28*AK30)),IF(AF30="Probabilidad",AM29,""))),"")</f>
        <v>0.6</v>
      </c>
      <c r="AN30" s="153" t="s">
        <v>223</v>
      </c>
      <c r="AO30" s="126" t="s">
        <v>224</v>
      </c>
      <c r="AP30" s="126" t="s">
        <v>225</v>
      </c>
      <c r="AQ30" s="153" t="s">
        <v>242</v>
      </c>
      <c r="AR30" s="1031"/>
      <c r="AS30" s="1051"/>
      <c r="AT30" s="1051"/>
      <c r="AU30" s="1048"/>
      <c r="AV30" s="1051"/>
      <c r="AW30" s="1051"/>
      <c r="AX30" s="1048"/>
      <c r="AY30" s="1048"/>
      <c r="AZ30" s="1048"/>
      <c r="BA30" s="995"/>
      <c r="BB30" s="130"/>
      <c r="BC30" s="130"/>
      <c r="BD30" s="173" t="str">
        <f t="shared" si="11"/>
        <v/>
      </c>
      <c r="BE30" s="149"/>
      <c r="BF30" s="149"/>
      <c r="BG30" s="149"/>
      <c r="BH30" s="149"/>
      <c r="BI30" s="130"/>
      <c r="BJ30" s="130"/>
      <c r="BK30" s="130"/>
      <c r="BL30" s="130"/>
      <c r="BM30" s="155"/>
      <c r="BN30" s="155"/>
      <c r="BO30" s="155"/>
      <c r="BP30" s="155"/>
      <c r="BQ30" s="156" t="str">
        <f t="shared" si="12"/>
        <v/>
      </c>
      <c r="BR30" s="157" t="str">
        <f t="shared" si="6"/>
        <v/>
      </c>
      <c r="BS30" s="304" t="s">
        <v>3079</v>
      </c>
      <c r="BT30" s="853" t="s">
        <v>3083</v>
      </c>
      <c r="BU30" s="998"/>
      <c r="BV30" s="1001"/>
      <c r="BW30" s="998"/>
      <c r="BX30" s="998"/>
      <c r="BY30" s="1004"/>
      <c r="BZ30" s="1004"/>
    </row>
    <row r="31" spans="1:78" ht="16" x14ac:dyDescent="0.2">
      <c r="A31" s="1647"/>
      <c r="B31" s="1514"/>
      <c r="C31" s="1652"/>
      <c r="D31" s="1151"/>
      <c r="E31" s="1025"/>
      <c r="F31" s="1028"/>
      <c r="G31" s="1039"/>
      <c r="H31" s="1031"/>
      <c r="I31" s="995"/>
      <c r="J31" s="1034"/>
      <c r="K31" s="1037"/>
      <c r="L31" s="1039"/>
      <c r="M31" s="1042"/>
      <c r="N31" s="1039"/>
      <c r="O31" s="1039"/>
      <c r="P31" s="1072"/>
      <c r="Q31" s="1078"/>
      <c r="R31" s="995"/>
      <c r="S31" s="1057"/>
      <c r="T31" s="995"/>
      <c r="U31" s="1057"/>
      <c r="V31" s="995"/>
      <c r="W31" s="1057"/>
      <c r="X31" s="1060"/>
      <c r="Y31" s="1057"/>
      <c r="Z31" s="1057"/>
      <c r="AA31" s="1048"/>
      <c r="AB31" s="150">
        <v>5</v>
      </c>
      <c r="AC31" s="149"/>
      <c r="AD31" s="149"/>
      <c r="AE31" s="149"/>
      <c r="AF31" s="145" t="str">
        <f t="shared" si="7"/>
        <v/>
      </c>
      <c r="AG31" s="151"/>
      <c r="AH31" s="146" t="str">
        <f t="shared" si="8"/>
        <v/>
      </c>
      <c r="AI31" s="151"/>
      <c r="AJ31" s="146" t="str">
        <f t="shared" si="9"/>
        <v/>
      </c>
      <c r="AK31" s="147" t="str">
        <f t="shared" si="10"/>
        <v/>
      </c>
      <c r="AL31" s="152" t="str">
        <f>IFERROR(IF(AND(AF30="Probabilidad",AF31="Probabilidad"),(AL30-(+AL30*AK31)),IF(AND(AF30="Impacto",AF31="Probabilidad"),(AL29-(+AL29*AK31)),IF(AF31="Impacto",AL30,""))),"")</f>
        <v/>
      </c>
      <c r="AM31" s="152" t="str">
        <f>IFERROR(IF(AND(AF30="Impacto",AF31="Impacto"),(AM30-(+AM30*AK31)),IF(AND(AF30="Probabilidad",AF31="Impacto"),(AM29-(+AM29*AK31)),IF(AF31="Probabilidad",AM30,""))),"")</f>
        <v/>
      </c>
      <c r="AN31" s="153"/>
      <c r="AO31" s="153"/>
      <c r="AP31" s="153"/>
      <c r="AQ31" s="153"/>
      <c r="AR31" s="1031"/>
      <c r="AS31" s="1051"/>
      <c r="AT31" s="1051"/>
      <c r="AU31" s="1048"/>
      <c r="AV31" s="1051"/>
      <c r="AW31" s="1051"/>
      <c r="AX31" s="1048"/>
      <c r="AY31" s="1048"/>
      <c r="AZ31" s="1048"/>
      <c r="BA31" s="995"/>
      <c r="BB31" s="130"/>
      <c r="BC31" s="130"/>
      <c r="BD31" s="173" t="str">
        <f t="shared" si="11"/>
        <v/>
      </c>
      <c r="BE31" s="149"/>
      <c r="BF31" s="149"/>
      <c r="BG31" s="149"/>
      <c r="BH31" s="149"/>
      <c r="BI31" s="130"/>
      <c r="BJ31" s="130"/>
      <c r="BK31" s="130"/>
      <c r="BL31" s="130"/>
      <c r="BM31" s="155"/>
      <c r="BN31" s="155"/>
      <c r="BO31" s="155"/>
      <c r="BP31" s="155"/>
      <c r="BQ31" s="156" t="str">
        <f t="shared" si="12"/>
        <v/>
      </c>
      <c r="BR31" s="157" t="str">
        <f t="shared" si="6"/>
        <v/>
      </c>
      <c r="BS31" s="304"/>
      <c r="BT31" s="149"/>
      <c r="BU31" s="998"/>
      <c r="BV31" s="1001"/>
      <c r="BW31" s="998"/>
      <c r="BX31" s="998"/>
      <c r="BY31" s="1004"/>
      <c r="BZ31" s="1004"/>
    </row>
    <row r="32" spans="1:78" ht="17" thickBot="1" x14ac:dyDescent="0.25">
      <c r="A32" s="1648"/>
      <c r="B32" s="1650"/>
      <c r="C32" s="1653"/>
      <c r="D32" s="1152"/>
      <c r="E32" s="1026"/>
      <c r="F32" s="1029"/>
      <c r="G32" s="1040"/>
      <c r="H32" s="1032"/>
      <c r="I32" s="996"/>
      <c r="J32" s="1035"/>
      <c r="K32" s="1038"/>
      <c r="L32" s="1040"/>
      <c r="M32" s="1043"/>
      <c r="N32" s="1040"/>
      <c r="O32" s="1040"/>
      <c r="P32" s="1073"/>
      <c r="Q32" s="1079"/>
      <c r="R32" s="996"/>
      <c r="S32" s="1058"/>
      <c r="T32" s="996"/>
      <c r="U32" s="1058"/>
      <c r="V32" s="996"/>
      <c r="W32" s="1058"/>
      <c r="X32" s="1061"/>
      <c r="Y32" s="1058"/>
      <c r="Z32" s="1058"/>
      <c r="AA32" s="1049"/>
      <c r="AB32" s="162">
        <v>6</v>
      </c>
      <c r="AC32" s="160"/>
      <c r="AD32" s="160"/>
      <c r="AE32" s="160"/>
      <c r="AF32" s="175" t="str">
        <f t="shared" si="7"/>
        <v/>
      </c>
      <c r="AG32" s="163"/>
      <c r="AH32" s="161" t="str">
        <f t="shared" si="8"/>
        <v/>
      </c>
      <c r="AI32" s="163"/>
      <c r="AJ32" s="161" t="str">
        <f t="shared" si="9"/>
        <v/>
      </c>
      <c r="AK32" s="164" t="str">
        <f t="shared" si="10"/>
        <v/>
      </c>
      <c r="AL32" s="220" t="str">
        <f>IFERROR(IF(AND(AF31="Probabilidad",AF32="Probabilidad"),(AL31-(+AL31*AK32)),IF(AND(AF31="Impacto",AF32="Probabilidad"),(AL30-(+AL30*AK32)),IF(AF32="Impacto",AL31,""))),"")</f>
        <v/>
      </c>
      <c r="AM32" s="220" t="str">
        <f>IFERROR(IF(AND(AF31="Impacto",AF32="Impacto"),(AM31-(+AM31*AK32)),IF(AND(AF31="Probabilidad",AF32="Impacto"),(AM30-(+AM30*AK32)),IF(AF32="Probabilidad",AM31,""))),"")</f>
        <v/>
      </c>
      <c r="AN32" s="221"/>
      <c r="AO32" s="221"/>
      <c r="AP32" s="221"/>
      <c r="AQ32" s="221"/>
      <c r="AR32" s="1032"/>
      <c r="AS32" s="1052"/>
      <c r="AT32" s="1052"/>
      <c r="AU32" s="1049"/>
      <c r="AV32" s="1052"/>
      <c r="AW32" s="1052"/>
      <c r="AX32" s="1049"/>
      <c r="AY32" s="1049"/>
      <c r="AZ32" s="1049"/>
      <c r="BA32" s="996"/>
      <c r="BB32" s="167"/>
      <c r="BC32" s="167"/>
      <c r="BD32" s="176" t="str">
        <f t="shared" si="11"/>
        <v/>
      </c>
      <c r="BE32" s="160"/>
      <c r="BF32" s="160"/>
      <c r="BG32" s="160"/>
      <c r="BH32" s="160"/>
      <c r="BI32" s="167"/>
      <c r="BJ32" s="167"/>
      <c r="BK32" s="167"/>
      <c r="BL32" s="167"/>
      <c r="BM32" s="168"/>
      <c r="BN32" s="168"/>
      <c r="BO32" s="168"/>
      <c r="BP32" s="168"/>
      <c r="BQ32" s="169" t="str">
        <f t="shared" si="12"/>
        <v/>
      </c>
      <c r="BR32" s="170" t="str">
        <f t="shared" si="6"/>
        <v/>
      </c>
      <c r="BS32" s="711"/>
      <c r="BT32" s="160"/>
      <c r="BU32" s="999"/>
      <c r="BV32" s="1002"/>
      <c r="BW32" s="999"/>
      <c r="BX32" s="999"/>
      <c r="BY32" s="1005"/>
      <c r="BZ32" s="1005"/>
    </row>
    <row r="33" spans="1:78" ht="100" x14ac:dyDescent="0.2">
      <c r="A33" s="1654" t="s">
        <v>929</v>
      </c>
      <c r="B33" s="1656" t="s">
        <v>207</v>
      </c>
      <c r="C33" s="1657" t="s">
        <v>930</v>
      </c>
      <c r="D33" s="1150" t="s">
        <v>1259</v>
      </c>
      <c r="E33" s="1024" t="s">
        <v>931</v>
      </c>
      <c r="F33" s="1027">
        <v>1</v>
      </c>
      <c r="G33" s="1000" t="s">
        <v>1305</v>
      </c>
      <c r="H33" s="1030"/>
      <c r="I33" s="994"/>
      <c r="J33" s="1033" t="s">
        <v>1306</v>
      </c>
      <c r="K33" s="1036" t="s">
        <v>313</v>
      </c>
      <c r="L33" s="1000" t="s">
        <v>314</v>
      </c>
      <c r="M33" s="1069" t="s">
        <v>1307</v>
      </c>
      <c r="N33" s="1000"/>
      <c r="O33" s="1000"/>
      <c r="P33" s="1063"/>
      <c r="Q33" s="1053"/>
      <c r="R33" s="994" t="s">
        <v>340</v>
      </c>
      <c r="S33" s="1056">
        <f>IF(R33="Muy Alta",100%,IF(R33="Alta",80%,IF(R33="Media",60%,IF(R33="Baja",40%,IF(R33="Muy Baja",20%,"")))))</f>
        <v>0.8</v>
      </c>
      <c r="T33" s="994" t="s">
        <v>317</v>
      </c>
      <c r="U33" s="1056">
        <f>IF(T33="Catastrófico",100%,IF(T33="Mayor",80%,IF(T33="Moderado",60%,IF(T33="Menor",40%,IF(T33="Leve",20%,"")))))</f>
        <v>0.2</v>
      </c>
      <c r="V33" s="994" t="s">
        <v>251</v>
      </c>
      <c r="W33" s="1056">
        <f>IF(V33="Catastrófico",100%,IF(V33="Mayor",80%,IF(V33="Moderado",60%,IF(V33="Menor",40%,IF(V33="Leve",20%,"")))))</f>
        <v>0.4</v>
      </c>
      <c r="X33" s="1059" t="str">
        <f>IF(Y33=100%,"Catastrófico",IF(Y33=80%,"Mayor",IF(Y33=60%,"Moderado",IF(Y33=40%,"Menor",IF(Y33=20%,"Leve","")))))</f>
        <v>Menor</v>
      </c>
      <c r="Y33" s="1056">
        <f>IF(AND(U33="",W33=""),"",MAX(U33,W33))</f>
        <v>0.4</v>
      </c>
      <c r="Z33" s="1056" t="str">
        <f>CONCATENATE(R33,X33)</f>
        <v>AltaMenor</v>
      </c>
      <c r="AA33" s="1047" t="str">
        <f>IF(Z33="Muy AltaLeve","Alto",IF(Z33="Muy AltaMenor","Alto",IF(Z33="Muy AltaModerado","Alto",IF(Z33="Muy AltaMayor","Alto",IF(Z33="Muy AltaCatastrófico","Extremo",IF(Z33="AltaLeve","Moderado",IF(Z33="AltaMenor","Moderado",IF(Z33="AltaModerado","Alto",IF(Z33="AltaMayor","Alto",IF(Z33="AltaCatastrófico","Extremo",IF(Z33="MediaLeve","Moderado",IF(Z33="MediaMenor","Moderado",IF(Z33="MediaModerado","Moderado",IF(Z33="MediaMayor","Alto",IF(Z33="MediaCatastrófico","Extremo",IF(Z33="BajaLeve","Bajo",IF(Z33="BajaMenor","Moderado",IF(Z33="BajaModerado","Moderado",IF(Z33="BajaMayor","Alto",IF(Z33="BajaCatastrófico","Extremo",IF(Z33="Muy BajaLeve","Bajo",IF(Z33="Muy BajaMenor","Bajo",IF(Z33="Muy BajaModerado","Moderado",IF(Z33="Muy BajaMayor","Alto",IF(Z33="Muy BajaCatastrófico","Extremo","")))))))))))))))))))))))))</f>
        <v>Moderado</v>
      </c>
      <c r="AB33" s="97">
        <v>1</v>
      </c>
      <c r="AC33" s="534" t="s">
        <v>947</v>
      </c>
      <c r="AD33" s="669" t="s">
        <v>271</v>
      </c>
      <c r="AE33" s="534" t="s">
        <v>1308</v>
      </c>
      <c r="AF33" s="615" t="str">
        <f t="shared" si="7"/>
        <v>Probabilidad</v>
      </c>
      <c r="AG33" s="595" t="s">
        <v>221</v>
      </c>
      <c r="AH33" s="537">
        <f t="shared" si="8"/>
        <v>0.25</v>
      </c>
      <c r="AI33" s="595" t="s">
        <v>222</v>
      </c>
      <c r="AJ33" s="537">
        <f t="shared" si="9"/>
        <v>0.15</v>
      </c>
      <c r="AK33" s="536">
        <f t="shared" si="10"/>
        <v>0.4</v>
      </c>
      <c r="AL33" s="616">
        <f>IFERROR(IF(AF33="Probabilidad",(S33-(+S33*AK33)),IF(AF33="Impacto",S33,"")),"")</f>
        <v>0.48</v>
      </c>
      <c r="AM33" s="616">
        <f>IFERROR(IF(AF33="Impacto",(Y33-(+Y33*AK33)),IF(AF33="Probabilidad",Y33,"")),"")</f>
        <v>0.4</v>
      </c>
      <c r="AN33" s="50" t="s">
        <v>223</v>
      </c>
      <c r="AO33" s="50" t="s">
        <v>291</v>
      </c>
      <c r="AP33" s="50" t="s">
        <v>225</v>
      </c>
      <c r="AQ33" s="50" t="s">
        <v>226</v>
      </c>
      <c r="AR33" s="1030" t="s">
        <v>1309</v>
      </c>
      <c r="AS33" s="1050">
        <f>S33</f>
        <v>0.8</v>
      </c>
      <c r="AT33" s="1050">
        <f>IF(AL33="","",MIN(AL33:AL38))</f>
        <v>0.28799999999999998</v>
      </c>
      <c r="AU33" s="1047" t="str">
        <f>IFERROR(IF(AT33="","",IF(AT33&lt;=0.2,"Muy Baja",IF(AT33&lt;=0.4,"Baja",IF(AT33&lt;=0.6,"Media",IF(AT33&lt;=0.8,"Alta","Muy Alta"))))),"")</f>
        <v>Baja</v>
      </c>
      <c r="AV33" s="1050">
        <f>Y33</f>
        <v>0.4</v>
      </c>
      <c r="AW33" s="1050">
        <f>IF(AM33="","",MIN(AM33:AM38))</f>
        <v>0.30000000000000004</v>
      </c>
      <c r="AX33" s="1047" t="str">
        <f>IFERROR(IF(AW33="","",IF(AW33&lt;=0.2,"Leve",IF(AW33&lt;=0.4,"Menor",IF(AW33&lt;=0.6,"Moderado",IF(AW33&lt;=0.8,"Mayor","Catastrófico"))))),"")</f>
        <v>Menor</v>
      </c>
      <c r="AY33" s="1047" t="str">
        <f>AA33</f>
        <v>Moderado</v>
      </c>
      <c r="AZ33" s="1047" t="str">
        <f>IFERROR(IF(OR(AND(AU33="Muy Baja",AX33="Leve"),AND(AU33="Muy Baja",AX33="Menor"),AND(AU33="Baja",AX33="Leve")),"Bajo",IF(OR(AND(AU33="Muy baja",AX33="Moderado"),AND(AU33="Baja",AX33="Menor"),AND(AU33="Baja",AX33="Moderado"),AND(AU33="Media",AX33="Leve"),AND(AU33="Media",AX33="Menor"),AND(AU33="Media",AX33="Moderado"),AND(AU33="Alta",AX33="Leve"),AND(AU33="Alta",AX33="Menor")),"Moderado",IF(OR(AND(AU33="Muy Baja",AX33="Mayor"),AND(AU33="Baja",AX33="Mayor"),AND(AU33="Media",AX33="Mayor"),AND(AU33="Alta",AX33="Moderado"),AND(AU33="Alta",AX33="Mayor"),AND(AU33="Muy Alta",AX33="Leve"),AND(AU33="Muy Alta",AX33="Menor"),AND(AU33="Muy Alta",AX33="Moderado"),AND(AU33="Muy Alta",AX33="Mayor")),"Alto",IF(OR(AND(AU33="Muy Baja",AX33="Catastrófico"),AND(AU33="Baja",AX33="Catastrófico"),AND(AU33="Media",AX33="Catastrófico"),AND(AU33="Alta",AX33="Catastrófico"),AND(AU33="Muy Alta",AX33="Catastrófico")),"Extremo","")))),"")</f>
        <v>Moderado</v>
      </c>
      <c r="BA33" s="994" t="s">
        <v>228</v>
      </c>
      <c r="BB33" s="598" t="s">
        <v>1310</v>
      </c>
      <c r="BC33" s="670" t="s">
        <v>1311</v>
      </c>
      <c r="BD33" s="602">
        <f>IF(SUM(BE33:BH33)=0,"",SUM(BE33:BH33))</f>
        <v>4</v>
      </c>
      <c r="BE33" s="12">
        <v>1</v>
      </c>
      <c r="BF33" s="12">
        <v>1</v>
      </c>
      <c r="BG33" s="12">
        <v>1</v>
      </c>
      <c r="BH33" s="12">
        <v>1</v>
      </c>
      <c r="BI33" s="598" t="s">
        <v>1312</v>
      </c>
      <c r="BJ33" s="598" t="s">
        <v>1313</v>
      </c>
      <c r="BK33" s="832" t="s">
        <v>3007</v>
      </c>
      <c r="BL33" s="833" t="s">
        <v>3008</v>
      </c>
      <c r="BM33" s="834">
        <v>1</v>
      </c>
      <c r="BN33" s="835">
        <v>1</v>
      </c>
      <c r="BO33" s="835"/>
      <c r="BP33" s="835"/>
      <c r="BQ33" s="104">
        <f t="shared" si="12"/>
        <v>2</v>
      </c>
      <c r="BR33" s="128">
        <f t="shared" si="6"/>
        <v>0.5</v>
      </c>
      <c r="BS33" s="710" t="s">
        <v>947</v>
      </c>
      <c r="BT33" s="831" t="s">
        <v>2996</v>
      </c>
      <c r="BU33" s="997" t="s">
        <v>1631</v>
      </c>
      <c r="BV33" s="1000" t="s">
        <v>2699</v>
      </c>
      <c r="BW33" s="997" t="s">
        <v>1631</v>
      </c>
      <c r="BX33" s="997" t="s">
        <v>1631</v>
      </c>
      <c r="BY33" s="1003" t="s">
        <v>3011</v>
      </c>
      <c r="BZ33" s="1003"/>
    </row>
    <row r="34" spans="1:78" ht="96" x14ac:dyDescent="0.2">
      <c r="A34" s="1647"/>
      <c r="B34" s="1514"/>
      <c r="C34" s="1652"/>
      <c r="D34" s="1151"/>
      <c r="E34" s="1025"/>
      <c r="F34" s="1028"/>
      <c r="G34" s="1039"/>
      <c r="H34" s="1031"/>
      <c r="I34" s="995"/>
      <c r="J34" s="1034"/>
      <c r="K34" s="1037"/>
      <c r="L34" s="1039"/>
      <c r="M34" s="1070"/>
      <c r="N34" s="1039"/>
      <c r="O34" s="1039"/>
      <c r="P34" s="1072"/>
      <c r="Q34" s="1054"/>
      <c r="R34" s="995"/>
      <c r="S34" s="1057"/>
      <c r="T34" s="995"/>
      <c r="U34" s="1057"/>
      <c r="V34" s="995"/>
      <c r="W34" s="1057"/>
      <c r="X34" s="1060"/>
      <c r="Y34" s="1057"/>
      <c r="Z34" s="1057"/>
      <c r="AA34" s="1048"/>
      <c r="AB34" s="150">
        <v>2</v>
      </c>
      <c r="AC34" s="301" t="s">
        <v>950</v>
      </c>
      <c r="AD34" s="178" t="s">
        <v>271</v>
      </c>
      <c r="AE34" s="301" t="s">
        <v>951</v>
      </c>
      <c r="AF34" s="145" t="str">
        <f t="shared" si="7"/>
        <v>Impacto</v>
      </c>
      <c r="AG34" s="151" t="s">
        <v>264</v>
      </c>
      <c r="AH34" s="146">
        <f t="shared" si="8"/>
        <v>0.1</v>
      </c>
      <c r="AI34" s="151" t="s">
        <v>222</v>
      </c>
      <c r="AJ34" s="146">
        <f t="shared" si="9"/>
        <v>0.15</v>
      </c>
      <c r="AK34" s="147">
        <f t="shared" si="10"/>
        <v>0.25</v>
      </c>
      <c r="AL34" s="152">
        <f>IFERROR(IF(AND(AF33="Probabilidad",AF34="Probabilidad"),(AL33-(+AL33*AK34)),IF(AF34="Probabilidad",(S33-(+S33*AK34)),IF(AF34="Impacto",AL33,""))),"")</f>
        <v>0.48</v>
      </c>
      <c r="AM34" s="152">
        <f>IFERROR(IF(AND(AF33="Impacto",AF34="Impacto"),(AM33-(+AM33*AK34)),IF(AF34="Impacto",(Y33-(+Y33*AK34)),IF(AF34="Probabilidad",AM33,""))),"")</f>
        <v>0.30000000000000004</v>
      </c>
      <c r="AN34" s="153" t="s">
        <v>223</v>
      </c>
      <c r="AO34" s="153" t="s">
        <v>291</v>
      </c>
      <c r="AP34" s="153" t="s">
        <v>225</v>
      </c>
      <c r="AQ34" s="153" t="s">
        <v>226</v>
      </c>
      <c r="AR34" s="1031"/>
      <c r="AS34" s="1051"/>
      <c r="AT34" s="1051"/>
      <c r="AU34" s="1048"/>
      <c r="AV34" s="1051"/>
      <c r="AW34" s="1051"/>
      <c r="AX34" s="1048"/>
      <c r="AY34" s="1048"/>
      <c r="AZ34" s="1048"/>
      <c r="BA34" s="1384"/>
      <c r="BB34" s="269"/>
      <c r="BC34" s="269"/>
      <c r="BD34" s="279" t="str">
        <f>IF(SUM(BE34:BH34)=0,"",SUM(BE34:BH34))</f>
        <v/>
      </c>
      <c r="BE34" s="269"/>
      <c r="BF34" s="269"/>
      <c r="BG34" s="269"/>
      <c r="BH34" s="269"/>
      <c r="BI34" s="269"/>
      <c r="BJ34" s="269"/>
      <c r="BK34" s="207"/>
      <c r="BL34" s="209"/>
      <c r="BM34" s="155"/>
      <c r="BN34" s="155"/>
      <c r="BO34" s="155"/>
      <c r="BP34" s="155"/>
      <c r="BQ34" s="156" t="str">
        <f t="shared" si="12"/>
        <v/>
      </c>
      <c r="BR34" s="157" t="str">
        <f t="shared" si="6"/>
        <v/>
      </c>
      <c r="BS34" s="304" t="s">
        <v>950</v>
      </c>
      <c r="BT34" s="831" t="s">
        <v>3009</v>
      </c>
      <c r="BU34" s="1617"/>
      <c r="BV34" s="1001"/>
      <c r="BW34" s="998"/>
      <c r="BX34" s="998"/>
      <c r="BY34" s="1004"/>
      <c r="BZ34" s="1004"/>
    </row>
    <row r="35" spans="1:78" ht="96" x14ac:dyDescent="0.2">
      <c r="A35" s="1647"/>
      <c r="B35" s="1514"/>
      <c r="C35" s="1652"/>
      <c r="D35" s="1151"/>
      <c r="E35" s="1025"/>
      <c r="F35" s="1028"/>
      <c r="G35" s="1039"/>
      <c r="H35" s="1031"/>
      <c r="I35" s="995"/>
      <c r="J35" s="1034"/>
      <c r="K35" s="1037"/>
      <c r="L35" s="1039"/>
      <c r="M35" s="1070"/>
      <c r="N35" s="1039"/>
      <c r="O35" s="1039"/>
      <c r="P35" s="1072"/>
      <c r="Q35" s="1054"/>
      <c r="R35" s="995"/>
      <c r="S35" s="1057"/>
      <c r="T35" s="995"/>
      <c r="U35" s="1057"/>
      <c r="V35" s="995"/>
      <c r="W35" s="1057"/>
      <c r="X35" s="1060"/>
      <c r="Y35" s="1057"/>
      <c r="Z35" s="1057"/>
      <c r="AA35" s="1048"/>
      <c r="AB35" s="150">
        <v>3</v>
      </c>
      <c r="AC35" s="301" t="s">
        <v>958</v>
      </c>
      <c r="AD35" s="178" t="s">
        <v>271</v>
      </c>
      <c r="AE35" s="301" t="s">
        <v>1314</v>
      </c>
      <c r="AF35" s="145" t="str">
        <f t="shared" si="7"/>
        <v>Probabilidad</v>
      </c>
      <c r="AG35" s="151" t="s">
        <v>221</v>
      </c>
      <c r="AH35" s="146">
        <f t="shared" si="8"/>
        <v>0.25</v>
      </c>
      <c r="AI35" s="151" t="s">
        <v>222</v>
      </c>
      <c r="AJ35" s="146">
        <f t="shared" si="9"/>
        <v>0.15</v>
      </c>
      <c r="AK35" s="147">
        <f t="shared" si="10"/>
        <v>0.4</v>
      </c>
      <c r="AL35" s="152">
        <f>IFERROR(IF(AND(AF34="Probabilidad",AF35="Probabilidad"),(AL34-(+AL34*AK35)),IF(AND(AF34="Impacto",AF35="Probabilidad"),(AL33-(+AL33*AK35)),IF(AF35="Impacto",AL34,""))),"")</f>
        <v>0.28799999999999998</v>
      </c>
      <c r="AM35" s="152">
        <f>IFERROR(IF(AND(AF34="Impacto",AF35="Impacto"),(AM34-(+AM34*AK35)),IF(AND(AF34="Probabilidad",AF35="Impacto"),(AM33-(+AM33*AK35)),IF(AF35="Probabilidad",AM34,""))),"")</f>
        <v>0.30000000000000004</v>
      </c>
      <c r="AN35" s="153" t="s">
        <v>223</v>
      </c>
      <c r="AO35" s="153" t="s">
        <v>291</v>
      </c>
      <c r="AP35" s="153" t="s">
        <v>225</v>
      </c>
      <c r="AQ35" s="153" t="s">
        <v>226</v>
      </c>
      <c r="AR35" s="1031"/>
      <c r="AS35" s="1051"/>
      <c r="AT35" s="1051"/>
      <c r="AU35" s="1048"/>
      <c r="AV35" s="1051"/>
      <c r="AW35" s="1051"/>
      <c r="AX35" s="1048"/>
      <c r="AY35" s="1048"/>
      <c r="AZ35" s="1048"/>
      <c r="BA35" s="995"/>
      <c r="BB35" s="235"/>
      <c r="BC35" s="235"/>
      <c r="BD35" s="548" t="str">
        <f t="shared" ref="BD35:BD44" si="13">IF(SUM(BE35:BH35)=0,"",SUM(BE35:BH35))</f>
        <v/>
      </c>
      <c r="BE35" s="28"/>
      <c r="BF35" s="28"/>
      <c r="BG35" s="28"/>
      <c r="BH35" s="28"/>
      <c r="BI35" s="235"/>
      <c r="BJ35" s="235"/>
      <c r="BK35" s="235"/>
      <c r="BL35" s="130"/>
      <c r="BM35" s="155"/>
      <c r="BN35" s="155"/>
      <c r="BO35" s="155"/>
      <c r="BP35" s="155"/>
      <c r="BQ35" s="156" t="str">
        <f t="shared" si="12"/>
        <v/>
      </c>
      <c r="BR35" s="157" t="str">
        <f t="shared" si="6"/>
        <v/>
      </c>
      <c r="BS35" s="304" t="s">
        <v>958</v>
      </c>
      <c r="BT35" s="831" t="s">
        <v>3010</v>
      </c>
      <c r="BU35" s="1617"/>
      <c r="BV35" s="1001"/>
      <c r="BW35" s="998"/>
      <c r="BX35" s="998"/>
      <c r="BY35" s="1004"/>
      <c r="BZ35" s="1004"/>
    </row>
    <row r="36" spans="1:78" ht="16" x14ac:dyDescent="0.2">
      <c r="A36" s="1647"/>
      <c r="B36" s="1514"/>
      <c r="C36" s="1652"/>
      <c r="D36" s="1151"/>
      <c r="E36" s="1025"/>
      <c r="F36" s="1028"/>
      <c r="G36" s="1039"/>
      <c r="H36" s="1031"/>
      <c r="I36" s="995"/>
      <c r="J36" s="1034"/>
      <c r="K36" s="1037"/>
      <c r="L36" s="1039"/>
      <c r="M36" s="1070"/>
      <c r="N36" s="1039"/>
      <c r="O36" s="1039"/>
      <c r="P36" s="1072"/>
      <c r="Q36" s="1054"/>
      <c r="R36" s="995"/>
      <c r="S36" s="1057"/>
      <c r="T36" s="995"/>
      <c r="U36" s="1057"/>
      <c r="V36" s="995"/>
      <c r="W36" s="1057"/>
      <c r="X36" s="1060"/>
      <c r="Y36" s="1057"/>
      <c r="Z36" s="1057"/>
      <c r="AA36" s="1048"/>
      <c r="AB36" s="150">
        <v>4</v>
      </c>
      <c r="AC36" s="301"/>
      <c r="AD36" s="149"/>
      <c r="AE36" s="301"/>
      <c r="AF36" s="145" t="str">
        <f t="shared" si="7"/>
        <v/>
      </c>
      <c r="AG36" s="151"/>
      <c r="AH36" s="146" t="str">
        <f t="shared" si="8"/>
        <v/>
      </c>
      <c r="AI36" s="151"/>
      <c r="AJ36" s="146" t="str">
        <f t="shared" si="9"/>
        <v/>
      </c>
      <c r="AK36" s="147" t="str">
        <f t="shared" si="10"/>
        <v/>
      </c>
      <c r="AL36" s="152" t="str">
        <f>IFERROR(IF(AND(AF35="Probabilidad",AF36="Probabilidad"),(AL35-(+AL35*AK36)),IF(AND(AF35="Impacto",AF36="Probabilidad"),(AL34-(+AL34*AK36)),IF(AF36="Impacto",AL35,""))),"")</f>
        <v/>
      </c>
      <c r="AM36" s="152" t="str">
        <f>IFERROR(IF(AND(AF35="Impacto",AF36="Impacto"),(AM35-(+AM35*AK36)),IF(AND(AF35="Probabilidad",AF36="Impacto"),(AM34-(+AM34*AK36)),IF(AF36="Probabilidad",AM35,""))),"")</f>
        <v/>
      </c>
      <c r="AN36" s="153"/>
      <c r="AO36" s="153"/>
      <c r="AP36" s="153"/>
      <c r="AQ36" s="153"/>
      <c r="AR36" s="1031"/>
      <c r="AS36" s="1051"/>
      <c r="AT36" s="1051"/>
      <c r="AU36" s="1048"/>
      <c r="AV36" s="1051"/>
      <c r="AW36" s="1051"/>
      <c r="AX36" s="1048"/>
      <c r="AY36" s="1048"/>
      <c r="AZ36" s="1048"/>
      <c r="BA36" s="995"/>
      <c r="BB36" s="130"/>
      <c r="BC36" s="130"/>
      <c r="BD36" s="173" t="str">
        <f t="shared" si="13"/>
        <v/>
      </c>
      <c r="BE36" s="149"/>
      <c r="BF36" s="149"/>
      <c r="BG36" s="149"/>
      <c r="BH36" s="149"/>
      <c r="BI36" s="130"/>
      <c r="BJ36" s="130"/>
      <c r="BK36" s="130"/>
      <c r="BL36" s="130"/>
      <c r="BM36" s="155"/>
      <c r="BN36" s="155"/>
      <c r="BO36" s="155"/>
      <c r="BP36" s="155"/>
      <c r="BQ36" s="156" t="str">
        <f t="shared" si="12"/>
        <v/>
      </c>
      <c r="BR36" s="157" t="str">
        <f t="shared" si="6"/>
        <v/>
      </c>
      <c r="BS36" s="304"/>
      <c r="BT36" s="149"/>
      <c r="BU36" s="1617"/>
      <c r="BV36" s="1001"/>
      <c r="BW36" s="998"/>
      <c r="BX36" s="998"/>
      <c r="BY36" s="1004"/>
      <c r="BZ36" s="1004"/>
    </row>
    <row r="37" spans="1:78" ht="16" x14ac:dyDescent="0.2">
      <c r="A37" s="1647"/>
      <c r="B37" s="1514"/>
      <c r="C37" s="1652"/>
      <c r="D37" s="1151"/>
      <c r="E37" s="1025"/>
      <c r="F37" s="1028"/>
      <c r="G37" s="1039"/>
      <c r="H37" s="1031"/>
      <c r="I37" s="995"/>
      <c r="J37" s="1034"/>
      <c r="K37" s="1037"/>
      <c r="L37" s="1039"/>
      <c r="M37" s="1070"/>
      <c r="N37" s="1039"/>
      <c r="O37" s="1039"/>
      <c r="P37" s="1072"/>
      <c r="Q37" s="1054"/>
      <c r="R37" s="995"/>
      <c r="S37" s="1057"/>
      <c r="T37" s="995"/>
      <c r="U37" s="1057"/>
      <c r="V37" s="995"/>
      <c r="W37" s="1057"/>
      <c r="X37" s="1060"/>
      <c r="Y37" s="1057"/>
      <c r="Z37" s="1057"/>
      <c r="AA37" s="1048"/>
      <c r="AB37" s="150">
        <v>5</v>
      </c>
      <c r="AC37" s="301"/>
      <c r="AD37" s="149"/>
      <c r="AE37" s="301"/>
      <c r="AF37" s="145" t="str">
        <f t="shared" si="7"/>
        <v/>
      </c>
      <c r="AG37" s="151"/>
      <c r="AH37" s="146" t="str">
        <f t="shared" si="8"/>
        <v/>
      </c>
      <c r="AI37" s="151"/>
      <c r="AJ37" s="146" t="str">
        <f t="shared" si="9"/>
        <v/>
      </c>
      <c r="AK37" s="147" t="str">
        <f t="shared" si="10"/>
        <v/>
      </c>
      <c r="AL37" s="152" t="str">
        <f>IFERROR(IF(AND(AF36="Probabilidad",AF37="Probabilidad"),(AL36-(+AL36*AK37)),IF(AND(AF36="Impacto",AF37="Probabilidad"),(AL35-(+AL35*AK37)),IF(AF37="Impacto",AL36,""))),"")</f>
        <v/>
      </c>
      <c r="AM37" s="152" t="str">
        <f>IFERROR(IF(AND(AF36="Impacto",AF37="Impacto"),(AM36-(+AM36*AK37)),IF(AND(AF36="Probabilidad",AF37="Impacto"),(AM35-(+AM35*AK37)),IF(AF37="Probabilidad",AM36,""))),"")</f>
        <v/>
      </c>
      <c r="AN37" s="153"/>
      <c r="AO37" s="153"/>
      <c r="AP37" s="153"/>
      <c r="AQ37" s="153"/>
      <c r="AR37" s="1031"/>
      <c r="AS37" s="1051"/>
      <c r="AT37" s="1051"/>
      <c r="AU37" s="1048"/>
      <c r="AV37" s="1051"/>
      <c r="AW37" s="1051"/>
      <c r="AX37" s="1048"/>
      <c r="AY37" s="1048"/>
      <c r="AZ37" s="1048"/>
      <c r="BA37" s="995"/>
      <c r="BB37" s="130"/>
      <c r="BC37" s="130"/>
      <c r="BD37" s="173" t="str">
        <f t="shared" si="13"/>
        <v/>
      </c>
      <c r="BE37" s="149"/>
      <c r="BF37" s="149"/>
      <c r="BG37" s="149"/>
      <c r="BH37" s="149"/>
      <c r="BI37" s="130"/>
      <c r="BJ37" s="130"/>
      <c r="BK37" s="130"/>
      <c r="BL37" s="130"/>
      <c r="BM37" s="155"/>
      <c r="BN37" s="155"/>
      <c r="BO37" s="155"/>
      <c r="BP37" s="155"/>
      <c r="BQ37" s="156" t="str">
        <f t="shared" si="12"/>
        <v/>
      </c>
      <c r="BR37" s="157" t="str">
        <f t="shared" si="6"/>
        <v/>
      </c>
      <c r="BS37" s="304"/>
      <c r="BT37" s="149"/>
      <c r="BU37" s="1617"/>
      <c r="BV37" s="1001"/>
      <c r="BW37" s="998"/>
      <c r="BX37" s="998"/>
      <c r="BY37" s="1004"/>
      <c r="BZ37" s="1004"/>
    </row>
    <row r="38" spans="1:78" ht="17" thickBot="1" x14ac:dyDescent="0.25">
      <c r="A38" s="1647"/>
      <c r="B38" s="1514"/>
      <c r="C38" s="1652"/>
      <c r="D38" s="1152"/>
      <c r="E38" s="1026"/>
      <c r="F38" s="1029"/>
      <c r="G38" s="1040"/>
      <c r="H38" s="1032"/>
      <c r="I38" s="996"/>
      <c r="J38" s="1035"/>
      <c r="K38" s="1038"/>
      <c r="L38" s="1040"/>
      <c r="M38" s="1071"/>
      <c r="N38" s="1040"/>
      <c r="O38" s="1040"/>
      <c r="P38" s="1073"/>
      <c r="Q38" s="1055"/>
      <c r="R38" s="996"/>
      <c r="S38" s="1058"/>
      <c r="T38" s="996"/>
      <c r="U38" s="1058"/>
      <c r="V38" s="996"/>
      <c r="W38" s="1058"/>
      <c r="X38" s="1061"/>
      <c r="Y38" s="1058"/>
      <c r="Z38" s="1058"/>
      <c r="AA38" s="1049"/>
      <c r="AB38" s="162">
        <v>6</v>
      </c>
      <c r="AC38" s="535"/>
      <c r="AD38" s="531"/>
      <c r="AE38" s="535"/>
      <c r="AF38" s="617" t="str">
        <f t="shared" si="7"/>
        <v/>
      </c>
      <c r="AG38" s="637"/>
      <c r="AH38" s="529" t="str">
        <f t="shared" si="8"/>
        <v/>
      </c>
      <c r="AI38" s="637"/>
      <c r="AJ38" s="529" t="str">
        <f t="shared" si="9"/>
        <v/>
      </c>
      <c r="AK38" s="530" t="str">
        <f t="shared" si="10"/>
        <v/>
      </c>
      <c r="AL38" s="638" t="str">
        <f>IFERROR(IF(AND(AF37="Probabilidad",AF38="Probabilidad"),(AL37-(+AL37*AK38)),IF(AND(AF37="Impacto",AF38="Probabilidad"),(AL36-(+AL36*AK38)),IF(AF38="Impacto",AL37,""))),"")</f>
        <v/>
      </c>
      <c r="AM38" s="638" t="str">
        <f>IFERROR(IF(AND(AF37="Impacto",AF38="Impacto"),(AM37-(+AM37*AK38)),IF(AND(AF37="Probabilidad",AF38="Impacto"),(AM36-(+AM36*AK38)),IF(AF38="Probabilidad",AM37,""))),"")</f>
        <v/>
      </c>
      <c r="AN38" s="221"/>
      <c r="AO38" s="221"/>
      <c r="AP38" s="221"/>
      <c r="AQ38" s="221"/>
      <c r="AR38" s="1032"/>
      <c r="AS38" s="1052"/>
      <c r="AT38" s="1052"/>
      <c r="AU38" s="1049"/>
      <c r="AV38" s="1052"/>
      <c r="AW38" s="1052"/>
      <c r="AX38" s="1049"/>
      <c r="AY38" s="1049"/>
      <c r="AZ38" s="1049"/>
      <c r="BA38" s="996"/>
      <c r="BB38" s="167"/>
      <c r="BC38" s="167"/>
      <c r="BD38" s="176" t="str">
        <f t="shared" si="13"/>
        <v/>
      </c>
      <c r="BE38" s="160"/>
      <c r="BF38" s="160"/>
      <c r="BG38" s="160"/>
      <c r="BH38" s="160"/>
      <c r="BI38" s="167"/>
      <c r="BJ38" s="167"/>
      <c r="BK38" s="167"/>
      <c r="BL38" s="167"/>
      <c r="BM38" s="168"/>
      <c r="BN38" s="168"/>
      <c r="BO38" s="168"/>
      <c r="BP38" s="168"/>
      <c r="BQ38" s="169" t="str">
        <f t="shared" si="12"/>
        <v/>
      </c>
      <c r="BR38" s="170" t="str">
        <f t="shared" si="6"/>
        <v/>
      </c>
      <c r="BS38" s="711"/>
      <c r="BT38" s="160"/>
      <c r="BU38" s="1618"/>
      <c r="BV38" s="1002"/>
      <c r="BW38" s="999"/>
      <c r="BX38" s="999"/>
      <c r="BY38" s="1005"/>
      <c r="BZ38" s="1005"/>
    </row>
    <row r="39" spans="1:78" ht="193.5" customHeight="1" x14ac:dyDescent="0.2">
      <c r="A39" s="1647"/>
      <c r="B39" s="1514"/>
      <c r="C39" s="1652"/>
      <c r="D39" s="1150" t="s">
        <v>1259</v>
      </c>
      <c r="E39" s="1024" t="s">
        <v>931</v>
      </c>
      <c r="F39" s="1027">
        <v>2</v>
      </c>
      <c r="G39" s="1000" t="s">
        <v>1315</v>
      </c>
      <c r="H39" s="1030"/>
      <c r="I39" s="994"/>
      <c r="J39" s="1033" t="s">
        <v>1316</v>
      </c>
      <c r="K39" s="1036" t="s">
        <v>313</v>
      </c>
      <c r="L39" s="1000" t="s">
        <v>314</v>
      </c>
      <c r="M39" s="1069" t="s">
        <v>1317</v>
      </c>
      <c r="N39" s="1000"/>
      <c r="O39" s="1000"/>
      <c r="P39" s="1044"/>
      <c r="Q39" s="1053"/>
      <c r="R39" s="994" t="s">
        <v>217</v>
      </c>
      <c r="S39" s="1056">
        <f>IF(R39="Muy Alta",100%,IF(R39="Alta",80%,IF(R39="Media",60%,IF(R39="Baja",40%,IF(R39="Muy Baja",20%,"")))))</f>
        <v>0.6</v>
      </c>
      <c r="T39" s="994" t="s">
        <v>317</v>
      </c>
      <c r="U39" s="1056">
        <f>IF(T39="Catastrófico",100%,IF(T39="Mayor",80%,IF(T39="Moderado",60%,IF(T39="Menor",40%,IF(T39="Leve",20%,"")))))</f>
        <v>0.2</v>
      </c>
      <c r="V39" s="994" t="s">
        <v>251</v>
      </c>
      <c r="W39" s="1056">
        <f>IF(V39="Catastrófico",100%,IF(V39="Mayor",80%,IF(V39="Moderado",60%,IF(V39="Menor",40%,IF(V39="Leve",20%,"")))))</f>
        <v>0.4</v>
      </c>
      <c r="X39" s="1059" t="str">
        <f>IF(Y39=100%,"Catastrófico",IF(Y39=80%,"Mayor",IF(Y39=60%,"Moderado",IF(Y39=40%,"Menor",IF(Y39=20%,"Leve","")))))</f>
        <v>Menor</v>
      </c>
      <c r="Y39" s="1056">
        <f>IF(AND(U39="",W39=""),"",MAX(U39,W39))</f>
        <v>0.4</v>
      </c>
      <c r="Z39" s="1056" t="str">
        <f>CONCATENATE(R39,X39)</f>
        <v>MediaMenor</v>
      </c>
      <c r="AA39" s="1047" t="str">
        <f>IF(Z39="Muy AltaLeve","Alto",IF(Z39="Muy AltaMenor","Alto",IF(Z39="Muy AltaModerado","Alto",IF(Z39="Muy AltaMayor","Alto",IF(Z39="Muy AltaCatastrófico","Extremo",IF(Z39="AltaLeve","Moderado",IF(Z39="AltaMenor","Moderado",IF(Z39="AltaModerado","Alto",IF(Z39="AltaMayor","Alto",IF(Z39="AltaCatastrófico","Extremo",IF(Z39="MediaLeve","Moderado",IF(Z39="MediaMenor","Moderado",IF(Z39="MediaModerado","Moderado",IF(Z39="MediaMayor","Alto",IF(Z39="MediaCatastrófico","Extremo",IF(Z39="BajaLeve","Bajo",IF(Z39="BajaMenor","Moderado",IF(Z39="BajaModerado","Moderado",IF(Z39="BajaMayor","Alto",IF(Z39="BajaCatastrófico","Extremo",IF(Z39="Muy BajaLeve","Bajo",IF(Z39="Muy BajaMenor","Bajo",IF(Z39="Muy BajaModerado","Moderado",IF(Z39="Muy BajaMayor","Alto",IF(Z39="Muy BajaCatastrófico","Extremo","")))))))))))))))))))))))))</f>
        <v>Moderado</v>
      </c>
      <c r="AB39" s="97">
        <v>1</v>
      </c>
      <c r="AC39" s="534" t="s">
        <v>1318</v>
      </c>
      <c r="AD39" s="12" t="s">
        <v>271</v>
      </c>
      <c r="AE39" s="534" t="s">
        <v>1319</v>
      </c>
      <c r="AF39" s="615" t="str">
        <f t="shared" si="7"/>
        <v>Probabilidad</v>
      </c>
      <c r="AG39" s="595" t="s">
        <v>221</v>
      </c>
      <c r="AH39" s="537">
        <f t="shared" si="8"/>
        <v>0.25</v>
      </c>
      <c r="AI39" s="595" t="s">
        <v>222</v>
      </c>
      <c r="AJ39" s="537">
        <f t="shared" si="9"/>
        <v>0.15</v>
      </c>
      <c r="AK39" s="536">
        <f t="shared" si="10"/>
        <v>0.4</v>
      </c>
      <c r="AL39" s="616">
        <f>IFERROR(IF(AF39="Probabilidad",(S39-(+S39*AK39)),IF(AF39="Impacto",S39,"")),"")</f>
        <v>0.36</v>
      </c>
      <c r="AM39" s="616">
        <f>IFERROR(IF(AF39="Impacto",(Y39-(+Y39*AK39)),IF(AF39="Probabilidad",Y39,"")),"")</f>
        <v>0.4</v>
      </c>
      <c r="AN39" s="50" t="s">
        <v>223</v>
      </c>
      <c r="AO39" s="50" t="s">
        <v>291</v>
      </c>
      <c r="AP39" s="50" t="s">
        <v>241</v>
      </c>
      <c r="AQ39" s="50" t="s">
        <v>226</v>
      </c>
      <c r="AR39" s="1030" t="s">
        <v>1320</v>
      </c>
      <c r="AS39" s="1050">
        <f>S39</f>
        <v>0.6</v>
      </c>
      <c r="AT39" s="1050">
        <f>IF(AL39="","",MIN(AL39:AL44))</f>
        <v>0.36</v>
      </c>
      <c r="AU39" s="1047" t="str">
        <f>IFERROR(IF(AT39="","",IF(AT39&lt;=0.2,"Muy Baja",IF(AT39&lt;=0.4,"Baja",IF(AT39&lt;=0.6,"Media",IF(AT39&lt;=0.8,"Alta","Muy Alta"))))),"")</f>
        <v>Baja</v>
      </c>
      <c r="AV39" s="1050">
        <f>Y39</f>
        <v>0.4</v>
      </c>
      <c r="AW39" s="1050">
        <f>IF(AM39="","",MIN(AM39:AM44))</f>
        <v>0.30000000000000004</v>
      </c>
      <c r="AX39" s="1047" t="str">
        <f>IFERROR(IF(AW39="","",IF(AW39&lt;=0.2,"Leve",IF(AW39&lt;=0.4,"Menor",IF(AW39&lt;=0.6,"Moderado",IF(AW39&lt;=0.8,"Mayor","Catastrófico"))))),"")</f>
        <v>Menor</v>
      </c>
      <c r="AY39" s="1047" t="str">
        <f>AA39</f>
        <v>Moderado</v>
      </c>
      <c r="AZ39" s="1047" t="str">
        <f>IFERROR(IF(OR(AND(AU39="Muy Baja",AX39="Leve"),AND(AU39="Muy Baja",AX39="Menor"),AND(AU39="Baja",AX39="Leve")),"Bajo",IF(OR(AND(AU39="Muy baja",AX39="Moderado"),AND(AU39="Baja",AX39="Menor"),AND(AU39="Baja",AX39="Moderado"),AND(AU39="Media",AX39="Leve"),AND(AU39="Media",AX39="Menor"),AND(AU39="Media",AX39="Moderado"),AND(AU39="Alta",AX39="Leve"),AND(AU39="Alta",AX39="Menor")),"Moderado",IF(OR(AND(AU39="Muy Baja",AX39="Mayor"),AND(AU39="Baja",AX39="Mayor"),AND(AU39="Media",AX39="Mayor"),AND(AU39="Alta",AX39="Moderado"),AND(AU39="Alta",AX39="Mayor"),AND(AU39="Muy Alta",AX39="Leve"),AND(AU39="Muy Alta",AX39="Menor"),AND(AU39="Muy Alta",AX39="Moderado"),AND(AU39="Muy Alta",AX39="Mayor")),"Alto",IF(OR(AND(AU39="Muy Baja",AX39="Catastrófico"),AND(AU39="Baja",AX39="Catastrófico"),AND(AU39="Media",AX39="Catastrófico"),AND(AU39="Alta",AX39="Catastrófico"),AND(AU39="Muy Alta",AX39="Catastrófico")),"Extremo","")))),"")</f>
        <v>Moderado</v>
      </c>
      <c r="BA39" s="994" t="s">
        <v>228</v>
      </c>
      <c r="BB39" s="591" t="s">
        <v>1321</v>
      </c>
      <c r="BC39" s="591" t="s">
        <v>1322</v>
      </c>
      <c r="BD39" s="103">
        <f t="shared" si="13"/>
        <v>4</v>
      </c>
      <c r="BE39" s="9">
        <v>1</v>
      </c>
      <c r="BF39" s="9">
        <v>1</v>
      </c>
      <c r="BG39" s="9">
        <v>1</v>
      </c>
      <c r="BH39" s="9">
        <v>1</v>
      </c>
      <c r="BI39" s="592" t="s">
        <v>1312</v>
      </c>
      <c r="BJ39" s="592" t="s">
        <v>1313</v>
      </c>
      <c r="BK39" s="836" t="s">
        <v>3012</v>
      </c>
      <c r="BL39" s="837" t="s">
        <v>3013</v>
      </c>
      <c r="BM39" s="732">
        <v>1</v>
      </c>
      <c r="BN39" s="48">
        <v>1</v>
      </c>
      <c r="BO39" s="48"/>
      <c r="BP39" s="48"/>
      <c r="BQ39" s="104">
        <f t="shared" si="12"/>
        <v>2</v>
      </c>
      <c r="BR39" s="128">
        <f t="shared" si="6"/>
        <v>0.5</v>
      </c>
      <c r="BS39" s="710" t="s">
        <v>1318</v>
      </c>
      <c r="BT39" s="840" t="s">
        <v>3014</v>
      </c>
      <c r="BU39" s="1212" t="s">
        <v>1631</v>
      </c>
      <c r="BV39" s="1212" t="s">
        <v>2699</v>
      </c>
      <c r="BW39" s="1212" t="s">
        <v>1631</v>
      </c>
      <c r="BX39" s="1212" t="s">
        <v>1631</v>
      </c>
      <c r="BY39" s="1003" t="s">
        <v>3011</v>
      </c>
      <c r="BZ39" s="1003"/>
    </row>
    <row r="40" spans="1:78" ht="96" x14ac:dyDescent="0.2">
      <c r="A40" s="1647"/>
      <c r="B40" s="1514"/>
      <c r="C40" s="1652"/>
      <c r="D40" s="1151"/>
      <c r="E40" s="1025"/>
      <c r="F40" s="1028"/>
      <c r="G40" s="1039"/>
      <c r="H40" s="1031"/>
      <c r="I40" s="995"/>
      <c r="J40" s="1034"/>
      <c r="K40" s="1037"/>
      <c r="L40" s="1039"/>
      <c r="M40" s="1070"/>
      <c r="N40" s="1039"/>
      <c r="O40" s="1039"/>
      <c r="P40" s="1045"/>
      <c r="Q40" s="1054"/>
      <c r="R40" s="995"/>
      <c r="S40" s="1057"/>
      <c r="T40" s="995"/>
      <c r="U40" s="1057"/>
      <c r="V40" s="995"/>
      <c r="W40" s="1057"/>
      <c r="X40" s="1060"/>
      <c r="Y40" s="1057"/>
      <c r="Z40" s="1057"/>
      <c r="AA40" s="1048"/>
      <c r="AB40" s="150">
        <v>2</v>
      </c>
      <c r="AC40" s="301" t="s">
        <v>1323</v>
      </c>
      <c r="AD40" s="149" t="s">
        <v>271</v>
      </c>
      <c r="AE40" s="301" t="s">
        <v>1324</v>
      </c>
      <c r="AF40" s="145" t="str">
        <f t="shared" si="7"/>
        <v>Impacto</v>
      </c>
      <c r="AG40" s="151" t="s">
        <v>264</v>
      </c>
      <c r="AH40" s="146">
        <f t="shared" si="8"/>
        <v>0.1</v>
      </c>
      <c r="AI40" s="151" t="s">
        <v>222</v>
      </c>
      <c r="AJ40" s="146">
        <f t="shared" si="9"/>
        <v>0.15</v>
      </c>
      <c r="AK40" s="147">
        <f t="shared" si="10"/>
        <v>0.25</v>
      </c>
      <c r="AL40" s="152">
        <f>IFERROR(IF(AND(AF39="Probabilidad",AF40="Probabilidad"),(AL39-(+AL39*AK40)),IF(AF40="Probabilidad",(S39-(+S39*AK40)),IF(AF40="Impacto",AL39,""))),"")</f>
        <v>0.36</v>
      </c>
      <c r="AM40" s="152">
        <f>IFERROR(IF(AND(AF39="Impacto",AF40="Impacto"),(AM39-(+AM39*AK40)),IF(AF40="Impacto",(Y39-(+Y39*AK40)),IF(AF40="Probabilidad",AM39,""))),"")</f>
        <v>0.30000000000000004</v>
      </c>
      <c r="AN40" s="153" t="s">
        <v>223</v>
      </c>
      <c r="AO40" s="153" t="s">
        <v>291</v>
      </c>
      <c r="AP40" s="153" t="s">
        <v>225</v>
      </c>
      <c r="AQ40" s="153" t="s">
        <v>226</v>
      </c>
      <c r="AR40" s="1031"/>
      <c r="AS40" s="1051"/>
      <c r="AT40" s="1051"/>
      <c r="AU40" s="1048"/>
      <c r="AV40" s="1051"/>
      <c r="AW40" s="1051"/>
      <c r="AX40" s="1048"/>
      <c r="AY40" s="1048"/>
      <c r="AZ40" s="1048"/>
      <c r="BA40" s="995"/>
      <c r="BB40" s="130"/>
      <c r="BC40" s="130"/>
      <c r="BD40" s="173" t="str">
        <f t="shared" si="13"/>
        <v/>
      </c>
      <c r="BE40" s="149"/>
      <c r="BF40" s="149"/>
      <c r="BG40" s="149"/>
      <c r="BH40" s="149"/>
      <c r="BI40" s="130"/>
      <c r="BJ40" s="130"/>
      <c r="BK40" s="130"/>
      <c r="BL40" s="130"/>
      <c r="BM40" s="155"/>
      <c r="BN40" s="155"/>
      <c r="BO40" s="155"/>
      <c r="BP40" s="155"/>
      <c r="BQ40" s="156" t="str">
        <f t="shared" si="12"/>
        <v/>
      </c>
      <c r="BR40" s="157" t="str">
        <f t="shared" si="6"/>
        <v/>
      </c>
      <c r="BS40" s="304" t="s">
        <v>1323</v>
      </c>
      <c r="BT40" s="839" t="s">
        <v>3015</v>
      </c>
      <c r="BU40" s="1064"/>
      <c r="BV40" s="1064"/>
      <c r="BW40" s="1064"/>
      <c r="BX40" s="1064"/>
      <c r="BY40" s="1004"/>
      <c r="BZ40" s="1004"/>
    </row>
    <row r="41" spans="1:78" ht="16" x14ac:dyDescent="0.2">
      <c r="A41" s="1647"/>
      <c r="B41" s="1514"/>
      <c r="C41" s="1652"/>
      <c r="D41" s="1151"/>
      <c r="E41" s="1025"/>
      <c r="F41" s="1028"/>
      <c r="G41" s="1039"/>
      <c r="H41" s="1031"/>
      <c r="I41" s="995"/>
      <c r="J41" s="1034"/>
      <c r="K41" s="1037"/>
      <c r="L41" s="1039"/>
      <c r="M41" s="1070"/>
      <c r="N41" s="1039"/>
      <c r="O41" s="1039"/>
      <c r="P41" s="1045"/>
      <c r="Q41" s="1054"/>
      <c r="R41" s="995"/>
      <c r="S41" s="1057"/>
      <c r="T41" s="995"/>
      <c r="U41" s="1057"/>
      <c r="V41" s="995"/>
      <c r="W41" s="1057"/>
      <c r="X41" s="1060"/>
      <c r="Y41" s="1057"/>
      <c r="Z41" s="1057"/>
      <c r="AA41" s="1048"/>
      <c r="AB41" s="150">
        <v>3</v>
      </c>
      <c r="AC41" s="533"/>
      <c r="AD41" s="230"/>
      <c r="AE41" s="533"/>
      <c r="AF41" s="231" t="str">
        <f t="shared" si="7"/>
        <v/>
      </c>
      <c r="AG41" s="232"/>
      <c r="AH41" s="228" t="str">
        <f t="shared" si="8"/>
        <v/>
      </c>
      <c r="AI41" s="232"/>
      <c r="AJ41" s="228" t="str">
        <f t="shared" si="9"/>
        <v/>
      </c>
      <c r="AK41" s="233" t="str">
        <f t="shared" si="10"/>
        <v/>
      </c>
      <c r="AL41" s="234" t="str">
        <f>IFERROR(IF(AND(AF40="Probabilidad",AF41="Probabilidad"),(AL40-(+AL40*AK41)),IF(AND(AF40="Impacto",AF41="Probabilidad"),(AL39-(+AL39*AK41)),IF(AF41="Impacto",AL40,""))),"")</f>
        <v/>
      </c>
      <c r="AM41" s="234" t="str">
        <f>IFERROR(IF(AND(AF40="Impacto",AF41="Impacto"),(AM40-(+AM40*AK41)),IF(AND(AF40="Probabilidad",AF41="Impacto"),(AM39-(+AM39*AK41)),IF(AF41="Probabilidad",AM40,""))),"")</f>
        <v/>
      </c>
      <c r="AN41" s="126"/>
      <c r="AO41" s="126"/>
      <c r="AP41" s="126"/>
      <c r="AQ41" s="126"/>
      <c r="AR41" s="1031"/>
      <c r="AS41" s="1051"/>
      <c r="AT41" s="1051"/>
      <c r="AU41" s="1048"/>
      <c r="AV41" s="1051"/>
      <c r="AW41" s="1051"/>
      <c r="AX41" s="1048"/>
      <c r="AY41" s="1048"/>
      <c r="AZ41" s="1048"/>
      <c r="BA41" s="995"/>
      <c r="BB41" s="130"/>
      <c r="BC41" s="130"/>
      <c r="BD41" s="173" t="str">
        <f t="shared" si="13"/>
        <v/>
      </c>
      <c r="BE41" s="149"/>
      <c r="BF41" s="149"/>
      <c r="BG41" s="149"/>
      <c r="BH41" s="149"/>
      <c r="BI41" s="130"/>
      <c r="BJ41" s="130"/>
      <c r="BK41" s="130"/>
      <c r="BL41" s="130"/>
      <c r="BM41" s="155"/>
      <c r="BN41" s="155"/>
      <c r="BO41" s="155"/>
      <c r="BP41" s="155"/>
      <c r="BQ41" s="156" t="str">
        <f t="shared" si="12"/>
        <v/>
      </c>
      <c r="BR41" s="157" t="str">
        <f t="shared" ref="BR41:BR68" si="14">IF(ISERROR(BQ41/BD41),"",(BQ41/BD41))</f>
        <v/>
      </c>
      <c r="BS41" s="304"/>
      <c r="BT41" s="149"/>
      <c r="BU41" s="1064"/>
      <c r="BV41" s="1064"/>
      <c r="BW41" s="1064"/>
      <c r="BX41" s="1064"/>
      <c r="BY41" s="1004"/>
      <c r="BZ41" s="1004"/>
    </row>
    <row r="42" spans="1:78" ht="16" x14ac:dyDescent="0.2">
      <c r="A42" s="1647"/>
      <c r="B42" s="1514"/>
      <c r="C42" s="1652"/>
      <c r="D42" s="1151"/>
      <c r="E42" s="1025"/>
      <c r="F42" s="1028"/>
      <c r="G42" s="1039"/>
      <c r="H42" s="1031"/>
      <c r="I42" s="995"/>
      <c r="J42" s="1034"/>
      <c r="K42" s="1037"/>
      <c r="L42" s="1039"/>
      <c r="M42" s="1070"/>
      <c r="N42" s="1039"/>
      <c r="O42" s="1039"/>
      <c r="P42" s="1045"/>
      <c r="Q42" s="1054"/>
      <c r="R42" s="995"/>
      <c r="S42" s="1057"/>
      <c r="T42" s="995"/>
      <c r="U42" s="1057"/>
      <c r="V42" s="995"/>
      <c r="W42" s="1057"/>
      <c r="X42" s="1060"/>
      <c r="Y42" s="1057"/>
      <c r="Z42" s="1057"/>
      <c r="AA42" s="1048"/>
      <c r="AB42" s="150">
        <v>4</v>
      </c>
      <c r="AC42" s="301"/>
      <c r="AD42" s="149"/>
      <c r="AE42" s="301"/>
      <c r="AF42" s="145" t="str">
        <f t="shared" si="7"/>
        <v/>
      </c>
      <c r="AG42" s="151"/>
      <c r="AH42" s="146" t="str">
        <f t="shared" si="8"/>
        <v/>
      </c>
      <c r="AI42" s="151"/>
      <c r="AJ42" s="146" t="str">
        <f t="shared" si="9"/>
        <v/>
      </c>
      <c r="AK42" s="147" t="str">
        <f t="shared" si="10"/>
        <v/>
      </c>
      <c r="AL42" s="152" t="str">
        <f>IFERROR(IF(AND(AF41="Probabilidad",AF42="Probabilidad"),(AL41-(+AL41*AK42)),IF(AND(AF41="Impacto",AF42="Probabilidad"),(AL40-(+AL40*AK42)),IF(AF42="Impacto",AL41,""))),"")</f>
        <v/>
      </c>
      <c r="AM42" s="152" t="str">
        <f>IFERROR(IF(AND(AF41="Impacto",AF42="Impacto"),(AM41-(+AM41*AK42)),IF(AND(AF41="Probabilidad",AF42="Impacto"),(AM40-(+AM40*AK42)),IF(AF42="Probabilidad",AM41,""))),"")</f>
        <v/>
      </c>
      <c r="AN42" s="153"/>
      <c r="AO42" s="153"/>
      <c r="AP42" s="153"/>
      <c r="AQ42" s="153"/>
      <c r="AR42" s="1031"/>
      <c r="AS42" s="1051"/>
      <c r="AT42" s="1051"/>
      <c r="AU42" s="1048"/>
      <c r="AV42" s="1051"/>
      <c r="AW42" s="1051"/>
      <c r="AX42" s="1048"/>
      <c r="AY42" s="1048"/>
      <c r="AZ42" s="1048"/>
      <c r="BA42" s="995"/>
      <c r="BB42" s="130"/>
      <c r="BC42" s="130"/>
      <c r="BD42" s="173" t="str">
        <f t="shared" si="13"/>
        <v/>
      </c>
      <c r="BE42" s="149"/>
      <c r="BF42" s="149"/>
      <c r="BG42" s="149"/>
      <c r="BH42" s="149"/>
      <c r="BI42" s="130"/>
      <c r="BJ42" s="130"/>
      <c r="BK42" s="130"/>
      <c r="BL42" s="130"/>
      <c r="BM42" s="155"/>
      <c r="BN42" s="155"/>
      <c r="BO42" s="155"/>
      <c r="BP42" s="155"/>
      <c r="BQ42" s="156" t="str">
        <f t="shared" si="12"/>
        <v/>
      </c>
      <c r="BR42" s="157" t="str">
        <f t="shared" si="14"/>
        <v/>
      </c>
      <c r="BS42" s="304"/>
      <c r="BT42" s="149"/>
      <c r="BU42" s="1064"/>
      <c r="BV42" s="1064"/>
      <c r="BW42" s="1064"/>
      <c r="BX42" s="1064"/>
      <c r="BY42" s="1004"/>
      <c r="BZ42" s="1004"/>
    </row>
    <row r="43" spans="1:78" ht="16" x14ac:dyDescent="0.2">
      <c r="A43" s="1647"/>
      <c r="B43" s="1514"/>
      <c r="C43" s="1652"/>
      <c r="D43" s="1151"/>
      <c r="E43" s="1025"/>
      <c r="F43" s="1028"/>
      <c r="G43" s="1039"/>
      <c r="H43" s="1031"/>
      <c r="I43" s="995"/>
      <c r="J43" s="1034"/>
      <c r="K43" s="1037"/>
      <c r="L43" s="1039"/>
      <c r="M43" s="1070"/>
      <c r="N43" s="1039"/>
      <c r="O43" s="1039"/>
      <c r="P43" s="1045"/>
      <c r="Q43" s="1054"/>
      <c r="R43" s="995"/>
      <c r="S43" s="1057"/>
      <c r="T43" s="995"/>
      <c r="U43" s="1057"/>
      <c r="V43" s="995"/>
      <c r="W43" s="1057"/>
      <c r="X43" s="1060"/>
      <c r="Y43" s="1057"/>
      <c r="Z43" s="1057"/>
      <c r="AA43" s="1048"/>
      <c r="AB43" s="150">
        <v>5</v>
      </c>
      <c r="AC43" s="301"/>
      <c r="AD43" s="149"/>
      <c r="AE43" s="301"/>
      <c r="AF43" s="145" t="str">
        <f t="shared" si="7"/>
        <v/>
      </c>
      <c r="AG43" s="151"/>
      <c r="AH43" s="146" t="str">
        <f t="shared" si="8"/>
        <v/>
      </c>
      <c r="AI43" s="151"/>
      <c r="AJ43" s="146" t="str">
        <f t="shared" si="9"/>
        <v/>
      </c>
      <c r="AK43" s="147" t="str">
        <f t="shared" si="10"/>
        <v/>
      </c>
      <c r="AL43" s="152" t="str">
        <f>IFERROR(IF(AND(AF42="Probabilidad",AF43="Probabilidad"),(AL42-(+AL42*AK43)),IF(AND(AF42="Impacto",AF43="Probabilidad"),(AL41-(+AL41*AK43)),IF(AF43="Impacto",AL42,""))),"")</f>
        <v/>
      </c>
      <c r="AM43" s="152" t="str">
        <f>IFERROR(IF(AND(AF42="Impacto",AF43="Impacto"),(AM42-(+AM42*AK43)),IF(AND(AF42="Probabilidad",AF43="Impacto"),(AM41-(+AM41*AK43)),IF(AF43="Probabilidad",AM42,""))),"")</f>
        <v/>
      </c>
      <c r="AN43" s="153"/>
      <c r="AO43" s="153"/>
      <c r="AP43" s="153"/>
      <c r="AQ43" s="153"/>
      <c r="AR43" s="1031"/>
      <c r="AS43" s="1051"/>
      <c r="AT43" s="1051"/>
      <c r="AU43" s="1048"/>
      <c r="AV43" s="1051"/>
      <c r="AW43" s="1051"/>
      <c r="AX43" s="1048"/>
      <c r="AY43" s="1048"/>
      <c r="AZ43" s="1048"/>
      <c r="BA43" s="995"/>
      <c r="BB43" s="130"/>
      <c r="BC43" s="130"/>
      <c r="BD43" s="173" t="str">
        <f t="shared" si="13"/>
        <v/>
      </c>
      <c r="BE43" s="149"/>
      <c r="BF43" s="149"/>
      <c r="BG43" s="149"/>
      <c r="BH43" s="149"/>
      <c r="BI43" s="130"/>
      <c r="BJ43" s="130"/>
      <c r="BK43" s="130"/>
      <c r="BL43" s="130"/>
      <c r="BM43" s="155"/>
      <c r="BN43" s="155"/>
      <c r="BO43" s="155"/>
      <c r="BP43" s="155"/>
      <c r="BQ43" s="156" t="str">
        <f t="shared" si="12"/>
        <v/>
      </c>
      <c r="BR43" s="157" t="str">
        <f t="shared" si="14"/>
        <v/>
      </c>
      <c r="BS43" s="304"/>
      <c r="BT43" s="149"/>
      <c r="BU43" s="1064"/>
      <c r="BV43" s="1064"/>
      <c r="BW43" s="1064"/>
      <c r="BX43" s="1064"/>
      <c r="BY43" s="1004"/>
      <c r="BZ43" s="1004"/>
    </row>
    <row r="44" spans="1:78" ht="17" thickBot="1" x14ac:dyDescent="0.25">
      <c r="A44" s="1655"/>
      <c r="B44" s="1515"/>
      <c r="C44" s="1658"/>
      <c r="D44" s="1152"/>
      <c r="E44" s="1026"/>
      <c r="F44" s="1029"/>
      <c r="G44" s="1040"/>
      <c r="H44" s="1032"/>
      <c r="I44" s="996"/>
      <c r="J44" s="1035"/>
      <c r="K44" s="1038"/>
      <c r="L44" s="1040"/>
      <c r="M44" s="1071"/>
      <c r="N44" s="1040"/>
      <c r="O44" s="1040"/>
      <c r="P44" s="1046"/>
      <c r="Q44" s="1055"/>
      <c r="R44" s="996"/>
      <c r="S44" s="1058"/>
      <c r="T44" s="996"/>
      <c r="U44" s="1058"/>
      <c r="V44" s="996"/>
      <c r="W44" s="1058"/>
      <c r="X44" s="1061"/>
      <c r="Y44" s="1058"/>
      <c r="Z44" s="1058"/>
      <c r="AA44" s="1049"/>
      <c r="AB44" s="162">
        <v>6</v>
      </c>
      <c r="AC44" s="611"/>
      <c r="AD44" s="160"/>
      <c r="AE44" s="611"/>
      <c r="AF44" s="175" t="str">
        <f t="shared" si="7"/>
        <v/>
      </c>
      <c r="AG44" s="163"/>
      <c r="AH44" s="161" t="str">
        <f t="shared" si="8"/>
        <v/>
      </c>
      <c r="AI44" s="163"/>
      <c r="AJ44" s="161" t="str">
        <f t="shared" si="9"/>
        <v/>
      </c>
      <c r="AK44" s="164" t="str">
        <f t="shared" si="10"/>
        <v/>
      </c>
      <c r="AL44" s="220" t="str">
        <f>IFERROR(IF(AND(AF43="Probabilidad",AF44="Probabilidad"),(AL43-(+AL43*AK44)),IF(AND(AF43="Impacto",AF44="Probabilidad"),(AL42-(+AL42*AK44)),IF(AF44="Impacto",AL43,""))),"")</f>
        <v/>
      </c>
      <c r="AM44" s="220" t="str">
        <f>IFERROR(IF(AND(AF43="Impacto",AF44="Impacto"),(AM43-(+AM43*AK44)),IF(AND(AF43="Probabilidad",AF44="Impacto"),(AM42-(+AM42*AK44)),IF(AF44="Probabilidad",AM43,""))),"")</f>
        <v/>
      </c>
      <c r="AN44" s="221"/>
      <c r="AO44" s="221"/>
      <c r="AP44" s="221"/>
      <c r="AQ44" s="221"/>
      <c r="AR44" s="1032"/>
      <c r="AS44" s="1052"/>
      <c r="AT44" s="1052"/>
      <c r="AU44" s="1049"/>
      <c r="AV44" s="1052"/>
      <c r="AW44" s="1052"/>
      <c r="AX44" s="1049"/>
      <c r="AY44" s="1049"/>
      <c r="AZ44" s="1049"/>
      <c r="BA44" s="996"/>
      <c r="BB44" s="167"/>
      <c r="BC44" s="167"/>
      <c r="BD44" s="176" t="str">
        <f t="shared" si="13"/>
        <v/>
      </c>
      <c r="BE44" s="160"/>
      <c r="BF44" s="160"/>
      <c r="BG44" s="160"/>
      <c r="BH44" s="160"/>
      <c r="BI44" s="167"/>
      <c r="BJ44" s="167"/>
      <c r="BK44" s="167"/>
      <c r="BL44" s="167"/>
      <c r="BM44" s="168"/>
      <c r="BN44" s="168"/>
      <c r="BO44" s="168"/>
      <c r="BP44" s="168"/>
      <c r="BQ44" s="169" t="str">
        <f t="shared" si="12"/>
        <v/>
      </c>
      <c r="BR44" s="170" t="str">
        <f t="shared" si="14"/>
        <v/>
      </c>
      <c r="BS44" s="711"/>
      <c r="BT44" s="160"/>
      <c r="BU44" s="1065"/>
      <c r="BV44" s="1065"/>
      <c r="BW44" s="1065"/>
      <c r="BX44" s="1065"/>
      <c r="BY44" s="1005"/>
      <c r="BZ44" s="1005"/>
    </row>
    <row r="45" spans="1:78" ht="189" customHeight="1" x14ac:dyDescent="0.2">
      <c r="A45" s="1144" t="s">
        <v>971</v>
      </c>
      <c r="B45" s="1086" t="s">
        <v>207</v>
      </c>
      <c r="C45" s="1089" t="s">
        <v>972</v>
      </c>
      <c r="D45" s="1150" t="s">
        <v>1259</v>
      </c>
      <c r="E45" s="1024" t="s">
        <v>973</v>
      </c>
      <c r="F45" s="1027">
        <v>1</v>
      </c>
      <c r="G45" s="1000" t="s">
        <v>1325</v>
      </c>
      <c r="H45" s="1030"/>
      <c r="I45" s="994"/>
      <c r="J45" s="1033" t="s">
        <v>1326</v>
      </c>
      <c r="K45" s="1030" t="s">
        <v>213</v>
      </c>
      <c r="L45" s="1191" t="s">
        <v>314</v>
      </c>
      <c r="M45" s="1041" t="s">
        <v>1327</v>
      </c>
      <c r="N45" s="1191"/>
      <c r="O45" s="1191"/>
      <c r="P45" s="1191"/>
      <c r="Q45" s="1661"/>
      <c r="R45" s="994" t="s">
        <v>250</v>
      </c>
      <c r="S45" s="1056">
        <f>IF(R45="Muy Alta",100%,IF(R45="Alta",80%,IF(R45="Media",60%,IF(R45="Baja",40%,IF(R45="Muy Baja",20%,"")))))</f>
        <v>0.4</v>
      </c>
      <c r="T45" s="994" t="s">
        <v>218</v>
      </c>
      <c r="U45" s="1056">
        <f>IF(T45="Catastrófico",100%,IF(T45="Mayor",80%,IF(T45="Moderado",60%,IF(T45="Menor",40%,IF(T45="Leve",20%,"")))))</f>
        <v>0.6</v>
      </c>
      <c r="V45" s="994" t="s">
        <v>251</v>
      </c>
      <c r="W45" s="1056">
        <f>IF(V45="Catastrófico",100%,IF(V45="Mayor",80%,IF(V45="Moderado",60%,IF(V45="Menor",40%,IF(V45="Leve",20%,"")))))</f>
        <v>0.4</v>
      </c>
      <c r="X45" s="1059" t="str">
        <f>IF(Y45=100%,"Catastrófico",IF(Y45=80%,"Mayor",IF(Y45=60%,"Moderado",IF(Y45=40%,"Menor",IF(Y45=20%,"Leve","")))))</f>
        <v>Moderado</v>
      </c>
      <c r="Y45" s="1056">
        <f>IF(AND(U45="",W45=""),"",MAX(U45,W45))</f>
        <v>0.6</v>
      </c>
      <c r="Z45" s="1056" t="str">
        <f>CONCATENATE(R45,X45)</f>
        <v>BajaModerado</v>
      </c>
      <c r="AA45" s="1047" t="str">
        <f>IF(Z45="Muy AltaLeve","Alto",IF(Z45="Muy AltaMenor","Alto",IF(Z45="Muy AltaModerado","Alto",IF(Z45="Muy AltaMayor","Alto",IF(Z45="Muy AltaCatastrófico","Extremo",IF(Z45="AltaLeve","Moderado",IF(Z45="AltaMenor","Moderado",IF(Z45="AltaModerado","Alto",IF(Z45="AltaMayor","Alto",IF(Z45="AltaCatastrófico","Extremo",IF(Z45="MediaLeve","Moderado",IF(Z45="MediaMenor","Moderado",IF(Z45="MediaModerado","Moderado",IF(Z45="MediaMayor","Alto",IF(Z45="MediaCatastrófico","Extremo",IF(Z45="BajaLeve","Bajo",IF(Z45="BajaMenor","Moderado",IF(Z45="BajaModerado","Moderado",IF(Z45="BajaMayor","Alto",IF(Z45="BajaCatastrófico","Extremo",IF(Z45="Muy BajaLeve","Bajo",IF(Z45="Muy BajaMenor","Bajo",IF(Z45="Muy BajaModerado","Moderado",IF(Z45="Muy BajaMayor","Alto",IF(Z45="Muy BajaCatastrófico","Extremo","")))))))))))))))))))))))))</f>
        <v>Moderado</v>
      </c>
      <c r="AB45" s="97">
        <v>1</v>
      </c>
      <c r="AC45" s="12" t="s">
        <v>1328</v>
      </c>
      <c r="AD45" s="12" t="s">
        <v>271</v>
      </c>
      <c r="AE45" s="12" t="s">
        <v>1329</v>
      </c>
      <c r="AF45" s="615" t="str">
        <f t="shared" si="7"/>
        <v>Probabilidad</v>
      </c>
      <c r="AG45" s="595" t="s">
        <v>221</v>
      </c>
      <c r="AH45" s="537">
        <f t="shared" si="8"/>
        <v>0.25</v>
      </c>
      <c r="AI45" s="595" t="s">
        <v>222</v>
      </c>
      <c r="AJ45" s="537">
        <f t="shared" si="9"/>
        <v>0.15</v>
      </c>
      <c r="AK45" s="536">
        <f t="shared" si="10"/>
        <v>0.4</v>
      </c>
      <c r="AL45" s="616">
        <f>IFERROR(IF(AF45="Probabilidad",(S45-(+S45*AK45)),IF(AF45="Impacto",S45,"")),"")</f>
        <v>0.24</v>
      </c>
      <c r="AM45" s="616">
        <f>IFERROR(IF(AF45="Impacto",(Y45-(+Y45*AK45)),IF(AF45="Probabilidad",Y45,"")),"")</f>
        <v>0.6</v>
      </c>
      <c r="AN45" s="50" t="s">
        <v>223</v>
      </c>
      <c r="AO45" s="50" t="s">
        <v>291</v>
      </c>
      <c r="AP45" s="50" t="s">
        <v>225</v>
      </c>
      <c r="AQ45" s="50" t="s">
        <v>226</v>
      </c>
      <c r="AR45" s="1030" t="s">
        <v>1330</v>
      </c>
      <c r="AS45" s="1050">
        <f>S45</f>
        <v>0.4</v>
      </c>
      <c r="AT45" s="1050">
        <f>IF(AL45="","",MIN(AL45:AL50))</f>
        <v>1.8662399999999996E-2</v>
      </c>
      <c r="AU45" s="1047" t="str">
        <f>IFERROR(IF(AT45="","",IF(AT45&lt;=0.2,"Muy Baja",IF(AT45&lt;=0.4,"Baja",IF(AT45&lt;=0.6,"Media",IF(AT45&lt;=0.8,"Alta","Muy Alta"))))),"")</f>
        <v>Muy Baja</v>
      </c>
      <c r="AV45" s="1050">
        <f>Y45</f>
        <v>0.6</v>
      </c>
      <c r="AW45" s="1050">
        <f>IF(AM45="","",MIN(AM45:AM50))</f>
        <v>0.6</v>
      </c>
      <c r="AX45" s="1047" t="str">
        <f>IFERROR(IF(AW45="","",IF(AW45&lt;=0.2,"Leve",IF(AW45&lt;=0.4,"Menor",IF(AW45&lt;=0.6,"Moderado",IF(AW45&lt;=0.8,"Mayor","Catastrófico"))))),"")</f>
        <v>Moderado</v>
      </c>
      <c r="AY45" s="1047" t="str">
        <f>AA45</f>
        <v>Moderado</v>
      </c>
      <c r="AZ45" s="1047" t="str">
        <f>IFERROR(IF(OR(AND(AU45="Muy Baja",AX45="Leve"),AND(AU45="Muy Baja",AX45="Menor"),AND(AU45="Baja",AX45="Leve")),"Bajo",IF(OR(AND(AU45="Muy baja",AX45="Moderado"),AND(AU45="Baja",AX45="Menor"),AND(AU45="Baja",AX45="Moderado"),AND(AU45="Media",AX45="Leve"),AND(AU45="Media",AX45="Menor"),AND(AU45="Media",AX45="Moderado"),AND(AU45="Alta",AX45="Leve"),AND(AU45="Alta",AX45="Menor")),"Moderado",IF(OR(AND(AU45="Muy Baja",AX45="Mayor"),AND(AU45="Baja",AX45="Mayor"),AND(AU45="Media",AX45="Mayor"),AND(AU45="Alta",AX45="Moderado"),AND(AU45="Alta",AX45="Mayor"),AND(AU45="Muy Alta",AX45="Leve"),AND(AU45="Muy Alta",AX45="Menor"),AND(AU45="Muy Alta",AX45="Moderado"),AND(AU45="Muy Alta",AX45="Mayor")),"Alto",IF(OR(AND(AU45="Muy Baja",AX45="Catastrófico"),AND(AU45="Baja",AX45="Catastrófico"),AND(AU45="Media",AX45="Catastrófico"),AND(AU45="Alta",AX45="Catastrófico"),AND(AU45="Muy Alta",AX45="Catastrófico")),"Extremo","")))),"")</f>
        <v>Moderado</v>
      </c>
      <c r="BA45" s="1664" t="s">
        <v>228</v>
      </c>
      <c r="BB45" s="352" t="s">
        <v>1331</v>
      </c>
      <c r="BC45" s="216" t="s">
        <v>982</v>
      </c>
      <c r="BD45" s="103">
        <f t="shared" ref="BD45:BD62" si="15">IF(SUM(BE45:BH45)=0,"",SUM(BE45:BH45))</f>
        <v>2</v>
      </c>
      <c r="BE45" s="9"/>
      <c r="BF45" s="9">
        <v>1</v>
      </c>
      <c r="BG45" s="9">
        <v>1</v>
      </c>
      <c r="BH45" s="9"/>
      <c r="BI45" s="46" t="s">
        <v>469</v>
      </c>
      <c r="BJ45" s="46" t="s">
        <v>983</v>
      </c>
      <c r="BK45" s="46" t="s">
        <v>2891</v>
      </c>
      <c r="BL45" s="46" t="s">
        <v>2892</v>
      </c>
      <c r="BM45" s="732"/>
      <c r="BN45" s="48">
        <v>1</v>
      </c>
      <c r="BO45" s="48"/>
      <c r="BP45" s="48"/>
      <c r="BQ45" s="104">
        <f t="shared" ref="BQ45:BQ62" si="16">IF(SUM(BM45:BP45)=0,"",SUM(BM45:BP45))</f>
        <v>1</v>
      </c>
      <c r="BR45" s="128">
        <f t="shared" si="14"/>
        <v>0.5</v>
      </c>
      <c r="BS45" s="710" t="s">
        <v>1328</v>
      </c>
      <c r="BT45" s="12" t="s">
        <v>2893</v>
      </c>
      <c r="BU45" s="1191" t="s">
        <v>1631</v>
      </c>
      <c r="BV45" s="1637" t="s">
        <v>2889</v>
      </c>
      <c r="BW45" s="1063" t="s">
        <v>1631</v>
      </c>
      <c r="BX45" s="1063" t="s">
        <v>1631</v>
      </c>
      <c r="BY45" s="1003" t="s">
        <v>2890</v>
      </c>
      <c r="BZ45" s="1003"/>
    </row>
    <row r="46" spans="1:78" ht="165" customHeight="1" x14ac:dyDescent="0.2">
      <c r="A46" s="1145"/>
      <c r="B46" s="1087"/>
      <c r="C46" s="1090"/>
      <c r="D46" s="1151"/>
      <c r="E46" s="1025"/>
      <c r="F46" s="1028"/>
      <c r="G46" s="1039"/>
      <c r="H46" s="1031"/>
      <c r="I46" s="995"/>
      <c r="J46" s="1034"/>
      <c r="K46" s="1031"/>
      <c r="L46" s="1192"/>
      <c r="M46" s="1042"/>
      <c r="N46" s="1192"/>
      <c r="O46" s="1192"/>
      <c r="P46" s="1192"/>
      <c r="Q46" s="1662"/>
      <c r="R46" s="995"/>
      <c r="S46" s="1057"/>
      <c r="T46" s="995"/>
      <c r="U46" s="1057"/>
      <c r="V46" s="995"/>
      <c r="W46" s="1057"/>
      <c r="X46" s="1060"/>
      <c r="Y46" s="1057"/>
      <c r="Z46" s="1057"/>
      <c r="AA46" s="1048"/>
      <c r="AB46" s="150">
        <v>2</v>
      </c>
      <c r="AC46" s="291" t="s">
        <v>1332</v>
      </c>
      <c r="AD46" s="149" t="s">
        <v>277</v>
      </c>
      <c r="AE46" s="149" t="s">
        <v>1333</v>
      </c>
      <c r="AF46" s="171" t="str">
        <f>IF(OR(AG46="Preventivo",AG46="Detectivo"),"Probabilidad",IF(AG46="Correctivo","Impacto",""))</f>
        <v>Probabilidad</v>
      </c>
      <c r="AG46" s="151" t="s">
        <v>221</v>
      </c>
      <c r="AH46" s="146">
        <f t="shared" si="8"/>
        <v>0.25</v>
      </c>
      <c r="AI46" s="151" t="s">
        <v>222</v>
      </c>
      <c r="AJ46" s="146">
        <f t="shared" si="9"/>
        <v>0.15</v>
      </c>
      <c r="AK46" s="147">
        <f t="shared" si="10"/>
        <v>0.4</v>
      </c>
      <c r="AL46" s="172">
        <f>IFERROR(IF(AND(AF45="Probabilidad",AF46="Probabilidad"),(AL45-(+AL45*AK46)),IF(AF46="Probabilidad",(S45-(+S45*AK46)),IF(AF46="Impacto",AL45,""))),"")</f>
        <v>0.14399999999999999</v>
      </c>
      <c r="AM46" s="172">
        <f>IFERROR(IF(AND(AF45="Impacto",AF46="Impacto"),(AM45-(+AM45*AK46)),IF(AF46="Impacto",(Y45-(+Y45*AK46)),IF(AF46="Probabilidad",AM45,""))),"")</f>
        <v>0.6</v>
      </c>
      <c r="AN46" s="153" t="s">
        <v>223</v>
      </c>
      <c r="AO46" s="153" t="s">
        <v>291</v>
      </c>
      <c r="AP46" s="153" t="s">
        <v>241</v>
      </c>
      <c r="AQ46" s="153" t="s">
        <v>226</v>
      </c>
      <c r="AR46" s="1031"/>
      <c r="AS46" s="1051"/>
      <c r="AT46" s="1051"/>
      <c r="AU46" s="1048"/>
      <c r="AV46" s="1051"/>
      <c r="AW46" s="1051"/>
      <c r="AX46" s="1048"/>
      <c r="AY46" s="1048"/>
      <c r="AZ46" s="1048"/>
      <c r="BA46" s="995"/>
      <c r="BB46" s="235"/>
      <c r="BC46" s="130"/>
      <c r="BD46" s="173" t="str">
        <f t="shared" si="15"/>
        <v/>
      </c>
      <c r="BE46" s="149"/>
      <c r="BF46" s="149"/>
      <c r="BG46" s="149"/>
      <c r="BH46" s="149"/>
      <c r="BI46" s="130"/>
      <c r="BJ46" s="130"/>
      <c r="BK46" s="130"/>
      <c r="BL46" s="130"/>
      <c r="BM46" s="155"/>
      <c r="BN46" s="155"/>
      <c r="BO46" s="155"/>
      <c r="BP46" s="155"/>
      <c r="BQ46" s="156" t="str">
        <f t="shared" si="16"/>
        <v/>
      </c>
      <c r="BR46" s="157" t="str">
        <f t="shared" si="14"/>
        <v/>
      </c>
      <c r="BS46" s="304" t="s">
        <v>1332</v>
      </c>
      <c r="BT46" s="774" t="s">
        <v>2894</v>
      </c>
      <c r="BU46" s="1629"/>
      <c r="BV46" s="1638"/>
      <c r="BW46" s="1064"/>
      <c r="BX46" s="1064"/>
      <c r="BY46" s="1004"/>
      <c r="BZ46" s="1004"/>
    </row>
    <row r="47" spans="1:78" ht="120" customHeight="1" x14ac:dyDescent="0.2">
      <c r="A47" s="1145"/>
      <c r="B47" s="1087"/>
      <c r="C47" s="1090"/>
      <c r="D47" s="1151"/>
      <c r="E47" s="1025"/>
      <c r="F47" s="1028"/>
      <c r="G47" s="1039"/>
      <c r="H47" s="1031"/>
      <c r="I47" s="995"/>
      <c r="J47" s="1034"/>
      <c r="K47" s="1031"/>
      <c r="L47" s="1192"/>
      <c r="M47" s="1042"/>
      <c r="N47" s="1192"/>
      <c r="O47" s="1192"/>
      <c r="P47" s="1192"/>
      <c r="Q47" s="1662"/>
      <c r="R47" s="995"/>
      <c r="S47" s="1057"/>
      <c r="T47" s="995"/>
      <c r="U47" s="1057"/>
      <c r="V47" s="995"/>
      <c r="W47" s="1057"/>
      <c r="X47" s="1060"/>
      <c r="Y47" s="1057"/>
      <c r="Z47" s="1057"/>
      <c r="AA47" s="1048"/>
      <c r="AB47" s="150">
        <v>3</v>
      </c>
      <c r="AC47" s="149" t="s">
        <v>1334</v>
      </c>
      <c r="AD47" s="149" t="s">
        <v>277</v>
      </c>
      <c r="AE47" s="149" t="s">
        <v>1335</v>
      </c>
      <c r="AF47" s="145" t="str">
        <f>IF(OR(AG47="Preventivo",AG47="Detectivo"),"Probabilidad",IF(AG47="Correctivo","Impacto",""))</f>
        <v>Probabilidad</v>
      </c>
      <c r="AG47" s="151" t="s">
        <v>221</v>
      </c>
      <c r="AH47" s="146">
        <f t="shared" si="8"/>
        <v>0.25</v>
      </c>
      <c r="AI47" s="151" t="s">
        <v>222</v>
      </c>
      <c r="AJ47" s="146">
        <f t="shared" si="9"/>
        <v>0.15</v>
      </c>
      <c r="AK47" s="147">
        <f t="shared" si="10"/>
        <v>0.4</v>
      </c>
      <c r="AL47" s="152">
        <f>IFERROR(IF(AND(AF46="Probabilidad",AF47="Probabilidad"),(AL46-(+AL46*AK47)),IF(AND(AF46="Impacto",AF47="Probabilidad"),(AL45-(+AL45*AK47)),IF(AF47="Impacto",AL46,""))),"")</f>
        <v>8.6399999999999991E-2</v>
      </c>
      <c r="AM47" s="152">
        <f>IFERROR(IF(AND(AF46="Impacto",AF47="Impacto"),(AM46-(+AM46*AK47)),IF(AND(AF46="Probabilidad",AF47="Impacto"),(AM45-(+AM45*AK47)),IF(AF47="Probabilidad",AM46,""))),"")</f>
        <v>0.6</v>
      </c>
      <c r="AN47" s="153" t="s">
        <v>223</v>
      </c>
      <c r="AO47" s="153" t="s">
        <v>291</v>
      </c>
      <c r="AP47" s="153" t="s">
        <v>241</v>
      </c>
      <c r="AQ47" s="153" t="s">
        <v>226</v>
      </c>
      <c r="AR47" s="1031"/>
      <c r="AS47" s="1051"/>
      <c r="AT47" s="1051"/>
      <c r="AU47" s="1048"/>
      <c r="AV47" s="1051"/>
      <c r="AW47" s="1051"/>
      <c r="AX47" s="1048"/>
      <c r="AY47" s="1048"/>
      <c r="AZ47" s="1048"/>
      <c r="BA47" s="995"/>
      <c r="BB47" s="130"/>
      <c r="BC47" s="130"/>
      <c r="BD47" s="173" t="str">
        <f t="shared" si="15"/>
        <v/>
      </c>
      <c r="BE47" s="149"/>
      <c r="BF47" s="149"/>
      <c r="BG47" s="149"/>
      <c r="BH47" s="149"/>
      <c r="BI47" s="130"/>
      <c r="BJ47" s="130"/>
      <c r="BK47" s="130"/>
      <c r="BL47" s="130"/>
      <c r="BM47" s="155"/>
      <c r="BN47" s="155"/>
      <c r="BO47" s="155"/>
      <c r="BP47" s="155"/>
      <c r="BQ47" s="156" t="str">
        <f t="shared" si="16"/>
        <v/>
      </c>
      <c r="BR47" s="157" t="str">
        <f t="shared" si="14"/>
        <v/>
      </c>
      <c r="BS47" s="304" t="s">
        <v>1334</v>
      </c>
      <c r="BT47" s="774" t="s">
        <v>2895</v>
      </c>
      <c r="BU47" s="1629"/>
      <c r="BV47" s="1638"/>
      <c r="BW47" s="1064"/>
      <c r="BX47" s="1064"/>
      <c r="BY47" s="1004"/>
      <c r="BZ47" s="1004"/>
    </row>
    <row r="48" spans="1:78" ht="120" customHeight="1" x14ac:dyDescent="0.2">
      <c r="A48" s="1145"/>
      <c r="B48" s="1087"/>
      <c r="C48" s="1090"/>
      <c r="D48" s="1151"/>
      <c r="E48" s="1025"/>
      <c r="F48" s="1028"/>
      <c r="G48" s="1039"/>
      <c r="H48" s="1031"/>
      <c r="I48" s="995"/>
      <c r="J48" s="1034"/>
      <c r="K48" s="1031"/>
      <c r="L48" s="1192"/>
      <c r="M48" s="1042"/>
      <c r="N48" s="1192"/>
      <c r="O48" s="1192"/>
      <c r="P48" s="1192"/>
      <c r="Q48" s="1662"/>
      <c r="R48" s="995"/>
      <c r="S48" s="1057"/>
      <c r="T48" s="995"/>
      <c r="U48" s="1057"/>
      <c r="V48" s="995"/>
      <c r="W48" s="1057"/>
      <c r="X48" s="1060"/>
      <c r="Y48" s="1057"/>
      <c r="Z48" s="1057"/>
      <c r="AA48" s="1048"/>
      <c r="AB48" s="150">
        <v>4</v>
      </c>
      <c r="AC48" s="149" t="s">
        <v>1336</v>
      </c>
      <c r="AD48" s="149" t="s">
        <v>354</v>
      </c>
      <c r="AE48" s="149" t="s">
        <v>1337</v>
      </c>
      <c r="AF48" s="145" t="str">
        <f t="shared" si="7"/>
        <v>Probabilidad</v>
      </c>
      <c r="AG48" s="151" t="s">
        <v>221</v>
      </c>
      <c r="AH48" s="146">
        <f t="shared" si="8"/>
        <v>0.25</v>
      </c>
      <c r="AI48" s="151" t="s">
        <v>222</v>
      </c>
      <c r="AJ48" s="146">
        <f t="shared" si="9"/>
        <v>0.15</v>
      </c>
      <c r="AK48" s="147">
        <f t="shared" si="10"/>
        <v>0.4</v>
      </c>
      <c r="AL48" s="152">
        <f>IFERROR(IF(AND(AF47="Probabilidad",AF48="Probabilidad"),(AL47-(+AL47*AK48)),IF(AND(AF47="Impacto",AF48="Probabilidad"),(AL46-(+AL46*AK48)),IF(AF48="Impacto",AL47,""))),"")</f>
        <v>5.183999999999999E-2</v>
      </c>
      <c r="AM48" s="152">
        <f>IFERROR(IF(AND(AF47="Impacto",AF48="Impacto"),(AM47-(+AM47*AK48)),IF(AND(AF47="Probabilidad",AF48="Impacto"),(AM46-(+AM46*AK48)),IF(AF48="Probabilidad",AM47,""))),"")</f>
        <v>0.6</v>
      </c>
      <c r="AN48" s="153" t="s">
        <v>223</v>
      </c>
      <c r="AO48" s="153" t="s">
        <v>291</v>
      </c>
      <c r="AP48" s="153" t="s">
        <v>225</v>
      </c>
      <c r="AQ48" s="153" t="s">
        <v>226</v>
      </c>
      <c r="AR48" s="1031"/>
      <c r="AS48" s="1051"/>
      <c r="AT48" s="1051"/>
      <c r="AU48" s="1048"/>
      <c r="AV48" s="1051"/>
      <c r="AW48" s="1051"/>
      <c r="AX48" s="1048"/>
      <c r="AY48" s="1048"/>
      <c r="AZ48" s="1048"/>
      <c r="BA48" s="995"/>
      <c r="BB48" s="130"/>
      <c r="BC48" s="130"/>
      <c r="BD48" s="173" t="str">
        <f t="shared" si="15"/>
        <v/>
      </c>
      <c r="BE48" s="149"/>
      <c r="BF48" s="149"/>
      <c r="BG48" s="149"/>
      <c r="BH48" s="149"/>
      <c r="BI48" s="130"/>
      <c r="BJ48" s="130"/>
      <c r="BK48" s="130"/>
      <c r="BL48" s="130"/>
      <c r="BM48" s="155"/>
      <c r="BN48" s="155"/>
      <c r="BO48" s="155"/>
      <c r="BP48" s="155"/>
      <c r="BQ48" s="156" t="str">
        <f t="shared" si="16"/>
        <v/>
      </c>
      <c r="BR48" s="157" t="str">
        <f t="shared" si="14"/>
        <v/>
      </c>
      <c r="BS48" s="304" t="s">
        <v>1336</v>
      </c>
      <c r="BT48" s="774" t="s">
        <v>2895</v>
      </c>
      <c r="BU48" s="1629"/>
      <c r="BV48" s="1638"/>
      <c r="BW48" s="1064"/>
      <c r="BX48" s="1064"/>
      <c r="BY48" s="1004"/>
      <c r="BZ48" s="1004"/>
    </row>
    <row r="49" spans="1:78" ht="120" customHeight="1" x14ac:dyDescent="0.2">
      <c r="A49" s="1145"/>
      <c r="B49" s="1087"/>
      <c r="C49" s="1090"/>
      <c r="D49" s="1151"/>
      <c r="E49" s="1025"/>
      <c r="F49" s="1028"/>
      <c r="G49" s="1039"/>
      <c r="H49" s="1031"/>
      <c r="I49" s="995"/>
      <c r="J49" s="1034"/>
      <c r="K49" s="1031"/>
      <c r="L49" s="1192"/>
      <c r="M49" s="1042"/>
      <c r="N49" s="1192"/>
      <c r="O49" s="1192"/>
      <c r="P49" s="1192"/>
      <c r="Q49" s="1662"/>
      <c r="R49" s="995"/>
      <c r="S49" s="1057"/>
      <c r="T49" s="995"/>
      <c r="U49" s="1057"/>
      <c r="V49" s="995"/>
      <c r="W49" s="1057"/>
      <c r="X49" s="1060"/>
      <c r="Y49" s="1057"/>
      <c r="Z49" s="1057"/>
      <c r="AA49" s="1048"/>
      <c r="AB49" s="150">
        <v>5</v>
      </c>
      <c r="AC49" s="225" t="s">
        <v>1338</v>
      </c>
      <c r="AD49" s="149" t="s">
        <v>277</v>
      </c>
      <c r="AE49" s="149" t="s">
        <v>1339</v>
      </c>
      <c r="AF49" s="145" t="str">
        <f t="shared" si="7"/>
        <v>Probabilidad</v>
      </c>
      <c r="AG49" s="151" t="s">
        <v>221</v>
      </c>
      <c r="AH49" s="146">
        <f t="shared" si="8"/>
        <v>0.25</v>
      </c>
      <c r="AI49" s="151" t="s">
        <v>222</v>
      </c>
      <c r="AJ49" s="146">
        <f t="shared" si="9"/>
        <v>0.15</v>
      </c>
      <c r="AK49" s="147">
        <f t="shared" si="10"/>
        <v>0.4</v>
      </c>
      <c r="AL49" s="152">
        <f>IFERROR(IF(AND(AF48="Probabilidad",AF49="Probabilidad"),(AL48-(+AL48*AK49)),IF(AND(AF48="Impacto",AF49="Probabilidad"),(AL47-(+AL47*AK49)),IF(AF49="Impacto",AL48,""))),"")</f>
        <v>3.1103999999999993E-2</v>
      </c>
      <c r="AM49" s="152">
        <f>IFERROR(IF(AND(AF48="Impacto",AF49="Impacto"),(AM48-(+AM48*AK49)),IF(AND(AF48="Probabilidad",AF49="Impacto"),(AM47-(+AM47*AK49)),IF(AF49="Probabilidad",AM48,""))),"")</f>
        <v>0.6</v>
      </c>
      <c r="AN49" s="153" t="s">
        <v>223</v>
      </c>
      <c r="AO49" s="153" t="s">
        <v>291</v>
      </c>
      <c r="AP49" s="153" t="s">
        <v>241</v>
      </c>
      <c r="AQ49" s="153" t="s">
        <v>226</v>
      </c>
      <c r="AR49" s="1031"/>
      <c r="AS49" s="1051"/>
      <c r="AT49" s="1051"/>
      <c r="AU49" s="1048"/>
      <c r="AV49" s="1051"/>
      <c r="AW49" s="1051"/>
      <c r="AX49" s="1048"/>
      <c r="AY49" s="1048"/>
      <c r="AZ49" s="1048"/>
      <c r="BA49" s="995"/>
      <c r="BB49" s="130"/>
      <c r="BC49" s="130"/>
      <c r="BD49" s="173" t="str">
        <f t="shared" si="15"/>
        <v/>
      </c>
      <c r="BE49" s="149"/>
      <c r="BF49" s="149"/>
      <c r="BG49" s="149"/>
      <c r="BH49" s="149"/>
      <c r="BI49" s="130"/>
      <c r="BJ49" s="130"/>
      <c r="BK49" s="130"/>
      <c r="BL49" s="130"/>
      <c r="BM49" s="155"/>
      <c r="BN49" s="155"/>
      <c r="BO49" s="155"/>
      <c r="BP49" s="155"/>
      <c r="BQ49" s="156" t="str">
        <f t="shared" si="16"/>
        <v/>
      </c>
      <c r="BR49" s="157" t="str">
        <f t="shared" si="14"/>
        <v/>
      </c>
      <c r="BS49" s="304" t="s">
        <v>1338</v>
      </c>
      <c r="BT49" s="774" t="s">
        <v>2896</v>
      </c>
      <c r="BU49" s="1629"/>
      <c r="BV49" s="1638"/>
      <c r="BW49" s="1064"/>
      <c r="BX49" s="1064"/>
      <c r="BY49" s="1004"/>
      <c r="BZ49" s="1004"/>
    </row>
    <row r="50" spans="1:78" ht="135.75" customHeight="1" thickBot="1" x14ac:dyDescent="0.25">
      <c r="A50" s="1145"/>
      <c r="B50" s="1087"/>
      <c r="C50" s="1090"/>
      <c r="D50" s="1152"/>
      <c r="E50" s="1026"/>
      <c r="F50" s="1029"/>
      <c r="G50" s="1040"/>
      <c r="H50" s="1032"/>
      <c r="I50" s="996"/>
      <c r="J50" s="1035"/>
      <c r="K50" s="1032"/>
      <c r="L50" s="1193"/>
      <c r="M50" s="1043"/>
      <c r="N50" s="1193"/>
      <c r="O50" s="1193"/>
      <c r="P50" s="1193"/>
      <c r="Q50" s="1663"/>
      <c r="R50" s="996"/>
      <c r="S50" s="1058"/>
      <c r="T50" s="996"/>
      <c r="U50" s="1058"/>
      <c r="V50" s="996"/>
      <c r="W50" s="1058"/>
      <c r="X50" s="1061"/>
      <c r="Y50" s="1058"/>
      <c r="Z50" s="1058"/>
      <c r="AA50" s="1049"/>
      <c r="AB50" s="162">
        <v>6</v>
      </c>
      <c r="AC50" s="160" t="s">
        <v>1340</v>
      </c>
      <c r="AD50" s="160" t="s">
        <v>354</v>
      </c>
      <c r="AE50" s="160" t="s">
        <v>1341</v>
      </c>
      <c r="AF50" s="617" t="str">
        <f t="shared" si="7"/>
        <v>Probabilidad</v>
      </c>
      <c r="AG50" s="637" t="s">
        <v>221</v>
      </c>
      <c r="AH50" s="529">
        <f t="shared" si="8"/>
        <v>0.25</v>
      </c>
      <c r="AI50" s="637" t="s">
        <v>222</v>
      </c>
      <c r="AJ50" s="529">
        <f t="shared" si="9"/>
        <v>0.15</v>
      </c>
      <c r="AK50" s="530">
        <f t="shared" si="10"/>
        <v>0.4</v>
      </c>
      <c r="AL50" s="638">
        <f>IFERROR(IF(AND(AF49="Probabilidad",AF50="Probabilidad"),(AL49-(+AL49*AK50)),IF(AND(AF49="Impacto",AF50="Probabilidad"),(AL48-(+AL48*AK50)),IF(AF50="Impacto",AL49,""))),"")</f>
        <v>1.8662399999999996E-2</v>
      </c>
      <c r="AM50" s="638">
        <f>IFERROR(IF(AND(AF49="Impacto",AF50="Impacto"),(AM49-(+AM49*AK50)),IF(AND(AF49="Probabilidad",AF50="Impacto"),(AM48-(+AM48*AK50)),IF(AF50="Probabilidad",AM49,""))),"")</f>
        <v>0.6</v>
      </c>
      <c r="AN50" s="221" t="s">
        <v>223</v>
      </c>
      <c r="AO50" s="221" t="s">
        <v>291</v>
      </c>
      <c r="AP50" s="221" t="s">
        <v>241</v>
      </c>
      <c r="AQ50" s="221" t="s">
        <v>226</v>
      </c>
      <c r="AR50" s="1032"/>
      <c r="AS50" s="1052"/>
      <c r="AT50" s="1052"/>
      <c r="AU50" s="1049"/>
      <c r="AV50" s="1052"/>
      <c r="AW50" s="1052"/>
      <c r="AX50" s="1049"/>
      <c r="AY50" s="1049"/>
      <c r="AZ50" s="1049"/>
      <c r="BA50" s="996"/>
      <c r="BB50" s="167"/>
      <c r="BC50" s="167"/>
      <c r="BD50" s="176" t="str">
        <f t="shared" si="15"/>
        <v/>
      </c>
      <c r="BE50" s="160"/>
      <c r="BF50" s="160"/>
      <c r="BG50" s="160"/>
      <c r="BH50" s="160"/>
      <c r="BI50" s="167"/>
      <c r="BJ50" s="167"/>
      <c r="BK50" s="167"/>
      <c r="BL50" s="167"/>
      <c r="BM50" s="168"/>
      <c r="BN50" s="168"/>
      <c r="BO50" s="168"/>
      <c r="BP50" s="168"/>
      <c r="BQ50" s="169" t="str">
        <f t="shared" si="16"/>
        <v/>
      </c>
      <c r="BR50" s="170" t="str">
        <f t="shared" si="14"/>
        <v/>
      </c>
      <c r="BS50" s="711" t="s">
        <v>1340</v>
      </c>
      <c r="BT50" s="757" t="s">
        <v>2897</v>
      </c>
      <c r="BU50" s="1630"/>
      <c r="BV50" s="1639"/>
      <c r="BW50" s="1065"/>
      <c r="BX50" s="1065"/>
      <c r="BY50" s="1005"/>
      <c r="BZ50" s="1005"/>
    </row>
    <row r="51" spans="1:78" ht="167.25" customHeight="1" x14ac:dyDescent="0.2">
      <c r="A51" s="1145"/>
      <c r="B51" s="1087"/>
      <c r="C51" s="1090"/>
      <c r="D51" s="1150" t="s">
        <v>1259</v>
      </c>
      <c r="E51" s="1024" t="s">
        <v>973</v>
      </c>
      <c r="F51" s="1027">
        <v>2</v>
      </c>
      <c r="G51" s="1000" t="s">
        <v>1342</v>
      </c>
      <c r="H51" s="1030"/>
      <c r="I51" s="994"/>
      <c r="J51" s="1033" t="s">
        <v>1343</v>
      </c>
      <c r="K51" s="1030" t="s">
        <v>313</v>
      </c>
      <c r="L51" s="1063" t="s">
        <v>314</v>
      </c>
      <c r="M51" s="1041" t="s">
        <v>1344</v>
      </c>
      <c r="N51" s="1000"/>
      <c r="O51" s="1000"/>
      <c r="P51" s="1063"/>
      <c r="Q51" s="1626"/>
      <c r="R51" s="994" t="s">
        <v>217</v>
      </c>
      <c r="S51" s="1056">
        <f>IF(R51="Muy Alta",100%,IF(R51="Alta",80%,IF(R51="Media",60%,IF(R51="Baja",40%,IF(R51="Muy Baja",20%,"")))))</f>
        <v>0.6</v>
      </c>
      <c r="T51" s="994" t="s">
        <v>218</v>
      </c>
      <c r="U51" s="1056">
        <f>IF(T51="Catastrófico",100%,IF(T51="Mayor",80%,IF(T51="Moderado",60%,IF(T51="Menor",40%,IF(T51="Leve",20%,"")))))</f>
        <v>0.6</v>
      </c>
      <c r="V51" s="994" t="s">
        <v>218</v>
      </c>
      <c r="W51" s="1056">
        <f>IF(V51="Catastrófico",100%,IF(V51="Mayor",80%,IF(V51="Moderado",60%,IF(V51="Menor",40%,IF(V51="Leve",20%,"")))))</f>
        <v>0.6</v>
      </c>
      <c r="X51" s="1059" t="str">
        <f>IF(Y51=100%,"Catastrófico",IF(Y51=80%,"Mayor",IF(Y51=60%,"Moderado",IF(Y51=40%,"Menor",IF(Y51=20%,"Leve","")))))</f>
        <v>Moderado</v>
      </c>
      <c r="Y51" s="1056">
        <f>IF(AND(U51="",W51=""),"",MAX(U51,W51))</f>
        <v>0.6</v>
      </c>
      <c r="Z51" s="1056" t="str">
        <f>CONCATENATE(R51,X51)</f>
        <v>MediaModerado</v>
      </c>
      <c r="AA51" s="1047" t="str">
        <f>IF(Z51="Muy AltaLeve","Alto",IF(Z51="Muy AltaMenor","Alto",IF(Z51="Muy AltaModerado","Alto",IF(Z51="Muy AltaMayor","Alto",IF(Z51="Muy AltaCatastrófico","Extremo",IF(Z51="AltaLeve","Moderado",IF(Z51="AltaMenor","Moderado",IF(Z51="AltaModerado","Alto",IF(Z51="AltaMayor","Alto",IF(Z51="AltaCatastrófico","Extremo",IF(Z51="MediaLeve","Moderado",IF(Z51="MediaMenor","Moderado",IF(Z51="MediaModerado","Moderado",IF(Z51="MediaMayor","Alto",IF(Z51="MediaCatastrófico","Extremo",IF(Z51="BajaLeve","Bajo",IF(Z51="BajaMenor","Moderado",IF(Z51="BajaModerado","Moderado",IF(Z51="BajaMayor","Alto",IF(Z51="BajaCatastrófico","Extremo",IF(Z51="Muy BajaLeve","Bajo",IF(Z51="Muy BajaMenor","Bajo",IF(Z51="Muy BajaModerado","Moderado",IF(Z51="Muy BajaMayor","Alto",IF(Z51="Muy BajaCatastrófico","Extremo","")))))))))))))))))))))))))</f>
        <v>Moderado</v>
      </c>
      <c r="AB51" s="97">
        <v>1</v>
      </c>
      <c r="AC51" s="12" t="s">
        <v>1345</v>
      </c>
      <c r="AD51" s="12" t="s">
        <v>271</v>
      </c>
      <c r="AE51" s="12" t="s">
        <v>1346</v>
      </c>
      <c r="AF51" s="615" t="str">
        <f t="shared" si="7"/>
        <v>Probabilidad</v>
      </c>
      <c r="AG51" s="595" t="s">
        <v>221</v>
      </c>
      <c r="AH51" s="537">
        <f t="shared" si="8"/>
        <v>0.25</v>
      </c>
      <c r="AI51" s="595" t="s">
        <v>222</v>
      </c>
      <c r="AJ51" s="537">
        <f t="shared" si="9"/>
        <v>0.15</v>
      </c>
      <c r="AK51" s="536">
        <f t="shared" si="10"/>
        <v>0.4</v>
      </c>
      <c r="AL51" s="616">
        <f>IFERROR(IF(AF51="Probabilidad",(S51-(+S51*AK51)),IF(AF51="Impacto",S51,"")),"")</f>
        <v>0.36</v>
      </c>
      <c r="AM51" s="616">
        <f>IFERROR(IF(AF51="Impacto",(Y51-(+Y51*AK51)),IF(AF51="Probabilidad",Y51,"")),"")</f>
        <v>0.6</v>
      </c>
      <c r="AN51" s="50" t="s">
        <v>223</v>
      </c>
      <c r="AO51" s="50" t="s">
        <v>291</v>
      </c>
      <c r="AP51" s="50" t="s">
        <v>241</v>
      </c>
      <c r="AQ51" s="50" t="s">
        <v>226</v>
      </c>
      <c r="AR51" s="1030" t="s">
        <v>1347</v>
      </c>
      <c r="AS51" s="1050">
        <f>S51</f>
        <v>0.6</v>
      </c>
      <c r="AT51" s="1050">
        <f>IF(AL51="","",MIN(AL51:AL56))</f>
        <v>2.7993599999999997E-2</v>
      </c>
      <c r="AU51" s="1047" t="str">
        <f>IFERROR(IF(AT51="","",IF(AT51&lt;=0.2,"Muy Baja",IF(AT51&lt;=0.4,"Baja",IF(AT51&lt;=0.6,"Media",IF(AT51&lt;=0.8,"Alta","Muy Alta"))))),"")</f>
        <v>Muy Baja</v>
      </c>
      <c r="AV51" s="1050">
        <f>Y51</f>
        <v>0.6</v>
      </c>
      <c r="AW51" s="1050">
        <f>IF(AM51="","",MIN(AM51:AM56))</f>
        <v>0.6</v>
      </c>
      <c r="AX51" s="1047" t="str">
        <f>IFERROR(IF(AW51="","",IF(AW51&lt;=0.2,"Leve",IF(AW51&lt;=0.4,"Menor",IF(AW51&lt;=0.6,"Moderado",IF(AW51&lt;=0.8,"Mayor","Catastrófico"))))),"")</f>
        <v>Moderado</v>
      </c>
      <c r="AY51" s="1047" t="str">
        <f>AA51</f>
        <v>Moderado</v>
      </c>
      <c r="AZ51" s="1047" t="str">
        <f>IFERROR(IF(OR(AND(AU51="Muy Baja",AX51="Leve"),AND(AU51="Muy Baja",AX51="Menor"),AND(AU51="Baja",AX51="Leve")),"Bajo",IF(OR(AND(AU51="Muy baja",AX51="Moderado"),AND(AU51="Baja",AX51="Menor"),AND(AU51="Baja",AX51="Moderado"),AND(AU51="Media",AX51="Leve"),AND(AU51="Media",AX51="Menor"),AND(AU51="Media",AX51="Moderado"),AND(AU51="Alta",AX51="Leve"),AND(AU51="Alta",AX51="Menor")),"Moderado",IF(OR(AND(AU51="Muy Baja",AX51="Mayor"),AND(AU51="Baja",AX51="Mayor"),AND(AU51="Media",AX51="Mayor"),AND(AU51="Alta",AX51="Moderado"),AND(AU51="Alta",AX51="Mayor"),AND(AU51="Muy Alta",AX51="Leve"),AND(AU51="Muy Alta",AX51="Menor"),AND(AU51="Muy Alta",AX51="Moderado"),AND(AU51="Muy Alta",AX51="Mayor")),"Alto",IF(OR(AND(AU51="Muy Baja",AX51="Catastrófico"),AND(AU51="Baja",AX51="Catastrófico"),AND(AU51="Media",AX51="Catastrófico"),AND(AU51="Alta",AX51="Catastrófico"),AND(AU51="Muy Alta",AX51="Catastrófico")),"Extremo","")))),"")</f>
        <v>Moderado</v>
      </c>
      <c r="BA51" s="994" t="s">
        <v>228</v>
      </c>
      <c r="BB51" s="216" t="s">
        <v>1348</v>
      </c>
      <c r="BC51" s="46" t="s">
        <v>1349</v>
      </c>
      <c r="BD51" s="103">
        <f t="shared" si="15"/>
        <v>2</v>
      </c>
      <c r="BE51" s="9"/>
      <c r="BF51" s="9">
        <v>1</v>
      </c>
      <c r="BG51" s="9"/>
      <c r="BH51" s="9">
        <v>1</v>
      </c>
      <c r="BI51" s="46" t="s">
        <v>469</v>
      </c>
      <c r="BJ51" s="46" t="s">
        <v>983</v>
      </c>
      <c r="BK51" s="592" t="s">
        <v>2898</v>
      </c>
      <c r="BL51" s="46" t="s">
        <v>2899</v>
      </c>
      <c r="BM51" s="732"/>
      <c r="BN51" s="48">
        <v>1</v>
      </c>
      <c r="BO51" s="48"/>
      <c r="BP51" s="48"/>
      <c r="BQ51" s="104">
        <f t="shared" si="16"/>
        <v>1</v>
      </c>
      <c r="BR51" s="128">
        <f t="shared" si="14"/>
        <v>0.5</v>
      </c>
      <c r="BS51" s="710" t="s">
        <v>1345</v>
      </c>
      <c r="BT51" s="12" t="s">
        <v>2900</v>
      </c>
      <c r="BU51" s="1191" t="s">
        <v>1631</v>
      </c>
      <c r="BV51" s="1637" t="s">
        <v>2889</v>
      </c>
      <c r="BW51" s="1063" t="s">
        <v>1631</v>
      </c>
      <c r="BX51" s="1063" t="s">
        <v>1631</v>
      </c>
      <c r="BY51" s="1003" t="s">
        <v>2890</v>
      </c>
      <c r="BZ51" s="1003"/>
    </row>
    <row r="52" spans="1:78" ht="210" customHeight="1" x14ac:dyDescent="0.2">
      <c r="A52" s="1145"/>
      <c r="B52" s="1087"/>
      <c r="C52" s="1090"/>
      <c r="D52" s="1151"/>
      <c r="E52" s="1025"/>
      <c r="F52" s="1028"/>
      <c r="G52" s="1039"/>
      <c r="H52" s="1031"/>
      <c r="I52" s="995"/>
      <c r="J52" s="1034"/>
      <c r="K52" s="1031"/>
      <c r="L52" s="1072"/>
      <c r="M52" s="1042"/>
      <c r="N52" s="1039"/>
      <c r="O52" s="1039"/>
      <c r="P52" s="1072"/>
      <c r="Q52" s="1627"/>
      <c r="R52" s="995"/>
      <c r="S52" s="1057"/>
      <c r="T52" s="995"/>
      <c r="U52" s="1057"/>
      <c r="V52" s="995"/>
      <c r="W52" s="1057"/>
      <c r="X52" s="1060"/>
      <c r="Y52" s="1057"/>
      <c r="Z52" s="1057"/>
      <c r="AA52" s="1048"/>
      <c r="AB52" s="150">
        <v>2</v>
      </c>
      <c r="AC52" s="291" t="s">
        <v>1350</v>
      </c>
      <c r="AD52" s="149" t="s">
        <v>271</v>
      </c>
      <c r="AE52" s="149" t="s">
        <v>1351</v>
      </c>
      <c r="AF52" s="145" t="str">
        <f t="shared" si="7"/>
        <v>Probabilidad</v>
      </c>
      <c r="AG52" s="151" t="s">
        <v>221</v>
      </c>
      <c r="AH52" s="146">
        <f t="shared" si="8"/>
        <v>0.25</v>
      </c>
      <c r="AI52" s="151" t="s">
        <v>222</v>
      </c>
      <c r="AJ52" s="146">
        <f t="shared" si="9"/>
        <v>0.15</v>
      </c>
      <c r="AK52" s="147">
        <f t="shared" si="10"/>
        <v>0.4</v>
      </c>
      <c r="AL52" s="152">
        <f>IFERROR(IF(AND(AF51="Probabilidad",AF52="Probabilidad"),(AL51-(+AL51*AK52)),IF(AF52="Probabilidad",(S51-(+S51*AK52)),IF(AF52="Impacto",AL51,""))),"")</f>
        <v>0.216</v>
      </c>
      <c r="AM52" s="152">
        <f>IFERROR(IF(AND(AF51="Impacto",AF52="Impacto"),(AM51-(+AM51*AK52)),IF(AF52="Impacto",(Y51-(+Y51*AK52)),IF(AF52="Probabilidad",AM51,""))),"")</f>
        <v>0.6</v>
      </c>
      <c r="AN52" s="153" t="s">
        <v>223</v>
      </c>
      <c r="AO52" s="153" t="s">
        <v>291</v>
      </c>
      <c r="AP52" s="153" t="s">
        <v>225</v>
      </c>
      <c r="AQ52" s="153" t="s">
        <v>226</v>
      </c>
      <c r="AR52" s="1031"/>
      <c r="AS52" s="1051"/>
      <c r="AT52" s="1051"/>
      <c r="AU52" s="1048"/>
      <c r="AV52" s="1051"/>
      <c r="AW52" s="1051"/>
      <c r="AX52" s="1048"/>
      <c r="AY52" s="1048"/>
      <c r="AZ52" s="1048"/>
      <c r="BA52" s="995"/>
      <c r="BB52" s="177"/>
      <c r="BC52" s="130"/>
      <c r="BD52" s="173" t="str">
        <f t="shared" si="15"/>
        <v/>
      </c>
      <c r="BE52" s="149"/>
      <c r="BF52" s="149"/>
      <c r="BG52" s="149"/>
      <c r="BH52" s="149"/>
      <c r="BI52" s="130"/>
      <c r="BJ52" s="130"/>
      <c r="BK52" s="130"/>
      <c r="BL52" s="130"/>
      <c r="BM52" s="155"/>
      <c r="BN52" s="155"/>
      <c r="BO52" s="155"/>
      <c r="BP52" s="155"/>
      <c r="BQ52" s="156" t="str">
        <f t="shared" si="16"/>
        <v/>
      </c>
      <c r="BR52" s="157" t="str">
        <f t="shared" si="14"/>
        <v/>
      </c>
      <c r="BS52" s="304" t="s">
        <v>1350</v>
      </c>
      <c r="BT52" s="774" t="s">
        <v>2901</v>
      </c>
      <c r="BU52" s="1629"/>
      <c r="BV52" s="1638"/>
      <c r="BW52" s="1064"/>
      <c r="BX52" s="1064"/>
      <c r="BY52" s="1004"/>
      <c r="BZ52" s="1004"/>
    </row>
    <row r="53" spans="1:78" ht="210" customHeight="1" x14ac:dyDescent="0.2">
      <c r="A53" s="1145"/>
      <c r="B53" s="1087"/>
      <c r="C53" s="1090"/>
      <c r="D53" s="1151"/>
      <c r="E53" s="1025"/>
      <c r="F53" s="1028"/>
      <c r="G53" s="1039"/>
      <c r="H53" s="1031"/>
      <c r="I53" s="995"/>
      <c r="J53" s="1034"/>
      <c r="K53" s="1031"/>
      <c r="L53" s="1072"/>
      <c r="M53" s="1042"/>
      <c r="N53" s="1039"/>
      <c r="O53" s="1039"/>
      <c r="P53" s="1072"/>
      <c r="Q53" s="1627"/>
      <c r="R53" s="995"/>
      <c r="S53" s="1057"/>
      <c r="T53" s="995"/>
      <c r="U53" s="1057"/>
      <c r="V53" s="995"/>
      <c r="W53" s="1057"/>
      <c r="X53" s="1060"/>
      <c r="Y53" s="1057"/>
      <c r="Z53" s="1057"/>
      <c r="AA53" s="1048"/>
      <c r="AB53" s="150">
        <v>3</v>
      </c>
      <c r="AC53" s="291" t="s">
        <v>1352</v>
      </c>
      <c r="AD53" s="149" t="s">
        <v>277</v>
      </c>
      <c r="AE53" s="149" t="s">
        <v>1353</v>
      </c>
      <c r="AF53" s="145" t="str">
        <f t="shared" si="7"/>
        <v>Probabilidad</v>
      </c>
      <c r="AG53" s="151" t="s">
        <v>221</v>
      </c>
      <c r="AH53" s="146">
        <f t="shared" si="8"/>
        <v>0.25</v>
      </c>
      <c r="AI53" s="151" t="s">
        <v>222</v>
      </c>
      <c r="AJ53" s="146">
        <f t="shared" si="9"/>
        <v>0.15</v>
      </c>
      <c r="AK53" s="147">
        <f t="shared" si="10"/>
        <v>0.4</v>
      </c>
      <c r="AL53" s="152">
        <f>IFERROR(IF(AND(AF52="Probabilidad",AF53="Probabilidad"),(AL52-(+AL52*AK53)),IF(AND(AF52="Impacto",AF53="Probabilidad"),(AL51-(+AL51*AK53)),IF(AF53="Impacto",AL52,""))),"")</f>
        <v>0.12959999999999999</v>
      </c>
      <c r="AM53" s="152">
        <f>IFERROR(IF(AND(AF52="Impacto",AF53="Impacto"),(AM52-(+AM52*AK53)),IF(AND(AF52="Probabilidad",AF53="Impacto"),(AM51-(+AM51*AK53)),IF(AF53="Probabilidad",AM52,""))),"")</f>
        <v>0.6</v>
      </c>
      <c r="AN53" s="153" t="s">
        <v>223</v>
      </c>
      <c r="AO53" s="153" t="s">
        <v>291</v>
      </c>
      <c r="AP53" s="153" t="s">
        <v>225</v>
      </c>
      <c r="AQ53" s="153" t="s">
        <v>226</v>
      </c>
      <c r="AR53" s="1031"/>
      <c r="AS53" s="1051"/>
      <c r="AT53" s="1051"/>
      <c r="AU53" s="1048"/>
      <c r="AV53" s="1051"/>
      <c r="AW53" s="1051"/>
      <c r="AX53" s="1048"/>
      <c r="AY53" s="1048"/>
      <c r="AZ53" s="1048"/>
      <c r="BA53" s="995"/>
      <c r="BB53" s="177"/>
      <c r="BC53" s="130"/>
      <c r="BD53" s="173" t="str">
        <f t="shared" si="15"/>
        <v/>
      </c>
      <c r="BE53" s="149"/>
      <c r="BF53" s="149"/>
      <c r="BG53" s="149"/>
      <c r="BH53" s="149"/>
      <c r="BI53" s="130"/>
      <c r="BJ53" s="130"/>
      <c r="BK53" s="130"/>
      <c r="BL53" s="130"/>
      <c r="BM53" s="155"/>
      <c r="BN53" s="155"/>
      <c r="BO53" s="155"/>
      <c r="BP53" s="155"/>
      <c r="BQ53" s="156" t="str">
        <f t="shared" si="16"/>
        <v/>
      </c>
      <c r="BR53" s="157" t="str">
        <f t="shared" si="14"/>
        <v/>
      </c>
      <c r="BS53" s="304" t="s">
        <v>1352</v>
      </c>
      <c r="BT53" s="774" t="s">
        <v>2901</v>
      </c>
      <c r="BU53" s="1629"/>
      <c r="BV53" s="1638"/>
      <c r="BW53" s="1064"/>
      <c r="BX53" s="1064"/>
      <c r="BY53" s="1004"/>
      <c r="BZ53" s="1004"/>
    </row>
    <row r="54" spans="1:78" ht="225" customHeight="1" x14ac:dyDescent="0.2">
      <c r="A54" s="1145"/>
      <c r="B54" s="1087"/>
      <c r="C54" s="1090"/>
      <c r="D54" s="1151"/>
      <c r="E54" s="1025"/>
      <c r="F54" s="1028"/>
      <c r="G54" s="1039"/>
      <c r="H54" s="1031"/>
      <c r="I54" s="995"/>
      <c r="J54" s="1034"/>
      <c r="K54" s="1031"/>
      <c r="L54" s="1072"/>
      <c r="M54" s="1042"/>
      <c r="N54" s="1039"/>
      <c r="O54" s="1039"/>
      <c r="P54" s="1072"/>
      <c r="Q54" s="1627"/>
      <c r="R54" s="995"/>
      <c r="S54" s="1057"/>
      <c r="T54" s="995"/>
      <c r="U54" s="1057"/>
      <c r="V54" s="995"/>
      <c r="W54" s="1057"/>
      <c r="X54" s="1060"/>
      <c r="Y54" s="1057"/>
      <c r="Z54" s="1057"/>
      <c r="AA54" s="1048"/>
      <c r="AB54" s="150">
        <v>4</v>
      </c>
      <c r="AC54" s="291" t="s">
        <v>1354</v>
      </c>
      <c r="AD54" s="149" t="s">
        <v>277</v>
      </c>
      <c r="AE54" s="149" t="s">
        <v>1355</v>
      </c>
      <c r="AF54" s="145" t="str">
        <f t="shared" si="7"/>
        <v>Probabilidad</v>
      </c>
      <c r="AG54" s="151" t="s">
        <v>221</v>
      </c>
      <c r="AH54" s="146">
        <f t="shared" si="8"/>
        <v>0.25</v>
      </c>
      <c r="AI54" s="151" t="s">
        <v>222</v>
      </c>
      <c r="AJ54" s="146">
        <f t="shared" si="9"/>
        <v>0.15</v>
      </c>
      <c r="AK54" s="147">
        <f t="shared" si="10"/>
        <v>0.4</v>
      </c>
      <c r="AL54" s="152">
        <f>IFERROR(IF(AND(AF53="Probabilidad",AF54="Probabilidad"),(AL53-(+AL53*AK54)),IF(AND(AF53="Impacto",AF54="Probabilidad"),(AL52-(+AL52*AK54)),IF(AF54="Impacto",AL53,""))),"")</f>
        <v>7.7759999999999996E-2</v>
      </c>
      <c r="AM54" s="152">
        <f>IFERROR(IF(AND(AF53="Impacto",AF54="Impacto"),(AM53-(+AM53*AK54)),IF(AND(AF53="Probabilidad",AF54="Impacto"),(AM52-(+AM52*AK54)),IF(AF54="Probabilidad",AM53,""))),"")</f>
        <v>0.6</v>
      </c>
      <c r="AN54" s="153" t="s">
        <v>223</v>
      </c>
      <c r="AO54" s="153" t="s">
        <v>291</v>
      </c>
      <c r="AP54" s="153" t="s">
        <v>241</v>
      </c>
      <c r="AQ54" s="153" t="s">
        <v>226</v>
      </c>
      <c r="AR54" s="1031"/>
      <c r="AS54" s="1051"/>
      <c r="AT54" s="1051"/>
      <c r="AU54" s="1048"/>
      <c r="AV54" s="1051"/>
      <c r="AW54" s="1051"/>
      <c r="AX54" s="1048"/>
      <c r="AY54" s="1048"/>
      <c r="AZ54" s="1048"/>
      <c r="BA54" s="995"/>
      <c r="BB54" s="177"/>
      <c r="BC54" s="130"/>
      <c r="BD54" s="173" t="str">
        <f t="shared" si="15"/>
        <v/>
      </c>
      <c r="BE54" s="149"/>
      <c r="BF54" s="149"/>
      <c r="BG54" s="149"/>
      <c r="BH54" s="149"/>
      <c r="BI54" s="130"/>
      <c r="BJ54" s="130"/>
      <c r="BK54" s="130"/>
      <c r="BL54" s="130"/>
      <c r="BM54" s="155"/>
      <c r="BN54" s="155"/>
      <c r="BO54" s="155"/>
      <c r="BP54" s="155"/>
      <c r="BQ54" s="156" t="str">
        <f t="shared" si="16"/>
        <v/>
      </c>
      <c r="BR54" s="157" t="str">
        <f t="shared" si="14"/>
        <v/>
      </c>
      <c r="BS54" s="304" t="s">
        <v>1354</v>
      </c>
      <c r="BT54" s="758" t="s">
        <v>2902</v>
      </c>
      <c r="BU54" s="1629"/>
      <c r="BV54" s="1638"/>
      <c r="BW54" s="1064"/>
      <c r="BX54" s="1064"/>
      <c r="BY54" s="1004"/>
      <c r="BZ54" s="1004"/>
    </row>
    <row r="55" spans="1:78" ht="225" customHeight="1" x14ac:dyDescent="0.2">
      <c r="A55" s="1145"/>
      <c r="B55" s="1087"/>
      <c r="C55" s="1090"/>
      <c r="D55" s="1151"/>
      <c r="E55" s="1025"/>
      <c r="F55" s="1028"/>
      <c r="G55" s="1039"/>
      <c r="H55" s="1031"/>
      <c r="I55" s="995"/>
      <c r="J55" s="1034"/>
      <c r="K55" s="1031"/>
      <c r="L55" s="1072"/>
      <c r="M55" s="1042"/>
      <c r="N55" s="1039"/>
      <c r="O55" s="1039"/>
      <c r="P55" s="1072"/>
      <c r="Q55" s="1627"/>
      <c r="R55" s="995"/>
      <c r="S55" s="1057"/>
      <c r="T55" s="995"/>
      <c r="U55" s="1057"/>
      <c r="V55" s="995"/>
      <c r="W55" s="1057"/>
      <c r="X55" s="1060"/>
      <c r="Y55" s="1057"/>
      <c r="Z55" s="1057"/>
      <c r="AA55" s="1048"/>
      <c r="AB55" s="150">
        <v>5</v>
      </c>
      <c r="AC55" s="291" t="s">
        <v>1356</v>
      </c>
      <c r="AD55" s="149" t="s">
        <v>277</v>
      </c>
      <c r="AE55" s="149" t="s">
        <v>1357</v>
      </c>
      <c r="AF55" s="145" t="str">
        <f t="shared" si="7"/>
        <v>Probabilidad</v>
      </c>
      <c r="AG55" s="151" t="s">
        <v>221</v>
      </c>
      <c r="AH55" s="146">
        <f t="shared" si="8"/>
        <v>0.25</v>
      </c>
      <c r="AI55" s="151" t="s">
        <v>222</v>
      </c>
      <c r="AJ55" s="146">
        <f t="shared" si="9"/>
        <v>0.15</v>
      </c>
      <c r="AK55" s="147">
        <f t="shared" si="10"/>
        <v>0.4</v>
      </c>
      <c r="AL55" s="152">
        <f>IFERROR(IF(AND(AF54="Probabilidad",AF55="Probabilidad"),(AL54-(+AL54*AK55)),IF(AND(AF54="Impacto",AF55="Probabilidad"),(AL53-(+AL53*AK55)),IF(AF55="Impacto",AL54,""))),"")</f>
        <v>4.6655999999999996E-2</v>
      </c>
      <c r="AM55" s="152">
        <f>IFERROR(IF(AND(AF54="Impacto",AF55="Impacto"),(AM54-(+AM54*AK55)),IF(AND(AF54="Probabilidad",AF55="Impacto"),(AM53-(+AM53*AK55)),IF(AF55="Probabilidad",AM54,""))),"")</f>
        <v>0.6</v>
      </c>
      <c r="AN55" s="153" t="s">
        <v>223</v>
      </c>
      <c r="AO55" s="153" t="s">
        <v>291</v>
      </c>
      <c r="AP55" s="153" t="s">
        <v>225</v>
      </c>
      <c r="AQ55" s="153" t="s">
        <v>226</v>
      </c>
      <c r="AR55" s="1031"/>
      <c r="AS55" s="1051"/>
      <c r="AT55" s="1051"/>
      <c r="AU55" s="1048"/>
      <c r="AV55" s="1051"/>
      <c r="AW55" s="1051"/>
      <c r="AX55" s="1048"/>
      <c r="AY55" s="1048"/>
      <c r="AZ55" s="1048"/>
      <c r="BA55" s="995"/>
      <c r="BB55" s="177"/>
      <c r="BC55" s="130"/>
      <c r="BD55" s="173" t="str">
        <f t="shared" si="15"/>
        <v/>
      </c>
      <c r="BE55" s="149"/>
      <c r="BF55" s="149"/>
      <c r="BG55" s="149"/>
      <c r="BH55" s="149"/>
      <c r="BI55" s="130"/>
      <c r="BJ55" s="130"/>
      <c r="BK55" s="130"/>
      <c r="BL55" s="130"/>
      <c r="BM55" s="155"/>
      <c r="BN55" s="155"/>
      <c r="BO55" s="155"/>
      <c r="BP55" s="155"/>
      <c r="BQ55" s="156" t="str">
        <f t="shared" si="16"/>
        <v/>
      </c>
      <c r="BR55" s="157" t="str">
        <f t="shared" si="14"/>
        <v/>
      </c>
      <c r="BS55" s="304" t="s">
        <v>1356</v>
      </c>
      <c r="BT55" s="758" t="s">
        <v>2902</v>
      </c>
      <c r="BU55" s="1629"/>
      <c r="BV55" s="1638"/>
      <c r="BW55" s="1064"/>
      <c r="BX55" s="1064"/>
      <c r="BY55" s="1004"/>
      <c r="BZ55" s="1004"/>
    </row>
    <row r="56" spans="1:78" ht="255.75" customHeight="1" thickBot="1" x14ac:dyDescent="0.25">
      <c r="A56" s="1145"/>
      <c r="B56" s="1087"/>
      <c r="C56" s="1090"/>
      <c r="D56" s="1670"/>
      <c r="E56" s="1025"/>
      <c r="F56" s="1671"/>
      <c r="G56" s="1672"/>
      <c r="H56" s="1031"/>
      <c r="I56" s="1624"/>
      <c r="J56" s="1034"/>
      <c r="K56" s="1031"/>
      <c r="L56" s="1621"/>
      <c r="M56" s="1042"/>
      <c r="N56" s="1672"/>
      <c r="O56" s="1672"/>
      <c r="P56" s="1621"/>
      <c r="Q56" s="1628"/>
      <c r="R56" s="1624"/>
      <c r="S56" s="1625"/>
      <c r="T56" s="1624"/>
      <c r="U56" s="1625"/>
      <c r="V56" s="1624"/>
      <c r="W56" s="1625"/>
      <c r="X56" s="1667"/>
      <c r="Y56" s="1625"/>
      <c r="Z56" s="1625"/>
      <c r="AA56" s="1623"/>
      <c r="AB56" s="769">
        <v>6</v>
      </c>
      <c r="AC56" s="754" t="s">
        <v>1358</v>
      </c>
      <c r="AD56" s="754" t="s">
        <v>354</v>
      </c>
      <c r="AE56" s="185" t="s">
        <v>1359</v>
      </c>
      <c r="AF56" s="778" t="str">
        <f t="shared" si="7"/>
        <v>Probabilidad</v>
      </c>
      <c r="AG56" s="521" t="s">
        <v>221</v>
      </c>
      <c r="AH56" s="717">
        <f t="shared" si="8"/>
        <v>0.25</v>
      </c>
      <c r="AI56" s="521" t="s">
        <v>222</v>
      </c>
      <c r="AJ56" s="717">
        <f t="shared" si="9"/>
        <v>0.15</v>
      </c>
      <c r="AK56" s="718">
        <f t="shared" si="10"/>
        <v>0.4</v>
      </c>
      <c r="AL56" s="763">
        <f>IFERROR(IF(AND(AF55="Probabilidad",AF56="Probabilidad"),(AL55-(+AL55*AK56)),IF(AND(AF55="Impacto",AF56="Probabilidad"),(AL54-(+AL54*AK56)),IF(AF56="Impacto",AL55,""))),"")</f>
        <v>2.7993599999999997E-2</v>
      </c>
      <c r="AM56" s="763">
        <f>IFERROR(IF(AND(AF55="Impacto",AF56="Impacto"),(AM55-(+AM55*AK56)),IF(AND(AF55="Probabilidad",AF56="Impacto"),(AM54-(+AM54*AK56)),IF(AF56="Probabilidad",AM55,""))),"")</f>
        <v>0.6</v>
      </c>
      <c r="AN56" s="126" t="s">
        <v>223</v>
      </c>
      <c r="AO56" s="126" t="s">
        <v>291</v>
      </c>
      <c r="AP56" s="126" t="s">
        <v>241</v>
      </c>
      <c r="AQ56" s="126" t="s">
        <v>226</v>
      </c>
      <c r="AR56" s="1031"/>
      <c r="AS56" s="1622"/>
      <c r="AT56" s="1622"/>
      <c r="AU56" s="1623"/>
      <c r="AV56" s="1622"/>
      <c r="AW56" s="1622"/>
      <c r="AX56" s="1623"/>
      <c r="AY56" s="1623"/>
      <c r="AZ56" s="1623"/>
      <c r="BA56" s="1624"/>
      <c r="BB56" s="785"/>
      <c r="BC56" s="772"/>
      <c r="BD56" s="783" t="str">
        <f t="shared" si="15"/>
        <v/>
      </c>
      <c r="BE56" s="754"/>
      <c r="BF56" s="754"/>
      <c r="BG56" s="754"/>
      <c r="BH56" s="754"/>
      <c r="BI56" s="772"/>
      <c r="BJ56" s="772"/>
      <c r="BK56" s="772"/>
      <c r="BL56" s="772"/>
      <c r="BM56" s="764"/>
      <c r="BN56" s="764"/>
      <c r="BO56" s="764"/>
      <c r="BP56" s="764"/>
      <c r="BQ56" s="753" t="str">
        <f t="shared" si="16"/>
        <v/>
      </c>
      <c r="BR56" s="776" t="str">
        <f t="shared" si="14"/>
        <v/>
      </c>
      <c r="BS56" s="711" t="s">
        <v>1358</v>
      </c>
      <c r="BT56" s="7" t="s">
        <v>2902</v>
      </c>
      <c r="BU56" s="1640"/>
      <c r="BV56" s="1638"/>
      <c r="BW56" s="1621"/>
      <c r="BX56" s="1621"/>
      <c r="BY56" s="1555"/>
      <c r="BZ56" s="1555"/>
    </row>
    <row r="57" spans="1:78" ht="285" customHeight="1" x14ac:dyDescent="0.2">
      <c r="A57" s="1145"/>
      <c r="B57" s="1087"/>
      <c r="C57" s="1090"/>
      <c r="D57" s="1150" t="s">
        <v>1259</v>
      </c>
      <c r="E57" s="1024" t="s">
        <v>973</v>
      </c>
      <c r="F57" s="1027">
        <v>3</v>
      </c>
      <c r="G57" s="1000" t="s">
        <v>1360</v>
      </c>
      <c r="H57" s="1030"/>
      <c r="I57" s="994"/>
      <c r="J57" s="1033" t="s">
        <v>1361</v>
      </c>
      <c r="K57" s="1030" t="s">
        <v>313</v>
      </c>
      <c r="L57" s="1063" t="s">
        <v>314</v>
      </c>
      <c r="M57" s="1041" t="s">
        <v>1362</v>
      </c>
      <c r="N57" s="1000"/>
      <c r="O57" s="1000"/>
      <c r="P57" s="1063"/>
      <c r="Q57" s="1643"/>
      <c r="R57" s="994" t="s">
        <v>217</v>
      </c>
      <c r="S57" s="1056">
        <f>IF(R57="Muy Alta",100%,IF(R57="Alta",80%,IF(R57="Media",60%,IF(R57="Baja",40%,IF(R57="Muy Baja",20%,"")))))</f>
        <v>0.6</v>
      </c>
      <c r="T57" s="994" t="s">
        <v>218</v>
      </c>
      <c r="U57" s="1056">
        <f>IF(T57="Catastrófico",100%,IF(T57="Mayor",80%,IF(T57="Moderado",60%,IF(T57="Menor",40%,IF(T57="Leve",20%,"")))))</f>
        <v>0.6</v>
      </c>
      <c r="V57" s="994" t="s">
        <v>218</v>
      </c>
      <c r="W57" s="1056">
        <f>IF(V57="Catastrófico",100%,IF(V57="Mayor",80%,IF(V57="Moderado",60%,IF(V57="Menor",40%,IF(V57="Leve",20%,"")))))</f>
        <v>0.6</v>
      </c>
      <c r="X57" s="1059" t="str">
        <f>IF(Y57=100%,"Catastrófico",IF(Y57=80%,"Mayor",IF(Y57=60%,"Moderado",IF(Y57=40%,"Menor",IF(Y57=20%,"Leve","")))))</f>
        <v>Moderado</v>
      </c>
      <c r="Y57" s="1056">
        <f>IF(AND(U57="",W57=""),"",MAX(U57,W57))</f>
        <v>0.6</v>
      </c>
      <c r="Z57" s="1056" t="str">
        <f>CONCATENATE(R57,X57)</f>
        <v>MediaModerado</v>
      </c>
      <c r="AA57" s="1047" t="str">
        <f>IF(Z57="Muy AltaLeve","Alto",IF(Z57="Muy AltaMenor","Alto",IF(Z57="Muy AltaModerado","Alto",IF(Z57="Muy AltaMayor","Alto",IF(Z57="Muy AltaCatastrófico","Extremo",IF(Z57="AltaLeve","Moderado",IF(Z57="AltaMenor","Moderado",IF(Z57="AltaModerado","Alto",IF(Z57="AltaMayor","Alto",IF(Z57="AltaCatastrófico","Extremo",IF(Z57="MediaLeve","Moderado",IF(Z57="MediaMenor","Moderado",IF(Z57="MediaModerado","Moderado",IF(Z57="MediaMayor","Alto",IF(Z57="MediaCatastrófico","Extremo",IF(Z57="BajaLeve","Bajo",IF(Z57="BajaMenor","Moderado",IF(Z57="BajaModerado","Moderado",IF(Z57="BajaMayor","Alto",IF(Z57="BajaCatastrófico","Extremo",IF(Z57="Muy BajaLeve","Bajo",IF(Z57="Muy BajaMenor","Bajo",IF(Z57="Muy BajaModerado","Moderado",IF(Z57="Muy BajaMayor","Alto",IF(Z57="Muy BajaCatastrófico","Extremo","")))))))))))))))))))))))))</f>
        <v>Moderado</v>
      </c>
      <c r="AB57" s="97">
        <v>1</v>
      </c>
      <c r="AC57" s="12" t="s">
        <v>1363</v>
      </c>
      <c r="AD57" s="12" t="s">
        <v>277</v>
      </c>
      <c r="AE57" s="9" t="s">
        <v>1364</v>
      </c>
      <c r="AF57" s="615" t="str">
        <f t="shared" si="7"/>
        <v>Probabilidad</v>
      </c>
      <c r="AG57" s="595" t="s">
        <v>221</v>
      </c>
      <c r="AH57" s="537">
        <f t="shared" si="8"/>
        <v>0.25</v>
      </c>
      <c r="AI57" s="595" t="s">
        <v>222</v>
      </c>
      <c r="AJ57" s="537">
        <f t="shared" si="9"/>
        <v>0.15</v>
      </c>
      <c r="AK57" s="536">
        <f t="shared" si="10"/>
        <v>0.4</v>
      </c>
      <c r="AL57" s="616">
        <f>IFERROR(IF(AF57="Probabilidad",(S57-(+S57*AK57)),IF(AF57="Impacto",S57,"")),"")</f>
        <v>0.36</v>
      </c>
      <c r="AM57" s="616">
        <f>IFERROR(IF(AF57="Impacto",(Y57-(+Y57*AK57)),IF(AF57="Probabilidad",Y57,"")),"")</f>
        <v>0.6</v>
      </c>
      <c r="AN57" s="50" t="s">
        <v>223</v>
      </c>
      <c r="AO57" s="50" t="s">
        <v>291</v>
      </c>
      <c r="AP57" s="50" t="s">
        <v>225</v>
      </c>
      <c r="AQ57" s="50" t="s">
        <v>226</v>
      </c>
      <c r="AR57" s="1030" t="s">
        <v>1365</v>
      </c>
      <c r="AS57" s="1050">
        <f>S57</f>
        <v>0.6</v>
      </c>
      <c r="AT57" s="1050">
        <f>IF(AL57="","",MIN(AL57:AL62))</f>
        <v>2.7993599999999997E-2</v>
      </c>
      <c r="AU57" s="1047" t="str">
        <f>IFERROR(IF(AT57="","",IF(AT57&lt;=0.2,"Muy Baja",IF(AT57&lt;=0.4,"Baja",IF(AT57&lt;=0.6,"Media",IF(AT57&lt;=0.8,"Alta","Muy Alta"))))),"")</f>
        <v>Muy Baja</v>
      </c>
      <c r="AV57" s="1050">
        <f>Y57</f>
        <v>0.6</v>
      </c>
      <c r="AW57" s="1050">
        <f>IF(AM57="","",MIN(AM57:AM62))</f>
        <v>0.6</v>
      </c>
      <c r="AX57" s="1047" t="str">
        <f>IFERROR(IF(AW57="","",IF(AW57&lt;=0.2,"Leve",IF(AW57&lt;=0.4,"Menor",IF(AW57&lt;=0.6,"Moderado",IF(AW57&lt;=0.8,"Mayor","Catastrófico"))))),"")</f>
        <v>Moderado</v>
      </c>
      <c r="AY57" s="1047" t="str">
        <f>AA57</f>
        <v>Moderado</v>
      </c>
      <c r="AZ57" s="1047" t="str">
        <f>IFERROR(IF(OR(AND(AU57="Muy Baja",AX57="Leve"),AND(AU57="Muy Baja",AX57="Menor"),AND(AU57="Baja",AX57="Leve")),"Bajo",IF(OR(AND(AU57="Muy baja",AX57="Moderado"),AND(AU57="Baja",AX57="Menor"),AND(AU57="Baja",AX57="Moderado"),AND(AU57="Media",AX57="Leve"),AND(AU57="Media",AX57="Menor"),AND(AU57="Media",AX57="Moderado"),AND(AU57="Alta",AX57="Leve"),AND(AU57="Alta",AX57="Menor")),"Moderado",IF(OR(AND(AU57="Muy Baja",AX57="Mayor"),AND(AU57="Baja",AX57="Mayor"),AND(AU57="Media",AX57="Mayor"),AND(AU57="Alta",AX57="Moderado"),AND(AU57="Alta",AX57="Mayor"),AND(AU57="Muy Alta",AX57="Leve"),AND(AU57="Muy Alta",AX57="Menor"),AND(AU57="Muy Alta",AX57="Moderado"),AND(AU57="Muy Alta",AX57="Mayor")),"Alto",IF(OR(AND(AU57="Muy Baja",AX57="Catastrófico"),AND(AU57="Baja",AX57="Catastrófico"),AND(AU57="Media",AX57="Catastrófico"),AND(AU57="Alta",AX57="Catastrófico"),AND(AU57="Muy Alta",AX57="Catastrófico")),"Extremo","")))),"")</f>
        <v>Moderado</v>
      </c>
      <c r="BA57" s="994" t="s">
        <v>228</v>
      </c>
      <c r="BB57" s="619" t="s">
        <v>1366</v>
      </c>
      <c r="BC57" s="619" t="s">
        <v>1367</v>
      </c>
      <c r="BD57" s="103">
        <f t="shared" si="15"/>
        <v>1</v>
      </c>
      <c r="BE57" s="590">
        <v>1</v>
      </c>
      <c r="BF57" s="590"/>
      <c r="BG57" s="590"/>
      <c r="BH57" s="590"/>
      <c r="BI57" s="46" t="s">
        <v>469</v>
      </c>
      <c r="BJ57" s="46" t="s">
        <v>983</v>
      </c>
      <c r="BK57" s="619" t="s">
        <v>2903</v>
      </c>
      <c r="BL57" s="619" t="s">
        <v>2904</v>
      </c>
      <c r="BM57" s="732">
        <v>1</v>
      </c>
      <c r="BN57" s="48"/>
      <c r="BO57" s="48"/>
      <c r="BP57" s="48"/>
      <c r="BQ57" s="104">
        <f t="shared" si="16"/>
        <v>1</v>
      </c>
      <c r="BR57" s="128">
        <f t="shared" si="14"/>
        <v>1</v>
      </c>
      <c r="BS57" s="710" t="s">
        <v>1363</v>
      </c>
      <c r="BT57" s="771" t="s">
        <v>2905</v>
      </c>
      <c r="BU57" s="1191" t="s">
        <v>1631</v>
      </c>
      <c r="BV57" s="1659" t="s">
        <v>2889</v>
      </c>
      <c r="BW57" s="1063" t="s">
        <v>1631</v>
      </c>
      <c r="BX57" s="1063" t="s">
        <v>1631</v>
      </c>
      <c r="BY57" s="1003" t="s">
        <v>2890</v>
      </c>
      <c r="BZ57" s="1003"/>
    </row>
    <row r="58" spans="1:78" ht="177" customHeight="1" x14ac:dyDescent="0.2">
      <c r="A58" s="1145"/>
      <c r="B58" s="1087"/>
      <c r="C58" s="1090"/>
      <c r="D58" s="1668"/>
      <c r="E58" s="1025"/>
      <c r="F58" s="1619"/>
      <c r="G58" s="1001"/>
      <c r="H58" s="1031"/>
      <c r="I58" s="1641"/>
      <c r="J58" s="1034"/>
      <c r="K58" s="1031"/>
      <c r="L58" s="1064"/>
      <c r="M58" s="1042"/>
      <c r="N58" s="1001"/>
      <c r="O58" s="1001"/>
      <c r="P58" s="1064"/>
      <c r="Q58" s="1644"/>
      <c r="R58" s="1641"/>
      <c r="S58" s="1635"/>
      <c r="T58" s="1641"/>
      <c r="U58" s="1635"/>
      <c r="V58" s="1641"/>
      <c r="W58" s="1635"/>
      <c r="X58" s="1665"/>
      <c r="Y58" s="1635"/>
      <c r="Z58" s="1635"/>
      <c r="AA58" s="1633"/>
      <c r="AB58" s="812">
        <v>2</v>
      </c>
      <c r="AC58" s="754" t="s">
        <v>1368</v>
      </c>
      <c r="AD58" s="774" t="s">
        <v>277</v>
      </c>
      <c r="AE58" s="774" t="s">
        <v>1369</v>
      </c>
      <c r="AF58" s="813" t="str">
        <f t="shared" si="7"/>
        <v>Probabilidad</v>
      </c>
      <c r="AG58" s="780" t="s">
        <v>221</v>
      </c>
      <c r="AH58" s="756">
        <f t="shared" si="8"/>
        <v>0.25</v>
      </c>
      <c r="AI58" s="780" t="s">
        <v>222</v>
      </c>
      <c r="AJ58" s="756">
        <f t="shared" si="9"/>
        <v>0.15</v>
      </c>
      <c r="AK58" s="814">
        <f t="shared" si="10"/>
        <v>0.4</v>
      </c>
      <c r="AL58" s="815">
        <f>IFERROR(IF(AND(AF57="Probabilidad",AF58="Probabilidad"),(AL57-(+AL57*AK58)),IF(AF58="Probabilidad",(S57-(+S57*AK58)),IF(AF58="Impacto",AL57,""))),"")</f>
        <v>0.216</v>
      </c>
      <c r="AM58" s="815">
        <f>IFERROR(IF(AND(AF57="Impacto",AF58="Impacto"),(AM57-(+AM57*AK58)),IF(AF58="Impacto",(Y57-(+Y57*AK58)),IF(AF58="Probabilidad",AM57,""))),"")</f>
        <v>0.6</v>
      </c>
      <c r="AN58" s="751" t="s">
        <v>223</v>
      </c>
      <c r="AO58" s="751" t="s">
        <v>291</v>
      </c>
      <c r="AP58" s="751" t="s">
        <v>241</v>
      </c>
      <c r="AQ58" s="751" t="s">
        <v>226</v>
      </c>
      <c r="AR58" s="1031"/>
      <c r="AS58" s="1631"/>
      <c r="AT58" s="1631"/>
      <c r="AU58" s="1633"/>
      <c r="AV58" s="1631"/>
      <c r="AW58" s="1631"/>
      <c r="AX58" s="1633"/>
      <c r="AY58" s="1633"/>
      <c r="AZ58" s="1633"/>
      <c r="BA58" s="1641"/>
      <c r="BB58" s="789"/>
      <c r="BC58" s="789"/>
      <c r="BD58" s="822" t="str">
        <f t="shared" si="15"/>
        <v/>
      </c>
      <c r="BE58" s="774"/>
      <c r="BF58" s="774"/>
      <c r="BG58" s="774"/>
      <c r="BH58" s="774"/>
      <c r="BI58" s="789"/>
      <c r="BJ58" s="789"/>
      <c r="BK58" s="789"/>
      <c r="BL58" s="789"/>
      <c r="BM58" s="791"/>
      <c r="BN58" s="791"/>
      <c r="BO58" s="791"/>
      <c r="BP58" s="791"/>
      <c r="BQ58" s="792" t="str">
        <f t="shared" si="16"/>
        <v/>
      </c>
      <c r="BR58" s="777" t="str">
        <f t="shared" si="14"/>
        <v/>
      </c>
      <c r="BS58" s="759" t="s">
        <v>1368</v>
      </c>
      <c r="BT58" s="774" t="s">
        <v>2906</v>
      </c>
      <c r="BU58" s="1629"/>
      <c r="BV58" s="1299"/>
      <c r="BW58" s="1064"/>
      <c r="BX58" s="1064"/>
      <c r="BY58" s="1004"/>
      <c r="BZ58" s="1004"/>
    </row>
    <row r="59" spans="1:78" ht="125.25" customHeight="1" x14ac:dyDescent="0.2">
      <c r="A59" s="1145"/>
      <c r="B59" s="1087"/>
      <c r="C59" s="1090"/>
      <c r="D59" s="1668"/>
      <c r="E59" s="1025"/>
      <c r="F59" s="1619"/>
      <c r="G59" s="1001"/>
      <c r="H59" s="1031"/>
      <c r="I59" s="1641"/>
      <c r="J59" s="1034"/>
      <c r="K59" s="1031"/>
      <c r="L59" s="1064"/>
      <c r="M59" s="1042"/>
      <c r="N59" s="1001"/>
      <c r="O59" s="1001"/>
      <c r="P59" s="1064"/>
      <c r="Q59" s="1644"/>
      <c r="R59" s="1641"/>
      <c r="S59" s="1635"/>
      <c r="T59" s="1641"/>
      <c r="U59" s="1635"/>
      <c r="V59" s="1641"/>
      <c r="W59" s="1635"/>
      <c r="X59" s="1665"/>
      <c r="Y59" s="1635"/>
      <c r="Z59" s="1635"/>
      <c r="AA59" s="1633"/>
      <c r="AB59" s="812">
        <v>3</v>
      </c>
      <c r="AC59" s="754" t="s">
        <v>1370</v>
      </c>
      <c r="AD59" s="774" t="s">
        <v>271</v>
      </c>
      <c r="AE59" s="774" t="s">
        <v>1371</v>
      </c>
      <c r="AF59" s="813" t="str">
        <f t="shared" si="7"/>
        <v>Probabilidad</v>
      </c>
      <c r="AG59" s="780" t="s">
        <v>221</v>
      </c>
      <c r="AH59" s="756">
        <f t="shared" si="8"/>
        <v>0.25</v>
      </c>
      <c r="AI59" s="780" t="s">
        <v>222</v>
      </c>
      <c r="AJ59" s="756">
        <f t="shared" si="9"/>
        <v>0.15</v>
      </c>
      <c r="AK59" s="814">
        <f t="shared" si="10"/>
        <v>0.4</v>
      </c>
      <c r="AL59" s="815">
        <f>IFERROR(IF(AND(AF58="Probabilidad",AF59="Probabilidad"),(AL58-(+AL58*AK59)),IF(AND(AF58="Impacto",AF59="Probabilidad"),(AL57-(+AL57*AK59)),IF(AF59="Impacto",AL58,""))),"")</f>
        <v>0.12959999999999999</v>
      </c>
      <c r="AM59" s="815">
        <f>IFERROR(IF(AND(AF58="Impacto",AF59="Impacto"),(AM58-(+AM58*AK59)),IF(AND(AF58="Probabilidad",AF59="Impacto"),(AM57-(+AM57*AK59)),IF(AF59="Probabilidad",AM58,""))),"")</f>
        <v>0.6</v>
      </c>
      <c r="AN59" s="751" t="s">
        <v>223</v>
      </c>
      <c r="AO59" s="751" t="s">
        <v>291</v>
      </c>
      <c r="AP59" s="751" t="s">
        <v>225</v>
      </c>
      <c r="AQ59" s="751" t="s">
        <v>226</v>
      </c>
      <c r="AR59" s="1031"/>
      <c r="AS59" s="1631"/>
      <c r="AT59" s="1631"/>
      <c r="AU59" s="1633"/>
      <c r="AV59" s="1631"/>
      <c r="AW59" s="1631"/>
      <c r="AX59" s="1633"/>
      <c r="AY59" s="1633"/>
      <c r="AZ59" s="1633"/>
      <c r="BA59" s="1641"/>
      <c r="BB59" s="789"/>
      <c r="BC59" s="789"/>
      <c r="BD59" s="822" t="str">
        <f t="shared" si="15"/>
        <v/>
      </c>
      <c r="BE59" s="774"/>
      <c r="BF59" s="774"/>
      <c r="BG59" s="774"/>
      <c r="BH59" s="774"/>
      <c r="BI59" s="789"/>
      <c r="BJ59" s="789"/>
      <c r="BK59" s="789"/>
      <c r="BL59" s="789"/>
      <c r="BM59" s="791"/>
      <c r="BN59" s="791"/>
      <c r="BO59" s="791"/>
      <c r="BP59" s="791"/>
      <c r="BQ59" s="792" t="str">
        <f t="shared" si="16"/>
        <v/>
      </c>
      <c r="BR59" s="777" t="str">
        <f t="shared" si="14"/>
        <v/>
      </c>
      <c r="BS59" s="759" t="s">
        <v>1370</v>
      </c>
      <c r="BT59" s="774" t="s">
        <v>2907</v>
      </c>
      <c r="BU59" s="1629"/>
      <c r="BV59" s="1299"/>
      <c r="BW59" s="1064"/>
      <c r="BX59" s="1064"/>
      <c r="BY59" s="1004"/>
      <c r="BZ59" s="1004"/>
    </row>
    <row r="60" spans="1:78" ht="125.25" customHeight="1" x14ac:dyDescent="0.2">
      <c r="A60" s="1145"/>
      <c r="B60" s="1087"/>
      <c r="C60" s="1090"/>
      <c r="D60" s="1668"/>
      <c r="E60" s="1025"/>
      <c r="F60" s="1619"/>
      <c r="G60" s="1001"/>
      <c r="H60" s="1031"/>
      <c r="I60" s="1641"/>
      <c r="J60" s="1034"/>
      <c r="K60" s="1031"/>
      <c r="L60" s="1064"/>
      <c r="M60" s="1042"/>
      <c r="N60" s="1001"/>
      <c r="O60" s="1001"/>
      <c r="P60" s="1064"/>
      <c r="Q60" s="1644"/>
      <c r="R60" s="1641"/>
      <c r="S60" s="1635"/>
      <c r="T60" s="1641"/>
      <c r="U60" s="1635"/>
      <c r="V60" s="1641"/>
      <c r="W60" s="1635"/>
      <c r="X60" s="1665"/>
      <c r="Y60" s="1635"/>
      <c r="Z60" s="1635"/>
      <c r="AA60" s="1633"/>
      <c r="AB60" s="812">
        <v>4</v>
      </c>
      <c r="AC60" s="754" t="s">
        <v>1372</v>
      </c>
      <c r="AD60" s="774" t="s">
        <v>271</v>
      </c>
      <c r="AE60" s="774" t="s">
        <v>1373</v>
      </c>
      <c r="AF60" s="813" t="str">
        <f t="shared" si="7"/>
        <v>Probabilidad</v>
      </c>
      <c r="AG60" s="780" t="s">
        <v>221</v>
      </c>
      <c r="AH60" s="756">
        <f t="shared" si="8"/>
        <v>0.25</v>
      </c>
      <c r="AI60" s="780" t="s">
        <v>222</v>
      </c>
      <c r="AJ60" s="756">
        <f t="shared" si="9"/>
        <v>0.15</v>
      </c>
      <c r="AK60" s="814">
        <f t="shared" si="10"/>
        <v>0.4</v>
      </c>
      <c r="AL60" s="815">
        <f>IFERROR(IF(AND(AF59="Probabilidad",AF60="Probabilidad"),(AL59-(+AL59*AK60)),IF(AND(AF59="Impacto",AF60="Probabilidad"),(AL58-(+AL58*AK60)),IF(AF60="Impacto",AL59,""))),"")</f>
        <v>7.7759999999999996E-2</v>
      </c>
      <c r="AM60" s="815">
        <f>IFERROR(IF(AND(AF59="Impacto",AF60="Impacto"),(AM59-(+AM59*AK60)),IF(AND(AF59="Probabilidad",AF60="Impacto"),(AM58-(+AM58*AK60)),IF(AF60="Probabilidad",AM59,""))),"")</f>
        <v>0.6</v>
      </c>
      <c r="AN60" s="751" t="s">
        <v>223</v>
      </c>
      <c r="AO60" s="751" t="s">
        <v>291</v>
      </c>
      <c r="AP60" s="751" t="s">
        <v>241</v>
      </c>
      <c r="AQ60" s="751" t="s">
        <v>226</v>
      </c>
      <c r="AR60" s="1031"/>
      <c r="AS60" s="1631"/>
      <c r="AT60" s="1631"/>
      <c r="AU60" s="1633"/>
      <c r="AV60" s="1631"/>
      <c r="AW60" s="1631"/>
      <c r="AX60" s="1633"/>
      <c r="AY60" s="1633"/>
      <c r="AZ60" s="1633"/>
      <c r="BA60" s="1641"/>
      <c r="BB60" s="789"/>
      <c r="BC60" s="789"/>
      <c r="BD60" s="822" t="str">
        <f t="shared" si="15"/>
        <v/>
      </c>
      <c r="BE60" s="774"/>
      <c r="BF60" s="774"/>
      <c r="BG60" s="774"/>
      <c r="BH60" s="774"/>
      <c r="BI60" s="789"/>
      <c r="BJ60" s="789"/>
      <c r="BK60" s="789"/>
      <c r="BL60" s="789"/>
      <c r="BM60" s="791"/>
      <c r="BN60" s="791"/>
      <c r="BO60" s="791"/>
      <c r="BP60" s="791"/>
      <c r="BQ60" s="792" t="str">
        <f t="shared" si="16"/>
        <v/>
      </c>
      <c r="BR60" s="777" t="str">
        <f t="shared" si="14"/>
        <v/>
      </c>
      <c r="BS60" s="759" t="s">
        <v>1372</v>
      </c>
      <c r="BT60" s="774" t="s">
        <v>2908</v>
      </c>
      <c r="BU60" s="1629"/>
      <c r="BV60" s="1299"/>
      <c r="BW60" s="1064"/>
      <c r="BX60" s="1064"/>
      <c r="BY60" s="1004"/>
      <c r="BZ60" s="1004"/>
    </row>
    <row r="61" spans="1:78" ht="123.75" customHeight="1" x14ac:dyDescent="0.2">
      <c r="A61" s="1145"/>
      <c r="B61" s="1087"/>
      <c r="C61" s="1090"/>
      <c r="D61" s="1668"/>
      <c r="E61" s="1025"/>
      <c r="F61" s="1619"/>
      <c r="G61" s="1001"/>
      <c r="H61" s="1031"/>
      <c r="I61" s="1641"/>
      <c r="J61" s="1034"/>
      <c r="K61" s="1031"/>
      <c r="L61" s="1064"/>
      <c r="M61" s="1042"/>
      <c r="N61" s="1001"/>
      <c r="O61" s="1001"/>
      <c r="P61" s="1064"/>
      <c r="Q61" s="1644"/>
      <c r="R61" s="1641"/>
      <c r="S61" s="1635"/>
      <c r="T61" s="1641"/>
      <c r="U61" s="1635"/>
      <c r="V61" s="1641"/>
      <c r="W61" s="1635"/>
      <c r="X61" s="1665"/>
      <c r="Y61" s="1635"/>
      <c r="Z61" s="1635"/>
      <c r="AA61" s="1633"/>
      <c r="AB61" s="812">
        <v>5</v>
      </c>
      <c r="AC61" s="754" t="s">
        <v>1374</v>
      </c>
      <c r="AD61" s="774" t="s">
        <v>271</v>
      </c>
      <c r="AE61" s="774" t="s">
        <v>1375</v>
      </c>
      <c r="AF61" s="813" t="str">
        <f t="shared" si="7"/>
        <v>Probabilidad</v>
      </c>
      <c r="AG61" s="780" t="s">
        <v>221</v>
      </c>
      <c r="AH61" s="756">
        <f t="shared" si="8"/>
        <v>0.25</v>
      </c>
      <c r="AI61" s="780" t="s">
        <v>222</v>
      </c>
      <c r="AJ61" s="756">
        <f t="shared" si="9"/>
        <v>0.15</v>
      </c>
      <c r="AK61" s="814">
        <f t="shared" si="10"/>
        <v>0.4</v>
      </c>
      <c r="AL61" s="815">
        <f>IFERROR(IF(AND(AF60="Probabilidad",AF61="Probabilidad"),(AL60-(+AL60*AK61)),IF(AND(AF60="Impacto",AF61="Probabilidad"),(AL59-(+AL59*AK61)),IF(AF61="Impacto",AL60,""))),"")</f>
        <v>4.6655999999999996E-2</v>
      </c>
      <c r="AM61" s="815">
        <f>IFERROR(IF(AND(AF60="Impacto",AF61="Impacto"),(AM60-(+AM60*AK61)),IF(AND(AF60="Probabilidad",AF61="Impacto"),(AM59-(+AM59*AK61)),IF(AF61="Probabilidad",AM60,""))),"")</f>
        <v>0.6</v>
      </c>
      <c r="AN61" s="751" t="s">
        <v>223</v>
      </c>
      <c r="AO61" s="751" t="s">
        <v>291</v>
      </c>
      <c r="AP61" s="751" t="s">
        <v>225</v>
      </c>
      <c r="AQ61" s="751" t="s">
        <v>226</v>
      </c>
      <c r="AR61" s="1031"/>
      <c r="AS61" s="1631"/>
      <c r="AT61" s="1631"/>
      <c r="AU61" s="1633"/>
      <c r="AV61" s="1631"/>
      <c r="AW61" s="1631"/>
      <c r="AX61" s="1633"/>
      <c r="AY61" s="1633"/>
      <c r="AZ61" s="1633"/>
      <c r="BA61" s="1641"/>
      <c r="BB61" s="789"/>
      <c r="BC61" s="789"/>
      <c r="BD61" s="822" t="str">
        <f t="shared" si="15"/>
        <v/>
      </c>
      <c r="BE61" s="774"/>
      <c r="BF61" s="774"/>
      <c r="BG61" s="774"/>
      <c r="BH61" s="774"/>
      <c r="BI61" s="789"/>
      <c r="BJ61" s="789"/>
      <c r="BK61" s="789"/>
      <c r="BL61" s="789"/>
      <c r="BM61" s="791"/>
      <c r="BN61" s="791"/>
      <c r="BO61" s="791"/>
      <c r="BP61" s="791"/>
      <c r="BQ61" s="792" t="str">
        <f t="shared" si="16"/>
        <v/>
      </c>
      <c r="BR61" s="777" t="str">
        <f t="shared" si="14"/>
        <v/>
      </c>
      <c r="BS61" s="759" t="s">
        <v>1374</v>
      </c>
      <c r="BT61" s="774" t="s">
        <v>2909</v>
      </c>
      <c r="BU61" s="1629"/>
      <c r="BV61" s="1299"/>
      <c r="BW61" s="1064"/>
      <c r="BX61" s="1064"/>
      <c r="BY61" s="1004"/>
      <c r="BZ61" s="1004"/>
    </row>
    <row r="62" spans="1:78" ht="111" customHeight="1" thickBot="1" x14ac:dyDescent="0.25">
      <c r="A62" s="1201"/>
      <c r="B62" s="1510"/>
      <c r="C62" s="1203"/>
      <c r="D62" s="1669"/>
      <c r="E62" s="1026"/>
      <c r="F62" s="1620"/>
      <c r="G62" s="1002"/>
      <c r="H62" s="1032"/>
      <c r="I62" s="1642"/>
      <c r="J62" s="1035"/>
      <c r="K62" s="1032"/>
      <c r="L62" s="1065"/>
      <c r="M62" s="1043"/>
      <c r="N62" s="1002"/>
      <c r="O62" s="1002"/>
      <c r="P62" s="1065"/>
      <c r="Q62" s="1645"/>
      <c r="R62" s="1642"/>
      <c r="S62" s="1636"/>
      <c r="T62" s="1642"/>
      <c r="U62" s="1636"/>
      <c r="V62" s="1642"/>
      <c r="W62" s="1636"/>
      <c r="X62" s="1666"/>
      <c r="Y62" s="1636"/>
      <c r="Z62" s="1636"/>
      <c r="AA62" s="1634"/>
      <c r="AB62" s="773">
        <v>6</v>
      </c>
      <c r="AC62" s="757" t="s">
        <v>1376</v>
      </c>
      <c r="AD62" s="757" t="s">
        <v>354</v>
      </c>
      <c r="AE62" s="531" t="s">
        <v>1377</v>
      </c>
      <c r="AF62" s="617" t="str">
        <f t="shared" si="7"/>
        <v>Probabilidad</v>
      </c>
      <c r="AG62" s="637" t="s">
        <v>221</v>
      </c>
      <c r="AH62" s="529">
        <f t="shared" si="8"/>
        <v>0.25</v>
      </c>
      <c r="AI62" s="637" t="s">
        <v>222</v>
      </c>
      <c r="AJ62" s="529">
        <f t="shared" si="9"/>
        <v>0.15</v>
      </c>
      <c r="AK62" s="530">
        <f t="shared" si="10"/>
        <v>0.4</v>
      </c>
      <c r="AL62" s="638">
        <f>IFERROR(IF(AND(AF61="Probabilidad",AF62="Probabilidad"),(AL61-(+AL61*AK62)),IF(AND(AF61="Impacto",AF62="Probabilidad"),(AL60-(+AL60*AK62)),IF(AF62="Impacto",AL61,""))),"")</f>
        <v>2.7993599999999997E-2</v>
      </c>
      <c r="AM62" s="638">
        <f>IFERROR(IF(AND(AF61="Impacto",AF62="Impacto"),(AM61-(+AM61*AK62)),IF(AND(AF61="Probabilidad",AF62="Impacto"),(AM60-(+AM60*AK62)),IF(AF62="Probabilidad",AM61,""))),"")</f>
        <v>0.6</v>
      </c>
      <c r="AN62" s="221" t="s">
        <v>223</v>
      </c>
      <c r="AO62" s="221" t="s">
        <v>291</v>
      </c>
      <c r="AP62" s="221" t="s">
        <v>241</v>
      </c>
      <c r="AQ62" s="221" t="s">
        <v>226</v>
      </c>
      <c r="AR62" s="1032"/>
      <c r="AS62" s="1632"/>
      <c r="AT62" s="1632"/>
      <c r="AU62" s="1634"/>
      <c r="AV62" s="1632"/>
      <c r="AW62" s="1632"/>
      <c r="AX62" s="1634"/>
      <c r="AY62" s="1634"/>
      <c r="AZ62" s="1634"/>
      <c r="BA62" s="1642"/>
      <c r="BB62" s="770"/>
      <c r="BC62" s="770"/>
      <c r="BD62" s="762" t="str">
        <f t="shared" si="15"/>
        <v/>
      </c>
      <c r="BE62" s="757"/>
      <c r="BF62" s="757"/>
      <c r="BG62" s="757"/>
      <c r="BH62" s="757"/>
      <c r="BI62" s="770"/>
      <c r="BJ62" s="770"/>
      <c r="BK62" s="770"/>
      <c r="BL62" s="770"/>
      <c r="BM62" s="749"/>
      <c r="BN62" s="749"/>
      <c r="BO62" s="749"/>
      <c r="BP62" s="749"/>
      <c r="BQ62" s="766" t="str">
        <f t="shared" si="16"/>
        <v/>
      </c>
      <c r="BR62" s="760" t="str">
        <f t="shared" si="14"/>
        <v/>
      </c>
      <c r="BS62" s="712" t="s">
        <v>1376</v>
      </c>
      <c r="BT62" s="757" t="s">
        <v>2910</v>
      </c>
      <c r="BU62" s="1630"/>
      <c r="BV62" s="1660"/>
      <c r="BW62" s="1065"/>
      <c r="BX62" s="1065"/>
      <c r="BY62" s="1005"/>
      <c r="BZ62" s="1005"/>
    </row>
    <row r="63" spans="1:78" ht="180" customHeight="1" x14ac:dyDescent="0.2">
      <c r="A63" s="1654" t="s">
        <v>990</v>
      </c>
      <c r="B63" s="1656" t="s">
        <v>207</v>
      </c>
      <c r="C63" s="1657" t="s">
        <v>991</v>
      </c>
      <c r="D63" s="1150" t="s">
        <v>1259</v>
      </c>
      <c r="E63" s="1024" t="s">
        <v>992</v>
      </c>
      <c r="F63" s="1027">
        <v>1</v>
      </c>
      <c r="G63" s="1000" t="s">
        <v>1378</v>
      </c>
      <c r="H63" s="1030"/>
      <c r="I63" s="994"/>
      <c r="J63" s="1033" t="s">
        <v>1379</v>
      </c>
      <c r="K63" s="1036" t="s">
        <v>313</v>
      </c>
      <c r="L63" s="1000" t="s">
        <v>314</v>
      </c>
      <c r="M63" s="1069" t="s">
        <v>1020</v>
      </c>
      <c r="N63" s="1000"/>
      <c r="O63" s="1000"/>
      <c r="P63" s="1063"/>
      <c r="Q63" s="1053"/>
      <c r="R63" s="994" t="s">
        <v>250</v>
      </c>
      <c r="S63" s="1056">
        <f>IF(R63="Muy Alta",100%,IF(R63="Alta",80%,IF(R63="Media",60%,IF(R63="Baja",40%,IF(R63="Muy Baja",20%,"")))))</f>
        <v>0.4</v>
      </c>
      <c r="T63" s="994" t="s">
        <v>251</v>
      </c>
      <c r="U63" s="1056">
        <f>IF(T63="Catastrófico",100%,IF(T63="Mayor",80%,IF(T63="Moderado",60%,IF(T63="Menor",40%,IF(T63="Leve",20%,"")))))</f>
        <v>0.4</v>
      </c>
      <c r="V63" s="994" t="s">
        <v>317</v>
      </c>
      <c r="W63" s="1056">
        <f>IF(V63="Catastrófico",100%,IF(V63="Mayor",80%,IF(V63="Moderado",60%,IF(V63="Menor",40%,IF(V63="Leve",20%,"")))))</f>
        <v>0.2</v>
      </c>
      <c r="X63" s="1059" t="str">
        <f>IF(Y63=100%,"Catastrófico",IF(Y63=80%,"Mayor",IF(Y63=60%,"Moderado",IF(Y63=40%,"Menor",IF(Y63=20%,"Leve","")))))</f>
        <v>Menor</v>
      </c>
      <c r="Y63" s="1056">
        <f>IF(AND(U63="",W63=""),"",MAX(U63,W63))</f>
        <v>0.4</v>
      </c>
      <c r="Z63" s="1056" t="str">
        <f>CONCATENATE(R63,X63)</f>
        <v>BajaMenor</v>
      </c>
      <c r="AA63" s="1047" t="str">
        <f>IF(Z63="Muy AltaLeve","Alto",IF(Z63="Muy AltaMenor","Alto",IF(Z63="Muy AltaModerado","Alto",IF(Z63="Muy AltaMayor","Alto",IF(Z63="Muy AltaCatastrófico","Extremo",IF(Z63="AltaLeve","Moderado",IF(Z63="AltaMenor","Moderado",IF(Z63="AltaModerado","Alto",IF(Z63="AltaMayor","Alto",IF(Z63="AltaCatastrófico","Extremo",IF(Z63="MediaLeve","Moderado",IF(Z63="MediaMenor","Moderado",IF(Z63="MediaModerado","Moderado",IF(Z63="MediaMayor","Alto",IF(Z63="MediaCatastrófico","Extremo",IF(Z63="BajaLeve","Bajo",IF(Z63="BajaMenor","Moderado",IF(Z63="BajaModerado","Moderado",IF(Z63="BajaMayor","Alto",IF(Z63="BajaCatastrófico","Extremo",IF(Z63="Muy BajaLeve","Bajo",IF(Z63="Muy BajaMenor","Bajo",IF(Z63="Muy BajaModerado","Moderado",IF(Z63="Muy BajaMayor","Alto",IF(Z63="Muy BajaCatastrófico","Extremo","")))))))))))))))))))))))))</f>
        <v>Moderado</v>
      </c>
      <c r="AB63" s="97">
        <v>1</v>
      </c>
      <c r="AC63" s="9" t="s">
        <v>1380</v>
      </c>
      <c r="AD63" s="654" t="s">
        <v>412</v>
      </c>
      <c r="AE63" s="9" t="s">
        <v>1381</v>
      </c>
      <c r="AF63" s="99" t="str">
        <f t="shared" si="7"/>
        <v>Probabilidad</v>
      </c>
      <c r="AG63" s="10" t="s">
        <v>221</v>
      </c>
      <c r="AH63" s="14">
        <f t="shared" si="8"/>
        <v>0.25</v>
      </c>
      <c r="AI63" s="10" t="s">
        <v>222</v>
      </c>
      <c r="AJ63" s="14">
        <f t="shared" si="9"/>
        <v>0.15</v>
      </c>
      <c r="AK63" s="101">
        <f t="shared" si="10"/>
        <v>0.4</v>
      </c>
      <c r="AL63" s="100">
        <f>IFERROR(IF(AF63="Probabilidad",(S63-(+S63*AK63)),IF(AF63="Impacto",S63,"")),"")</f>
        <v>0.24</v>
      </c>
      <c r="AM63" s="100">
        <f>IFERROR(IF(AF63="Impacto",(Y63-(+Y63*AK63)),IF(AF63="Probabilidad",Y63,"")),"")</f>
        <v>0.4</v>
      </c>
      <c r="AN63" s="50" t="s">
        <v>223</v>
      </c>
      <c r="AO63" s="50" t="s">
        <v>291</v>
      </c>
      <c r="AP63" s="50" t="s">
        <v>241</v>
      </c>
      <c r="AQ63" s="50" t="s">
        <v>242</v>
      </c>
      <c r="AR63" s="1030" t="s">
        <v>999</v>
      </c>
      <c r="AS63" s="1050">
        <f>S63</f>
        <v>0.4</v>
      </c>
      <c r="AT63" s="1050">
        <f>IF(AL63="","",MIN(AL63:AL68))</f>
        <v>0.24</v>
      </c>
      <c r="AU63" s="1047" t="str">
        <f>IFERROR(IF(AT63="","",IF(AT63&lt;=0.2,"Muy Baja",IF(AT63&lt;=0.4,"Baja",IF(AT63&lt;=0.6,"Media",IF(AT63&lt;=0.8,"Alta","Muy Alta"))))),"")</f>
        <v>Baja</v>
      </c>
      <c r="AV63" s="1050">
        <f>Y63</f>
        <v>0.4</v>
      </c>
      <c r="AW63" s="1050">
        <f>IF(AM63="","",MIN(AM63:AM68))</f>
        <v>0.4</v>
      </c>
      <c r="AX63" s="1047" t="str">
        <f>IFERROR(IF(AW63="","",IF(AW63&lt;=0.2,"Leve",IF(AW63&lt;=0.4,"Menor",IF(AW63&lt;=0.6,"Moderado",IF(AW63&lt;=0.8,"Mayor","Catastrófico"))))),"")</f>
        <v>Menor</v>
      </c>
      <c r="AY63" s="1047" t="str">
        <f>AA63</f>
        <v>Moderado</v>
      </c>
      <c r="AZ63" s="1047" t="str">
        <f>IFERROR(IF(OR(AND(AU63="Muy Baja",AX63="Leve"),AND(AU63="Muy Baja",AX63="Menor"),AND(AU63="Baja",AX63="Leve")),"Bajo",IF(OR(AND(AU63="Muy baja",AX63="Moderado"),AND(AU63="Baja",AX63="Menor"),AND(AU63="Baja",AX63="Moderado"),AND(AU63="Media",AX63="Leve"),AND(AU63="Media",AX63="Menor"),AND(AU63="Media",AX63="Moderado"),AND(AU63="Alta",AX63="Leve"),AND(AU63="Alta",AX63="Menor")),"Moderado",IF(OR(AND(AU63="Muy Baja",AX63="Mayor"),AND(AU63="Baja",AX63="Mayor"),AND(AU63="Media",AX63="Mayor"),AND(AU63="Alta",AX63="Moderado"),AND(AU63="Alta",AX63="Mayor"),AND(AU63="Muy Alta",AX63="Leve"),AND(AU63="Muy Alta",AX63="Menor"),AND(AU63="Muy Alta",AX63="Moderado"),AND(AU63="Muy Alta",AX63="Mayor")),"Alto",IF(OR(AND(AU63="Muy Baja",AX63="Catastrófico"),AND(AU63="Baja",AX63="Catastrófico"),AND(AU63="Media",AX63="Catastrófico"),AND(AU63="Alta",AX63="Catastrófico"),AND(AU63="Muy Alta",AX63="Catastrófico")),"Extremo","")))),"")</f>
        <v>Moderado</v>
      </c>
      <c r="BA63" s="994" t="s">
        <v>228</v>
      </c>
      <c r="BB63" s="46" t="s">
        <v>1382</v>
      </c>
      <c r="BC63" s="46" t="s">
        <v>1383</v>
      </c>
      <c r="BD63" s="103">
        <f t="shared" ref="BD63:BD68" si="17">IF(SUM(BE63:BH63)=0,"",SUM(BE63:BH63))</f>
        <v>4</v>
      </c>
      <c r="BE63" s="590">
        <v>1</v>
      </c>
      <c r="BF63" s="590">
        <v>1</v>
      </c>
      <c r="BG63" s="590">
        <v>1</v>
      </c>
      <c r="BH63" s="590">
        <v>1</v>
      </c>
      <c r="BI63" s="619" t="s">
        <v>1384</v>
      </c>
      <c r="BJ63" s="619" t="s">
        <v>1385</v>
      </c>
      <c r="BK63" s="619" t="s">
        <v>2826</v>
      </c>
      <c r="BL63" s="590" t="s">
        <v>2827</v>
      </c>
      <c r="BM63" s="741">
        <v>1</v>
      </c>
      <c r="BN63" s="620">
        <v>1</v>
      </c>
      <c r="BO63" s="620"/>
      <c r="BP63" s="620"/>
      <c r="BQ63" s="104">
        <f t="shared" ref="BQ63:BQ68" si="18">IF(SUM(BM63:BP63)=0,"",SUM(BM63:BP63))</f>
        <v>2</v>
      </c>
      <c r="BR63" s="128">
        <f t="shared" si="14"/>
        <v>0.5</v>
      </c>
      <c r="BS63" s="710" t="s">
        <v>1380</v>
      </c>
      <c r="BT63" s="590" t="s">
        <v>2828</v>
      </c>
      <c r="BU63" s="997" t="s">
        <v>1392</v>
      </c>
      <c r="BV63" s="1000" t="s">
        <v>2813</v>
      </c>
      <c r="BW63" s="1000" t="s">
        <v>1392</v>
      </c>
      <c r="BX63" s="1003" t="s">
        <v>1392</v>
      </c>
      <c r="BY63" s="1003" t="s">
        <v>2814</v>
      </c>
      <c r="BZ63" s="1003"/>
    </row>
    <row r="64" spans="1:78" ht="16" x14ac:dyDescent="0.2">
      <c r="A64" s="1647"/>
      <c r="B64" s="1514"/>
      <c r="C64" s="1652"/>
      <c r="D64" s="1151"/>
      <c r="E64" s="1025"/>
      <c r="F64" s="1028"/>
      <c r="G64" s="1039"/>
      <c r="H64" s="1031"/>
      <c r="I64" s="995"/>
      <c r="J64" s="1034"/>
      <c r="K64" s="1037"/>
      <c r="L64" s="1039"/>
      <c r="M64" s="1070"/>
      <c r="N64" s="1039"/>
      <c r="O64" s="1039"/>
      <c r="P64" s="1072"/>
      <c r="Q64" s="1054"/>
      <c r="R64" s="995"/>
      <c r="S64" s="1057"/>
      <c r="T64" s="995"/>
      <c r="U64" s="1057"/>
      <c r="V64" s="995"/>
      <c r="W64" s="1057"/>
      <c r="X64" s="1060"/>
      <c r="Y64" s="1057"/>
      <c r="Z64" s="1057"/>
      <c r="AA64" s="1048"/>
      <c r="AB64" s="150">
        <v>2</v>
      </c>
      <c r="AC64" s="11"/>
      <c r="AD64" s="149"/>
      <c r="AE64" s="149"/>
      <c r="AF64" s="145" t="str">
        <f t="shared" si="7"/>
        <v/>
      </c>
      <c r="AG64" s="151"/>
      <c r="AH64" s="146" t="str">
        <f t="shared" si="8"/>
        <v/>
      </c>
      <c r="AI64" s="151"/>
      <c r="AJ64" s="146" t="str">
        <f t="shared" si="9"/>
        <v/>
      </c>
      <c r="AK64" s="147" t="str">
        <f t="shared" si="10"/>
        <v/>
      </c>
      <c r="AL64" s="152" t="str">
        <f>IFERROR(IF(AND(AF63="Probabilidad",AF64="Probabilidad"),(AL63-(+AL63*AK64)),IF(AF64="Probabilidad",(S63-(+S63*AK64)),IF(AF64="Impacto",AL63,""))),"")</f>
        <v/>
      </c>
      <c r="AM64" s="152" t="str">
        <f>IFERROR(IF(AND(AF63="Impacto",AF64="Impacto"),(AM63-(+AM63*AK64)),IF(AF64="Impacto",(Y63-(+Y63*AK64)),IF(AF64="Probabilidad",AM63,""))),"")</f>
        <v/>
      </c>
      <c r="AN64" s="153"/>
      <c r="AO64" s="153"/>
      <c r="AP64" s="153"/>
      <c r="AQ64" s="153"/>
      <c r="AR64" s="1031"/>
      <c r="AS64" s="1051"/>
      <c r="AT64" s="1051"/>
      <c r="AU64" s="1048"/>
      <c r="AV64" s="1051"/>
      <c r="AW64" s="1051"/>
      <c r="AX64" s="1048"/>
      <c r="AY64" s="1048"/>
      <c r="AZ64" s="1048"/>
      <c r="BA64" s="995"/>
      <c r="BB64" s="130"/>
      <c r="BC64" s="130"/>
      <c r="BD64" s="173" t="str">
        <f t="shared" si="17"/>
        <v/>
      </c>
      <c r="BE64" s="560"/>
      <c r="BF64" s="560"/>
      <c r="BG64" s="560"/>
      <c r="BH64" s="560"/>
      <c r="BI64" s="563"/>
      <c r="BJ64" s="563"/>
      <c r="BK64" s="563"/>
      <c r="BL64" s="563"/>
      <c r="BM64" s="623"/>
      <c r="BN64" s="623"/>
      <c r="BO64" s="623"/>
      <c r="BP64" s="623"/>
      <c r="BQ64" s="156" t="str">
        <f t="shared" si="18"/>
        <v/>
      </c>
      <c r="BR64" s="157" t="str">
        <f t="shared" si="14"/>
        <v/>
      </c>
      <c r="BS64" s="304"/>
      <c r="BT64" s="149"/>
      <c r="BU64" s="998"/>
      <c r="BV64" s="1039"/>
      <c r="BW64" s="1039"/>
      <c r="BX64" s="1527"/>
      <c r="BY64" s="1527"/>
      <c r="BZ64" s="1527"/>
    </row>
    <row r="65" spans="1:78" ht="16" x14ac:dyDescent="0.2">
      <c r="A65" s="1647"/>
      <c r="B65" s="1514"/>
      <c r="C65" s="1652"/>
      <c r="D65" s="1151"/>
      <c r="E65" s="1025"/>
      <c r="F65" s="1028"/>
      <c r="G65" s="1039"/>
      <c r="H65" s="1031"/>
      <c r="I65" s="995"/>
      <c r="J65" s="1034"/>
      <c r="K65" s="1037"/>
      <c r="L65" s="1039"/>
      <c r="M65" s="1070"/>
      <c r="N65" s="1039"/>
      <c r="O65" s="1039"/>
      <c r="P65" s="1072"/>
      <c r="Q65" s="1054"/>
      <c r="R65" s="995"/>
      <c r="S65" s="1057"/>
      <c r="T65" s="995"/>
      <c r="U65" s="1057"/>
      <c r="V65" s="995"/>
      <c r="W65" s="1057"/>
      <c r="X65" s="1060"/>
      <c r="Y65" s="1057"/>
      <c r="Z65" s="1057"/>
      <c r="AA65" s="1048"/>
      <c r="AB65" s="150">
        <v>3</v>
      </c>
      <c r="AC65" s="149"/>
      <c r="AD65" s="149"/>
      <c r="AE65" s="149"/>
      <c r="AF65" s="145" t="str">
        <f t="shared" si="7"/>
        <v/>
      </c>
      <c r="AG65" s="151"/>
      <c r="AH65" s="146" t="str">
        <f t="shared" si="8"/>
        <v/>
      </c>
      <c r="AI65" s="151"/>
      <c r="AJ65" s="146" t="str">
        <f t="shared" si="9"/>
        <v/>
      </c>
      <c r="AK65" s="147" t="str">
        <f t="shared" si="10"/>
        <v/>
      </c>
      <c r="AL65" s="152" t="str">
        <f>IFERROR(IF(AND(AF64="Probabilidad",AF65="Probabilidad"),(AL64-(+AL64*AK65)),IF(AND(AF64="Impacto",AF65="Probabilidad"),(AL63-(+AL63*AK65)),IF(AF65="Impacto",AL64,""))),"")</f>
        <v/>
      </c>
      <c r="AM65" s="152" t="str">
        <f>IFERROR(IF(AND(AF64="Impacto",AF65="Impacto"),(AM64-(+AM64*AK65)),IF(AND(AF64="Probabilidad",AF65="Impacto"),(AM63-(+AM63*AK65)),IF(AF65="Probabilidad",AM64,""))),"")</f>
        <v/>
      </c>
      <c r="AN65" s="153"/>
      <c r="AO65" s="153"/>
      <c r="AP65" s="153"/>
      <c r="AQ65" s="153"/>
      <c r="AR65" s="1031"/>
      <c r="AS65" s="1051"/>
      <c r="AT65" s="1051"/>
      <c r="AU65" s="1048"/>
      <c r="AV65" s="1051"/>
      <c r="AW65" s="1051"/>
      <c r="AX65" s="1048"/>
      <c r="AY65" s="1048"/>
      <c r="AZ65" s="1048"/>
      <c r="BA65" s="995"/>
      <c r="BB65" s="130"/>
      <c r="BC65" s="130"/>
      <c r="BD65" s="173" t="str">
        <f t="shared" si="17"/>
        <v/>
      </c>
      <c r="BE65" s="560"/>
      <c r="BF65" s="560"/>
      <c r="BG65" s="560"/>
      <c r="BH65" s="560"/>
      <c r="BI65" s="563"/>
      <c r="BJ65" s="563"/>
      <c r="BK65" s="563"/>
      <c r="BL65" s="563"/>
      <c r="BM65" s="623"/>
      <c r="BN65" s="623"/>
      <c r="BO65" s="623"/>
      <c r="BP65" s="623"/>
      <c r="BQ65" s="156" t="str">
        <f t="shared" si="18"/>
        <v/>
      </c>
      <c r="BR65" s="157" t="str">
        <f t="shared" si="14"/>
        <v/>
      </c>
      <c r="BS65" s="304"/>
      <c r="BT65" s="149"/>
      <c r="BU65" s="998"/>
      <c r="BV65" s="1039"/>
      <c r="BW65" s="1039"/>
      <c r="BX65" s="1527"/>
      <c r="BY65" s="1527"/>
      <c r="BZ65" s="1527"/>
    </row>
    <row r="66" spans="1:78" ht="16" x14ac:dyDescent="0.2">
      <c r="A66" s="1647"/>
      <c r="B66" s="1514"/>
      <c r="C66" s="1652"/>
      <c r="D66" s="1151"/>
      <c r="E66" s="1025"/>
      <c r="F66" s="1028"/>
      <c r="G66" s="1039"/>
      <c r="H66" s="1031"/>
      <c r="I66" s="995"/>
      <c r="J66" s="1034"/>
      <c r="K66" s="1037"/>
      <c r="L66" s="1039"/>
      <c r="M66" s="1070"/>
      <c r="N66" s="1039"/>
      <c r="O66" s="1039"/>
      <c r="P66" s="1072"/>
      <c r="Q66" s="1054"/>
      <c r="R66" s="995"/>
      <c r="S66" s="1057"/>
      <c r="T66" s="995"/>
      <c r="U66" s="1057"/>
      <c r="V66" s="995"/>
      <c r="W66" s="1057"/>
      <c r="X66" s="1060"/>
      <c r="Y66" s="1057"/>
      <c r="Z66" s="1057"/>
      <c r="AA66" s="1048"/>
      <c r="AB66" s="150">
        <v>4</v>
      </c>
      <c r="AC66" s="149"/>
      <c r="AD66" s="149"/>
      <c r="AE66" s="149"/>
      <c r="AF66" s="145" t="str">
        <f t="shared" si="7"/>
        <v/>
      </c>
      <c r="AG66" s="151"/>
      <c r="AH66" s="146" t="str">
        <f t="shared" si="8"/>
        <v/>
      </c>
      <c r="AI66" s="151"/>
      <c r="AJ66" s="146" t="str">
        <f t="shared" si="9"/>
        <v/>
      </c>
      <c r="AK66" s="147" t="str">
        <f t="shared" si="10"/>
        <v/>
      </c>
      <c r="AL66" s="152" t="str">
        <f>IFERROR(IF(AND(AF65="Probabilidad",AF66="Probabilidad"),(AL65-(+AL65*AK66)),IF(AND(AF65="Impacto",AF66="Probabilidad"),(AL64-(+AL64*AK66)),IF(AF66="Impacto",AL65,""))),"")</f>
        <v/>
      </c>
      <c r="AM66" s="152" t="str">
        <f>IFERROR(IF(AND(AF65="Impacto",AF66="Impacto"),(AM65-(+AM65*AK66)),IF(AND(AF65="Probabilidad",AF66="Impacto"),(AM64-(+AM64*AK66)),IF(AF66="Probabilidad",AM65,""))),"")</f>
        <v/>
      </c>
      <c r="AN66" s="153"/>
      <c r="AO66" s="153"/>
      <c r="AP66" s="153"/>
      <c r="AQ66" s="153"/>
      <c r="AR66" s="1031"/>
      <c r="AS66" s="1051"/>
      <c r="AT66" s="1051"/>
      <c r="AU66" s="1048"/>
      <c r="AV66" s="1051"/>
      <c r="AW66" s="1051"/>
      <c r="AX66" s="1048"/>
      <c r="AY66" s="1048"/>
      <c r="AZ66" s="1048"/>
      <c r="BA66" s="995"/>
      <c r="BB66" s="130"/>
      <c r="BC66" s="130"/>
      <c r="BD66" s="173" t="str">
        <f t="shared" si="17"/>
        <v/>
      </c>
      <c r="BE66" s="560"/>
      <c r="BF66" s="560"/>
      <c r="BG66" s="560"/>
      <c r="BH66" s="560"/>
      <c r="BI66" s="563"/>
      <c r="BJ66" s="563"/>
      <c r="BK66" s="563"/>
      <c r="BL66" s="563"/>
      <c r="BM66" s="623"/>
      <c r="BN66" s="623"/>
      <c r="BO66" s="623"/>
      <c r="BP66" s="623"/>
      <c r="BQ66" s="156" t="str">
        <f t="shared" si="18"/>
        <v/>
      </c>
      <c r="BR66" s="157" t="str">
        <f t="shared" si="14"/>
        <v/>
      </c>
      <c r="BS66" s="304"/>
      <c r="BT66" s="149"/>
      <c r="BU66" s="998"/>
      <c r="BV66" s="1039"/>
      <c r="BW66" s="1039"/>
      <c r="BX66" s="1527"/>
      <c r="BY66" s="1527"/>
      <c r="BZ66" s="1527"/>
    </row>
    <row r="67" spans="1:78" ht="16" x14ac:dyDescent="0.2">
      <c r="A67" s="1647"/>
      <c r="B67" s="1514"/>
      <c r="C67" s="1652"/>
      <c r="D67" s="1151"/>
      <c r="E67" s="1025"/>
      <c r="F67" s="1028"/>
      <c r="G67" s="1039"/>
      <c r="H67" s="1031"/>
      <c r="I67" s="995"/>
      <c r="J67" s="1034"/>
      <c r="K67" s="1037"/>
      <c r="L67" s="1039"/>
      <c r="M67" s="1070"/>
      <c r="N67" s="1039"/>
      <c r="O67" s="1039"/>
      <c r="P67" s="1072"/>
      <c r="Q67" s="1054"/>
      <c r="R67" s="995"/>
      <c r="S67" s="1057"/>
      <c r="T67" s="995"/>
      <c r="U67" s="1057"/>
      <c r="V67" s="995"/>
      <c r="W67" s="1057"/>
      <c r="X67" s="1060"/>
      <c r="Y67" s="1057"/>
      <c r="Z67" s="1057"/>
      <c r="AA67" s="1048"/>
      <c r="AB67" s="150">
        <v>5</v>
      </c>
      <c r="AC67" s="149"/>
      <c r="AD67" s="149"/>
      <c r="AE67" s="149"/>
      <c r="AF67" s="145" t="str">
        <f t="shared" si="7"/>
        <v/>
      </c>
      <c r="AG67" s="151"/>
      <c r="AH67" s="146" t="str">
        <f t="shared" si="8"/>
        <v/>
      </c>
      <c r="AI67" s="151"/>
      <c r="AJ67" s="146" t="str">
        <f t="shared" si="9"/>
        <v/>
      </c>
      <c r="AK67" s="147" t="str">
        <f t="shared" si="10"/>
        <v/>
      </c>
      <c r="AL67" s="152" t="str">
        <f>IFERROR(IF(AND(AF66="Probabilidad",AF67="Probabilidad"),(AL66-(+AL66*AK67)),IF(AND(AF66="Impacto",AF67="Probabilidad"),(AL65-(+AL65*AK67)),IF(AF67="Impacto",AL66,""))),"")</f>
        <v/>
      </c>
      <c r="AM67" s="152" t="str">
        <f>IFERROR(IF(AND(AF66="Impacto",AF67="Impacto"),(AM66-(+AM66*AK67)),IF(AND(AF66="Probabilidad",AF67="Impacto"),(AM65-(+AM65*AK67)),IF(AF67="Probabilidad",AM66,""))),"")</f>
        <v/>
      </c>
      <c r="AN67" s="153"/>
      <c r="AO67" s="153"/>
      <c r="AP67" s="153"/>
      <c r="AQ67" s="153"/>
      <c r="AR67" s="1031"/>
      <c r="AS67" s="1051"/>
      <c r="AT67" s="1051"/>
      <c r="AU67" s="1048"/>
      <c r="AV67" s="1051"/>
      <c r="AW67" s="1051"/>
      <c r="AX67" s="1048"/>
      <c r="AY67" s="1048"/>
      <c r="AZ67" s="1048"/>
      <c r="BA67" s="995"/>
      <c r="BB67" s="130"/>
      <c r="BC67" s="130"/>
      <c r="BD67" s="173" t="str">
        <f t="shared" si="17"/>
        <v/>
      </c>
      <c r="BE67" s="560"/>
      <c r="BF67" s="560"/>
      <c r="BG67" s="560"/>
      <c r="BH67" s="560"/>
      <c r="BI67" s="563"/>
      <c r="BJ67" s="563"/>
      <c r="BK67" s="563"/>
      <c r="BL67" s="563"/>
      <c r="BM67" s="623"/>
      <c r="BN67" s="623"/>
      <c r="BO67" s="623"/>
      <c r="BP67" s="623"/>
      <c r="BQ67" s="156" t="str">
        <f t="shared" si="18"/>
        <v/>
      </c>
      <c r="BR67" s="157" t="str">
        <f t="shared" si="14"/>
        <v/>
      </c>
      <c r="BS67" s="304"/>
      <c r="BT67" s="149"/>
      <c r="BU67" s="998"/>
      <c r="BV67" s="1039"/>
      <c r="BW67" s="1039"/>
      <c r="BX67" s="1527"/>
      <c r="BY67" s="1527"/>
      <c r="BZ67" s="1527"/>
    </row>
    <row r="68" spans="1:78" ht="17" thickBot="1" x14ac:dyDescent="0.25">
      <c r="A68" s="1648"/>
      <c r="B68" s="1650"/>
      <c r="C68" s="1653"/>
      <c r="D68" s="1152"/>
      <c r="E68" s="1026"/>
      <c r="F68" s="1029"/>
      <c r="G68" s="1040"/>
      <c r="H68" s="1032"/>
      <c r="I68" s="996"/>
      <c r="J68" s="1035"/>
      <c r="K68" s="1038"/>
      <c r="L68" s="1040"/>
      <c r="M68" s="1071"/>
      <c r="N68" s="1040"/>
      <c r="O68" s="1040"/>
      <c r="P68" s="1073"/>
      <c r="Q68" s="1055"/>
      <c r="R68" s="996"/>
      <c r="S68" s="1058"/>
      <c r="T68" s="996"/>
      <c r="U68" s="1058"/>
      <c r="V68" s="996"/>
      <c r="W68" s="1058"/>
      <c r="X68" s="1061"/>
      <c r="Y68" s="1058"/>
      <c r="Z68" s="1058"/>
      <c r="AA68" s="1049"/>
      <c r="AB68" s="162">
        <v>6</v>
      </c>
      <c r="AC68" s="160"/>
      <c r="AD68" s="160"/>
      <c r="AE68" s="160"/>
      <c r="AF68" s="175" t="str">
        <f t="shared" si="7"/>
        <v/>
      </c>
      <c r="AG68" s="163"/>
      <c r="AH68" s="161" t="str">
        <f t="shared" si="8"/>
        <v/>
      </c>
      <c r="AI68" s="163"/>
      <c r="AJ68" s="161" t="str">
        <f t="shared" si="9"/>
        <v/>
      </c>
      <c r="AK68" s="164" t="str">
        <f t="shared" si="10"/>
        <v/>
      </c>
      <c r="AL68" s="220" t="str">
        <f>IFERROR(IF(AND(AF67="Probabilidad",AF68="Probabilidad"),(AL67-(+AL67*AK68)),IF(AND(AF67="Impacto",AF68="Probabilidad"),(AL66-(+AL66*AK68)),IF(AF68="Impacto",AL67,""))),"")</f>
        <v/>
      </c>
      <c r="AM68" s="220" t="str">
        <f>IFERROR(IF(AND(AF67="Impacto",AF68="Impacto"),(AM67-(+AM67*AK68)),IF(AND(AF67="Probabilidad",AF68="Impacto"),(AM66-(+AM66*AK68)),IF(AF68="Probabilidad",AM67,""))),"")</f>
        <v/>
      </c>
      <c r="AN68" s="221"/>
      <c r="AO68" s="221"/>
      <c r="AP68" s="221"/>
      <c r="AQ68" s="221"/>
      <c r="AR68" s="1032"/>
      <c r="AS68" s="1052"/>
      <c r="AT68" s="1052"/>
      <c r="AU68" s="1049"/>
      <c r="AV68" s="1052"/>
      <c r="AW68" s="1052"/>
      <c r="AX68" s="1049"/>
      <c r="AY68" s="1049"/>
      <c r="AZ68" s="1049"/>
      <c r="BA68" s="996"/>
      <c r="BB68" s="167"/>
      <c r="BC68" s="167"/>
      <c r="BD68" s="176" t="str">
        <f t="shared" si="17"/>
        <v/>
      </c>
      <c r="BE68" s="600"/>
      <c r="BF68" s="600"/>
      <c r="BG68" s="600"/>
      <c r="BH68" s="600"/>
      <c r="BI68" s="650"/>
      <c r="BJ68" s="650"/>
      <c r="BK68" s="650"/>
      <c r="BL68" s="650"/>
      <c r="BM68" s="651"/>
      <c r="BN68" s="651"/>
      <c r="BO68" s="651"/>
      <c r="BP68" s="651"/>
      <c r="BQ68" s="169" t="str">
        <f t="shared" si="18"/>
        <v/>
      </c>
      <c r="BR68" s="170" t="str">
        <f t="shared" si="14"/>
        <v/>
      </c>
      <c r="BS68" s="712"/>
      <c r="BT68" s="160"/>
      <c r="BU68" s="999"/>
      <c r="BV68" s="1040"/>
      <c r="BW68" s="1040"/>
      <c r="BX68" s="1528"/>
      <c r="BY68" s="1528"/>
      <c r="BZ68" s="1528"/>
    </row>
  </sheetData>
  <mergeCells count="455">
    <mergeCell ref="BZ51:BZ56"/>
    <mergeCell ref="BZ57:BZ62"/>
    <mergeCell ref="N63:N68"/>
    <mergeCell ref="BY1:BZ4"/>
    <mergeCell ref="BY6:BY8"/>
    <mergeCell ref="BZ6:BZ8"/>
    <mergeCell ref="BY9:BY14"/>
    <mergeCell ref="BY15:BY20"/>
    <mergeCell ref="BY21:BY26"/>
    <mergeCell ref="BY27:BY32"/>
    <mergeCell ref="BY33:BY38"/>
    <mergeCell ref="BY39:BY44"/>
    <mergeCell ref="BY45:BY50"/>
    <mergeCell ref="BY51:BY56"/>
    <mergeCell ref="BY57:BY62"/>
    <mergeCell ref="BY63:BY68"/>
    <mergeCell ref="N51:N56"/>
    <mergeCell ref="O51:O56"/>
    <mergeCell ref="BZ63:BZ68"/>
    <mergeCell ref="BZ9:BZ14"/>
    <mergeCell ref="BZ15:BZ20"/>
    <mergeCell ref="BZ21:BZ26"/>
    <mergeCell ref="BZ27:BZ32"/>
    <mergeCell ref="BZ33:BZ38"/>
    <mergeCell ref="BZ39:BZ44"/>
    <mergeCell ref="BZ45:BZ50"/>
    <mergeCell ref="D51:D56"/>
    <mergeCell ref="E51:E56"/>
    <mergeCell ref="F51:F56"/>
    <mergeCell ref="G51:G56"/>
    <mergeCell ref="H63:H68"/>
    <mergeCell ref="I63:I68"/>
    <mergeCell ref="K63:K68"/>
    <mergeCell ref="L63:L68"/>
    <mergeCell ref="M63:M68"/>
    <mergeCell ref="L51:L56"/>
    <mergeCell ref="M51:M56"/>
    <mergeCell ref="H51:H56"/>
    <mergeCell ref="AW57:AW62"/>
    <mergeCell ref="AX57:AX62"/>
    <mergeCell ref="AY57:AY62"/>
    <mergeCell ref="V57:V62"/>
    <mergeCell ref="D57:D62"/>
    <mergeCell ref="E57:E62"/>
    <mergeCell ref="A5:BJ5"/>
    <mergeCell ref="BW63:BW68"/>
    <mergeCell ref="BX63:BX68"/>
    <mergeCell ref="A63:A68"/>
    <mergeCell ref="B63:B68"/>
    <mergeCell ref="C63:C68"/>
    <mergeCell ref="AU63:AU68"/>
    <mergeCell ref="AV63:AV68"/>
    <mergeCell ref="AW63:AW68"/>
    <mergeCell ref="AX63:AX68"/>
    <mergeCell ref="AY63:AY68"/>
    <mergeCell ref="AZ63:AZ68"/>
    <mergeCell ref="S63:S68"/>
    <mergeCell ref="T63:T68"/>
    <mergeCell ref="U63:U68"/>
    <mergeCell ref="V63:V68"/>
    <mergeCell ref="W63:W68"/>
    <mergeCell ref="X63:X68"/>
    <mergeCell ref="X51:X56"/>
    <mergeCell ref="Y51:Y56"/>
    <mergeCell ref="Z51:Z56"/>
    <mergeCell ref="AA51:AA56"/>
    <mergeCell ref="I51:I56"/>
    <mergeCell ref="BU63:BU68"/>
    <mergeCell ref="A45:A62"/>
    <mergeCell ref="B45:B62"/>
    <mergeCell ref="C45:C62"/>
    <mergeCell ref="J63:J68"/>
    <mergeCell ref="D63:D68"/>
    <mergeCell ref="E63:E68"/>
    <mergeCell ref="F63:F68"/>
    <mergeCell ref="G63:G68"/>
    <mergeCell ref="AV57:AV62"/>
    <mergeCell ref="H57:H62"/>
    <mergeCell ref="I57:I62"/>
    <mergeCell ref="J57:J62"/>
    <mergeCell ref="K57:K62"/>
    <mergeCell ref="L57:L62"/>
    <mergeCell ref="M57:M62"/>
    <mergeCell ref="J51:J56"/>
    <mergeCell ref="K51:K56"/>
    <mergeCell ref="N57:N62"/>
    <mergeCell ref="BX45:BX50"/>
    <mergeCell ref="Z45:Z50"/>
    <mergeCell ref="AA45:AA50"/>
    <mergeCell ref="AR45:AR50"/>
    <mergeCell ref="AS45:AS50"/>
    <mergeCell ref="AT45:AT50"/>
    <mergeCell ref="AU45:AU50"/>
    <mergeCell ref="BV57:BV62"/>
    <mergeCell ref="P45:P50"/>
    <mergeCell ref="Q45:Q50"/>
    <mergeCell ref="R45:R50"/>
    <mergeCell ref="S45:S50"/>
    <mergeCell ref="T45:T50"/>
    <mergeCell ref="AZ45:AZ50"/>
    <mergeCell ref="BA45:BA50"/>
    <mergeCell ref="AX51:AX56"/>
    <mergeCell ref="AY51:AY56"/>
    <mergeCell ref="U45:U50"/>
    <mergeCell ref="W57:W62"/>
    <mergeCell ref="X57:X62"/>
    <mergeCell ref="Y57:Y62"/>
    <mergeCell ref="BW45:BW50"/>
    <mergeCell ref="V51:V56"/>
    <mergeCell ref="W51:W56"/>
    <mergeCell ref="BW39:BW44"/>
    <mergeCell ref="BX39:BX44"/>
    <mergeCell ref="D45:D50"/>
    <mergeCell ref="E45:E50"/>
    <mergeCell ref="F45:F50"/>
    <mergeCell ref="G45:G50"/>
    <mergeCell ref="H45:H50"/>
    <mergeCell ref="I45:I50"/>
    <mergeCell ref="J45:J50"/>
    <mergeCell ref="AA39:AA44"/>
    <mergeCell ref="AR39:AR44"/>
    <mergeCell ref="AS39:AS44"/>
    <mergeCell ref="AT39:AT44"/>
    <mergeCell ref="AU39:AU44"/>
    <mergeCell ref="AV39:AV44"/>
    <mergeCell ref="O39:O44"/>
    <mergeCell ref="P39:P44"/>
    <mergeCell ref="Q39:Q44"/>
    <mergeCell ref="R39:R44"/>
    <mergeCell ref="S39:S44"/>
    <mergeCell ref="T39:T44"/>
    <mergeCell ref="AX45:AX50"/>
    <mergeCell ref="AY45:AY50"/>
    <mergeCell ref="BU45:BU50"/>
    <mergeCell ref="BW33:BW38"/>
    <mergeCell ref="BX33:BX38"/>
    <mergeCell ref="D39:D44"/>
    <mergeCell ref="E39:E44"/>
    <mergeCell ref="F39:F44"/>
    <mergeCell ref="G39:G44"/>
    <mergeCell ref="H39:H44"/>
    <mergeCell ref="I39:I44"/>
    <mergeCell ref="J39:J44"/>
    <mergeCell ref="AU33:AU38"/>
    <mergeCell ref="AV33:AV38"/>
    <mergeCell ref="AW33:AW38"/>
    <mergeCell ref="AX33:AX38"/>
    <mergeCell ref="AY33:AY38"/>
    <mergeCell ref="AZ33:AZ38"/>
    <mergeCell ref="S33:S38"/>
    <mergeCell ref="T33:T38"/>
    <mergeCell ref="U33:U38"/>
    <mergeCell ref="V33:V38"/>
    <mergeCell ref="W33:W38"/>
    <mergeCell ref="X33:X38"/>
    <mergeCell ref="G33:G38"/>
    <mergeCell ref="H33:H38"/>
    <mergeCell ref="BV39:BV44"/>
    <mergeCell ref="I33:I38"/>
    <mergeCell ref="J33:J38"/>
    <mergeCell ref="K33:K38"/>
    <mergeCell ref="L33:L38"/>
    <mergeCell ref="BX27:BX32"/>
    <mergeCell ref="A27:A32"/>
    <mergeCell ref="B27:B32"/>
    <mergeCell ref="C27:C32"/>
    <mergeCell ref="A33:A44"/>
    <mergeCell ref="B33:B44"/>
    <mergeCell ref="C33:C44"/>
    <mergeCell ref="D33:D38"/>
    <mergeCell ref="E33:E38"/>
    <mergeCell ref="F33:F38"/>
    <mergeCell ref="AY27:AY32"/>
    <mergeCell ref="AZ27:AZ32"/>
    <mergeCell ref="BA27:BA32"/>
    <mergeCell ref="BU27:BU32"/>
    <mergeCell ref="BV27:BV32"/>
    <mergeCell ref="BW27:BW32"/>
    <mergeCell ref="W27:W32"/>
    <mergeCell ref="X27:X32"/>
    <mergeCell ref="Y27:Y32"/>
    <mergeCell ref="AX39:AX44"/>
    <mergeCell ref="Y63:Y68"/>
    <mergeCell ref="Z63:Z68"/>
    <mergeCell ref="O63:O68"/>
    <mergeCell ref="P63:P68"/>
    <mergeCell ref="Q63:Q68"/>
    <mergeCell ref="R63:R68"/>
    <mergeCell ref="P57:P62"/>
    <mergeCell ref="Q57:Q62"/>
    <mergeCell ref="R57:R62"/>
    <mergeCell ref="S57:S62"/>
    <mergeCell ref="T57:T62"/>
    <mergeCell ref="U57:U62"/>
    <mergeCell ref="O57:O62"/>
    <mergeCell ref="BV63:BV68"/>
    <mergeCell ref="AR57:AR62"/>
    <mergeCell ref="AS57:AS62"/>
    <mergeCell ref="AT57:AT62"/>
    <mergeCell ref="AU57:AU62"/>
    <mergeCell ref="Z57:Z62"/>
    <mergeCell ref="AA57:AA62"/>
    <mergeCell ref="AA27:AA32"/>
    <mergeCell ref="AR27:AR32"/>
    <mergeCell ref="BA63:BA68"/>
    <mergeCell ref="AA63:AA68"/>
    <mergeCell ref="AR63:AR68"/>
    <mergeCell ref="AS63:AS68"/>
    <mergeCell ref="AT63:AT68"/>
    <mergeCell ref="Z27:Z32"/>
    <mergeCell ref="BV33:BV38"/>
    <mergeCell ref="BV45:BV50"/>
    <mergeCell ref="AZ51:AZ56"/>
    <mergeCell ref="BA51:BA56"/>
    <mergeCell ref="BU51:BU56"/>
    <mergeCell ref="BV51:BV56"/>
    <mergeCell ref="AZ57:AZ62"/>
    <mergeCell ref="BA57:BA62"/>
    <mergeCell ref="AW39:AW44"/>
    <mergeCell ref="K45:K50"/>
    <mergeCell ref="L45:L50"/>
    <mergeCell ref="M45:M50"/>
    <mergeCell ref="N45:N50"/>
    <mergeCell ref="F57:F62"/>
    <mergeCell ref="G57:G62"/>
    <mergeCell ref="BW51:BW56"/>
    <mergeCell ref="BX51:BX56"/>
    <mergeCell ref="BW57:BW62"/>
    <mergeCell ref="BX57:BX62"/>
    <mergeCell ref="AT51:AT56"/>
    <mergeCell ref="AU51:AU56"/>
    <mergeCell ref="AV51:AV56"/>
    <mergeCell ref="AW51:AW56"/>
    <mergeCell ref="AR51:AR56"/>
    <mergeCell ref="AS51:AS56"/>
    <mergeCell ref="R51:R56"/>
    <mergeCell ref="S51:S56"/>
    <mergeCell ref="T51:T56"/>
    <mergeCell ref="U51:U56"/>
    <mergeCell ref="P51:P56"/>
    <mergeCell ref="Q51:Q56"/>
    <mergeCell ref="BU57:BU62"/>
    <mergeCell ref="O45:O50"/>
    <mergeCell ref="W39:W44"/>
    <mergeCell ref="X39:X44"/>
    <mergeCell ref="Y39:Y44"/>
    <mergeCell ref="Z39:Z44"/>
    <mergeCell ref="AV45:AV50"/>
    <mergeCell ref="AW45:AW50"/>
    <mergeCell ref="V45:V50"/>
    <mergeCell ref="W45:W50"/>
    <mergeCell ref="X45:X50"/>
    <mergeCell ref="Y45:Y50"/>
    <mergeCell ref="U39:U44"/>
    <mergeCell ref="V39:V44"/>
    <mergeCell ref="K39:K44"/>
    <mergeCell ref="L39:L44"/>
    <mergeCell ref="M39:M44"/>
    <mergeCell ref="N39:N44"/>
    <mergeCell ref="BA33:BA38"/>
    <mergeCell ref="BU33:BU38"/>
    <mergeCell ref="AA33:AA38"/>
    <mergeCell ref="AR33:AR38"/>
    <mergeCell ref="AS33:AS38"/>
    <mergeCell ref="AT33:AT38"/>
    <mergeCell ref="Y33:Y38"/>
    <mergeCell ref="Z33:Z38"/>
    <mergeCell ref="O33:O38"/>
    <mergeCell ref="P33:P38"/>
    <mergeCell ref="Q33:Q38"/>
    <mergeCell ref="R33:R38"/>
    <mergeCell ref="M33:M38"/>
    <mergeCell ref="N33:N38"/>
    <mergeCell ref="AY39:AY44"/>
    <mergeCell ref="AZ39:AZ44"/>
    <mergeCell ref="BA39:BA44"/>
    <mergeCell ref="BU39:BU44"/>
    <mergeCell ref="G27:G32"/>
    <mergeCell ref="H27:H32"/>
    <mergeCell ref="I27:I32"/>
    <mergeCell ref="J27:J32"/>
    <mergeCell ref="D27:D32"/>
    <mergeCell ref="E27:E32"/>
    <mergeCell ref="F27:F32"/>
    <mergeCell ref="AU27:AU32"/>
    <mergeCell ref="AV27:AV32"/>
    <mergeCell ref="AS27:AS32"/>
    <mergeCell ref="AT27:AT32"/>
    <mergeCell ref="S27:S32"/>
    <mergeCell ref="T27:T32"/>
    <mergeCell ref="U27:U32"/>
    <mergeCell ref="V27:V32"/>
    <mergeCell ref="K27:K32"/>
    <mergeCell ref="L27:L32"/>
    <mergeCell ref="M27:M32"/>
    <mergeCell ref="N27:N32"/>
    <mergeCell ref="O27:O32"/>
    <mergeCell ref="P27:P32"/>
    <mergeCell ref="R8:S8"/>
    <mergeCell ref="T8:U8"/>
    <mergeCell ref="V8:W8"/>
    <mergeCell ref="X8:Y8"/>
    <mergeCell ref="AG8:AH8"/>
    <mergeCell ref="AI8:AJ8"/>
    <mergeCell ref="AT8:AU8"/>
    <mergeCell ref="AW8:AX8"/>
    <mergeCell ref="Q27:Q32"/>
    <mergeCell ref="R27:R32"/>
    <mergeCell ref="AW27:AW32"/>
    <mergeCell ref="AX27:AX32"/>
    <mergeCell ref="V9:V14"/>
    <mergeCell ref="W9:W14"/>
    <mergeCell ref="X9:X14"/>
    <mergeCell ref="Y9:Y14"/>
    <mergeCell ref="Z9:Z14"/>
    <mergeCell ref="AA9:AA14"/>
    <mergeCell ref="AR9:AR14"/>
    <mergeCell ref="AS9:AS14"/>
    <mergeCell ref="AT9:AT14"/>
    <mergeCell ref="AU9:AU14"/>
    <mergeCell ref="AV9:AV14"/>
    <mergeCell ref="AW9:AW14"/>
    <mergeCell ref="A1:G1"/>
    <mergeCell ref="A3:G3"/>
    <mergeCell ref="A6:A8"/>
    <mergeCell ref="B6:B8"/>
    <mergeCell ref="C6:C8"/>
    <mergeCell ref="D6:Q6"/>
    <mergeCell ref="BU6:BX6"/>
    <mergeCell ref="P7:Q7"/>
    <mergeCell ref="R7:S7"/>
    <mergeCell ref="T7:Y7"/>
    <mergeCell ref="AB7:AE7"/>
    <mergeCell ref="AG7:AQ7"/>
    <mergeCell ref="AS7:AU7"/>
    <mergeCell ref="AV7:AX7"/>
    <mergeCell ref="BE7:BH7"/>
    <mergeCell ref="BK7:BR7"/>
    <mergeCell ref="R6:AA6"/>
    <mergeCell ref="AB6:AQ6"/>
    <mergeCell ref="AR6:AR8"/>
    <mergeCell ref="AS6:BA6"/>
    <mergeCell ref="BB6:BJ6"/>
    <mergeCell ref="BK6:BR6"/>
    <mergeCell ref="BV7:BX7"/>
    <mergeCell ref="D8:F8"/>
    <mergeCell ref="T9:T14"/>
    <mergeCell ref="U9:U14"/>
    <mergeCell ref="D9:D14"/>
    <mergeCell ref="E9:E14"/>
    <mergeCell ref="F9:F14"/>
    <mergeCell ref="G9:G14"/>
    <mergeCell ref="H9:H14"/>
    <mergeCell ref="I9:I14"/>
    <mergeCell ref="J9:J14"/>
    <mergeCell ref="K9:K14"/>
    <mergeCell ref="L9:L14"/>
    <mergeCell ref="M15:M20"/>
    <mergeCell ref="N15:N20"/>
    <mergeCell ref="O15:O20"/>
    <mergeCell ref="P15:P20"/>
    <mergeCell ref="Q15:Q20"/>
    <mergeCell ref="R15:R20"/>
    <mergeCell ref="S15:S20"/>
    <mergeCell ref="M9:M14"/>
    <mergeCell ref="N9:N14"/>
    <mergeCell ref="O9:O14"/>
    <mergeCell ref="P9:P14"/>
    <mergeCell ref="Q9:Q14"/>
    <mergeCell ref="R9:R14"/>
    <mergeCell ref="S9:S14"/>
    <mergeCell ref="D15:D20"/>
    <mergeCell ref="E15:E20"/>
    <mergeCell ref="F15:F20"/>
    <mergeCell ref="G15:G20"/>
    <mergeCell ref="H15:H20"/>
    <mergeCell ref="I15:I20"/>
    <mergeCell ref="J15:J20"/>
    <mergeCell ref="K15:K20"/>
    <mergeCell ref="L15:L20"/>
    <mergeCell ref="AX9:AX14"/>
    <mergeCell ref="AY9:AY14"/>
    <mergeCell ref="AZ9:AZ14"/>
    <mergeCell ref="BA9:BA14"/>
    <mergeCell ref="BU9:BU14"/>
    <mergeCell ref="BV9:BV14"/>
    <mergeCell ref="BV15:BV20"/>
    <mergeCell ref="BW9:BW14"/>
    <mergeCell ref="BX9:BX14"/>
    <mergeCell ref="M21:M26"/>
    <mergeCell ref="N21:N26"/>
    <mergeCell ref="O21:O26"/>
    <mergeCell ref="P21:P26"/>
    <mergeCell ref="Q21:Q26"/>
    <mergeCell ref="R21:R26"/>
    <mergeCell ref="S21:S26"/>
    <mergeCell ref="T21:T26"/>
    <mergeCell ref="U21:U26"/>
    <mergeCell ref="D21:D26"/>
    <mergeCell ref="E21:E26"/>
    <mergeCell ref="F21:F26"/>
    <mergeCell ref="G21:G26"/>
    <mergeCell ref="H21:H26"/>
    <mergeCell ref="I21:I26"/>
    <mergeCell ref="J21:J26"/>
    <mergeCell ref="K21:K26"/>
    <mergeCell ref="L21:L26"/>
    <mergeCell ref="V15:V20"/>
    <mergeCell ref="W15:W20"/>
    <mergeCell ref="X15:X20"/>
    <mergeCell ref="Y15:Y20"/>
    <mergeCell ref="BW21:BW26"/>
    <mergeCell ref="BX21:BX26"/>
    <mergeCell ref="X21:X26"/>
    <mergeCell ref="Y21:Y26"/>
    <mergeCell ref="Z21:Z26"/>
    <mergeCell ref="AA21:AA26"/>
    <mergeCell ref="AR21:AR26"/>
    <mergeCell ref="AS21:AS26"/>
    <mergeCell ref="AT21:AT26"/>
    <mergeCell ref="AU21:AU26"/>
    <mergeCell ref="AV21:AV26"/>
    <mergeCell ref="BW15:BW20"/>
    <mergeCell ref="BX15:BX20"/>
    <mergeCell ref="V21:V26"/>
    <mergeCell ref="W21:W26"/>
    <mergeCell ref="AS15:AS20"/>
    <mergeCell ref="BV21:BV26"/>
    <mergeCell ref="Z15:Z20"/>
    <mergeCell ref="AA15:AA20"/>
    <mergeCell ref="AR15:AR20"/>
    <mergeCell ref="BK5:BX5"/>
    <mergeCell ref="BS6:BT6"/>
    <mergeCell ref="BS7:BS8"/>
    <mergeCell ref="BT7:BT8"/>
    <mergeCell ref="A9:A26"/>
    <mergeCell ref="B9:B26"/>
    <mergeCell ref="C9:C26"/>
    <mergeCell ref="AW21:AW26"/>
    <mergeCell ref="AX21:AX26"/>
    <mergeCell ref="AY21:AY26"/>
    <mergeCell ref="AZ21:AZ26"/>
    <mergeCell ref="BA21:BA26"/>
    <mergeCell ref="BU21:BU26"/>
    <mergeCell ref="BU15:BU20"/>
    <mergeCell ref="AT15:AT20"/>
    <mergeCell ref="AU15:AU20"/>
    <mergeCell ref="AV15:AV20"/>
    <mergeCell ref="AW15:AW20"/>
    <mergeCell ref="AX15:AX20"/>
    <mergeCell ref="AY15:AY20"/>
    <mergeCell ref="AZ15:AZ20"/>
    <mergeCell ref="BA15:BA20"/>
    <mergeCell ref="T15:T20"/>
    <mergeCell ref="U15:U20"/>
  </mergeCells>
  <conditionalFormatting sqref="R9:R68">
    <cfRule type="cellIs" dxfId="147" priority="37" operator="equal">
      <formula>"Muy Baja"</formula>
    </cfRule>
    <cfRule type="cellIs" dxfId="146" priority="36" operator="equal">
      <formula>"Baja"</formula>
    </cfRule>
    <cfRule type="cellIs" dxfId="145" priority="35" operator="equal">
      <formula>"Media"</formula>
    </cfRule>
    <cfRule type="cellIs" dxfId="144" priority="34" operator="equal">
      <formula>"Alta"</formula>
    </cfRule>
    <cfRule type="cellIs" dxfId="143" priority="33" operator="equal">
      <formula>"Muy Alta"</formula>
    </cfRule>
  </conditionalFormatting>
  <conditionalFormatting sqref="T9:T68">
    <cfRule type="cellIs" dxfId="142" priority="32" operator="equal">
      <formula>"Leve"</formula>
    </cfRule>
    <cfRule type="cellIs" dxfId="141" priority="31" operator="equal">
      <formula>"Menor"</formula>
    </cfRule>
    <cfRule type="cellIs" dxfId="140" priority="30" operator="equal">
      <formula>"Moderado"</formula>
    </cfRule>
    <cfRule type="cellIs" dxfId="139" priority="29" operator="equal">
      <formula>"Mayor"</formula>
    </cfRule>
    <cfRule type="cellIs" dxfId="138" priority="28" operator="equal">
      <formula>"Catastrófico"</formula>
    </cfRule>
  </conditionalFormatting>
  <conditionalFormatting sqref="V9:V68">
    <cfRule type="cellIs" dxfId="137" priority="27" operator="equal">
      <formula>"Leve"</formula>
    </cfRule>
    <cfRule type="cellIs" dxfId="136" priority="26" operator="equal">
      <formula>"Menor"</formula>
    </cfRule>
    <cfRule type="cellIs" dxfId="135" priority="25" operator="equal">
      <formula>"Moderado"</formula>
    </cfRule>
    <cfRule type="cellIs" dxfId="134" priority="24" operator="equal">
      <formula>"Mayor"</formula>
    </cfRule>
    <cfRule type="cellIs" dxfId="133" priority="23" operator="equal">
      <formula>"Catastrófico"</formula>
    </cfRule>
  </conditionalFormatting>
  <conditionalFormatting sqref="X9:X68">
    <cfRule type="cellIs" dxfId="132" priority="19" operator="equal">
      <formula>"Mayor"</formula>
    </cfRule>
    <cfRule type="cellIs" dxfId="131" priority="18" operator="equal">
      <formula>"Catastrófico"</formula>
    </cfRule>
    <cfRule type="cellIs" dxfId="130" priority="20" operator="equal">
      <formula>"Moderado"</formula>
    </cfRule>
    <cfRule type="cellIs" dxfId="129" priority="21" operator="equal">
      <formula>"Menor"</formula>
    </cfRule>
    <cfRule type="cellIs" dxfId="128" priority="22" operator="equal">
      <formula>"Leve"</formula>
    </cfRule>
  </conditionalFormatting>
  <conditionalFormatting sqref="AA9:AA68">
    <cfRule type="cellIs" dxfId="127" priority="17" operator="equal">
      <formula>"Bajo"</formula>
    </cfRule>
    <cfRule type="cellIs" dxfId="126" priority="16" operator="equal">
      <formula>"Moderado"</formula>
    </cfRule>
    <cfRule type="cellIs" dxfId="125" priority="15" operator="equal">
      <formula>"Alto"</formula>
    </cfRule>
    <cfRule type="cellIs" dxfId="124" priority="14" operator="equal">
      <formula>"Extremo"</formula>
    </cfRule>
  </conditionalFormatting>
  <conditionalFormatting sqref="AU9:AU68">
    <cfRule type="cellIs" dxfId="123" priority="13" operator="equal">
      <formula>"Muy Alta"</formula>
    </cfRule>
    <cfRule type="cellIs" dxfId="122" priority="12" operator="equal">
      <formula>"Alta"</formula>
    </cfRule>
    <cfRule type="cellIs" dxfId="121" priority="11" operator="equal">
      <formula>"Media"</formula>
    </cfRule>
    <cfRule type="cellIs" dxfId="120" priority="10" operator="equal">
      <formula>"Baja"</formula>
    </cfRule>
    <cfRule type="cellIs" dxfId="119" priority="9" operator="equal">
      <formula>"Muy Baja"</formula>
    </cfRule>
  </conditionalFormatting>
  <conditionalFormatting sqref="AX9:AX68">
    <cfRule type="cellIs" dxfId="118" priority="8" operator="equal">
      <formula>"Catastrófico"</formula>
    </cfRule>
    <cfRule type="cellIs" dxfId="117" priority="7" operator="equal">
      <formula>"Mayor"</formula>
    </cfRule>
    <cfRule type="cellIs" dxfId="116" priority="6" operator="equal">
      <formula>"Menor"</formula>
    </cfRule>
    <cfRule type="cellIs" dxfId="115" priority="5" operator="equal">
      <formula>"Leve"</formula>
    </cfRule>
  </conditionalFormatting>
  <conditionalFormatting sqref="AX9:AZ68">
    <cfRule type="cellIs" dxfId="114" priority="3" operator="equal">
      <formula>"Moderado"</formula>
    </cfRule>
  </conditionalFormatting>
  <conditionalFormatting sqref="AY9:AZ68">
    <cfRule type="cellIs" dxfId="113" priority="4" operator="equal">
      <formula>"Bajo"</formula>
    </cfRule>
    <cfRule type="cellIs" dxfId="112" priority="2" operator="equal">
      <formula>"Alto"</formula>
    </cfRule>
    <cfRule type="cellIs" dxfId="111" priority="1" operator="equal">
      <formula>"Extremo"</formula>
    </cfRule>
  </conditionalFormatting>
  <dataValidations count="2">
    <dataValidation type="list" allowBlank="1" showInputMessage="1" showErrorMessage="1" sqref="D9:D68" xr:uid="{BD0315F8-7B46-4529-A6DD-27A0FDDF4E53}">
      <formula1>"RG, RS, RF, RIC, RLAFT"</formula1>
    </dataValidation>
    <dataValidation type="list" allowBlank="1" showInputMessage="1" showErrorMessage="1" sqref="K51 K57 K63:K68 K9:K45" xr:uid="{58406BD1-661D-4DD4-8819-1F50DAD0CC28}">
      <formula1>"SI, NO"</formula1>
    </dataValidation>
  </dataValidations>
  <pageMargins left="0.70866141732283472" right="0.70866141732283472" top="0.74803149606299213" bottom="0.74803149606299213" header="0.31496062992125984" footer="0.31496062992125984"/>
  <pageSetup paperSize="5" scale="13" fitToHeight="0" orientation="landscape" r:id="rId1"/>
  <headerFooter>
    <oddFooter>&amp;C&amp;G
DIES-05-FR-01
v.3
Hoja 2</oddFooter>
  </headerFooter>
  <drawing r:id="rId2"/>
  <legacyDrawing r:id="rId3"/>
  <legacyDrawingHF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BBBAA-1F6F-45BA-84AF-F48917A7EC90}">
  <sheetPr>
    <pageSetUpPr fitToPage="1"/>
  </sheetPr>
  <dimension ref="A1:CB2963"/>
  <sheetViews>
    <sheetView zoomScale="50" zoomScaleNormal="50" zoomScaleSheetLayoutView="40" zoomScalePageLayoutView="70" workbookViewId="0">
      <selection sqref="A1:G1"/>
    </sheetView>
  </sheetViews>
  <sheetFormatPr baseColWidth="10" defaultColWidth="11.5" defaultRowHeight="15" x14ac:dyDescent="0.2"/>
  <cols>
    <col min="1" max="1" width="15.83203125" style="1" customWidth="1"/>
    <col min="2" max="2" width="20.1640625" style="1" customWidth="1"/>
    <col min="3" max="3" width="18.6640625" style="1" customWidth="1"/>
    <col min="4" max="5" width="9.1640625" style="1" customWidth="1"/>
    <col min="6" max="6" width="9.1640625" style="1" bestFit="1" customWidth="1"/>
    <col min="7" max="7" width="23.5" style="1" customWidth="1"/>
    <col min="8" max="8" width="16.6640625" style="1" customWidth="1"/>
    <col min="9" max="9" width="18" style="1" customWidth="1"/>
    <col min="10" max="10" width="80.6640625" style="1" customWidth="1"/>
    <col min="11" max="11" width="9.1640625" style="1" customWidth="1"/>
    <col min="12" max="12" width="23" style="1" bestFit="1" customWidth="1"/>
    <col min="13" max="13" width="15" style="1" hidden="1" customWidth="1"/>
    <col min="14" max="14" width="27.5" style="1" customWidth="1"/>
    <col min="15" max="15" width="23.83203125" style="1" customWidth="1"/>
    <col min="16" max="16" width="20" style="1" hidden="1" customWidth="1"/>
    <col min="17" max="17" width="9.5" style="1" hidden="1" customWidth="1"/>
    <col min="18" max="18" width="12.6640625" style="4" customWidth="1"/>
    <col min="19" max="19" width="10.33203125" style="4" customWidth="1"/>
    <col min="20" max="20" width="14.1640625" style="1" customWidth="1"/>
    <col min="21" max="21" width="7.33203125" style="1" customWidth="1"/>
    <col min="22" max="22" width="14.83203125" style="1" customWidth="1"/>
    <col min="23" max="23" width="6.5" style="1" bestFit="1" customWidth="1"/>
    <col min="24" max="24" width="13.5" style="4" customWidth="1"/>
    <col min="25" max="25" width="6.5" style="4" bestFit="1" customWidth="1"/>
    <col min="26" max="26" width="12.33203125" style="1" hidden="1" customWidth="1"/>
    <col min="27" max="27" width="19.33203125" style="5" customWidth="1"/>
    <col min="28" max="28" width="5.1640625" style="1" customWidth="1"/>
    <col min="29" max="29" width="91.33203125" style="1" customWidth="1"/>
    <col min="30" max="30" width="9.5" style="1" customWidth="1"/>
    <col min="31" max="31" width="36.6640625" style="1" customWidth="1"/>
    <col min="32" max="32" width="4.33203125" style="1" bestFit="1" customWidth="1"/>
    <col min="33" max="33" width="7.1640625" style="4" customWidth="1"/>
    <col min="34" max="34" width="9.5" style="4" customWidth="1"/>
    <col min="35" max="35" width="7.1640625" style="4" customWidth="1"/>
    <col min="36" max="36" width="9.5" style="4" customWidth="1"/>
    <col min="37" max="37" width="8.33203125" style="4" customWidth="1"/>
    <col min="38" max="38" width="14.1640625" style="4" customWidth="1"/>
    <col min="39" max="39" width="12.33203125" style="4" customWidth="1"/>
    <col min="40" max="43" width="6" style="1" customWidth="1"/>
    <col min="44" max="44" width="23.5" style="1" customWidth="1"/>
    <col min="45" max="45" width="17.6640625" style="1" customWidth="1"/>
    <col min="46" max="46" width="9" style="1" customWidth="1"/>
    <col min="47" max="47" width="11.33203125" style="1" customWidth="1"/>
    <col min="48" max="48" width="12.5" style="1" bestFit="1" customWidth="1"/>
    <col min="49" max="49" width="8.6640625" style="1" customWidth="1"/>
    <col min="50" max="50" width="13.5" style="1" customWidth="1"/>
    <col min="51" max="51" width="18" style="1" customWidth="1"/>
    <col min="52" max="52" width="18.1640625" style="1" bestFit="1" customWidth="1"/>
    <col min="53" max="53" width="21.6640625" style="1" customWidth="1"/>
    <col min="54" max="54" width="38.5" style="1" customWidth="1"/>
    <col min="55" max="55" width="35" style="1" customWidth="1"/>
    <col min="56" max="56" width="15.83203125" style="4" customWidth="1"/>
    <col min="57" max="57" width="10.33203125" style="1" bestFit="1" customWidth="1"/>
    <col min="58" max="58" width="11" style="1" bestFit="1" customWidth="1"/>
    <col min="59" max="59" width="11.83203125" style="1" bestFit="1" customWidth="1"/>
    <col min="60" max="60" width="11" style="1" bestFit="1" customWidth="1"/>
    <col min="61" max="61" width="23.1640625" style="1" customWidth="1"/>
    <col min="62" max="62" width="26.33203125" style="1" customWidth="1"/>
    <col min="63" max="63" width="95.5" style="1" customWidth="1"/>
    <col min="64" max="64" width="44.6640625" style="1" customWidth="1"/>
    <col min="65" max="68" width="9.6640625" style="2" customWidth="1"/>
    <col min="69" max="69" width="15.1640625" style="47" customWidth="1"/>
    <col min="70" max="70" width="13.83203125" style="47" bestFit="1" customWidth="1"/>
    <col min="71" max="72" width="23.5" style="47" hidden="1" customWidth="1"/>
    <col min="73" max="73" width="33.1640625" style="1" hidden="1" customWidth="1"/>
    <col min="74" max="74" width="29.5" style="1" customWidth="1"/>
    <col min="75" max="75" width="17.83203125" style="1" customWidth="1"/>
    <col min="76" max="76" width="34.5" style="1" customWidth="1"/>
    <col min="77" max="77" width="40.1640625" style="1" customWidth="1"/>
    <col min="78" max="78" width="28" style="1" customWidth="1"/>
    <col min="79" max="79" width="12.83203125" style="1" customWidth="1"/>
    <col min="80" max="16384" width="11.5" style="1"/>
  </cols>
  <sheetData>
    <row r="1" spans="1:80" ht="16" x14ac:dyDescent="0.2">
      <c r="A1" s="1612" t="s">
        <v>1257</v>
      </c>
      <c r="B1" s="1613"/>
      <c r="C1" s="1613"/>
      <c r="D1" s="1613"/>
      <c r="E1" s="1613"/>
      <c r="F1" s="1613"/>
      <c r="G1" s="1613"/>
      <c r="I1" s="52"/>
      <c r="J1" s="52"/>
      <c r="K1" s="52"/>
      <c r="L1" s="52"/>
      <c r="M1" s="52"/>
      <c r="N1" s="52"/>
      <c r="O1" s="52"/>
      <c r="BY1" s="1539" t="s">
        <v>2712</v>
      </c>
      <c r="BZ1" s="1540"/>
    </row>
    <row r="2" spans="1:80" x14ac:dyDescent="0.2">
      <c r="A2" s="359"/>
      <c r="B2" s="359"/>
      <c r="C2" s="359"/>
      <c r="D2" s="359"/>
      <c r="E2" s="359"/>
      <c r="F2" s="359"/>
      <c r="G2" s="359"/>
      <c r="I2" s="52"/>
      <c r="J2" s="1105"/>
      <c r="K2" s="53"/>
      <c r="L2" s="52"/>
      <c r="M2" s="16"/>
      <c r="N2" s="52"/>
      <c r="O2" s="52"/>
      <c r="P2" s="3"/>
      <c r="Q2" s="3"/>
      <c r="R2" s="33"/>
      <c r="S2" s="33"/>
      <c r="T2" s="3"/>
      <c r="U2" s="3"/>
      <c r="V2" s="3"/>
      <c r="W2" s="3"/>
      <c r="X2" s="33"/>
      <c r="BY2" s="1541"/>
      <c r="BZ2" s="1542"/>
    </row>
    <row r="3" spans="1:80" ht="15" customHeight="1" x14ac:dyDescent="0.2">
      <c r="A3" s="1614" t="s">
        <v>3339</v>
      </c>
      <c r="B3" s="1614"/>
      <c r="C3" s="1614"/>
      <c r="D3" s="1614"/>
      <c r="E3" s="1614"/>
      <c r="F3" s="1614"/>
      <c r="G3" s="1615"/>
      <c r="I3" s="52"/>
      <c r="J3" s="1105"/>
      <c r="K3" s="53"/>
      <c r="L3" s="52"/>
      <c r="M3" s="106" t="s">
        <v>119</v>
      </c>
      <c r="N3" s="52"/>
      <c r="O3" s="52"/>
      <c r="P3" s="3"/>
      <c r="Q3" s="3"/>
      <c r="R3" s="33"/>
      <c r="S3" s="33"/>
      <c r="T3" s="3"/>
      <c r="U3" s="3"/>
      <c r="V3" s="3"/>
      <c r="W3" s="3"/>
      <c r="X3" s="33"/>
      <c r="AD3" s="15"/>
      <c r="BU3" s="7"/>
      <c r="BV3" s="7"/>
      <c r="BY3" s="1541"/>
      <c r="BZ3" s="1542"/>
    </row>
    <row r="4" spans="1:80" ht="16" thickBot="1" x14ac:dyDescent="0.25">
      <c r="A4" s="881"/>
      <c r="B4" s="38"/>
      <c r="C4" s="38"/>
      <c r="D4" s="38"/>
      <c r="E4" s="38"/>
      <c r="F4" s="38"/>
      <c r="G4" s="38"/>
      <c r="H4" s="38"/>
      <c r="I4" s="54"/>
      <c r="J4" s="53"/>
      <c r="K4" s="53"/>
      <c r="L4" s="55"/>
      <c r="M4" s="107"/>
      <c r="N4" s="52"/>
      <c r="O4" s="52"/>
      <c r="Q4" s="3"/>
      <c r="R4" s="34"/>
      <c r="S4" s="33"/>
      <c r="T4" s="3"/>
      <c r="U4" s="3"/>
      <c r="V4" s="3"/>
      <c r="W4" s="3"/>
      <c r="X4" s="33"/>
      <c r="AD4" s="15"/>
      <c r="BK4" s="2"/>
      <c r="BL4" s="2"/>
      <c r="BU4" s="7"/>
      <c r="BV4" s="7"/>
      <c r="BY4" s="1543"/>
      <c r="BZ4" s="1544"/>
    </row>
    <row r="5" spans="1:80" ht="15.75" customHeight="1" thickBot="1" x14ac:dyDescent="0.25">
      <c r="A5" s="1523" t="s">
        <v>127</v>
      </c>
      <c r="B5" s="1524"/>
      <c r="C5" s="1524"/>
      <c r="D5" s="1524"/>
      <c r="E5" s="1524"/>
      <c r="F5" s="1524"/>
      <c r="G5" s="1524"/>
      <c r="H5" s="1524"/>
      <c r="I5" s="1524"/>
      <c r="J5" s="1524"/>
      <c r="K5" s="1524"/>
      <c r="L5" s="1524"/>
      <c r="M5" s="1524"/>
      <c r="N5" s="1524"/>
      <c r="O5" s="1524"/>
      <c r="P5" s="1524"/>
      <c r="Q5" s="1524"/>
      <c r="R5" s="1524"/>
      <c r="S5" s="1524"/>
      <c r="T5" s="1524"/>
      <c r="U5" s="1524"/>
      <c r="V5" s="1524"/>
      <c r="W5" s="1524"/>
      <c r="X5" s="1524"/>
      <c r="Y5" s="1524"/>
      <c r="Z5" s="1524"/>
      <c r="AA5" s="1524"/>
      <c r="AB5" s="1524"/>
      <c r="AC5" s="1524"/>
      <c r="AD5" s="1524"/>
      <c r="AE5" s="1524"/>
      <c r="AF5" s="1524"/>
      <c r="AG5" s="1524"/>
      <c r="AH5" s="1524"/>
      <c r="AI5" s="1524"/>
      <c r="AJ5" s="1524"/>
      <c r="AK5" s="1524"/>
      <c r="AL5" s="1524"/>
      <c r="AM5" s="1524"/>
      <c r="AN5" s="1524"/>
      <c r="AO5" s="1524"/>
      <c r="AP5" s="1524"/>
      <c r="AQ5" s="1524"/>
      <c r="AR5" s="1524"/>
      <c r="AS5" s="1524"/>
      <c r="AT5" s="1524"/>
      <c r="AU5" s="1524"/>
      <c r="AV5" s="1524"/>
      <c r="AW5" s="1524"/>
      <c r="AX5" s="1524"/>
      <c r="AY5" s="1524"/>
      <c r="AZ5" s="1524"/>
      <c r="BA5" s="1524"/>
      <c r="BB5" s="1525"/>
      <c r="BC5" s="1525"/>
      <c r="BD5" s="1525"/>
      <c r="BE5" s="1525"/>
      <c r="BF5" s="1525"/>
      <c r="BG5" s="1525"/>
      <c r="BH5" s="1525"/>
      <c r="BI5" s="1525"/>
      <c r="BJ5" s="1526"/>
      <c r="BK5" s="1113" t="s">
        <v>128</v>
      </c>
      <c r="BL5" s="1114"/>
      <c r="BM5" s="1114"/>
      <c r="BN5" s="1114"/>
      <c r="BO5" s="1114"/>
      <c r="BP5" s="1114"/>
      <c r="BQ5" s="1114"/>
      <c r="BR5" s="1114"/>
      <c r="BS5" s="1114"/>
      <c r="BT5" s="1114"/>
      <c r="BU5" s="1114"/>
      <c r="BV5" s="1114"/>
      <c r="BW5" s="1114"/>
      <c r="BX5" s="1115"/>
      <c r="BY5" s="38"/>
      <c r="BZ5" s="724"/>
    </row>
    <row r="6" spans="1:80" s="8" customFormat="1" ht="17" thickBot="1" x14ac:dyDescent="0.25">
      <c r="A6" s="1707" t="s">
        <v>129</v>
      </c>
      <c r="B6" s="1707" t="s">
        <v>130</v>
      </c>
      <c r="C6" s="1707" t="s">
        <v>131</v>
      </c>
      <c r="D6" s="1673" t="s">
        <v>132</v>
      </c>
      <c r="E6" s="1692"/>
      <c r="F6" s="1692"/>
      <c r="G6" s="1692"/>
      <c r="H6" s="1692"/>
      <c r="I6" s="1692"/>
      <c r="J6" s="1692"/>
      <c r="K6" s="1692"/>
      <c r="L6" s="1692"/>
      <c r="M6" s="1692"/>
      <c r="N6" s="1692"/>
      <c r="O6" s="1692"/>
      <c r="P6" s="1692"/>
      <c r="Q6" s="1674"/>
      <c r="R6" s="1675" t="s">
        <v>133</v>
      </c>
      <c r="S6" s="1675"/>
      <c r="T6" s="1675"/>
      <c r="U6" s="1675"/>
      <c r="V6" s="1675"/>
      <c r="W6" s="1675"/>
      <c r="X6" s="1675"/>
      <c r="Y6" s="1675"/>
      <c r="Z6" s="1675"/>
      <c r="AA6" s="1675"/>
      <c r="AB6" s="1676" t="s">
        <v>134</v>
      </c>
      <c r="AC6" s="1677"/>
      <c r="AD6" s="1677"/>
      <c r="AE6" s="1677"/>
      <c r="AF6" s="1677"/>
      <c r="AG6" s="1677"/>
      <c r="AH6" s="1677"/>
      <c r="AI6" s="1677"/>
      <c r="AJ6" s="1677"/>
      <c r="AK6" s="1677"/>
      <c r="AL6" s="1677"/>
      <c r="AM6" s="1677"/>
      <c r="AN6" s="1677"/>
      <c r="AO6" s="1677"/>
      <c r="AP6" s="1677"/>
      <c r="AQ6" s="1677"/>
      <c r="AR6" s="1682" t="s">
        <v>135</v>
      </c>
      <c r="AS6" s="1680" t="s">
        <v>136</v>
      </c>
      <c r="AT6" s="1680"/>
      <c r="AU6" s="1680"/>
      <c r="AV6" s="1680"/>
      <c r="AW6" s="1680"/>
      <c r="AX6" s="1680"/>
      <c r="AY6" s="1680"/>
      <c r="AZ6" s="1680"/>
      <c r="BA6" s="1680"/>
      <c r="BB6" s="1684" t="s">
        <v>137</v>
      </c>
      <c r="BC6" s="1684"/>
      <c r="BD6" s="1684"/>
      <c r="BE6" s="1684"/>
      <c r="BF6" s="1684"/>
      <c r="BG6" s="1684"/>
      <c r="BH6" s="1684"/>
      <c r="BI6" s="1684"/>
      <c r="BJ6" s="1684"/>
      <c r="BK6" s="1685" t="s">
        <v>138</v>
      </c>
      <c r="BL6" s="1679"/>
      <c r="BM6" s="1679"/>
      <c r="BN6" s="1679"/>
      <c r="BO6" s="1679"/>
      <c r="BP6" s="1679"/>
      <c r="BQ6" s="1679"/>
      <c r="BR6" s="1686"/>
      <c r="BS6" s="1116" t="s">
        <v>139</v>
      </c>
      <c r="BT6" s="1117"/>
      <c r="BU6" s="1687"/>
      <c r="BV6" s="1688"/>
      <c r="BW6" s="1688"/>
      <c r="BX6" s="1689"/>
      <c r="BY6" s="1545" t="s">
        <v>2713</v>
      </c>
      <c r="BZ6" s="1548" t="s">
        <v>2714</v>
      </c>
    </row>
    <row r="7" spans="1:80" ht="51" customHeight="1" x14ac:dyDescent="0.2">
      <c r="A7" s="1707"/>
      <c r="B7" s="1707"/>
      <c r="C7" s="1707"/>
      <c r="D7" s="800"/>
      <c r="E7" s="801"/>
      <c r="F7" s="801"/>
      <c r="G7" s="801"/>
      <c r="H7" s="801"/>
      <c r="I7" s="801"/>
      <c r="J7" s="801"/>
      <c r="K7" s="801"/>
      <c r="L7" s="801"/>
      <c r="M7" s="801"/>
      <c r="N7" s="801"/>
      <c r="O7" s="801"/>
      <c r="P7" s="1673" t="s">
        <v>140</v>
      </c>
      <c r="Q7" s="1674"/>
      <c r="R7" s="1675" t="s">
        <v>141</v>
      </c>
      <c r="S7" s="1675"/>
      <c r="T7" s="1675" t="s">
        <v>142</v>
      </c>
      <c r="U7" s="1675"/>
      <c r="V7" s="1675"/>
      <c r="W7" s="1675"/>
      <c r="X7" s="1675"/>
      <c r="Y7" s="1675"/>
      <c r="Z7" s="110"/>
      <c r="AA7" s="111"/>
      <c r="AB7" s="1676"/>
      <c r="AC7" s="1677"/>
      <c r="AD7" s="1677"/>
      <c r="AE7" s="1677"/>
      <c r="AF7" s="799"/>
      <c r="AG7" s="1678"/>
      <c r="AH7" s="1678"/>
      <c r="AI7" s="1678"/>
      <c r="AJ7" s="1678"/>
      <c r="AK7" s="1678"/>
      <c r="AL7" s="1678"/>
      <c r="AM7" s="1678"/>
      <c r="AN7" s="1678"/>
      <c r="AO7" s="1678"/>
      <c r="AP7" s="1676"/>
      <c r="AQ7" s="1676"/>
      <c r="AR7" s="1135"/>
      <c r="AS7" s="1679" t="s">
        <v>143</v>
      </c>
      <c r="AT7" s="1679"/>
      <c r="AU7" s="1679"/>
      <c r="AV7" s="1680" t="s">
        <v>144</v>
      </c>
      <c r="AW7" s="1680"/>
      <c r="AX7" s="1680"/>
      <c r="AY7" s="802"/>
      <c r="AZ7" s="802"/>
      <c r="BA7" s="803"/>
      <c r="BB7" s="112"/>
      <c r="BC7" s="113"/>
      <c r="BD7" s="113"/>
      <c r="BE7" s="1681" t="s">
        <v>145</v>
      </c>
      <c r="BF7" s="1681"/>
      <c r="BG7" s="1681"/>
      <c r="BH7" s="1681"/>
      <c r="BI7" s="113"/>
      <c r="BJ7" s="113"/>
      <c r="BK7" s="1685" t="s">
        <v>146</v>
      </c>
      <c r="BL7" s="1690"/>
      <c r="BM7" s="1690"/>
      <c r="BN7" s="1690"/>
      <c r="BO7" s="1690"/>
      <c r="BP7" s="1690"/>
      <c r="BQ7" s="1690"/>
      <c r="BR7" s="1691"/>
      <c r="BS7" s="1118" t="s">
        <v>147</v>
      </c>
      <c r="BT7" s="1120" t="s">
        <v>148</v>
      </c>
      <c r="BU7" s="798" t="s">
        <v>149</v>
      </c>
      <c r="BV7" s="1682" t="s">
        <v>150</v>
      </c>
      <c r="BW7" s="1682"/>
      <c r="BX7" s="1682"/>
      <c r="BY7" s="1546"/>
      <c r="BZ7" s="1549"/>
    </row>
    <row r="8" spans="1:80" ht="203.25" customHeight="1" thickBot="1" x14ac:dyDescent="0.25">
      <c r="A8" s="1708"/>
      <c r="B8" s="1708"/>
      <c r="C8" s="1708"/>
      <c r="D8" s="1693" t="s">
        <v>151</v>
      </c>
      <c r="E8" s="1694"/>
      <c r="F8" s="1695"/>
      <c r="G8" s="804" t="s">
        <v>152</v>
      </c>
      <c r="H8" s="805" t="s">
        <v>153</v>
      </c>
      <c r="I8" s="805" t="s">
        <v>154</v>
      </c>
      <c r="J8" s="824" t="s">
        <v>155</v>
      </c>
      <c r="K8" s="806" t="s">
        <v>156</v>
      </c>
      <c r="L8" s="804" t="s">
        <v>157</v>
      </c>
      <c r="M8" s="804" t="s">
        <v>158</v>
      </c>
      <c r="N8" s="805" t="s">
        <v>159</v>
      </c>
      <c r="O8" s="805" t="s">
        <v>160</v>
      </c>
      <c r="P8" s="804" t="s">
        <v>161</v>
      </c>
      <c r="Q8" s="804" t="s">
        <v>162</v>
      </c>
      <c r="R8" s="1696" t="s">
        <v>163</v>
      </c>
      <c r="S8" s="1696"/>
      <c r="T8" s="1696" t="s">
        <v>164</v>
      </c>
      <c r="U8" s="1696"/>
      <c r="V8" s="1696" t="s">
        <v>165</v>
      </c>
      <c r="W8" s="1696"/>
      <c r="X8" s="1696" t="s">
        <v>166</v>
      </c>
      <c r="Y8" s="1696"/>
      <c r="Z8" s="807"/>
      <c r="AA8" s="807" t="s">
        <v>167</v>
      </c>
      <c r="AB8" s="808" t="s">
        <v>168</v>
      </c>
      <c r="AC8" s="808" t="s">
        <v>169</v>
      </c>
      <c r="AD8" s="809" t="s">
        <v>170</v>
      </c>
      <c r="AE8" s="808" t="s">
        <v>171</v>
      </c>
      <c r="AF8" s="809" t="s">
        <v>172</v>
      </c>
      <c r="AG8" s="1698" t="s">
        <v>173</v>
      </c>
      <c r="AH8" s="1698"/>
      <c r="AI8" s="1699" t="s">
        <v>174</v>
      </c>
      <c r="AJ8" s="1699"/>
      <c r="AK8" s="809" t="s">
        <v>175</v>
      </c>
      <c r="AL8" s="808" t="s">
        <v>176</v>
      </c>
      <c r="AM8" s="808" t="s">
        <v>177</v>
      </c>
      <c r="AN8" s="809" t="s">
        <v>178</v>
      </c>
      <c r="AO8" s="809" t="s">
        <v>179</v>
      </c>
      <c r="AP8" s="810" t="s">
        <v>180</v>
      </c>
      <c r="AQ8" s="810" t="s">
        <v>181</v>
      </c>
      <c r="AR8" s="1683"/>
      <c r="AS8" s="811" t="s">
        <v>182</v>
      </c>
      <c r="AT8" s="1700" t="s">
        <v>183</v>
      </c>
      <c r="AU8" s="1701"/>
      <c r="AV8" s="807" t="s">
        <v>184</v>
      </c>
      <c r="AW8" s="1700" t="s">
        <v>185</v>
      </c>
      <c r="AX8" s="1701"/>
      <c r="AY8" s="807" t="s">
        <v>186</v>
      </c>
      <c r="AZ8" s="794" t="s">
        <v>187</v>
      </c>
      <c r="BA8" s="794" t="s">
        <v>188</v>
      </c>
      <c r="BB8" s="805" t="s">
        <v>189</v>
      </c>
      <c r="BC8" s="805" t="s">
        <v>190</v>
      </c>
      <c r="BD8" s="820" t="s">
        <v>191</v>
      </c>
      <c r="BE8" s="825" t="s">
        <v>192</v>
      </c>
      <c r="BF8" s="825" t="s">
        <v>193</v>
      </c>
      <c r="BG8" s="825" t="s">
        <v>194</v>
      </c>
      <c r="BH8" s="825" t="s">
        <v>195</v>
      </c>
      <c r="BI8" s="821" t="s">
        <v>196</v>
      </c>
      <c r="BJ8" s="805" t="s">
        <v>197</v>
      </c>
      <c r="BK8" s="794" t="s">
        <v>198</v>
      </c>
      <c r="BL8" s="794" t="s">
        <v>199</v>
      </c>
      <c r="BM8" s="794" t="s">
        <v>192</v>
      </c>
      <c r="BN8" s="794" t="s">
        <v>193</v>
      </c>
      <c r="BO8" s="794" t="s">
        <v>194</v>
      </c>
      <c r="BP8" s="794" t="s">
        <v>195</v>
      </c>
      <c r="BQ8" s="794" t="s">
        <v>200</v>
      </c>
      <c r="BR8" s="794" t="s">
        <v>201</v>
      </c>
      <c r="BS8" s="1119"/>
      <c r="BT8" s="1121"/>
      <c r="BU8" s="795" t="s">
        <v>202</v>
      </c>
      <c r="BV8" s="793" t="s">
        <v>203</v>
      </c>
      <c r="BW8" s="793" t="s">
        <v>204</v>
      </c>
      <c r="BX8" s="793" t="s">
        <v>205</v>
      </c>
      <c r="BY8" s="1547"/>
      <c r="BZ8" s="1550"/>
    </row>
    <row r="9" spans="1:80" s="11" customFormat="1" ht="167" x14ac:dyDescent="0.2">
      <c r="A9" s="1702" t="s">
        <v>1221</v>
      </c>
      <c r="B9" s="1703" t="s">
        <v>207</v>
      </c>
      <c r="C9" s="1704" t="s">
        <v>1386</v>
      </c>
      <c r="D9" s="1021" t="s">
        <v>1387</v>
      </c>
      <c r="E9" s="1024" t="s">
        <v>1222</v>
      </c>
      <c r="F9" s="1027">
        <v>1</v>
      </c>
      <c r="G9" s="1063" t="s">
        <v>1388</v>
      </c>
      <c r="H9" s="1030" t="s">
        <v>1247</v>
      </c>
      <c r="I9" s="994" t="s">
        <v>1218</v>
      </c>
      <c r="J9" s="1697" t="str">
        <f>IF(D9="","",IF(D9="RG",[1]Árbol!A20,IF(D9="RIC",[1]Árbol!A20,IF(D9="RLAFT",[1]Árbol!A20,IF(D9="RF",[1]Árbol!A20,IF(I9="","",(CONCATENATE(I9," ",$M$3," ",G9," ",$M$4," ",O9," ",$M$5," ",N9))))))))</f>
        <v>Pérdida de confidencialidad e integridad de 1. OneDrive de GGC
2. OneDrive de Dirección  a. Abuso de derechos
b. Borrado o Corrupción de la Información
c. Fallas Humanas  a. Ausencia o indebida asignación de derechos de acceso 
b. Desconocimiento de Politicas de seguridad de la Información</v>
      </c>
      <c r="K9" s="1036" t="s">
        <v>313</v>
      </c>
      <c r="L9" s="1000" t="s">
        <v>562</v>
      </c>
      <c r="M9" s="1069" t="s">
        <v>1389</v>
      </c>
      <c r="N9" s="1000" t="s">
        <v>1390</v>
      </c>
      <c r="O9" s="1000" t="s">
        <v>1391</v>
      </c>
      <c r="P9" s="1063" t="s">
        <v>1392</v>
      </c>
      <c r="Q9" s="1077" t="s">
        <v>1392</v>
      </c>
      <c r="R9" s="994" t="s">
        <v>250</v>
      </c>
      <c r="S9" s="1709">
        <f>IF(R9="Muy Alta",100%,IF(R9="Alta",80%,IF(R9="Media",60%,IF(R9="Baja",40%,IF(R9="Muy Baja",20%,"")))))</f>
        <v>0.4</v>
      </c>
      <c r="T9" s="994" t="s">
        <v>317</v>
      </c>
      <c r="U9" s="1709">
        <f>IF(T9="Catastrófico",100%,IF(T9="Mayor",80%,IF(T9="Moderado",60%,IF(T9="Menor",40%,IF(T9="Leve",20%,"")))))</f>
        <v>0.2</v>
      </c>
      <c r="V9" s="994" t="s">
        <v>317</v>
      </c>
      <c r="W9" s="1709">
        <f>IF(V9="Catastrófico",100%,IF(V9="Mayor",80%,IF(V9="Moderado",60%,IF(V9="Menor",40%,IF(V9="Leve",20%,"")))))</f>
        <v>0.2</v>
      </c>
      <c r="X9" s="1059" t="str">
        <f>IF(Y9=100%,"Catastrófico",IF(Y9=80%,"Mayor",IF(Y9=60%,"Moderado",IF(Y9=40%,"Menor",IF(Y9=20%,"Leve","")))))</f>
        <v>Leve</v>
      </c>
      <c r="Y9" s="1709">
        <f>IF(AND(U9="",W9=""),"",MAX(U9,W9))</f>
        <v>0.2</v>
      </c>
      <c r="Z9" s="1709" t="str">
        <f>CONCATENATE(R9,X9)</f>
        <v>BajaLeve</v>
      </c>
      <c r="AA9" s="1041" t="str">
        <f>IF(Z9="Muy AltaLeve","Alto",IF(Z9="Muy AltaMenor","Alto",IF(Z9="Muy AltaModerado","Alto",IF(Z9="Muy AltaMayor","Alto",IF(Z9="Muy AltaCatastrófico","Extremo",IF(Z9="AltaLeve","Moderado",IF(Z9="AltaMenor","Moderado",IF(Z9="AltaModerado","Alto",IF(Z9="AltaMayor","Alto",IF(Z9="AltaCatastrófico","Extremo",IF(Z9="MediaLeve","Moderado",IF(Z9="MediaMenor","Moderado",IF(Z9="MediaModerado","Moderado",IF(Z9="MediaMayor","Alto",IF(Z9="MediaCatastrófico","Extremo",IF(Z9="BajaLeve","Bajo",IF(Z9="BajaMenor","Moderado",IF(Z9="BajaModerado","Moderado",IF(Z9="BajaMayor","Alto",IF(Z9="BajaCatastrófico","Extremo",IF(Z9="Muy BajaLeve","Bajo",IF(Z9="Muy BajaMenor","Bajo",IF(Z9="Muy BajaModerado","Moderado",IF(Z9="Muy BajaMayor","Alto",IF(Z9="Muy BajaCatastrófico","Extremo","")))))))))))))))))))))))))</f>
        <v>Bajo</v>
      </c>
      <c r="AB9" s="97">
        <v>1</v>
      </c>
      <c r="AC9" s="46" t="s">
        <v>1393</v>
      </c>
      <c r="AD9" s="9" t="s">
        <v>1394</v>
      </c>
      <c r="AE9" s="9" t="s">
        <v>1395</v>
      </c>
      <c r="AF9" s="813" t="str">
        <f t="shared" ref="AF9:AF192" si="0">IF(OR(AG9="Preventivo",AG9="Detectivo"),"Probabilidad",IF(AG9="Correctivo","Impacto",""))</f>
        <v>Probabilidad</v>
      </c>
      <c r="AG9" s="10" t="s">
        <v>221</v>
      </c>
      <c r="AH9" s="790">
        <f t="shared" ref="AH9:AH192" si="1">IF(AG9="","",IF(AG9="Preventivo",25%,IF(AG9="Detectivo",15%,IF(AG9="Correctivo",10%))))</f>
        <v>0.25</v>
      </c>
      <c r="AI9" s="10" t="s">
        <v>222</v>
      </c>
      <c r="AJ9" s="790">
        <f t="shared" ref="AJ9:AJ192" si="2">IF(AI9="Automático",25%,IF(AI9="Manual",15%,""))</f>
        <v>0.15</v>
      </c>
      <c r="AK9" s="814">
        <f t="shared" ref="AK9:AK192" si="3">IF(OR(AH9="",AJ9=""),"",AH9+AJ9)</f>
        <v>0.4</v>
      </c>
      <c r="AL9" s="100">
        <f>IFERROR(IF(AF9="Probabilidad",(S9-(+S9*AK9)),IF(AF9="Impacto",S9,"")),"")</f>
        <v>0.24</v>
      </c>
      <c r="AM9" s="100">
        <f>IFERROR(IF(AF9="Impacto",(Y9-(+Y9*AK9)),IF(AF9="Probabilidad",Y9,"")),"")</f>
        <v>0.2</v>
      </c>
      <c r="AN9" s="50" t="s">
        <v>223</v>
      </c>
      <c r="AO9" s="50" t="s">
        <v>291</v>
      </c>
      <c r="AP9" s="50" t="s">
        <v>241</v>
      </c>
      <c r="AQ9" s="50" t="s">
        <v>226</v>
      </c>
      <c r="AR9" s="1624" t="s">
        <v>1396</v>
      </c>
      <c r="AS9" s="1050">
        <f>S9</f>
        <v>0.4</v>
      </c>
      <c r="AT9" s="1050">
        <f>IF(AL9="","",MIN(AL9:AL14))</f>
        <v>0.24</v>
      </c>
      <c r="AU9" s="1047" t="str">
        <f>IFERROR(IF(AT9="","",IF(AT9&lt;=0.2,"Muy Baja",IF(AT9&lt;=0.4,"Baja",IF(AT9&lt;=0.6,"Media",IF(AT9&lt;=0.8,"Alta","Muy Alta"))))),"")</f>
        <v>Baja</v>
      </c>
      <c r="AV9" s="1050">
        <f>Y9</f>
        <v>0.2</v>
      </c>
      <c r="AW9" s="1050">
        <f>IF(AM9="","",MIN(AM9:AM14))</f>
        <v>0.15000000000000002</v>
      </c>
      <c r="AX9" s="1047" t="str">
        <f>IFERROR(IF(AW9="","",IF(AW9&lt;=0.2,"Leve",IF(AW9&lt;=0.4,"Menor",IF(AW9&lt;=0.6,"Moderado",IF(AW9&lt;=0.8,"Mayor","Catastrófico"))))),"")</f>
        <v>Leve</v>
      </c>
      <c r="AY9" s="1047" t="str">
        <f>AA9</f>
        <v>Bajo</v>
      </c>
      <c r="AZ9" s="1047" t="str">
        <f>IFERROR(IF(OR(AND(AU9="Muy Baja",AX9="Leve"),AND(AU9="Muy Baja",AX9="Menor"),AND(AU9="Baja",AX9="Leve")),"Bajo",IF(OR(AND(AU9="Muy baja",AX9="Moderado"),AND(AU9="Baja",AX9="Menor"),AND(AU9="Baja",AX9="Moderado"),AND(AU9="Media",AX9="Leve"),AND(AU9="Media",AX9="Menor"),AND(AU9="Media",AX9="Moderado"),AND(AU9="Alta",AX9="Leve"),AND(AU9="Alta",AX9="Menor")),"Moderado",IF(OR(AND(AU9="Muy Baja",AX9="Mayor"),AND(AU9="Baja",AX9="Mayor"),AND(AU9="Media",AX9="Mayor"),AND(AU9="Alta",AX9="Moderado"),AND(AU9="Alta",AX9="Mayor"),AND(AU9="Muy Alta",AX9="Leve"),AND(AU9="Muy Alta",AX9="Menor"),AND(AU9="Muy Alta",AX9="Moderado"),AND(AU9="Muy Alta",AX9="Mayor")),"Alto",IF(OR(AND(AU9="Muy Baja",AX9="Catastrófico"),AND(AU9="Baja",AX9="Catastrófico"),AND(AU9="Media",AX9="Catastrófico"),AND(AU9="Alta",AX9="Catastrófico"),AND(AU9="Muy Alta",AX9="Catastrófico")),"Extremo","")))),"")</f>
        <v>Bajo</v>
      </c>
      <c r="BA9" s="994" t="s">
        <v>255</v>
      </c>
      <c r="BB9" s="216"/>
      <c r="BC9" s="216"/>
      <c r="BD9" s="102" t="str">
        <f>IF(SUM(BE9:BH9)=0,"",SUM(BE9:BH9))</f>
        <v/>
      </c>
      <c r="BE9" s="49"/>
      <c r="BF9" s="49"/>
      <c r="BG9" s="49"/>
      <c r="BH9" s="49"/>
      <c r="BI9" s="46"/>
      <c r="BJ9" s="46"/>
      <c r="BK9" s="882"/>
      <c r="BL9" s="9"/>
      <c r="BM9" s="48"/>
      <c r="BN9" s="48"/>
      <c r="BO9" s="48"/>
      <c r="BP9" s="48"/>
      <c r="BQ9" s="104" t="str">
        <f t="shared" ref="BQ9:BQ72" si="4">IF(SUM(BM9:BP9)=0,"",SUM(BM9:BP9))</f>
        <v/>
      </c>
      <c r="BR9" s="797" t="str">
        <f t="shared" ref="BR9:BR72" si="5">IF(ISERROR(BQ9/BD9),"",(BQ9/BD9))</f>
        <v/>
      </c>
      <c r="BS9" s="883"/>
      <c r="BT9" s="883"/>
      <c r="BU9" s="997" t="s">
        <v>1392</v>
      </c>
      <c r="BV9" s="1000" t="s">
        <v>3163</v>
      </c>
      <c r="BW9" s="1063" t="s">
        <v>1631</v>
      </c>
      <c r="BX9" s="1066" t="s">
        <v>1631</v>
      </c>
      <c r="BY9" s="1066" t="s">
        <v>3164</v>
      </c>
      <c r="BZ9" s="1066"/>
      <c r="CA9" s="786"/>
      <c r="CB9" s="786"/>
    </row>
    <row r="10" spans="1:80" s="11" customFormat="1" ht="167" x14ac:dyDescent="0.2">
      <c r="A10" s="1702"/>
      <c r="B10" s="1703"/>
      <c r="C10" s="1704"/>
      <c r="D10" s="1705"/>
      <c r="E10" s="1025"/>
      <c r="F10" s="1619"/>
      <c r="G10" s="1064"/>
      <c r="H10" s="1031"/>
      <c r="I10" s="1641"/>
      <c r="J10" s="1631"/>
      <c r="K10" s="1037"/>
      <c r="L10" s="1001"/>
      <c r="M10" s="1070"/>
      <c r="N10" s="1001"/>
      <c r="O10" s="1001"/>
      <c r="P10" s="1064"/>
      <c r="Q10" s="1714"/>
      <c r="R10" s="1641"/>
      <c r="S10" s="1710"/>
      <c r="T10" s="1641"/>
      <c r="U10" s="1710"/>
      <c r="V10" s="1641"/>
      <c r="W10" s="1710"/>
      <c r="X10" s="1665"/>
      <c r="Y10" s="1710"/>
      <c r="Z10" s="1710"/>
      <c r="AA10" s="1042"/>
      <c r="AB10" s="812">
        <v>2</v>
      </c>
      <c r="AC10" s="788" t="s">
        <v>1397</v>
      </c>
      <c r="AD10" s="761" t="s">
        <v>1398</v>
      </c>
      <c r="AE10" s="774" t="s">
        <v>1399</v>
      </c>
      <c r="AF10" s="813" t="str">
        <f t="shared" si="0"/>
        <v>Impacto</v>
      </c>
      <c r="AG10" s="780" t="s">
        <v>264</v>
      </c>
      <c r="AH10" s="790">
        <f t="shared" si="1"/>
        <v>0.1</v>
      </c>
      <c r="AI10" s="780" t="s">
        <v>222</v>
      </c>
      <c r="AJ10" s="790">
        <f t="shared" si="2"/>
        <v>0.15</v>
      </c>
      <c r="AK10" s="814">
        <f t="shared" si="3"/>
        <v>0.25</v>
      </c>
      <c r="AL10" s="815">
        <f>IFERROR(IF(AND(AF9="Probabilidad",AF10="Probabilidad"),(AL9-(+AL9*AK10)),IF(AF10="Probabilidad",(S9-(+S9*AK10)),IF(AF10="Impacto",AL9,""))),"")</f>
        <v>0.24</v>
      </c>
      <c r="AM10" s="815">
        <f>IFERROR(IF(AND(AF9="Impacto",AF10="Impacto"),(AM9-(+AM9*AK10)),IF(AF10="Impacto",(Y9-(+Y9*AK10)),IF(AF10="Probabilidad",AM9,""))),"")</f>
        <v>0.15000000000000002</v>
      </c>
      <c r="AN10" s="751" t="s">
        <v>223</v>
      </c>
      <c r="AO10" s="751" t="s">
        <v>291</v>
      </c>
      <c r="AP10" s="751" t="s">
        <v>241</v>
      </c>
      <c r="AQ10" s="751" t="s">
        <v>226</v>
      </c>
      <c r="AR10" s="1031"/>
      <c r="AS10" s="1631"/>
      <c r="AT10" s="1631"/>
      <c r="AU10" s="1633"/>
      <c r="AV10" s="1631"/>
      <c r="AW10" s="1631"/>
      <c r="AX10" s="1633"/>
      <c r="AY10" s="1633"/>
      <c r="AZ10" s="1633"/>
      <c r="BA10" s="1641"/>
      <c r="BB10" s="788"/>
      <c r="BC10" s="788"/>
      <c r="BD10" s="781" t="str">
        <f t="shared" ref="BD10:BD44" si="6">IF(SUM(BE10:BH10)=0,"",SUM(BE10:BH10))</f>
        <v/>
      </c>
      <c r="BE10" s="755"/>
      <c r="BF10" s="755"/>
      <c r="BG10" s="755"/>
      <c r="BH10" s="755"/>
      <c r="BI10" s="789"/>
      <c r="BJ10" s="789"/>
      <c r="BK10" s="789"/>
      <c r="BL10" s="789"/>
      <c r="BM10" s="791"/>
      <c r="BN10" s="791"/>
      <c r="BO10" s="791"/>
      <c r="BP10" s="791"/>
      <c r="BQ10" s="792" t="str">
        <f t="shared" si="4"/>
        <v/>
      </c>
      <c r="BR10" s="796" t="str">
        <f t="shared" si="5"/>
        <v/>
      </c>
      <c r="BS10" s="884"/>
      <c r="BT10" s="884"/>
      <c r="BU10" s="998"/>
      <c r="BV10" s="1001"/>
      <c r="BW10" s="1064"/>
      <c r="BX10" s="1067"/>
      <c r="BY10" s="1067"/>
      <c r="BZ10" s="1067"/>
    </row>
    <row r="11" spans="1:80" s="11" customFormat="1" ht="16" x14ac:dyDescent="0.2">
      <c r="A11" s="1702"/>
      <c r="B11" s="1703"/>
      <c r="C11" s="1704"/>
      <c r="D11" s="1705"/>
      <c r="E11" s="1025"/>
      <c r="F11" s="1619"/>
      <c r="G11" s="1064"/>
      <c r="H11" s="1031"/>
      <c r="I11" s="1641"/>
      <c r="J11" s="1631"/>
      <c r="K11" s="1037"/>
      <c r="L11" s="1001"/>
      <c r="M11" s="1070"/>
      <c r="N11" s="1001"/>
      <c r="O11" s="1001"/>
      <c r="P11" s="1064"/>
      <c r="Q11" s="1714"/>
      <c r="R11" s="1641"/>
      <c r="S11" s="1710"/>
      <c r="T11" s="1641"/>
      <c r="U11" s="1710"/>
      <c r="V11" s="1641"/>
      <c r="W11" s="1710"/>
      <c r="X11" s="1665"/>
      <c r="Y11" s="1710"/>
      <c r="Z11" s="1710"/>
      <c r="AA11" s="1042"/>
      <c r="AB11" s="812">
        <v>3</v>
      </c>
      <c r="AC11" s="788"/>
      <c r="AD11" s="761"/>
      <c r="AE11" s="761"/>
      <c r="AF11" s="813" t="str">
        <f t="shared" si="0"/>
        <v/>
      </c>
      <c r="AG11" s="780"/>
      <c r="AH11" s="790" t="str">
        <f t="shared" si="1"/>
        <v/>
      </c>
      <c r="AI11" s="780"/>
      <c r="AJ11" s="790" t="str">
        <f t="shared" si="2"/>
        <v/>
      </c>
      <c r="AK11" s="814" t="str">
        <f t="shared" si="3"/>
        <v/>
      </c>
      <c r="AL11" s="815" t="str">
        <f>IFERROR(IF(AND(AF10="Probabilidad",AF11="Probabilidad"),(AL10-(+AL10*AK11)),IF(AND(AF10="Impacto",AF11="Probabilidad"),(AL9-(+AL9*AK11)),IF(AF11="Impacto",AL10,""))),"")</f>
        <v/>
      </c>
      <c r="AM11" s="815" t="str">
        <f>IFERROR(IF(AND(AF10="Impacto",AF11="Impacto"),(AM10-(+AM10*AK11)),IF(AND(AF10="Probabilidad",AF11="Impacto"),(AM9-(+AM9*AK11)),IF(AF11="Probabilidad",AM10,""))),"")</f>
        <v/>
      </c>
      <c r="AN11" s="751"/>
      <c r="AO11" s="751"/>
      <c r="AP11" s="751"/>
      <c r="AQ11" s="751"/>
      <c r="AR11" s="1031"/>
      <c r="AS11" s="1631"/>
      <c r="AT11" s="1631"/>
      <c r="AU11" s="1633"/>
      <c r="AV11" s="1631"/>
      <c r="AW11" s="1631"/>
      <c r="AX11" s="1633"/>
      <c r="AY11" s="1633"/>
      <c r="AZ11" s="1633"/>
      <c r="BA11" s="1641"/>
      <c r="BB11" s="788"/>
      <c r="BC11" s="788"/>
      <c r="BD11" s="781" t="str">
        <f t="shared" si="6"/>
        <v/>
      </c>
      <c r="BE11" s="755"/>
      <c r="BF11" s="755"/>
      <c r="BG11" s="755"/>
      <c r="BH11" s="755"/>
      <c r="BI11" s="789"/>
      <c r="BJ11" s="789"/>
      <c r="BK11" s="789"/>
      <c r="BL11" s="789"/>
      <c r="BM11" s="791"/>
      <c r="BN11" s="791"/>
      <c r="BO11" s="791"/>
      <c r="BP11" s="791"/>
      <c r="BQ11" s="792" t="str">
        <f t="shared" si="4"/>
        <v/>
      </c>
      <c r="BR11" s="796" t="str">
        <f t="shared" si="5"/>
        <v/>
      </c>
      <c r="BS11" s="884"/>
      <c r="BT11" s="884"/>
      <c r="BU11" s="998"/>
      <c r="BV11" s="1001"/>
      <c r="BW11" s="1064"/>
      <c r="BX11" s="1067"/>
      <c r="BY11" s="1067"/>
      <c r="BZ11" s="1067"/>
    </row>
    <row r="12" spans="1:80" s="11" customFormat="1" ht="16" x14ac:dyDescent="0.2">
      <c r="A12" s="1702"/>
      <c r="B12" s="1703"/>
      <c r="C12" s="1704"/>
      <c r="D12" s="1705"/>
      <c r="E12" s="1025"/>
      <c r="F12" s="1619"/>
      <c r="G12" s="1064"/>
      <c r="H12" s="1031"/>
      <c r="I12" s="1641"/>
      <c r="J12" s="1631"/>
      <c r="K12" s="1037"/>
      <c r="L12" s="1001"/>
      <c r="M12" s="1070"/>
      <c r="N12" s="1001"/>
      <c r="O12" s="1001"/>
      <c r="P12" s="1064"/>
      <c r="Q12" s="1714"/>
      <c r="R12" s="1641"/>
      <c r="S12" s="1710"/>
      <c r="T12" s="1641"/>
      <c r="U12" s="1710"/>
      <c r="V12" s="1641"/>
      <c r="W12" s="1710"/>
      <c r="X12" s="1665"/>
      <c r="Y12" s="1710"/>
      <c r="Z12" s="1710"/>
      <c r="AA12" s="1042"/>
      <c r="AB12" s="812">
        <v>4</v>
      </c>
      <c r="AC12" s="789"/>
      <c r="AD12" s="774"/>
      <c r="AE12" s="774"/>
      <c r="AF12" s="813" t="str">
        <f t="shared" si="0"/>
        <v/>
      </c>
      <c r="AG12" s="780"/>
      <c r="AH12" s="790" t="str">
        <f t="shared" si="1"/>
        <v/>
      </c>
      <c r="AI12" s="780"/>
      <c r="AJ12" s="790" t="str">
        <f t="shared" si="2"/>
        <v/>
      </c>
      <c r="AK12" s="814" t="str">
        <f t="shared" si="3"/>
        <v/>
      </c>
      <c r="AL12" s="815" t="str">
        <f>IFERROR(IF(AND(AF11="Probabilidad",AF12="Probabilidad"),(AL11-(+AL11*AK12)),IF(AND(AF11="Impacto",AF12="Probabilidad"),(AL10-(+AL10*AK12)),IF(AF12="Impacto",AL11,""))),"")</f>
        <v/>
      </c>
      <c r="AM12" s="815" t="str">
        <f>IFERROR(IF(AND(AF11="Impacto",AF12="Impacto"),(AM11-(+AM11*AK12)),IF(AND(AF11="Probabilidad",AF12="Impacto"),(AM10-(+AM10*AK12)),IF(AF12="Probabilidad",AM11,""))),"")</f>
        <v/>
      </c>
      <c r="AN12" s="751"/>
      <c r="AO12" s="751"/>
      <c r="AP12" s="751"/>
      <c r="AQ12" s="751"/>
      <c r="AR12" s="1031"/>
      <c r="AS12" s="1631"/>
      <c r="AT12" s="1631"/>
      <c r="AU12" s="1633"/>
      <c r="AV12" s="1631"/>
      <c r="AW12" s="1631"/>
      <c r="AX12" s="1633"/>
      <c r="AY12" s="1633"/>
      <c r="AZ12" s="1633"/>
      <c r="BA12" s="1641"/>
      <c r="BB12" s="788"/>
      <c r="BC12" s="788"/>
      <c r="BD12" s="781" t="str">
        <f t="shared" si="6"/>
        <v/>
      </c>
      <c r="BE12" s="755"/>
      <c r="BF12" s="755"/>
      <c r="BG12" s="755"/>
      <c r="BH12" s="755"/>
      <c r="BI12" s="789"/>
      <c r="BJ12" s="789"/>
      <c r="BK12" s="789"/>
      <c r="BL12" s="789"/>
      <c r="BM12" s="791"/>
      <c r="BN12" s="791"/>
      <c r="BO12" s="791"/>
      <c r="BP12" s="791"/>
      <c r="BQ12" s="792" t="str">
        <f t="shared" si="4"/>
        <v/>
      </c>
      <c r="BR12" s="796" t="str">
        <f t="shared" si="5"/>
        <v/>
      </c>
      <c r="BS12" s="884"/>
      <c r="BT12" s="884"/>
      <c r="BU12" s="998"/>
      <c r="BV12" s="1001"/>
      <c r="BW12" s="1064"/>
      <c r="BX12" s="1067"/>
      <c r="BY12" s="1067"/>
      <c r="BZ12" s="1067"/>
    </row>
    <row r="13" spans="1:80" s="11" customFormat="1" ht="16" x14ac:dyDescent="0.2">
      <c r="A13" s="1702"/>
      <c r="B13" s="1703"/>
      <c r="C13" s="1704"/>
      <c r="D13" s="1705"/>
      <c r="E13" s="1025"/>
      <c r="F13" s="1619"/>
      <c r="G13" s="1064"/>
      <c r="H13" s="1031"/>
      <c r="I13" s="1641"/>
      <c r="J13" s="1631"/>
      <c r="K13" s="1037"/>
      <c r="L13" s="1001"/>
      <c r="M13" s="1070"/>
      <c r="N13" s="1001"/>
      <c r="O13" s="1001"/>
      <c r="P13" s="1064"/>
      <c r="Q13" s="1714"/>
      <c r="R13" s="1641"/>
      <c r="S13" s="1710"/>
      <c r="T13" s="1641"/>
      <c r="U13" s="1710"/>
      <c r="V13" s="1641"/>
      <c r="W13" s="1710"/>
      <c r="X13" s="1665"/>
      <c r="Y13" s="1710"/>
      <c r="Z13" s="1710"/>
      <c r="AA13" s="1042"/>
      <c r="AB13" s="812">
        <v>5</v>
      </c>
      <c r="AC13" s="885"/>
      <c r="AD13" s="886"/>
      <c r="AE13" s="774"/>
      <c r="AF13" s="813" t="str">
        <f t="shared" si="0"/>
        <v/>
      </c>
      <c r="AG13" s="780"/>
      <c r="AH13" s="790" t="str">
        <f t="shared" si="1"/>
        <v/>
      </c>
      <c r="AI13" s="780"/>
      <c r="AJ13" s="790" t="str">
        <f t="shared" si="2"/>
        <v/>
      </c>
      <c r="AK13" s="814" t="str">
        <f t="shared" si="3"/>
        <v/>
      </c>
      <c r="AL13" s="815" t="str">
        <f>IFERROR(IF(AND(AF12="Probabilidad",AF13="Probabilidad"),(AL12-(+AL12*AK13)),IF(AND(AF12="Impacto",AF13="Probabilidad"),(AL11-(+AL11*AK13)),IF(AF13="Impacto",AL12,""))),"")</f>
        <v/>
      </c>
      <c r="AM13" s="815" t="str">
        <f>IFERROR(IF(AND(AF12="Impacto",AF13="Impacto"),(AM12-(+AM12*AK13)),IF(AND(AF12="Probabilidad",AF13="Impacto"),(AM11-(+AM11*AK13)),IF(AF13="Probabilidad",AM12,""))),"")</f>
        <v/>
      </c>
      <c r="AN13" s="751"/>
      <c r="AO13" s="751"/>
      <c r="AP13" s="751"/>
      <c r="AQ13" s="751"/>
      <c r="AR13" s="1031"/>
      <c r="AS13" s="1631"/>
      <c r="AT13" s="1631"/>
      <c r="AU13" s="1633"/>
      <c r="AV13" s="1631"/>
      <c r="AW13" s="1631"/>
      <c r="AX13" s="1633"/>
      <c r="AY13" s="1633"/>
      <c r="AZ13" s="1633"/>
      <c r="BA13" s="1641"/>
      <c r="BB13" s="788"/>
      <c r="BC13" s="788"/>
      <c r="BD13" s="781" t="str">
        <f t="shared" si="6"/>
        <v/>
      </c>
      <c r="BE13" s="755"/>
      <c r="BF13" s="755"/>
      <c r="BG13" s="755"/>
      <c r="BH13" s="755"/>
      <c r="BI13" s="789"/>
      <c r="BJ13" s="789"/>
      <c r="BK13" s="789"/>
      <c r="BL13" s="789"/>
      <c r="BM13" s="791"/>
      <c r="BN13" s="791"/>
      <c r="BO13" s="791"/>
      <c r="BP13" s="791"/>
      <c r="BQ13" s="792" t="str">
        <f t="shared" si="4"/>
        <v/>
      </c>
      <c r="BR13" s="796" t="str">
        <f t="shared" si="5"/>
        <v/>
      </c>
      <c r="BS13" s="884"/>
      <c r="BT13" s="884"/>
      <c r="BU13" s="998"/>
      <c r="BV13" s="1001"/>
      <c r="BW13" s="1064"/>
      <c r="BX13" s="1067"/>
      <c r="BY13" s="1067"/>
      <c r="BZ13" s="1067"/>
    </row>
    <row r="14" spans="1:80" s="11" customFormat="1" ht="17" thickBot="1" x14ac:dyDescent="0.25">
      <c r="A14" s="1702"/>
      <c r="B14" s="1703"/>
      <c r="C14" s="1704"/>
      <c r="D14" s="1706"/>
      <c r="E14" s="1026"/>
      <c r="F14" s="1620"/>
      <c r="G14" s="1065"/>
      <c r="H14" s="1032"/>
      <c r="I14" s="1642"/>
      <c r="J14" s="1632"/>
      <c r="K14" s="1038"/>
      <c r="L14" s="1002"/>
      <c r="M14" s="1071"/>
      <c r="N14" s="1002"/>
      <c r="O14" s="1002"/>
      <c r="P14" s="1065"/>
      <c r="Q14" s="1715"/>
      <c r="R14" s="1642"/>
      <c r="S14" s="1711"/>
      <c r="T14" s="1642"/>
      <c r="U14" s="1711"/>
      <c r="V14" s="1642"/>
      <c r="W14" s="1711"/>
      <c r="X14" s="1666"/>
      <c r="Y14" s="1711"/>
      <c r="Z14" s="1711"/>
      <c r="AA14" s="1043"/>
      <c r="AB14" s="773">
        <v>6</v>
      </c>
      <c r="AC14" s="770"/>
      <c r="AD14" s="757"/>
      <c r="AE14" s="757"/>
      <c r="AF14" s="819" t="str">
        <f t="shared" si="0"/>
        <v/>
      </c>
      <c r="AG14" s="888"/>
      <c r="AH14" s="887" t="str">
        <f t="shared" si="1"/>
        <v/>
      </c>
      <c r="AI14" s="888"/>
      <c r="AJ14" s="887" t="str">
        <f t="shared" si="2"/>
        <v/>
      </c>
      <c r="AK14" s="889" t="str">
        <f t="shared" si="3"/>
        <v/>
      </c>
      <c r="AL14" s="815" t="str">
        <f>IFERROR(IF(AND(AF13="Probabilidad",AF14="Probabilidad"),(AL13-(+AL13*AK14)),IF(AND(AF13="Impacto",AF14="Probabilidad"),(AL12-(+AL12*AK14)),IF(AF14="Impacto",AL13,""))),"")</f>
        <v/>
      </c>
      <c r="AM14" s="815" t="str">
        <f>IFERROR(IF(AND(AF13="Impacto",AF14="Impacto"),(AM13-(+AM13*AK14)),IF(AND(AF13="Probabilidad",AF14="Impacto"),(AM12-(+AM12*AK14)),IF(AF14="Probabilidad",AM13,""))),"")</f>
        <v/>
      </c>
      <c r="AN14" s="126"/>
      <c r="AO14" s="51"/>
      <c r="AP14" s="51"/>
      <c r="AQ14" s="51"/>
      <c r="AR14" s="1032"/>
      <c r="AS14" s="1632"/>
      <c r="AT14" s="1632"/>
      <c r="AU14" s="1634"/>
      <c r="AV14" s="1632"/>
      <c r="AW14" s="1632"/>
      <c r="AX14" s="1634"/>
      <c r="AY14" s="1634"/>
      <c r="AZ14" s="1634"/>
      <c r="BA14" s="1642"/>
      <c r="BB14" s="873"/>
      <c r="BC14" s="873"/>
      <c r="BD14" s="767" t="str">
        <f t="shared" si="6"/>
        <v/>
      </c>
      <c r="BE14" s="826"/>
      <c r="BF14" s="826"/>
      <c r="BG14" s="826"/>
      <c r="BH14" s="826"/>
      <c r="BI14" s="770"/>
      <c r="BJ14" s="770"/>
      <c r="BK14" s="770"/>
      <c r="BL14" s="770"/>
      <c r="BM14" s="749"/>
      <c r="BN14" s="749"/>
      <c r="BO14" s="749"/>
      <c r="BP14" s="749"/>
      <c r="BQ14" s="766" t="str">
        <f t="shared" si="4"/>
        <v/>
      </c>
      <c r="BR14" s="890" t="str">
        <f t="shared" si="5"/>
        <v/>
      </c>
      <c r="BS14" s="891"/>
      <c r="BT14" s="891"/>
      <c r="BU14" s="999"/>
      <c r="BV14" s="1002"/>
      <c r="BW14" s="1065"/>
      <c r="BX14" s="1068"/>
      <c r="BY14" s="1068"/>
      <c r="BZ14" s="1068"/>
    </row>
    <row r="15" spans="1:80" s="11" customFormat="1" ht="145" x14ac:dyDescent="0.2">
      <c r="A15" s="1702"/>
      <c r="B15" s="1703"/>
      <c r="C15" s="1704"/>
      <c r="D15" s="1021" t="s">
        <v>1387</v>
      </c>
      <c r="E15" s="1024" t="s">
        <v>1222</v>
      </c>
      <c r="F15" s="1027">
        <v>2</v>
      </c>
      <c r="G15" s="1000" t="s">
        <v>1388</v>
      </c>
      <c r="H15" s="1030" t="s">
        <v>1247</v>
      </c>
      <c r="I15" s="994" t="s">
        <v>1215</v>
      </c>
      <c r="J15" s="1697" t="str">
        <f>IF(D15="","",IF(D15="RG",[1]Árbol!A26,IF(D15="RIC",[1]Árbol!A26,IF(D15="RLAFT",[1]Árbol!A26,IF(D15="RF",[1]Árbol!A26,IF(I15="","",(CONCATENATE(I15," ",$M$3," ",G15," ",$M$4," ",O15," ",$M$5," ",N15))))))))</f>
        <v>Pérdida de Disponibilidad de 1. OneDrive de GGC
2. OneDrive de Dirección  a. Borrado de Información  a. Desconocimiento de las políticas de seguridad de la información
b. Ausencia de controles de respaldo de información
c. Falta de monitoreo de las plataformas (OneDrive - SharePoint)</v>
      </c>
      <c r="K15" s="1036" t="s">
        <v>313</v>
      </c>
      <c r="L15" s="1000" t="s">
        <v>562</v>
      </c>
      <c r="M15" s="1069" t="s">
        <v>1389</v>
      </c>
      <c r="N15" s="1000" t="s">
        <v>1400</v>
      </c>
      <c r="O15" s="1000" t="s">
        <v>1401</v>
      </c>
      <c r="P15" s="1000" t="s">
        <v>1392</v>
      </c>
      <c r="Q15" s="1204" t="s">
        <v>1392</v>
      </c>
      <c r="R15" s="994" t="s">
        <v>250</v>
      </c>
      <c r="S15" s="1709">
        <f>IF(R15="Muy Alta",100%,IF(R15="Alta",80%,IF(R15="Media",60%,IF(R15="Baja",40%,IF(R15="Muy Baja",20%,"")))))</f>
        <v>0.4</v>
      </c>
      <c r="T15" s="994"/>
      <c r="U15" s="1709" t="str">
        <f>IF(T15="Catastrófico",100%,IF(T15="Mayor",80%,IF(T15="Moderado",60%,IF(T15="Menor",40%,IF(T15="Leve",20%,"")))))</f>
        <v/>
      </c>
      <c r="V15" s="994" t="s">
        <v>251</v>
      </c>
      <c r="W15" s="1709">
        <f>IF(V15="Catastrófico",100%,IF(V15="Mayor",80%,IF(V15="Moderado",60%,IF(V15="Menor",40%,IF(V15="Leve",20%,"")))))</f>
        <v>0.4</v>
      </c>
      <c r="X15" s="1059" t="str">
        <f>IF(Y15=100%,"Catastrófico",IF(Y15=80%,"Mayor",IF(Y15=60%,"Moderado",IF(Y15=40%,"Menor",IF(Y15=20%,"Leve","")))))</f>
        <v>Menor</v>
      </c>
      <c r="Y15" s="1709">
        <f>IF(AND(U15="",W15=""),"",MAX(U15,W15))</f>
        <v>0.4</v>
      </c>
      <c r="Z15" s="1709" t="str">
        <f>CONCATENATE(R15,X15)</f>
        <v>BajaMenor</v>
      </c>
      <c r="AA15" s="1047" t="str">
        <f>IF(Z15="Muy AltaLeve","Alto",IF(Z15="Muy AltaMenor","Alto",IF(Z15="Muy AltaModerado","Alto",IF(Z15="Muy AltaMayor","Alto",IF(Z15="Muy AltaCatastrófico","Extremo",IF(Z15="AltaLeve","Moderado",IF(Z15="AltaMenor","Moderado",IF(Z15="AltaModerado","Alto",IF(Z15="AltaMayor","Alto",IF(Z15="AltaCatastrófico","Extremo",IF(Z15="MediaLeve","Moderado",IF(Z15="MediaMenor","Moderado",IF(Z15="MediaModerado","Moderado",IF(Z15="MediaMayor","Alto",IF(Z15="MediaCatastrófico","Extremo",IF(Z15="BajaLeve","Bajo",IF(Z15="BajaMenor","Moderado",IF(Z15="BajaModerado","Moderado",IF(Z15="BajaMayor","Alto",IF(Z15="BajaCatastrófico","Extremo",IF(Z15="Muy BajaLeve","Bajo",IF(Z15="Muy BajaMenor","Bajo",IF(Z15="Muy BajaModerado","Moderado",IF(Z15="Muy BajaMayor","Alto",IF(Z15="Muy BajaCatastrófico","Extremo","")))))))))))))))))))))))))</f>
        <v>Moderado</v>
      </c>
      <c r="AB15" s="97">
        <v>1</v>
      </c>
      <c r="AC15" s="308" t="s">
        <v>1402</v>
      </c>
      <c r="AD15" s="12" t="s">
        <v>1394</v>
      </c>
      <c r="AE15" s="12" t="s">
        <v>1403</v>
      </c>
      <c r="AF15" s="99" t="str">
        <f t="shared" si="0"/>
        <v>Probabilidad</v>
      </c>
      <c r="AG15" s="10" t="s">
        <v>221</v>
      </c>
      <c r="AH15" s="787">
        <f t="shared" si="1"/>
        <v>0.25</v>
      </c>
      <c r="AI15" s="10" t="s">
        <v>734</v>
      </c>
      <c r="AJ15" s="787">
        <f t="shared" si="2"/>
        <v>0.25</v>
      </c>
      <c r="AK15" s="101">
        <f t="shared" si="3"/>
        <v>0.5</v>
      </c>
      <c r="AL15" s="100">
        <f>IFERROR(IF(AF15="Probabilidad",(S15-(+S15*AK15)),IF(AF15="Impacto",S15,"")),"")</f>
        <v>0.2</v>
      </c>
      <c r="AM15" s="100">
        <f>IFERROR(IF(AF15="Impacto",(Y15-(+Y15*AK15)),IF(AF15="Probabilidad",Y15,"")),"")</f>
        <v>0.4</v>
      </c>
      <c r="AN15" s="50" t="s">
        <v>223</v>
      </c>
      <c r="AO15" s="50" t="s">
        <v>443</v>
      </c>
      <c r="AP15" s="50" t="s">
        <v>241</v>
      </c>
      <c r="AQ15" s="50" t="s">
        <v>242</v>
      </c>
      <c r="AR15" s="1624" t="s">
        <v>1404</v>
      </c>
      <c r="AS15" s="1050">
        <f>S15</f>
        <v>0.4</v>
      </c>
      <c r="AT15" s="1050">
        <f>IF(AL15="","",MIN(AL15:AL20))</f>
        <v>8.3999999999999991E-2</v>
      </c>
      <c r="AU15" s="1047" t="str">
        <f>IFERROR(IF(AT15="","",IF(AT15&lt;=0.2,"Muy Baja",IF(AT15&lt;=0.4,"Baja",IF(AT15&lt;=0.6,"Media",IF(AT15&lt;=0.8,"Alta","Muy Alta"))))),"")</f>
        <v>Muy Baja</v>
      </c>
      <c r="AV15" s="1050">
        <f>Y15</f>
        <v>0.4</v>
      </c>
      <c r="AW15" s="1050">
        <f>IF(AM15="","",MIN(AM15:AM20))</f>
        <v>0.30000000000000004</v>
      </c>
      <c r="AX15" s="1047" t="str">
        <f>IFERROR(IF(AW15="","",IF(AW15&lt;=0.2,"Leve",IF(AW15&lt;=0.4,"Menor",IF(AW15&lt;=0.6,"Moderado",IF(AW15&lt;=0.8,"Mayor","Catastrófico"))))),"")</f>
        <v>Menor</v>
      </c>
      <c r="AY15" s="1047" t="str">
        <f>AA15</f>
        <v>Moderado</v>
      </c>
      <c r="AZ15" s="1047" t="str">
        <f>IFERROR(IF(OR(AND(AU15="Muy Baja",AX15="Leve"),AND(AU15="Muy Baja",AX15="Menor"),AND(AU15="Baja",AX15="Leve")),"Bajo",IF(OR(AND(AU15="Muy baja",AX15="Moderado"),AND(AU15="Baja",AX15="Menor"),AND(AU15="Baja",AX15="Moderado"),AND(AU15="Media",AX15="Leve"),AND(AU15="Media",AX15="Menor"),AND(AU15="Media",AX15="Moderado"),AND(AU15="Alta",AX15="Leve"),AND(AU15="Alta",AX15="Menor")),"Moderado",IF(OR(AND(AU15="Muy Baja",AX15="Mayor"),AND(AU15="Baja",AX15="Mayor"),AND(AU15="Media",AX15="Mayor"),AND(AU15="Alta",AX15="Moderado"),AND(AU15="Alta",AX15="Mayor"),AND(AU15="Muy Alta",AX15="Leve"),AND(AU15="Muy Alta",AX15="Menor"),AND(AU15="Muy Alta",AX15="Moderado"),AND(AU15="Muy Alta",AX15="Mayor")),"Alto",IF(OR(AND(AU15="Muy Baja",AX15="Catastrófico"),AND(AU15="Baja",AX15="Catastrófico"),AND(AU15="Media",AX15="Catastrófico"),AND(AU15="Alta",AX15="Catastrófico"),AND(AU15="Muy Alta",AX15="Catastrófico")),"Extremo","")))),"")</f>
        <v>Bajo</v>
      </c>
      <c r="BA15" s="994" t="s">
        <v>255</v>
      </c>
      <c r="BB15" s="46"/>
      <c r="BC15" s="46"/>
      <c r="BD15" s="103" t="str">
        <f t="shared" si="6"/>
        <v/>
      </c>
      <c r="BE15" s="9"/>
      <c r="BF15" s="9"/>
      <c r="BG15" s="9"/>
      <c r="BH15" s="9"/>
      <c r="BI15" s="46"/>
      <c r="BJ15" s="46"/>
      <c r="BK15" s="46"/>
      <c r="BL15" s="46"/>
      <c r="BM15" s="48"/>
      <c r="BN15" s="48"/>
      <c r="BO15" s="48"/>
      <c r="BP15" s="48"/>
      <c r="BQ15" s="104" t="str">
        <f t="shared" si="4"/>
        <v/>
      </c>
      <c r="BR15" s="797" t="str">
        <f t="shared" si="5"/>
        <v/>
      </c>
      <c r="BS15" s="883"/>
      <c r="BT15" s="883"/>
      <c r="BU15" s="997" t="s">
        <v>1392</v>
      </c>
      <c r="BV15" s="1000" t="s">
        <v>3163</v>
      </c>
      <c r="BW15" s="1063" t="s">
        <v>1631</v>
      </c>
      <c r="BX15" s="1066" t="s">
        <v>1631</v>
      </c>
      <c r="BY15" s="1003" t="s">
        <v>3164</v>
      </c>
      <c r="BZ15" s="1003"/>
    </row>
    <row r="16" spans="1:80" s="11" customFormat="1" ht="167" x14ac:dyDescent="0.2">
      <c r="A16" s="1702"/>
      <c r="B16" s="1703"/>
      <c r="C16" s="1704"/>
      <c r="D16" s="1705"/>
      <c r="E16" s="1025"/>
      <c r="F16" s="1619"/>
      <c r="G16" s="1001"/>
      <c r="H16" s="1031"/>
      <c r="I16" s="1641"/>
      <c r="J16" s="1631"/>
      <c r="K16" s="1037"/>
      <c r="L16" s="1001"/>
      <c r="M16" s="1070"/>
      <c r="N16" s="1001"/>
      <c r="O16" s="1001"/>
      <c r="P16" s="1001"/>
      <c r="Q16" s="1712"/>
      <c r="R16" s="1641"/>
      <c r="S16" s="1710"/>
      <c r="T16" s="1641"/>
      <c r="U16" s="1710"/>
      <c r="V16" s="1641"/>
      <c r="W16" s="1710"/>
      <c r="X16" s="1665"/>
      <c r="Y16" s="1710"/>
      <c r="Z16" s="1710"/>
      <c r="AA16" s="1633"/>
      <c r="AB16" s="812">
        <v>2</v>
      </c>
      <c r="AC16" s="789" t="s">
        <v>1405</v>
      </c>
      <c r="AD16" s="774" t="s">
        <v>1394</v>
      </c>
      <c r="AE16" s="774" t="s">
        <v>1403</v>
      </c>
      <c r="AF16" s="816" t="str">
        <f>IF(OR(AG16="Preventivo",AG16="Detectivo"),"Probabilidad",IF(AG16="Correctivo","Impacto",""))</f>
        <v>Impacto</v>
      </c>
      <c r="AG16" s="751" t="s">
        <v>264</v>
      </c>
      <c r="AH16" s="790">
        <f t="shared" si="1"/>
        <v>0.1</v>
      </c>
      <c r="AI16" s="751" t="s">
        <v>222</v>
      </c>
      <c r="AJ16" s="790">
        <f t="shared" si="2"/>
        <v>0.15</v>
      </c>
      <c r="AK16" s="814">
        <f t="shared" si="3"/>
        <v>0.25</v>
      </c>
      <c r="AL16" s="817">
        <f>IFERROR(IF(AND(AF15="Probabilidad",AF16="Probabilidad"),(AL15-(+AL15*AK16)),IF(AF16="Probabilidad",(S15-(+S15*AK16)),IF(AF16="Impacto",AL15,""))),"")</f>
        <v>0.2</v>
      </c>
      <c r="AM16" s="817">
        <f>IFERROR(IF(AND(AF15="Impacto",AF16="Impacto"),(AM15-(+AM15*AK16)),IF(AF16="Impacto",(Y15-(+Y15*AK16)),IF(AF16="Probabilidad",AM15,""))),"")</f>
        <v>0.30000000000000004</v>
      </c>
      <c r="AN16" s="751" t="s">
        <v>223</v>
      </c>
      <c r="AO16" s="751" t="s">
        <v>291</v>
      </c>
      <c r="AP16" s="751" t="s">
        <v>241</v>
      </c>
      <c r="AQ16" s="751" t="s">
        <v>242</v>
      </c>
      <c r="AR16" s="1031"/>
      <c r="AS16" s="1631"/>
      <c r="AT16" s="1631"/>
      <c r="AU16" s="1633"/>
      <c r="AV16" s="1631"/>
      <c r="AW16" s="1631"/>
      <c r="AX16" s="1633"/>
      <c r="AY16" s="1633"/>
      <c r="AZ16" s="1633"/>
      <c r="BA16" s="1641"/>
      <c r="BB16" s="789"/>
      <c r="BC16" s="789"/>
      <c r="BD16" s="822" t="str">
        <f t="shared" si="6"/>
        <v/>
      </c>
      <c r="BE16" s="774"/>
      <c r="BF16" s="774"/>
      <c r="BG16" s="774"/>
      <c r="BH16" s="774"/>
      <c r="BI16" s="789"/>
      <c r="BJ16" s="789"/>
      <c r="BK16" s="789"/>
      <c r="BL16" s="789"/>
      <c r="BM16" s="791"/>
      <c r="BN16" s="791"/>
      <c r="BO16" s="791"/>
      <c r="BP16" s="791"/>
      <c r="BQ16" s="792" t="str">
        <f t="shared" si="4"/>
        <v/>
      </c>
      <c r="BR16" s="796" t="str">
        <f t="shared" si="5"/>
        <v/>
      </c>
      <c r="BS16" s="884"/>
      <c r="BT16" s="884"/>
      <c r="BU16" s="998"/>
      <c r="BV16" s="1001"/>
      <c r="BW16" s="1064"/>
      <c r="BX16" s="1067"/>
      <c r="BY16" s="1004"/>
      <c r="BZ16" s="1004"/>
    </row>
    <row r="17" spans="1:78" s="11" customFormat="1" ht="145.5" customHeight="1" x14ac:dyDescent="0.2">
      <c r="A17" s="1702"/>
      <c r="B17" s="1703"/>
      <c r="C17" s="1704"/>
      <c r="D17" s="1705"/>
      <c r="E17" s="1025"/>
      <c r="F17" s="1619"/>
      <c r="G17" s="1001"/>
      <c r="H17" s="1031"/>
      <c r="I17" s="1641"/>
      <c r="J17" s="1631"/>
      <c r="K17" s="1037"/>
      <c r="L17" s="1001"/>
      <c r="M17" s="1070"/>
      <c r="N17" s="1001"/>
      <c r="O17" s="1001"/>
      <c r="P17" s="1001"/>
      <c r="Q17" s="1712"/>
      <c r="R17" s="1641"/>
      <c r="S17" s="1710"/>
      <c r="T17" s="1641"/>
      <c r="U17" s="1710"/>
      <c r="V17" s="1641"/>
      <c r="W17" s="1710"/>
      <c r="X17" s="1665"/>
      <c r="Y17" s="1710"/>
      <c r="Z17" s="1710"/>
      <c r="AA17" s="1633"/>
      <c r="AB17" s="812">
        <v>3</v>
      </c>
      <c r="AC17" s="892" t="s">
        <v>1406</v>
      </c>
      <c r="AD17" s="774" t="s">
        <v>1407</v>
      </c>
      <c r="AE17" s="893" t="s">
        <v>1408</v>
      </c>
      <c r="AF17" s="813" t="str">
        <f>IF(OR(AG17="Preventivo",AG17="Detectivo"),"Probabilidad",IF(AG17="Correctivo","Impacto",""))</f>
        <v>Probabilidad</v>
      </c>
      <c r="AG17" s="780" t="s">
        <v>221</v>
      </c>
      <c r="AH17" s="790">
        <f t="shared" si="1"/>
        <v>0.25</v>
      </c>
      <c r="AI17" s="780" t="s">
        <v>222</v>
      </c>
      <c r="AJ17" s="790">
        <f t="shared" si="2"/>
        <v>0.15</v>
      </c>
      <c r="AK17" s="814">
        <f t="shared" si="3"/>
        <v>0.4</v>
      </c>
      <c r="AL17" s="815">
        <f>IFERROR(IF(AND(AF16="Probabilidad",AF17="Probabilidad"),(AL16-(+AL16*AK17)),IF(AND(AF16="Impacto",AF17="Probabilidad"),(AL15-(+AL15*AK17)),IF(AF17="Impacto",AL16,""))),"")</f>
        <v>0.12</v>
      </c>
      <c r="AM17" s="815">
        <f>IFERROR(IF(AND(AF16="Impacto",AF17="Impacto"),(AM16-(+AM16*AK17)),IF(AND(AF16="Probabilidad",AF17="Impacto"),(AM15-(+AM15*AK17)),IF(AF17="Probabilidad",AM16,""))),"")</f>
        <v>0.30000000000000004</v>
      </c>
      <c r="AN17" s="751" t="s">
        <v>223</v>
      </c>
      <c r="AO17" s="751" t="s">
        <v>443</v>
      </c>
      <c r="AP17" s="751" t="s">
        <v>241</v>
      </c>
      <c r="AQ17" s="751" t="s">
        <v>226</v>
      </c>
      <c r="AR17" s="1031"/>
      <c r="AS17" s="1631"/>
      <c r="AT17" s="1631"/>
      <c r="AU17" s="1633"/>
      <c r="AV17" s="1631"/>
      <c r="AW17" s="1631"/>
      <c r="AX17" s="1633"/>
      <c r="AY17" s="1633"/>
      <c r="AZ17" s="1633"/>
      <c r="BA17" s="1641"/>
      <c r="BB17" s="789"/>
      <c r="BC17" s="789"/>
      <c r="BD17" s="822" t="str">
        <f t="shared" si="6"/>
        <v/>
      </c>
      <c r="BE17" s="774"/>
      <c r="BF17" s="774"/>
      <c r="BG17" s="774"/>
      <c r="BH17" s="774"/>
      <c r="BI17" s="789"/>
      <c r="BJ17" s="789"/>
      <c r="BK17" s="789"/>
      <c r="BL17" s="789"/>
      <c r="BM17" s="791"/>
      <c r="BN17" s="791"/>
      <c r="BO17" s="791"/>
      <c r="BP17" s="791"/>
      <c r="BQ17" s="792" t="str">
        <f t="shared" si="4"/>
        <v/>
      </c>
      <c r="BR17" s="796" t="str">
        <f t="shared" si="5"/>
        <v/>
      </c>
      <c r="BS17" s="884"/>
      <c r="BT17" s="884"/>
      <c r="BU17" s="998"/>
      <c r="BV17" s="1001"/>
      <c r="BW17" s="1064"/>
      <c r="BX17" s="1067"/>
      <c r="BY17" s="1004"/>
      <c r="BZ17" s="1004"/>
    </row>
    <row r="18" spans="1:78" s="11" customFormat="1" ht="155.25" customHeight="1" x14ac:dyDescent="0.2">
      <c r="A18" s="1702"/>
      <c r="B18" s="1703"/>
      <c r="C18" s="1704"/>
      <c r="D18" s="1705"/>
      <c r="E18" s="1025"/>
      <c r="F18" s="1619"/>
      <c r="G18" s="1001"/>
      <c r="H18" s="1031"/>
      <c r="I18" s="1641"/>
      <c r="J18" s="1631"/>
      <c r="K18" s="1037"/>
      <c r="L18" s="1001"/>
      <c r="M18" s="1070"/>
      <c r="N18" s="1001"/>
      <c r="O18" s="1001"/>
      <c r="P18" s="1001"/>
      <c r="Q18" s="1712"/>
      <c r="R18" s="1641"/>
      <c r="S18" s="1710"/>
      <c r="T18" s="1641"/>
      <c r="U18" s="1710"/>
      <c r="V18" s="1641"/>
      <c r="W18" s="1710"/>
      <c r="X18" s="1665"/>
      <c r="Y18" s="1710"/>
      <c r="Z18" s="1710"/>
      <c r="AA18" s="1633"/>
      <c r="AB18" s="812">
        <v>4</v>
      </c>
      <c r="AC18" s="892" t="s">
        <v>1409</v>
      </c>
      <c r="AD18" s="774" t="s">
        <v>1407</v>
      </c>
      <c r="AE18" s="893" t="s">
        <v>1410</v>
      </c>
      <c r="AF18" s="813" t="str">
        <f t="shared" si="0"/>
        <v>Probabilidad</v>
      </c>
      <c r="AG18" s="780" t="s">
        <v>281</v>
      </c>
      <c r="AH18" s="790">
        <f t="shared" si="1"/>
        <v>0.15</v>
      </c>
      <c r="AI18" s="780" t="s">
        <v>222</v>
      </c>
      <c r="AJ18" s="790">
        <f t="shared" si="2"/>
        <v>0.15</v>
      </c>
      <c r="AK18" s="814">
        <f t="shared" si="3"/>
        <v>0.3</v>
      </c>
      <c r="AL18" s="815">
        <f>IFERROR(IF(AND(AF17="Probabilidad",AF18="Probabilidad"),(AL17-(+AL17*AK18)),IF(AND(AF17="Impacto",AF18="Probabilidad"),(AL16-(+AL16*AK18)),IF(AF18="Impacto",AL17,""))),"")</f>
        <v>8.3999999999999991E-2</v>
      </c>
      <c r="AM18" s="815">
        <f>IFERROR(IF(AND(AF17="Impacto",AF18="Impacto"),(AM17-(+AM17*AK18)),IF(AND(AF17="Probabilidad",AF18="Impacto"),(AM16-(+AM16*AK18)),IF(AF18="Probabilidad",AM17,""))),"")</f>
        <v>0.30000000000000004</v>
      </c>
      <c r="AN18" s="751" t="s">
        <v>859</v>
      </c>
      <c r="AO18" s="751" t="s">
        <v>245</v>
      </c>
      <c r="AP18" s="751" t="s">
        <v>241</v>
      </c>
      <c r="AQ18" s="751" t="s">
        <v>226</v>
      </c>
      <c r="AR18" s="1031"/>
      <c r="AS18" s="1631"/>
      <c r="AT18" s="1631"/>
      <c r="AU18" s="1633"/>
      <c r="AV18" s="1631"/>
      <c r="AW18" s="1631"/>
      <c r="AX18" s="1633"/>
      <c r="AY18" s="1633"/>
      <c r="AZ18" s="1633"/>
      <c r="BA18" s="1641"/>
      <c r="BB18" s="789"/>
      <c r="BC18" s="789"/>
      <c r="BD18" s="822" t="str">
        <f t="shared" si="6"/>
        <v/>
      </c>
      <c r="BE18" s="774"/>
      <c r="BF18" s="774"/>
      <c r="BG18" s="774"/>
      <c r="BH18" s="774"/>
      <c r="BI18" s="789"/>
      <c r="BJ18" s="789"/>
      <c r="BK18" s="789"/>
      <c r="BL18" s="789"/>
      <c r="BM18" s="791"/>
      <c r="BN18" s="791"/>
      <c r="BO18" s="791"/>
      <c r="BP18" s="791"/>
      <c r="BQ18" s="792" t="str">
        <f t="shared" si="4"/>
        <v/>
      </c>
      <c r="BR18" s="796" t="str">
        <f t="shared" si="5"/>
        <v/>
      </c>
      <c r="BS18" s="884"/>
      <c r="BT18" s="884"/>
      <c r="BU18" s="998"/>
      <c r="BV18" s="1001"/>
      <c r="BW18" s="1064"/>
      <c r="BX18" s="1067"/>
      <c r="BY18" s="1004"/>
      <c r="BZ18" s="1004"/>
    </row>
    <row r="19" spans="1:78" s="11" customFormat="1" ht="20.25" customHeight="1" x14ac:dyDescent="0.2">
      <c r="A19" s="1702"/>
      <c r="B19" s="1703"/>
      <c r="C19" s="1704"/>
      <c r="D19" s="1705"/>
      <c r="E19" s="1025"/>
      <c r="F19" s="1619"/>
      <c r="G19" s="1001"/>
      <c r="H19" s="1031"/>
      <c r="I19" s="1641"/>
      <c r="J19" s="1631"/>
      <c r="K19" s="1037"/>
      <c r="L19" s="1001"/>
      <c r="M19" s="1070"/>
      <c r="N19" s="1001"/>
      <c r="O19" s="1001"/>
      <c r="P19" s="1001"/>
      <c r="Q19" s="1712"/>
      <c r="R19" s="1641"/>
      <c r="S19" s="1710"/>
      <c r="T19" s="1641"/>
      <c r="U19" s="1710"/>
      <c r="V19" s="1641"/>
      <c r="W19" s="1710"/>
      <c r="X19" s="1665"/>
      <c r="Y19" s="1710"/>
      <c r="Z19" s="1710"/>
      <c r="AA19" s="1633"/>
      <c r="AB19" s="812">
        <v>5</v>
      </c>
      <c r="AC19" s="894"/>
      <c r="AD19" s="895"/>
      <c r="AE19" s="774"/>
      <c r="AF19" s="813" t="str">
        <f t="shared" si="0"/>
        <v/>
      </c>
      <c r="AG19" s="780"/>
      <c r="AH19" s="790" t="str">
        <f t="shared" si="1"/>
        <v/>
      </c>
      <c r="AI19" s="780"/>
      <c r="AJ19" s="790" t="str">
        <f t="shared" si="2"/>
        <v/>
      </c>
      <c r="AK19" s="814" t="str">
        <f t="shared" si="3"/>
        <v/>
      </c>
      <c r="AL19" s="815" t="str">
        <f>IFERROR(IF(AND(AF18="Probabilidad",AF19="Probabilidad"),(AL18-(+AL18*AK19)),IF(AND(AF18="Impacto",AF19="Probabilidad"),(AL17-(+AL17*AK19)),IF(AF19="Impacto",AL18,""))),"")</f>
        <v/>
      </c>
      <c r="AM19" s="815" t="str">
        <f>IFERROR(IF(AND(AF18="Impacto",AF19="Impacto"),(AM18-(+AM18*AK19)),IF(AND(AF18="Probabilidad",AF19="Impacto"),(AM17-(+AM17*AK19)),IF(AF19="Probabilidad",AM18,""))),"")</f>
        <v/>
      </c>
      <c r="AN19" s="751"/>
      <c r="AO19" s="751"/>
      <c r="AP19" s="751"/>
      <c r="AQ19" s="751"/>
      <c r="AR19" s="1031"/>
      <c r="AS19" s="1631"/>
      <c r="AT19" s="1631"/>
      <c r="AU19" s="1633"/>
      <c r="AV19" s="1631"/>
      <c r="AW19" s="1631"/>
      <c r="AX19" s="1633"/>
      <c r="AY19" s="1633"/>
      <c r="AZ19" s="1633"/>
      <c r="BA19" s="1641"/>
      <c r="BB19" s="789"/>
      <c r="BC19" s="789"/>
      <c r="BD19" s="822" t="str">
        <f t="shared" si="6"/>
        <v/>
      </c>
      <c r="BE19" s="774"/>
      <c r="BF19" s="774"/>
      <c r="BG19" s="774"/>
      <c r="BH19" s="774"/>
      <c r="BI19" s="789"/>
      <c r="BJ19" s="789"/>
      <c r="BK19" s="789"/>
      <c r="BL19" s="789"/>
      <c r="BM19" s="791"/>
      <c r="BN19" s="791"/>
      <c r="BO19" s="791"/>
      <c r="BP19" s="791"/>
      <c r="BQ19" s="792" t="str">
        <f t="shared" si="4"/>
        <v/>
      </c>
      <c r="BR19" s="796" t="str">
        <f t="shared" si="5"/>
        <v/>
      </c>
      <c r="BS19" s="884"/>
      <c r="BT19" s="884"/>
      <c r="BU19" s="998"/>
      <c r="BV19" s="1001"/>
      <c r="BW19" s="1064"/>
      <c r="BX19" s="1067"/>
      <c r="BY19" s="1004"/>
      <c r="BZ19" s="1004"/>
    </row>
    <row r="20" spans="1:78" s="11" customFormat="1" ht="21" customHeight="1" thickBot="1" x14ac:dyDescent="0.25">
      <c r="A20" s="1702"/>
      <c r="B20" s="1703"/>
      <c r="C20" s="1704"/>
      <c r="D20" s="1706"/>
      <c r="E20" s="1026"/>
      <c r="F20" s="1620"/>
      <c r="G20" s="1002"/>
      <c r="H20" s="1032"/>
      <c r="I20" s="1642"/>
      <c r="J20" s="1632"/>
      <c r="K20" s="1038"/>
      <c r="L20" s="1002"/>
      <c r="M20" s="1071"/>
      <c r="N20" s="1002"/>
      <c r="O20" s="1002"/>
      <c r="P20" s="1002"/>
      <c r="Q20" s="1713"/>
      <c r="R20" s="1642"/>
      <c r="S20" s="1711"/>
      <c r="T20" s="1642"/>
      <c r="U20" s="1711"/>
      <c r="V20" s="1642"/>
      <c r="W20" s="1711"/>
      <c r="X20" s="1666"/>
      <c r="Y20" s="1711"/>
      <c r="Z20" s="1711"/>
      <c r="AA20" s="1634"/>
      <c r="AB20" s="773">
        <v>6</v>
      </c>
      <c r="AC20" s="770"/>
      <c r="AD20" s="757"/>
      <c r="AE20" s="757"/>
      <c r="AF20" s="896" t="str">
        <f t="shared" si="0"/>
        <v/>
      </c>
      <c r="AG20" s="888"/>
      <c r="AH20" s="887" t="str">
        <f t="shared" si="1"/>
        <v/>
      </c>
      <c r="AI20" s="888"/>
      <c r="AJ20" s="887" t="str">
        <f t="shared" si="2"/>
        <v/>
      </c>
      <c r="AK20" s="889" t="str">
        <f t="shared" si="3"/>
        <v/>
      </c>
      <c r="AL20" s="815" t="str">
        <f>IFERROR(IF(AND(AF19="Probabilidad",AF20="Probabilidad"),(AL19-(+AL19*AK20)),IF(AND(AF19="Impacto",AF20="Probabilidad"),(AL18-(+AL18*AK20)),IF(AF20="Impacto",AL19,""))),"")</f>
        <v/>
      </c>
      <c r="AM20" s="815" t="str">
        <f>IFERROR(IF(AND(AF19="Impacto",AF20="Impacto"),(AM19-(+AM19*AK20)),IF(AND(AF19="Probabilidad",AF20="Impacto"),(AM18-(+AM18*AK20)),IF(AF20="Probabilidad",AM19,""))),"")</f>
        <v/>
      </c>
      <c r="AN20" s="51"/>
      <c r="AO20" s="51"/>
      <c r="AP20" s="51"/>
      <c r="AQ20" s="51"/>
      <c r="AR20" s="1032"/>
      <c r="AS20" s="1632"/>
      <c r="AT20" s="1632"/>
      <c r="AU20" s="1634"/>
      <c r="AV20" s="1632"/>
      <c r="AW20" s="1632"/>
      <c r="AX20" s="1634"/>
      <c r="AY20" s="1634"/>
      <c r="AZ20" s="1634"/>
      <c r="BA20" s="1642"/>
      <c r="BB20" s="770"/>
      <c r="BC20" s="770"/>
      <c r="BD20" s="762" t="str">
        <f t="shared" si="6"/>
        <v/>
      </c>
      <c r="BE20" s="757"/>
      <c r="BF20" s="757"/>
      <c r="BG20" s="757"/>
      <c r="BH20" s="757"/>
      <c r="BI20" s="770"/>
      <c r="BJ20" s="770"/>
      <c r="BK20" s="770"/>
      <c r="BL20" s="770"/>
      <c r="BM20" s="749"/>
      <c r="BN20" s="749"/>
      <c r="BO20" s="749"/>
      <c r="BP20" s="749"/>
      <c r="BQ20" s="766" t="str">
        <f t="shared" si="4"/>
        <v/>
      </c>
      <c r="BR20" s="890" t="str">
        <f t="shared" si="5"/>
        <v/>
      </c>
      <c r="BS20" s="891"/>
      <c r="BT20" s="891"/>
      <c r="BU20" s="999"/>
      <c r="BV20" s="1002"/>
      <c r="BW20" s="1065"/>
      <c r="BX20" s="1068"/>
      <c r="BY20" s="1005"/>
      <c r="BZ20" s="1005"/>
    </row>
    <row r="21" spans="1:78" s="11" customFormat="1" ht="95.25" customHeight="1" x14ac:dyDescent="0.2">
      <c r="A21" s="1702"/>
      <c r="B21" s="1703"/>
      <c r="C21" s="1704"/>
      <c r="D21" s="1021" t="s">
        <v>1387</v>
      </c>
      <c r="E21" s="1024" t="s">
        <v>1222</v>
      </c>
      <c r="F21" s="1027">
        <v>3</v>
      </c>
      <c r="G21" s="1000" t="s">
        <v>1411</v>
      </c>
      <c r="H21" s="1030" t="s">
        <v>1247</v>
      </c>
      <c r="I21" s="994" t="s">
        <v>1218</v>
      </c>
      <c r="J21" s="1697" t="str">
        <f>IF(D21="","",IF(D21="RG",[1]Árbol!A32,IF(D21="RIC",[1]Árbol!A32,IF(D21="RLAFT",[1]Árbol!A32,IF(D21="RF",[1]Árbol!A32,IF(I21="","",(CONCATENATE(I21," ",$M$3," ",G21," ",$M$4," ",O21," ",$M$5," ",N21))))))))</f>
        <v xml:space="preserve">Pérdida de confidencialidad e integridad de SharePoint Dirección   a. Perdida o hurto  de información                                            b. Espionaje remoto                                                                                                                    c. Corrupción de los datos         a. Desconocimiento de las políticas de seguridad de la información                                                                                                        b. Ausencia de copias de respaldo                                                                             c. Asignación errada de los derechos de acceso                                                                              </v>
      </c>
      <c r="K21" s="1036" t="s">
        <v>313</v>
      </c>
      <c r="L21" s="1000" t="s">
        <v>562</v>
      </c>
      <c r="M21" s="1069" t="s">
        <v>1389</v>
      </c>
      <c r="N21" s="1000" t="s">
        <v>1412</v>
      </c>
      <c r="O21" s="1000" t="s">
        <v>1413</v>
      </c>
      <c r="P21" s="1063" t="s">
        <v>1392</v>
      </c>
      <c r="Q21" s="1077" t="s">
        <v>1392</v>
      </c>
      <c r="R21" s="994" t="s">
        <v>250</v>
      </c>
      <c r="S21" s="1709">
        <f>IF(R21="Muy Alta",100%,IF(R21="Alta",80%,IF(R21="Media",60%,IF(R21="Baja",40%,IF(R21="Muy Baja",20%,"")))))</f>
        <v>0.4</v>
      </c>
      <c r="T21" s="994" t="s">
        <v>317</v>
      </c>
      <c r="U21" s="1709">
        <f>IF(T21="Catastrófico",100%,IF(T21="Mayor",80%,IF(T21="Moderado",60%,IF(T21="Menor",40%,IF(T21="Leve",20%,"")))))</f>
        <v>0.2</v>
      </c>
      <c r="V21" s="994" t="s">
        <v>251</v>
      </c>
      <c r="W21" s="1709">
        <f>IF(V21="Catastrófico",100%,IF(V21="Mayor",80%,IF(V21="Moderado",60%,IF(V21="Menor",40%,IF(V21="Leve",20%,"")))))</f>
        <v>0.4</v>
      </c>
      <c r="X21" s="1059" t="str">
        <f>IF(Y21=100%,"Catastrófico",IF(Y21=80%,"Mayor",IF(Y21=60%,"Moderado",IF(Y21=40%,"Menor",IF(Y21=20%,"Leve","")))))</f>
        <v>Menor</v>
      </c>
      <c r="Y21" s="1709">
        <f>IF(AND(U21="",W21=""),"",MAX(U21,W21))</f>
        <v>0.4</v>
      </c>
      <c r="Z21" s="1709" t="str">
        <f>CONCATENATE(R21,X21)</f>
        <v>BajaMenor</v>
      </c>
      <c r="AA21" s="1047" t="str">
        <f>IF(Z21="Muy AltaLeve","Alto",IF(Z21="Muy AltaMenor","Alto",IF(Z21="Muy AltaModerado","Alto",IF(Z21="Muy AltaMayor","Alto",IF(Z21="Muy AltaCatastrófico","Extremo",IF(Z21="AltaLeve","Moderado",IF(Z21="AltaMenor","Moderado",IF(Z21="AltaModerado","Alto",IF(Z21="AltaMayor","Alto",IF(Z21="AltaCatastrófico","Extremo",IF(Z21="MediaLeve","Moderado",IF(Z21="MediaMenor","Moderado",IF(Z21="MediaModerado","Moderado",IF(Z21="MediaMayor","Alto",IF(Z21="MediaCatastrófico","Extremo",IF(Z21="BajaLeve","Bajo",IF(Z21="BajaMenor","Moderado",IF(Z21="BajaModerado","Moderado",IF(Z21="BajaMayor","Alto",IF(Z21="BajaCatastrófico","Extremo",IF(Z21="Muy BajaLeve","Bajo",IF(Z21="Muy BajaMenor","Bajo",IF(Z21="Muy BajaModerado","Moderado",IF(Z21="Muy BajaMayor","Alto",IF(Z21="Muy BajaCatastrófico","Extremo","")))))))))))))))))))))))))</f>
        <v>Moderado</v>
      </c>
      <c r="AB21" s="97">
        <v>1</v>
      </c>
      <c r="AC21" s="897" t="s">
        <v>1414</v>
      </c>
      <c r="AD21" s="230" t="s">
        <v>1415</v>
      </c>
      <c r="AE21" s="12" t="s">
        <v>1410</v>
      </c>
      <c r="AF21" s="99" t="str">
        <f t="shared" si="0"/>
        <v>Probabilidad</v>
      </c>
      <c r="AG21" s="10" t="s">
        <v>221</v>
      </c>
      <c r="AH21" s="787">
        <f t="shared" si="1"/>
        <v>0.25</v>
      </c>
      <c r="AI21" s="10" t="s">
        <v>222</v>
      </c>
      <c r="AJ21" s="787">
        <f t="shared" si="2"/>
        <v>0.15</v>
      </c>
      <c r="AK21" s="101">
        <f t="shared" si="3"/>
        <v>0.4</v>
      </c>
      <c r="AL21" s="100">
        <f>IFERROR(IF(AF21="Probabilidad",(S21-(+S21*AK21)),IF(AF21="Impacto",S21,"")),"")</f>
        <v>0.24</v>
      </c>
      <c r="AM21" s="100">
        <f>IFERROR(IF(AF21="Impacto",(Y21-(+Y21*AK21)),IF(AF21="Probabilidad",Y21,"")),"")</f>
        <v>0.4</v>
      </c>
      <c r="AN21" s="50" t="s">
        <v>859</v>
      </c>
      <c r="AO21" s="50" t="s">
        <v>291</v>
      </c>
      <c r="AP21" s="50" t="s">
        <v>241</v>
      </c>
      <c r="AQ21" s="50" t="s">
        <v>226</v>
      </c>
      <c r="AR21" s="1624" t="s">
        <v>1416</v>
      </c>
      <c r="AS21" s="1050">
        <f>S21</f>
        <v>0.4</v>
      </c>
      <c r="AT21" s="1050">
        <f>IF(AL21="","",MIN(AL21:AL26))</f>
        <v>8.3999999999999991E-2</v>
      </c>
      <c r="AU21" s="1047" t="str">
        <f>IFERROR(IF(AT21="","",IF(AT21&lt;=0.2,"Muy Baja",IF(AT21&lt;=0.4,"Baja",IF(AT21&lt;=0.6,"Media",IF(AT21&lt;=0.8,"Alta","Muy Alta"))))),"")</f>
        <v>Muy Baja</v>
      </c>
      <c r="AV21" s="1050">
        <f>Y21</f>
        <v>0.4</v>
      </c>
      <c r="AW21" s="1050">
        <f>IF(AM21="","",MIN(AM21:AM26))</f>
        <v>0.22500000000000003</v>
      </c>
      <c r="AX21" s="1047" t="str">
        <f>IFERROR(IF(AW21="","",IF(AW21&lt;=0.2,"Leve",IF(AW21&lt;=0.4,"Menor",IF(AW21&lt;=0.6,"Moderado",IF(AW21&lt;=0.8,"Mayor","Catastrófico"))))),"")</f>
        <v>Menor</v>
      </c>
      <c r="AY21" s="1047" t="str">
        <f>AA21</f>
        <v>Moderado</v>
      </c>
      <c r="AZ21" s="1047" t="str">
        <f>IFERROR(IF(OR(AND(AU21="Muy Baja",AX21="Leve"),AND(AU21="Muy Baja",AX21="Menor"),AND(AU21="Baja",AX21="Leve")),"Bajo",IF(OR(AND(AU21="Muy baja",AX21="Moderado"),AND(AU21="Baja",AX21="Menor"),AND(AU21="Baja",AX21="Moderado"),AND(AU21="Media",AX21="Leve"),AND(AU21="Media",AX21="Menor"),AND(AU21="Media",AX21="Moderado"),AND(AU21="Alta",AX21="Leve"),AND(AU21="Alta",AX21="Menor")),"Moderado",IF(OR(AND(AU21="Muy Baja",AX21="Mayor"),AND(AU21="Baja",AX21="Mayor"),AND(AU21="Media",AX21="Mayor"),AND(AU21="Alta",AX21="Moderado"),AND(AU21="Alta",AX21="Mayor"),AND(AU21="Muy Alta",AX21="Leve"),AND(AU21="Muy Alta",AX21="Menor"),AND(AU21="Muy Alta",AX21="Moderado"),AND(AU21="Muy Alta",AX21="Mayor")),"Alto",IF(OR(AND(AU21="Muy Baja",AX21="Catastrófico"),AND(AU21="Baja",AX21="Catastrófico"),AND(AU21="Media",AX21="Catastrófico"),AND(AU21="Alta",AX21="Catastrófico"),AND(AU21="Muy Alta",AX21="Catastrófico")),"Extremo","")))),"")</f>
        <v>Bajo</v>
      </c>
      <c r="BA21" s="994" t="s">
        <v>255</v>
      </c>
      <c r="BB21" s="309"/>
      <c r="BC21" s="46"/>
      <c r="BD21" s="103" t="str">
        <f t="shared" si="6"/>
        <v/>
      </c>
      <c r="BE21" s="9"/>
      <c r="BF21" s="9"/>
      <c r="BG21" s="9"/>
      <c r="BH21" s="9"/>
      <c r="BI21" s="46"/>
      <c r="BJ21" s="46"/>
      <c r="BK21" s="46"/>
      <c r="BL21" s="46"/>
      <c r="BM21" s="48"/>
      <c r="BN21" s="48"/>
      <c r="BO21" s="48"/>
      <c r="BP21" s="48"/>
      <c r="BQ21" s="104" t="str">
        <f t="shared" si="4"/>
        <v/>
      </c>
      <c r="BR21" s="797" t="str">
        <f t="shared" si="5"/>
        <v/>
      </c>
      <c r="BS21" s="883"/>
      <c r="BT21" s="883"/>
      <c r="BU21" s="997" t="s">
        <v>1392</v>
      </c>
      <c r="BV21" s="1000" t="s">
        <v>3163</v>
      </c>
      <c r="BW21" s="1063" t="s">
        <v>1631</v>
      </c>
      <c r="BX21" s="1066" t="s">
        <v>1631</v>
      </c>
      <c r="BY21" s="1003" t="s">
        <v>3164</v>
      </c>
      <c r="BZ21" s="1003"/>
    </row>
    <row r="22" spans="1:78" s="11" customFormat="1" ht="113.25" customHeight="1" x14ac:dyDescent="0.2">
      <c r="A22" s="1702"/>
      <c r="B22" s="1703"/>
      <c r="C22" s="1704"/>
      <c r="D22" s="1705"/>
      <c r="E22" s="1025"/>
      <c r="F22" s="1619"/>
      <c r="G22" s="1001"/>
      <c r="H22" s="1031"/>
      <c r="I22" s="1641"/>
      <c r="J22" s="1631"/>
      <c r="K22" s="1037"/>
      <c r="L22" s="1001"/>
      <c r="M22" s="1070"/>
      <c r="N22" s="1001"/>
      <c r="O22" s="1001"/>
      <c r="P22" s="1064"/>
      <c r="Q22" s="1714"/>
      <c r="R22" s="1641"/>
      <c r="S22" s="1710"/>
      <c r="T22" s="1641"/>
      <c r="U22" s="1710"/>
      <c r="V22" s="1641"/>
      <c r="W22" s="1710"/>
      <c r="X22" s="1665"/>
      <c r="Y22" s="1710"/>
      <c r="Z22" s="1710"/>
      <c r="AA22" s="1633"/>
      <c r="AB22" s="812">
        <v>2</v>
      </c>
      <c r="AC22" s="897" t="s">
        <v>1417</v>
      </c>
      <c r="AD22" s="898" t="s">
        <v>1394</v>
      </c>
      <c r="AE22" s="774" t="s">
        <v>1418</v>
      </c>
      <c r="AF22" s="813" t="str">
        <f t="shared" si="0"/>
        <v>Impacto</v>
      </c>
      <c r="AG22" s="780" t="s">
        <v>264</v>
      </c>
      <c r="AH22" s="790">
        <f t="shared" si="1"/>
        <v>0.1</v>
      </c>
      <c r="AI22" s="780" t="s">
        <v>222</v>
      </c>
      <c r="AJ22" s="790">
        <f t="shared" si="2"/>
        <v>0.15</v>
      </c>
      <c r="AK22" s="814">
        <f t="shared" si="3"/>
        <v>0.25</v>
      </c>
      <c r="AL22" s="815">
        <f>IFERROR(IF(AND(AF21="Probabilidad",AF22="Probabilidad"),(AL21-(+AL21*AK22)),IF(AF22="Probabilidad",(S21-(+S21*AK22)),IF(AF22="Impacto",AL21,""))),"")</f>
        <v>0.24</v>
      </c>
      <c r="AM22" s="815">
        <f>IFERROR(IF(AND(AF21="Impacto",AF22="Impacto"),(AM21-(+AM21*AK22)),IF(AF22="Impacto",(Y21-(+Y21*AK22)),IF(AF22="Probabilidad",AM21,""))),"")</f>
        <v>0.30000000000000004</v>
      </c>
      <c r="AN22" s="751" t="s">
        <v>223</v>
      </c>
      <c r="AO22" s="751" t="s">
        <v>443</v>
      </c>
      <c r="AP22" s="751" t="s">
        <v>241</v>
      </c>
      <c r="AQ22" s="751" t="s">
        <v>226</v>
      </c>
      <c r="AR22" s="1031"/>
      <c r="AS22" s="1631"/>
      <c r="AT22" s="1631"/>
      <c r="AU22" s="1633"/>
      <c r="AV22" s="1631"/>
      <c r="AW22" s="1631"/>
      <c r="AX22" s="1633"/>
      <c r="AY22" s="1633"/>
      <c r="AZ22" s="1633"/>
      <c r="BA22" s="1641"/>
      <c r="BB22" s="894"/>
      <c r="BC22" s="789"/>
      <c r="BD22" s="822" t="str">
        <f t="shared" si="6"/>
        <v/>
      </c>
      <c r="BE22" s="774"/>
      <c r="BF22" s="774"/>
      <c r="BG22" s="774"/>
      <c r="BH22" s="774"/>
      <c r="BI22" s="789"/>
      <c r="BJ22" s="789"/>
      <c r="BK22" s="789"/>
      <c r="BL22" s="789"/>
      <c r="BM22" s="791"/>
      <c r="BN22" s="791"/>
      <c r="BO22" s="791"/>
      <c r="BP22" s="791"/>
      <c r="BQ22" s="792" t="str">
        <f t="shared" si="4"/>
        <v/>
      </c>
      <c r="BR22" s="796" t="str">
        <f t="shared" si="5"/>
        <v/>
      </c>
      <c r="BS22" s="884"/>
      <c r="BT22" s="884"/>
      <c r="BU22" s="998"/>
      <c r="BV22" s="1001"/>
      <c r="BW22" s="1064"/>
      <c r="BX22" s="1067"/>
      <c r="BY22" s="1004"/>
      <c r="BZ22" s="1004"/>
    </row>
    <row r="23" spans="1:78" s="11" customFormat="1" ht="118" x14ac:dyDescent="0.2">
      <c r="A23" s="1702"/>
      <c r="B23" s="1703"/>
      <c r="C23" s="1704"/>
      <c r="D23" s="1705"/>
      <c r="E23" s="1025"/>
      <c r="F23" s="1619"/>
      <c r="G23" s="1001"/>
      <c r="H23" s="1031"/>
      <c r="I23" s="1641"/>
      <c r="J23" s="1631"/>
      <c r="K23" s="1037"/>
      <c r="L23" s="1001"/>
      <c r="M23" s="1070"/>
      <c r="N23" s="1001"/>
      <c r="O23" s="1001"/>
      <c r="P23" s="1064"/>
      <c r="Q23" s="1714"/>
      <c r="R23" s="1641"/>
      <c r="S23" s="1710"/>
      <c r="T23" s="1641"/>
      <c r="U23" s="1710"/>
      <c r="V23" s="1641"/>
      <c r="W23" s="1710"/>
      <c r="X23" s="1665"/>
      <c r="Y23" s="1710"/>
      <c r="Z23" s="1710"/>
      <c r="AA23" s="1633"/>
      <c r="AB23" s="812">
        <v>3</v>
      </c>
      <c r="AC23" s="897" t="s">
        <v>1409</v>
      </c>
      <c r="AD23" s="898" t="s">
        <v>1419</v>
      </c>
      <c r="AE23" s="774" t="s">
        <v>1420</v>
      </c>
      <c r="AF23" s="813" t="str">
        <f t="shared" si="0"/>
        <v>Probabilidad</v>
      </c>
      <c r="AG23" s="780" t="s">
        <v>281</v>
      </c>
      <c r="AH23" s="790">
        <f t="shared" si="1"/>
        <v>0.15</v>
      </c>
      <c r="AI23" s="780" t="s">
        <v>222</v>
      </c>
      <c r="AJ23" s="790">
        <f t="shared" si="2"/>
        <v>0.15</v>
      </c>
      <c r="AK23" s="814">
        <f t="shared" si="3"/>
        <v>0.3</v>
      </c>
      <c r="AL23" s="815">
        <f>IFERROR(IF(AND(AF22="Probabilidad",AF23="Probabilidad"),(AL22-(+AL22*AK23)),IF(AND(AF22="Impacto",AF23="Probabilidad"),(AL21-(+AL21*AK23)),IF(AF23="Impacto",AL22,""))),"")</f>
        <v>0.16799999999999998</v>
      </c>
      <c r="AM23" s="815">
        <f>IFERROR(IF(AND(AF22="Impacto",AF23="Impacto"),(AM22-(+AM22*AK23)),IF(AND(AF22="Probabilidad",AF23="Impacto"),(AM21-(+AM21*AK23)),IF(AF23="Probabilidad",AM22,""))),"")</f>
        <v>0.30000000000000004</v>
      </c>
      <c r="AN23" s="751" t="s">
        <v>859</v>
      </c>
      <c r="AO23" s="751" t="s">
        <v>245</v>
      </c>
      <c r="AP23" s="751" t="s">
        <v>241</v>
      </c>
      <c r="AQ23" s="751" t="s">
        <v>226</v>
      </c>
      <c r="AR23" s="1031"/>
      <c r="AS23" s="1631"/>
      <c r="AT23" s="1631"/>
      <c r="AU23" s="1633"/>
      <c r="AV23" s="1631"/>
      <c r="AW23" s="1631"/>
      <c r="AX23" s="1633"/>
      <c r="AY23" s="1633"/>
      <c r="AZ23" s="1633"/>
      <c r="BA23" s="1641"/>
      <c r="BB23" s="894"/>
      <c r="BC23" s="789"/>
      <c r="BD23" s="822" t="str">
        <f t="shared" si="6"/>
        <v/>
      </c>
      <c r="BE23" s="774"/>
      <c r="BF23" s="774"/>
      <c r="BG23" s="774"/>
      <c r="BH23" s="774"/>
      <c r="BI23" s="789"/>
      <c r="BJ23" s="789"/>
      <c r="BK23" s="789"/>
      <c r="BL23" s="789"/>
      <c r="BM23" s="791"/>
      <c r="BN23" s="791"/>
      <c r="BO23" s="791"/>
      <c r="BP23" s="791"/>
      <c r="BQ23" s="792" t="str">
        <f t="shared" si="4"/>
        <v/>
      </c>
      <c r="BR23" s="796" t="str">
        <f t="shared" si="5"/>
        <v/>
      </c>
      <c r="BS23" s="884"/>
      <c r="BT23" s="884"/>
      <c r="BU23" s="998"/>
      <c r="BV23" s="1001"/>
      <c r="BW23" s="1064"/>
      <c r="BX23" s="1067"/>
      <c r="BY23" s="1004"/>
      <c r="BZ23" s="1004"/>
    </row>
    <row r="24" spans="1:78" s="11" customFormat="1" ht="82.5" customHeight="1" x14ac:dyDescent="0.2">
      <c r="A24" s="1702"/>
      <c r="B24" s="1703"/>
      <c r="C24" s="1704"/>
      <c r="D24" s="1705"/>
      <c r="E24" s="1025"/>
      <c r="F24" s="1619"/>
      <c r="G24" s="1001"/>
      <c r="H24" s="1031"/>
      <c r="I24" s="1641"/>
      <c r="J24" s="1631"/>
      <c r="K24" s="1037"/>
      <c r="L24" s="1001"/>
      <c r="M24" s="1070"/>
      <c r="N24" s="1001"/>
      <c r="O24" s="1001"/>
      <c r="P24" s="1064"/>
      <c r="Q24" s="1714"/>
      <c r="R24" s="1641"/>
      <c r="S24" s="1710"/>
      <c r="T24" s="1641"/>
      <c r="U24" s="1710"/>
      <c r="V24" s="1641"/>
      <c r="W24" s="1710"/>
      <c r="X24" s="1665"/>
      <c r="Y24" s="1710"/>
      <c r="Z24" s="1710"/>
      <c r="AA24" s="1633"/>
      <c r="AB24" s="812">
        <v>4</v>
      </c>
      <c r="AC24" s="897" t="s">
        <v>1402</v>
      </c>
      <c r="AD24" s="898" t="s">
        <v>1394</v>
      </c>
      <c r="AE24" s="774" t="s">
        <v>1403</v>
      </c>
      <c r="AF24" s="813" t="str">
        <f t="shared" si="0"/>
        <v>Probabilidad</v>
      </c>
      <c r="AG24" s="780" t="s">
        <v>221</v>
      </c>
      <c r="AH24" s="790">
        <f t="shared" si="1"/>
        <v>0.25</v>
      </c>
      <c r="AI24" s="780" t="s">
        <v>734</v>
      </c>
      <c r="AJ24" s="790">
        <f t="shared" si="2"/>
        <v>0.25</v>
      </c>
      <c r="AK24" s="814">
        <f t="shared" si="3"/>
        <v>0.5</v>
      </c>
      <c r="AL24" s="815">
        <f>IFERROR(IF(AND(AF23="Probabilidad",AF24="Probabilidad"),(AL23-(+AL23*AK24)),IF(AND(AF23="Impacto",AF24="Probabilidad"),(AL22-(+AL22*AK24)),IF(AF24="Impacto",AL23,""))),"")</f>
        <v>8.3999999999999991E-2</v>
      </c>
      <c r="AM24" s="815">
        <f>IFERROR(IF(AND(AF23="Impacto",AF24="Impacto"),(AM23-(+AM23*AK24)),IF(AND(AF23="Probabilidad",AF24="Impacto"),(AM22-(+AM22*AK24)),IF(AF24="Probabilidad",AM23,""))),"")</f>
        <v>0.30000000000000004</v>
      </c>
      <c r="AN24" s="751" t="s">
        <v>223</v>
      </c>
      <c r="AO24" s="751" t="s">
        <v>443</v>
      </c>
      <c r="AP24" s="751" t="s">
        <v>241</v>
      </c>
      <c r="AQ24" s="751" t="s">
        <v>242</v>
      </c>
      <c r="AR24" s="1031"/>
      <c r="AS24" s="1631"/>
      <c r="AT24" s="1631"/>
      <c r="AU24" s="1633"/>
      <c r="AV24" s="1631"/>
      <c r="AW24" s="1631"/>
      <c r="AX24" s="1633"/>
      <c r="AY24" s="1633"/>
      <c r="AZ24" s="1633"/>
      <c r="BA24" s="1641"/>
      <c r="BB24" s="894"/>
      <c r="BC24" s="789"/>
      <c r="BD24" s="822" t="str">
        <f t="shared" si="6"/>
        <v/>
      </c>
      <c r="BE24" s="774"/>
      <c r="BF24" s="774"/>
      <c r="BG24" s="774"/>
      <c r="BH24" s="774"/>
      <c r="BI24" s="789"/>
      <c r="BJ24" s="789"/>
      <c r="BK24" s="789"/>
      <c r="BL24" s="789"/>
      <c r="BM24" s="791"/>
      <c r="BN24" s="791"/>
      <c r="BO24" s="791"/>
      <c r="BP24" s="791"/>
      <c r="BQ24" s="792" t="str">
        <f t="shared" si="4"/>
        <v/>
      </c>
      <c r="BR24" s="796" t="str">
        <f t="shared" si="5"/>
        <v/>
      </c>
      <c r="BS24" s="884"/>
      <c r="BT24" s="884"/>
      <c r="BU24" s="998"/>
      <c r="BV24" s="1001"/>
      <c r="BW24" s="1064"/>
      <c r="BX24" s="1067"/>
      <c r="BY24" s="1004"/>
      <c r="BZ24" s="1004"/>
    </row>
    <row r="25" spans="1:78" s="11" customFormat="1" ht="115.5" customHeight="1" x14ac:dyDescent="0.2">
      <c r="A25" s="1702"/>
      <c r="B25" s="1703"/>
      <c r="C25" s="1704"/>
      <c r="D25" s="1705"/>
      <c r="E25" s="1025"/>
      <c r="F25" s="1619"/>
      <c r="G25" s="1001"/>
      <c r="H25" s="1031"/>
      <c r="I25" s="1641"/>
      <c r="J25" s="1631"/>
      <c r="K25" s="1037"/>
      <c r="L25" s="1001"/>
      <c r="M25" s="1070"/>
      <c r="N25" s="1001"/>
      <c r="O25" s="1001"/>
      <c r="P25" s="1064"/>
      <c r="Q25" s="1714"/>
      <c r="R25" s="1641"/>
      <c r="S25" s="1710"/>
      <c r="T25" s="1641"/>
      <c r="U25" s="1710"/>
      <c r="V25" s="1641"/>
      <c r="W25" s="1710"/>
      <c r="X25" s="1665"/>
      <c r="Y25" s="1710"/>
      <c r="Z25" s="1710"/>
      <c r="AA25" s="1633"/>
      <c r="AB25" s="812">
        <v>5</v>
      </c>
      <c r="AC25" s="899" t="s">
        <v>1421</v>
      </c>
      <c r="AD25" s="900" t="s">
        <v>1394</v>
      </c>
      <c r="AE25" s="28" t="s">
        <v>1403</v>
      </c>
      <c r="AF25" s="813" t="str">
        <f t="shared" si="0"/>
        <v>Impacto</v>
      </c>
      <c r="AG25" s="780" t="s">
        <v>264</v>
      </c>
      <c r="AH25" s="790">
        <f t="shared" si="1"/>
        <v>0.1</v>
      </c>
      <c r="AI25" s="780" t="s">
        <v>222</v>
      </c>
      <c r="AJ25" s="790">
        <f t="shared" si="2"/>
        <v>0.15</v>
      </c>
      <c r="AK25" s="814">
        <f t="shared" si="3"/>
        <v>0.25</v>
      </c>
      <c r="AL25" s="815">
        <f>IFERROR(IF(AND(AF24="Probabilidad",AF25="Probabilidad"),(AL24-(+AL24*AK25)),IF(AND(AF24="Impacto",AF25="Probabilidad"),(AL23-(+AL23*AK25)),IF(AF25="Impacto",AL24,""))),"")</f>
        <v>8.3999999999999991E-2</v>
      </c>
      <c r="AM25" s="815">
        <f>IFERROR(IF(AND(AF24="Impacto",AF25="Impacto"),(AM24-(+AM24*AK25)),IF(AND(AF24="Probabilidad",AF25="Impacto"),(AM23-(+AM23*AK25)),IF(AF25="Probabilidad",AM24,""))),"")</f>
        <v>0.22500000000000003</v>
      </c>
      <c r="AN25" s="751" t="s">
        <v>223</v>
      </c>
      <c r="AO25" s="751" t="s">
        <v>291</v>
      </c>
      <c r="AP25" s="751" t="s">
        <v>241</v>
      </c>
      <c r="AQ25" s="751" t="s">
        <v>242</v>
      </c>
      <c r="AR25" s="1031"/>
      <c r="AS25" s="1631"/>
      <c r="AT25" s="1631"/>
      <c r="AU25" s="1633"/>
      <c r="AV25" s="1631"/>
      <c r="AW25" s="1631"/>
      <c r="AX25" s="1633"/>
      <c r="AY25" s="1633"/>
      <c r="AZ25" s="1633"/>
      <c r="BA25" s="1641"/>
      <c r="BB25" s="894"/>
      <c r="BC25" s="789"/>
      <c r="BD25" s="822" t="str">
        <f t="shared" si="6"/>
        <v/>
      </c>
      <c r="BE25" s="774"/>
      <c r="BF25" s="774"/>
      <c r="BG25" s="774"/>
      <c r="BH25" s="774"/>
      <c r="BI25" s="789"/>
      <c r="BJ25" s="789"/>
      <c r="BK25" s="789"/>
      <c r="BL25" s="789"/>
      <c r="BM25" s="791"/>
      <c r="BN25" s="791"/>
      <c r="BO25" s="791"/>
      <c r="BP25" s="791"/>
      <c r="BQ25" s="792" t="str">
        <f t="shared" si="4"/>
        <v/>
      </c>
      <c r="BR25" s="796" t="str">
        <f t="shared" si="5"/>
        <v/>
      </c>
      <c r="BS25" s="884"/>
      <c r="BT25" s="884"/>
      <c r="BU25" s="998"/>
      <c r="BV25" s="1001"/>
      <c r="BW25" s="1064"/>
      <c r="BX25" s="1067"/>
      <c r="BY25" s="1004"/>
      <c r="BZ25" s="1004"/>
    </row>
    <row r="26" spans="1:78" s="11" customFormat="1" ht="17" thickBot="1" x14ac:dyDescent="0.25">
      <c r="A26" s="1702"/>
      <c r="B26" s="1703"/>
      <c r="C26" s="1704"/>
      <c r="D26" s="1706"/>
      <c r="E26" s="1026"/>
      <c r="F26" s="1620"/>
      <c r="G26" s="1002"/>
      <c r="H26" s="1032"/>
      <c r="I26" s="1642"/>
      <c r="J26" s="1632"/>
      <c r="K26" s="1038"/>
      <c r="L26" s="1002"/>
      <c r="M26" s="1071"/>
      <c r="N26" s="1002"/>
      <c r="O26" s="1002"/>
      <c r="P26" s="1065"/>
      <c r="Q26" s="1715"/>
      <c r="R26" s="1642"/>
      <c r="S26" s="1711"/>
      <c r="T26" s="1642"/>
      <c r="U26" s="1711"/>
      <c r="V26" s="1642"/>
      <c r="W26" s="1711"/>
      <c r="X26" s="1666"/>
      <c r="Y26" s="1711"/>
      <c r="Z26" s="1711"/>
      <c r="AA26" s="1634"/>
      <c r="AB26" s="773">
        <v>6</v>
      </c>
      <c r="AC26" s="770"/>
      <c r="AD26" s="757"/>
      <c r="AE26" s="757"/>
      <c r="AF26" s="896" t="str">
        <f t="shared" si="0"/>
        <v/>
      </c>
      <c r="AG26" s="888"/>
      <c r="AH26" s="887" t="str">
        <f t="shared" si="1"/>
        <v/>
      </c>
      <c r="AI26" s="888"/>
      <c r="AJ26" s="887" t="str">
        <f t="shared" si="2"/>
        <v/>
      </c>
      <c r="AK26" s="889" t="str">
        <f t="shared" si="3"/>
        <v/>
      </c>
      <c r="AL26" s="815" t="str">
        <f>IFERROR(IF(AND(AF25="Probabilidad",AF26="Probabilidad"),(AL25-(+AL25*AK26)),IF(AND(AF25="Impacto",AF26="Probabilidad"),(AL24-(+AL24*AK26)),IF(AF26="Impacto",AL25,""))),"")</f>
        <v/>
      </c>
      <c r="AM26" s="815" t="str">
        <f>IFERROR(IF(AND(AF25="Impacto",AF26="Impacto"),(AM25-(+AM25*AK26)),IF(AND(AF25="Probabilidad",AF26="Impacto"),(AM24-(+AM24*AK26)),IF(AF26="Probabilidad",AM25,""))),"")</f>
        <v/>
      </c>
      <c r="AN26" s="51"/>
      <c r="AO26" s="51"/>
      <c r="AP26" s="51"/>
      <c r="AQ26" s="51"/>
      <c r="AR26" s="1032"/>
      <c r="AS26" s="1632"/>
      <c r="AT26" s="1632"/>
      <c r="AU26" s="1634"/>
      <c r="AV26" s="1632"/>
      <c r="AW26" s="1632"/>
      <c r="AX26" s="1634"/>
      <c r="AY26" s="1634"/>
      <c r="AZ26" s="1634"/>
      <c r="BA26" s="1642"/>
      <c r="BB26" s="901"/>
      <c r="BC26" s="770"/>
      <c r="BD26" s="762" t="str">
        <f t="shared" si="6"/>
        <v/>
      </c>
      <c r="BE26" s="757"/>
      <c r="BF26" s="757"/>
      <c r="BG26" s="757"/>
      <c r="BH26" s="757"/>
      <c r="BI26" s="770"/>
      <c r="BJ26" s="770"/>
      <c r="BK26" s="770"/>
      <c r="BL26" s="770"/>
      <c r="BM26" s="749"/>
      <c r="BN26" s="749"/>
      <c r="BO26" s="749"/>
      <c r="BP26" s="749"/>
      <c r="BQ26" s="766" t="str">
        <f t="shared" si="4"/>
        <v/>
      </c>
      <c r="BR26" s="890" t="str">
        <f t="shared" si="5"/>
        <v/>
      </c>
      <c r="BS26" s="891"/>
      <c r="BT26" s="891"/>
      <c r="BU26" s="999"/>
      <c r="BV26" s="1002"/>
      <c r="BW26" s="1065"/>
      <c r="BX26" s="1068"/>
      <c r="BY26" s="1005"/>
      <c r="BZ26" s="1005"/>
    </row>
    <row r="27" spans="1:78" s="11" customFormat="1" ht="77.25" customHeight="1" x14ac:dyDescent="0.2">
      <c r="A27" s="1702"/>
      <c r="B27" s="1703"/>
      <c r="C27" s="1704"/>
      <c r="D27" s="1021" t="s">
        <v>1387</v>
      </c>
      <c r="E27" s="1024" t="s">
        <v>1222</v>
      </c>
      <c r="F27" s="1027">
        <v>4</v>
      </c>
      <c r="G27" s="1000" t="s">
        <v>1411</v>
      </c>
      <c r="H27" s="1030" t="s">
        <v>1247</v>
      </c>
      <c r="I27" s="994" t="s">
        <v>1215</v>
      </c>
      <c r="J27" s="1697" t="str">
        <f>IF(D27="","",IF(D27="RG",[1]Árbol!A38,IF(D27="RIC",[1]Árbol!A38,IF(D27="RLAFT",[1]Árbol!A38,IF(D27="RF",[1]Árbol!A38,IF(I27="","",(CONCATENATE(I27," ",$M$3," ",G27," ",$M$4," ",O27," ",$M$5," ",N27))))))))</f>
        <v xml:space="preserve">Pérdida de Disponibilidad de SharePoint Dirección   a. Perdida o hurto  de información                                            b. Espionaje remoto                                                                                                                    c. Corrupción de los datos 
d. Saturación de la red  a. Desconocimiento de las políticas de seguridad de la información                                b. Ausencia de monitores                                                                        c. Ausencia de respaldo de la información                                                              d. Asignación errada de los derechos de acceso                                                                              </v>
      </c>
      <c r="K27" s="1036" t="s">
        <v>313</v>
      </c>
      <c r="L27" s="1000" t="s">
        <v>562</v>
      </c>
      <c r="M27" s="1069" t="s">
        <v>1389</v>
      </c>
      <c r="N27" s="1000" t="s">
        <v>1422</v>
      </c>
      <c r="O27" s="1000" t="s">
        <v>1423</v>
      </c>
      <c r="P27" s="1063" t="s">
        <v>1392</v>
      </c>
      <c r="Q27" s="1716" t="s">
        <v>1392</v>
      </c>
      <c r="R27" s="994" t="s">
        <v>250</v>
      </c>
      <c r="S27" s="1709">
        <f>IF(R27="Muy Alta",100%,IF(R27="Alta",80%,IF(R27="Media",60%,IF(R27="Baja",40%,IF(R27="Muy Baja",20%,"")))))</f>
        <v>0.4</v>
      </c>
      <c r="T27" s="994" t="s">
        <v>317</v>
      </c>
      <c r="U27" s="1709">
        <f>IF(T27="Catastrófico",100%,IF(T27="Mayor",80%,IF(T27="Moderado",60%,IF(T27="Menor",40%,IF(T27="Leve",20%,"")))))</f>
        <v>0.2</v>
      </c>
      <c r="V27" s="994" t="s">
        <v>251</v>
      </c>
      <c r="W27" s="1709">
        <f>IF(V27="Catastrófico",100%,IF(V27="Mayor",80%,IF(V27="Moderado",60%,IF(V27="Menor",40%,IF(V27="Leve",20%,"")))))</f>
        <v>0.4</v>
      </c>
      <c r="X27" s="1059" t="str">
        <f>IF(Y27=100%,"Catastrófico",IF(Y27=80%,"Mayor",IF(Y27=60%,"Moderado",IF(Y27=40%,"Menor",IF(Y27=20%,"Leve","")))))</f>
        <v>Menor</v>
      </c>
      <c r="Y27" s="1709">
        <f>IF(AND(U27="",W27=""),"",MAX(U27,W27))</f>
        <v>0.4</v>
      </c>
      <c r="Z27" s="1709" t="str">
        <f>CONCATENATE(R27,X27)</f>
        <v>BajaMenor</v>
      </c>
      <c r="AA27" s="1047" t="str">
        <f>IF(Z27="Muy AltaLeve","Alto",IF(Z27="Muy AltaMenor","Alto",IF(Z27="Muy AltaModerado","Alto",IF(Z27="Muy AltaMayor","Alto",IF(Z27="Muy AltaCatastrófico","Extremo",IF(Z27="AltaLeve","Moderado",IF(Z27="AltaMenor","Moderado",IF(Z27="AltaModerado","Alto",IF(Z27="AltaMayor","Alto",IF(Z27="AltaCatastrófico","Extremo",IF(Z27="MediaLeve","Moderado",IF(Z27="MediaMenor","Moderado",IF(Z27="MediaModerado","Moderado",IF(Z27="MediaMayor","Alto",IF(Z27="MediaCatastrófico","Extremo",IF(Z27="BajaLeve","Bajo",IF(Z27="BajaMenor","Moderado",IF(Z27="BajaModerado","Moderado",IF(Z27="BajaMayor","Alto",IF(Z27="BajaCatastrófico","Extremo",IF(Z27="Muy BajaLeve","Bajo",IF(Z27="Muy BajaMenor","Bajo",IF(Z27="Muy BajaModerado","Moderado",IF(Z27="Muy BajaMayor","Alto",IF(Z27="Muy BajaCatastrófico","Extremo","")))))))))))))))))))))))))</f>
        <v>Moderado</v>
      </c>
      <c r="AB27" s="97">
        <v>1</v>
      </c>
      <c r="AC27" s="46" t="s">
        <v>1402</v>
      </c>
      <c r="AD27" s="9" t="s">
        <v>1424</v>
      </c>
      <c r="AE27" s="9" t="s">
        <v>1403</v>
      </c>
      <c r="AF27" s="99" t="str">
        <f t="shared" si="0"/>
        <v>Probabilidad</v>
      </c>
      <c r="AG27" s="10" t="s">
        <v>221</v>
      </c>
      <c r="AH27" s="787">
        <f t="shared" si="1"/>
        <v>0.25</v>
      </c>
      <c r="AI27" s="10" t="s">
        <v>734</v>
      </c>
      <c r="AJ27" s="787">
        <f t="shared" si="2"/>
        <v>0.25</v>
      </c>
      <c r="AK27" s="101">
        <f t="shared" si="3"/>
        <v>0.5</v>
      </c>
      <c r="AL27" s="100">
        <f>IFERROR(IF(AF27="Probabilidad",(S27-(+S27*AK27)),IF(AF27="Impacto",S27,"")),"")</f>
        <v>0.2</v>
      </c>
      <c r="AM27" s="100">
        <f>IFERROR(IF(AF27="Impacto",(Y27-(+Y27*AK27)),IF(AF27="Probabilidad",Y27,"")),"")</f>
        <v>0.4</v>
      </c>
      <c r="AN27" s="50" t="s">
        <v>223</v>
      </c>
      <c r="AO27" s="50" t="s">
        <v>443</v>
      </c>
      <c r="AP27" s="50" t="s">
        <v>241</v>
      </c>
      <c r="AQ27" s="50" t="s">
        <v>242</v>
      </c>
      <c r="AR27" s="1624" t="s">
        <v>1416</v>
      </c>
      <c r="AS27" s="1050">
        <f>S27</f>
        <v>0.4</v>
      </c>
      <c r="AT27" s="1050">
        <f>IF(AL27="","",MIN(AL27:AL32))</f>
        <v>8.3999999999999991E-2</v>
      </c>
      <c r="AU27" s="1047" t="str">
        <f>IFERROR(IF(AT27="","",IF(AT27&lt;=0.2,"Muy Baja",IF(AT27&lt;=0.4,"Baja",IF(AT27&lt;=0.6,"Media",IF(AT27&lt;=0.8,"Alta","Muy Alta"))))),"")</f>
        <v>Muy Baja</v>
      </c>
      <c r="AV27" s="1050">
        <f>Y27</f>
        <v>0.4</v>
      </c>
      <c r="AW27" s="1050">
        <f>IF(AM27="","",MIN(AM27:AM32))</f>
        <v>0.30000000000000004</v>
      </c>
      <c r="AX27" s="1047" t="str">
        <f>IFERROR(IF(AW27="","",IF(AW27&lt;=0.2,"Leve",IF(AW27&lt;=0.4,"Menor",IF(AW27&lt;=0.6,"Moderado",IF(AW27&lt;=0.8,"Mayor","Catastrófico"))))),"")</f>
        <v>Menor</v>
      </c>
      <c r="AY27" s="1047" t="str">
        <f>AA27</f>
        <v>Moderado</v>
      </c>
      <c r="AZ27" s="1047" t="str">
        <f>IFERROR(IF(OR(AND(AU27="Muy Baja",AX27="Leve"),AND(AU27="Muy Baja",AX27="Menor"),AND(AU27="Baja",AX27="Leve")),"Bajo",IF(OR(AND(AU27="Muy baja",AX27="Moderado"),AND(AU27="Baja",AX27="Menor"),AND(AU27="Baja",AX27="Moderado"),AND(AU27="Media",AX27="Leve"),AND(AU27="Media",AX27="Menor"),AND(AU27="Media",AX27="Moderado"),AND(AU27="Alta",AX27="Leve"),AND(AU27="Alta",AX27="Menor")),"Moderado",IF(OR(AND(AU27="Muy Baja",AX27="Mayor"),AND(AU27="Baja",AX27="Mayor"),AND(AU27="Media",AX27="Mayor"),AND(AU27="Alta",AX27="Moderado"),AND(AU27="Alta",AX27="Mayor"),AND(AU27="Muy Alta",AX27="Leve"),AND(AU27="Muy Alta",AX27="Menor"),AND(AU27="Muy Alta",AX27="Moderado"),AND(AU27="Muy Alta",AX27="Mayor")),"Alto",IF(OR(AND(AU27="Muy Baja",AX27="Catastrófico"),AND(AU27="Baja",AX27="Catastrófico"),AND(AU27="Media",AX27="Catastrófico"),AND(AU27="Alta",AX27="Catastrófico"),AND(AU27="Muy Alta",AX27="Catastrófico")),"Extremo","")))),"")</f>
        <v>Bajo</v>
      </c>
      <c r="BA27" s="994" t="s">
        <v>255</v>
      </c>
      <c r="BB27" s="46"/>
      <c r="BC27" s="46"/>
      <c r="BD27" s="103" t="str">
        <f t="shared" si="6"/>
        <v/>
      </c>
      <c r="BE27" s="9"/>
      <c r="BF27" s="9"/>
      <c r="BG27" s="9"/>
      <c r="BH27" s="9"/>
      <c r="BI27" s="46"/>
      <c r="BJ27" s="46"/>
      <c r="BK27" s="46"/>
      <c r="BL27" s="46"/>
      <c r="BM27" s="48"/>
      <c r="BN27" s="48"/>
      <c r="BO27" s="48"/>
      <c r="BP27" s="48"/>
      <c r="BQ27" s="104" t="str">
        <f t="shared" si="4"/>
        <v/>
      </c>
      <c r="BR27" s="797" t="str">
        <f t="shared" si="5"/>
        <v/>
      </c>
      <c r="BS27" s="883"/>
      <c r="BT27" s="883"/>
      <c r="BU27" s="997" t="s">
        <v>1392</v>
      </c>
      <c r="BV27" s="1000" t="s">
        <v>3163</v>
      </c>
      <c r="BW27" s="1063" t="s">
        <v>1631</v>
      </c>
      <c r="BX27" s="1066" t="s">
        <v>1631</v>
      </c>
      <c r="BY27" s="1003" t="s">
        <v>3164</v>
      </c>
      <c r="BZ27" s="1003"/>
    </row>
    <row r="28" spans="1:78" s="11" customFormat="1" ht="167" x14ac:dyDescent="0.2">
      <c r="A28" s="1702"/>
      <c r="B28" s="1703"/>
      <c r="C28" s="1704"/>
      <c r="D28" s="1705"/>
      <c r="E28" s="1025"/>
      <c r="F28" s="1619"/>
      <c r="G28" s="1001"/>
      <c r="H28" s="1031"/>
      <c r="I28" s="1641"/>
      <c r="J28" s="1631"/>
      <c r="K28" s="1037"/>
      <c r="L28" s="1001"/>
      <c r="M28" s="1070"/>
      <c r="N28" s="1001"/>
      <c r="O28" s="1001"/>
      <c r="P28" s="1064"/>
      <c r="Q28" s="1717"/>
      <c r="R28" s="1641"/>
      <c r="S28" s="1710"/>
      <c r="T28" s="1641"/>
      <c r="U28" s="1710"/>
      <c r="V28" s="1641"/>
      <c r="W28" s="1710"/>
      <c r="X28" s="1665"/>
      <c r="Y28" s="1710"/>
      <c r="Z28" s="1710"/>
      <c r="AA28" s="1633"/>
      <c r="AB28" s="812">
        <v>2</v>
      </c>
      <c r="AC28" s="789" t="s">
        <v>1405</v>
      </c>
      <c r="AD28" s="774" t="s">
        <v>1424</v>
      </c>
      <c r="AE28" s="774" t="s">
        <v>1403</v>
      </c>
      <c r="AF28" s="813" t="str">
        <f t="shared" si="0"/>
        <v>Impacto</v>
      </c>
      <c r="AG28" s="780" t="s">
        <v>264</v>
      </c>
      <c r="AH28" s="790">
        <f t="shared" si="1"/>
        <v>0.1</v>
      </c>
      <c r="AI28" s="780" t="s">
        <v>222</v>
      </c>
      <c r="AJ28" s="790">
        <f t="shared" si="2"/>
        <v>0.15</v>
      </c>
      <c r="AK28" s="814">
        <f t="shared" si="3"/>
        <v>0.25</v>
      </c>
      <c r="AL28" s="815">
        <f>IFERROR(IF(AND(AF27="Probabilidad",AF28="Probabilidad"),(AL27-(+AL27*AK28)),IF(AF28="Probabilidad",(S27-(+S27*AK28)),IF(AF28="Impacto",AL27,""))),"")</f>
        <v>0.2</v>
      </c>
      <c r="AM28" s="815">
        <f>IFERROR(IF(AND(AF27="Impacto",AF28="Impacto"),(AM27-(+AM27*AK28)),IF(AF28="Impacto",(Y27-(+Y27*AK28)),IF(AF28="Probabilidad",AM27,""))),"")</f>
        <v>0.30000000000000004</v>
      </c>
      <c r="AN28" s="751" t="s">
        <v>223</v>
      </c>
      <c r="AO28" s="751" t="s">
        <v>291</v>
      </c>
      <c r="AP28" s="751" t="s">
        <v>241</v>
      </c>
      <c r="AQ28" s="751" t="s">
        <v>242</v>
      </c>
      <c r="AR28" s="1031"/>
      <c r="AS28" s="1631"/>
      <c r="AT28" s="1631"/>
      <c r="AU28" s="1633"/>
      <c r="AV28" s="1631"/>
      <c r="AW28" s="1631"/>
      <c r="AX28" s="1633"/>
      <c r="AY28" s="1633"/>
      <c r="AZ28" s="1633"/>
      <c r="BA28" s="1641"/>
      <c r="BB28" s="789"/>
      <c r="BC28" s="789"/>
      <c r="BD28" s="822" t="str">
        <f t="shared" si="6"/>
        <v/>
      </c>
      <c r="BE28" s="774"/>
      <c r="BF28" s="774"/>
      <c r="BG28" s="774"/>
      <c r="BH28" s="774"/>
      <c r="BI28" s="789"/>
      <c r="BJ28" s="789"/>
      <c r="BK28" s="789"/>
      <c r="BL28" s="789"/>
      <c r="BM28" s="791"/>
      <c r="BN28" s="791"/>
      <c r="BO28" s="791"/>
      <c r="BP28" s="791"/>
      <c r="BQ28" s="792" t="str">
        <f t="shared" si="4"/>
        <v/>
      </c>
      <c r="BR28" s="796" t="str">
        <f t="shared" si="5"/>
        <v/>
      </c>
      <c r="BS28" s="884"/>
      <c r="BT28" s="884"/>
      <c r="BU28" s="998"/>
      <c r="BV28" s="1001"/>
      <c r="BW28" s="1064"/>
      <c r="BX28" s="1067"/>
      <c r="BY28" s="1004"/>
      <c r="BZ28" s="1004"/>
    </row>
    <row r="29" spans="1:78" s="11" customFormat="1" ht="145" x14ac:dyDescent="0.2">
      <c r="A29" s="1702"/>
      <c r="B29" s="1703"/>
      <c r="C29" s="1704"/>
      <c r="D29" s="1705"/>
      <c r="E29" s="1025"/>
      <c r="F29" s="1619"/>
      <c r="G29" s="1001"/>
      <c r="H29" s="1031"/>
      <c r="I29" s="1641"/>
      <c r="J29" s="1631"/>
      <c r="K29" s="1037"/>
      <c r="L29" s="1001"/>
      <c r="M29" s="1070"/>
      <c r="N29" s="1001"/>
      <c r="O29" s="1001"/>
      <c r="P29" s="1064"/>
      <c r="Q29" s="1717"/>
      <c r="R29" s="1641"/>
      <c r="S29" s="1710"/>
      <c r="T29" s="1641"/>
      <c r="U29" s="1710"/>
      <c r="V29" s="1641"/>
      <c r="W29" s="1710"/>
      <c r="X29" s="1665"/>
      <c r="Y29" s="1710"/>
      <c r="Z29" s="1710"/>
      <c r="AA29" s="1633"/>
      <c r="AB29" s="812">
        <v>3</v>
      </c>
      <c r="AC29" s="789" t="s">
        <v>1406</v>
      </c>
      <c r="AD29" s="774" t="s">
        <v>1394</v>
      </c>
      <c r="AE29" s="774" t="s">
        <v>1408</v>
      </c>
      <c r="AF29" s="813" t="str">
        <f t="shared" si="0"/>
        <v>Probabilidad</v>
      </c>
      <c r="AG29" s="780" t="s">
        <v>221</v>
      </c>
      <c r="AH29" s="790">
        <f t="shared" si="1"/>
        <v>0.25</v>
      </c>
      <c r="AI29" s="780" t="s">
        <v>222</v>
      </c>
      <c r="AJ29" s="790">
        <f t="shared" si="2"/>
        <v>0.15</v>
      </c>
      <c r="AK29" s="814">
        <f t="shared" si="3"/>
        <v>0.4</v>
      </c>
      <c r="AL29" s="815">
        <f>IFERROR(IF(AND(AF28="Probabilidad",AF29="Probabilidad"),(AL28-(+AL28*AK29)),IF(AND(AF28="Impacto",AF29="Probabilidad"),(AL27-(+AL27*AK29)),IF(AF29="Impacto",AL28,""))),"")</f>
        <v>0.12</v>
      </c>
      <c r="AM29" s="815">
        <f>IFERROR(IF(AND(AF28="Impacto",AF29="Impacto"),(AM28-(+AM28*AK29)),IF(AND(AF28="Probabilidad",AF29="Impacto"),(AM27-(+AM27*AK29)),IF(AF29="Probabilidad",AM28,""))),"")</f>
        <v>0.30000000000000004</v>
      </c>
      <c r="AN29" s="751" t="s">
        <v>223</v>
      </c>
      <c r="AO29" s="751" t="s">
        <v>443</v>
      </c>
      <c r="AP29" s="751" t="s">
        <v>241</v>
      </c>
      <c r="AQ29" s="751" t="s">
        <v>226</v>
      </c>
      <c r="AR29" s="1031"/>
      <c r="AS29" s="1631"/>
      <c r="AT29" s="1631"/>
      <c r="AU29" s="1633"/>
      <c r="AV29" s="1631"/>
      <c r="AW29" s="1631"/>
      <c r="AX29" s="1633"/>
      <c r="AY29" s="1633"/>
      <c r="AZ29" s="1633"/>
      <c r="BA29" s="1641"/>
      <c r="BB29" s="789"/>
      <c r="BC29" s="789"/>
      <c r="BD29" s="822" t="str">
        <f t="shared" si="6"/>
        <v/>
      </c>
      <c r="BE29" s="774"/>
      <c r="BF29" s="774"/>
      <c r="BG29" s="774"/>
      <c r="BH29" s="774"/>
      <c r="BI29" s="789"/>
      <c r="BJ29" s="789"/>
      <c r="BK29" s="789"/>
      <c r="BL29" s="789"/>
      <c r="BM29" s="791"/>
      <c r="BN29" s="791"/>
      <c r="BO29" s="791"/>
      <c r="BP29" s="791"/>
      <c r="BQ29" s="792" t="str">
        <f t="shared" si="4"/>
        <v/>
      </c>
      <c r="BR29" s="796" t="str">
        <f t="shared" si="5"/>
        <v/>
      </c>
      <c r="BS29" s="884"/>
      <c r="BT29" s="884"/>
      <c r="BU29" s="998"/>
      <c r="BV29" s="1001"/>
      <c r="BW29" s="1064"/>
      <c r="BX29" s="1067"/>
      <c r="BY29" s="1004"/>
      <c r="BZ29" s="1004"/>
    </row>
    <row r="30" spans="1:78" s="11" customFormat="1" ht="145" x14ac:dyDescent="0.2">
      <c r="A30" s="1702"/>
      <c r="B30" s="1703"/>
      <c r="C30" s="1704"/>
      <c r="D30" s="1705"/>
      <c r="E30" s="1025"/>
      <c r="F30" s="1619"/>
      <c r="G30" s="1001"/>
      <c r="H30" s="1031"/>
      <c r="I30" s="1641"/>
      <c r="J30" s="1631"/>
      <c r="K30" s="1037"/>
      <c r="L30" s="1001"/>
      <c r="M30" s="1070"/>
      <c r="N30" s="1001"/>
      <c r="O30" s="1001"/>
      <c r="P30" s="1064"/>
      <c r="Q30" s="1717"/>
      <c r="R30" s="1641"/>
      <c r="S30" s="1710"/>
      <c r="T30" s="1641"/>
      <c r="U30" s="1710"/>
      <c r="V30" s="1641"/>
      <c r="W30" s="1710"/>
      <c r="X30" s="1665"/>
      <c r="Y30" s="1710"/>
      <c r="Z30" s="1710"/>
      <c r="AA30" s="1633"/>
      <c r="AB30" s="812">
        <v>4</v>
      </c>
      <c r="AC30" s="789" t="s">
        <v>1409</v>
      </c>
      <c r="AD30" s="774" t="s">
        <v>1419</v>
      </c>
      <c r="AE30" s="774" t="s">
        <v>1410</v>
      </c>
      <c r="AF30" s="813" t="str">
        <f t="shared" si="0"/>
        <v>Probabilidad</v>
      </c>
      <c r="AG30" s="780" t="s">
        <v>281</v>
      </c>
      <c r="AH30" s="790">
        <f t="shared" si="1"/>
        <v>0.15</v>
      </c>
      <c r="AI30" s="780" t="s">
        <v>222</v>
      </c>
      <c r="AJ30" s="790">
        <f t="shared" si="2"/>
        <v>0.15</v>
      </c>
      <c r="AK30" s="814">
        <f t="shared" si="3"/>
        <v>0.3</v>
      </c>
      <c r="AL30" s="815">
        <f>IFERROR(IF(AND(AF29="Probabilidad",AF30="Probabilidad"),(AL29-(+AL29*AK30)),IF(AND(AF29="Impacto",AF30="Probabilidad"),(AL28-(+AL28*AK30)),IF(AF30="Impacto",AL29,""))),"")</f>
        <v>8.3999999999999991E-2</v>
      </c>
      <c r="AM30" s="815">
        <f>IFERROR(IF(AND(AF29="Impacto",AF30="Impacto"),(AM29-(+AM29*AK30)),IF(AND(AF29="Probabilidad",AF30="Impacto"),(AM28-(+AM28*AK30)),IF(AF30="Probabilidad",AM29,""))),"")</f>
        <v>0.30000000000000004</v>
      </c>
      <c r="AN30" s="751" t="s">
        <v>223</v>
      </c>
      <c r="AO30" s="751" t="s">
        <v>245</v>
      </c>
      <c r="AP30" s="751" t="s">
        <v>241</v>
      </c>
      <c r="AQ30" s="751" t="s">
        <v>226</v>
      </c>
      <c r="AR30" s="1031"/>
      <c r="AS30" s="1631"/>
      <c r="AT30" s="1631"/>
      <c r="AU30" s="1633"/>
      <c r="AV30" s="1631"/>
      <c r="AW30" s="1631"/>
      <c r="AX30" s="1633"/>
      <c r="AY30" s="1633"/>
      <c r="AZ30" s="1633"/>
      <c r="BA30" s="1641"/>
      <c r="BB30" s="789"/>
      <c r="BC30" s="789"/>
      <c r="BD30" s="822" t="str">
        <f t="shared" si="6"/>
        <v/>
      </c>
      <c r="BE30" s="774"/>
      <c r="BF30" s="774"/>
      <c r="BG30" s="774"/>
      <c r="BH30" s="774"/>
      <c r="BI30" s="789"/>
      <c r="BJ30" s="789"/>
      <c r="BK30" s="789"/>
      <c r="BL30" s="789"/>
      <c r="BM30" s="791"/>
      <c r="BN30" s="791"/>
      <c r="BO30" s="791"/>
      <c r="BP30" s="791"/>
      <c r="BQ30" s="792" t="str">
        <f t="shared" si="4"/>
        <v/>
      </c>
      <c r="BR30" s="796" t="str">
        <f t="shared" si="5"/>
        <v/>
      </c>
      <c r="BS30" s="884"/>
      <c r="BT30" s="884"/>
      <c r="BU30" s="998"/>
      <c r="BV30" s="1001"/>
      <c r="BW30" s="1064"/>
      <c r="BX30" s="1067"/>
      <c r="BY30" s="1004"/>
      <c r="BZ30" s="1004"/>
    </row>
    <row r="31" spans="1:78" s="11" customFormat="1" ht="16" x14ac:dyDescent="0.2">
      <c r="A31" s="1702"/>
      <c r="B31" s="1703"/>
      <c r="C31" s="1704"/>
      <c r="D31" s="1705"/>
      <c r="E31" s="1025"/>
      <c r="F31" s="1619"/>
      <c r="G31" s="1001"/>
      <c r="H31" s="1031"/>
      <c r="I31" s="1641"/>
      <c r="J31" s="1631"/>
      <c r="K31" s="1037"/>
      <c r="L31" s="1001"/>
      <c r="M31" s="1070"/>
      <c r="N31" s="1001"/>
      <c r="O31" s="1001"/>
      <c r="P31" s="1064"/>
      <c r="Q31" s="1717"/>
      <c r="R31" s="1641"/>
      <c r="S31" s="1710"/>
      <c r="T31" s="1641"/>
      <c r="U31" s="1710"/>
      <c r="V31" s="1641"/>
      <c r="W31" s="1710"/>
      <c r="X31" s="1665"/>
      <c r="Y31" s="1710"/>
      <c r="Z31" s="1710"/>
      <c r="AA31" s="1633"/>
      <c r="AB31" s="812">
        <v>5</v>
      </c>
      <c r="AC31" s="789"/>
      <c r="AD31" s="774"/>
      <c r="AE31" s="774"/>
      <c r="AF31" s="813" t="str">
        <f t="shared" si="0"/>
        <v/>
      </c>
      <c r="AG31" s="780"/>
      <c r="AH31" s="790" t="str">
        <f t="shared" si="1"/>
        <v/>
      </c>
      <c r="AI31" s="780"/>
      <c r="AJ31" s="790" t="str">
        <f t="shared" si="2"/>
        <v/>
      </c>
      <c r="AK31" s="814" t="str">
        <f t="shared" si="3"/>
        <v/>
      </c>
      <c r="AL31" s="815" t="str">
        <f>IFERROR(IF(AND(AF30="Probabilidad",AF31="Probabilidad"),(AL30-(+AL30*AK31)),IF(AND(AF30="Impacto",AF31="Probabilidad"),(AL29-(+AL29*AK31)),IF(AF31="Impacto",AL30,""))),"")</f>
        <v/>
      </c>
      <c r="AM31" s="815" t="str">
        <f>IFERROR(IF(AND(AF30="Impacto",AF31="Impacto"),(AM30-(+AM30*AK31)),IF(AND(AF30="Probabilidad",AF31="Impacto"),(AM29-(+AM29*AK31)),IF(AF31="Probabilidad",AM30,""))),"")</f>
        <v/>
      </c>
      <c r="AN31" s="751"/>
      <c r="AO31" s="751"/>
      <c r="AP31" s="751"/>
      <c r="AQ31" s="751"/>
      <c r="AR31" s="1031"/>
      <c r="AS31" s="1631"/>
      <c r="AT31" s="1631"/>
      <c r="AU31" s="1633"/>
      <c r="AV31" s="1631"/>
      <c r="AW31" s="1631"/>
      <c r="AX31" s="1633"/>
      <c r="AY31" s="1633"/>
      <c r="AZ31" s="1633"/>
      <c r="BA31" s="1641"/>
      <c r="BB31" s="789"/>
      <c r="BC31" s="789"/>
      <c r="BD31" s="822" t="str">
        <f t="shared" si="6"/>
        <v/>
      </c>
      <c r="BE31" s="774"/>
      <c r="BF31" s="774"/>
      <c r="BG31" s="774"/>
      <c r="BH31" s="774"/>
      <c r="BI31" s="789"/>
      <c r="BJ31" s="789"/>
      <c r="BK31" s="789"/>
      <c r="BL31" s="789"/>
      <c r="BM31" s="791"/>
      <c r="BN31" s="791"/>
      <c r="BO31" s="791"/>
      <c r="BP31" s="791"/>
      <c r="BQ31" s="792" t="str">
        <f t="shared" si="4"/>
        <v/>
      </c>
      <c r="BR31" s="796" t="str">
        <f t="shared" si="5"/>
        <v/>
      </c>
      <c r="BS31" s="884"/>
      <c r="BT31" s="884"/>
      <c r="BU31" s="998"/>
      <c r="BV31" s="1001"/>
      <c r="BW31" s="1064"/>
      <c r="BX31" s="1067"/>
      <c r="BY31" s="1004"/>
      <c r="BZ31" s="1004"/>
    </row>
    <row r="32" spans="1:78" s="11" customFormat="1" ht="17" thickBot="1" x14ac:dyDescent="0.25">
      <c r="A32" s="1702"/>
      <c r="B32" s="1703"/>
      <c r="C32" s="1704"/>
      <c r="D32" s="1706"/>
      <c r="E32" s="1026"/>
      <c r="F32" s="1620"/>
      <c r="G32" s="1002"/>
      <c r="H32" s="1032"/>
      <c r="I32" s="1642"/>
      <c r="J32" s="1632"/>
      <c r="K32" s="1038"/>
      <c r="L32" s="1002"/>
      <c r="M32" s="1071"/>
      <c r="N32" s="1002"/>
      <c r="O32" s="1002"/>
      <c r="P32" s="1065"/>
      <c r="Q32" s="1718"/>
      <c r="R32" s="1642"/>
      <c r="S32" s="1711"/>
      <c r="T32" s="1642"/>
      <c r="U32" s="1711"/>
      <c r="V32" s="1642"/>
      <c r="W32" s="1711"/>
      <c r="X32" s="1666"/>
      <c r="Y32" s="1711"/>
      <c r="Z32" s="1711"/>
      <c r="AA32" s="1634"/>
      <c r="AB32" s="773">
        <v>6</v>
      </c>
      <c r="AC32" s="770"/>
      <c r="AD32" s="757"/>
      <c r="AE32" s="757"/>
      <c r="AF32" s="896" t="str">
        <f t="shared" si="0"/>
        <v/>
      </c>
      <c r="AG32" s="888"/>
      <c r="AH32" s="887" t="str">
        <f t="shared" si="1"/>
        <v/>
      </c>
      <c r="AI32" s="888"/>
      <c r="AJ32" s="887" t="str">
        <f t="shared" si="2"/>
        <v/>
      </c>
      <c r="AK32" s="889" t="str">
        <f t="shared" si="3"/>
        <v/>
      </c>
      <c r="AL32" s="815" t="str">
        <f>IFERROR(IF(AND(AF31="Probabilidad",AF32="Probabilidad"),(AL31-(+AL31*AK32)),IF(AND(AF31="Impacto",AF32="Probabilidad"),(AL30-(+AL30*AK32)),IF(AF32="Impacto",AL31,""))),"")</f>
        <v/>
      </c>
      <c r="AM32" s="815" t="str">
        <f>IFERROR(IF(AND(AF31="Impacto",AF32="Impacto"),(AM31-(+AM31*AK32)),IF(AND(AF31="Probabilidad",AF32="Impacto"),(AM30-(+AM30*AK32)),IF(AF32="Probabilidad",AM31,""))),"")</f>
        <v/>
      </c>
      <c r="AN32" s="51"/>
      <c r="AO32" s="51"/>
      <c r="AP32" s="51"/>
      <c r="AQ32" s="51"/>
      <c r="AR32" s="1032"/>
      <c r="AS32" s="1632"/>
      <c r="AT32" s="1632"/>
      <c r="AU32" s="1634"/>
      <c r="AV32" s="1632"/>
      <c r="AW32" s="1632"/>
      <c r="AX32" s="1634"/>
      <c r="AY32" s="1634"/>
      <c r="AZ32" s="1634"/>
      <c r="BA32" s="1642"/>
      <c r="BB32" s="770"/>
      <c r="BC32" s="770"/>
      <c r="BD32" s="762" t="str">
        <f t="shared" si="6"/>
        <v/>
      </c>
      <c r="BE32" s="757"/>
      <c r="BF32" s="757"/>
      <c r="BG32" s="757"/>
      <c r="BH32" s="757"/>
      <c r="BI32" s="770"/>
      <c r="BJ32" s="770"/>
      <c r="BK32" s="770"/>
      <c r="BL32" s="770"/>
      <c r="BM32" s="749"/>
      <c r="BN32" s="749"/>
      <c r="BO32" s="749"/>
      <c r="BP32" s="749"/>
      <c r="BQ32" s="766" t="str">
        <f t="shared" si="4"/>
        <v/>
      </c>
      <c r="BR32" s="890" t="str">
        <f t="shared" si="5"/>
        <v/>
      </c>
      <c r="BS32" s="891"/>
      <c r="BT32" s="891"/>
      <c r="BU32" s="999"/>
      <c r="BV32" s="1002"/>
      <c r="BW32" s="1065"/>
      <c r="BX32" s="1068"/>
      <c r="BY32" s="1005"/>
      <c r="BZ32" s="1005"/>
    </row>
    <row r="33" spans="1:78" s="11" customFormat="1" ht="117.75" customHeight="1" x14ac:dyDescent="0.2">
      <c r="A33" s="1702"/>
      <c r="B33" s="1703"/>
      <c r="C33" s="1704"/>
      <c r="D33" s="1021" t="s">
        <v>1387</v>
      </c>
      <c r="E33" s="1024" t="s">
        <v>1222</v>
      </c>
      <c r="F33" s="1027">
        <v>5</v>
      </c>
      <c r="G33" s="1000" t="s">
        <v>1425</v>
      </c>
      <c r="H33" s="1030" t="s">
        <v>1245</v>
      </c>
      <c r="I33" s="994" t="s">
        <v>1216</v>
      </c>
      <c r="J33" s="1697" t="str">
        <f>IF(D33="","",IF(D33="RG",[1]Árbol!A44,IF(D33="RIC",[1]Árbol!A44,IF(D33="RLAFT",[1]Árbol!A44,IF(D33="RF",[1]Árbol!A44,IF(I33="","",(CONCATENATE(I33," ",$M$3," ",G33," ",$M$4," ",O33," ",$M$5," ",N33))))))))</f>
        <v>Pérdida de Confidencialidad de Recurso Humano Dirección (Asesores - Personal Asistencial)  a. Ataque de ingenieria social  a. Desconocimiento de las políticas de seguridad de la información</v>
      </c>
      <c r="K33" s="1036" t="s">
        <v>313</v>
      </c>
      <c r="L33" s="1000" t="s">
        <v>314</v>
      </c>
      <c r="M33" s="1069" t="s">
        <v>1389</v>
      </c>
      <c r="N33" s="1000" t="s">
        <v>1426</v>
      </c>
      <c r="O33" s="1000" t="s">
        <v>1427</v>
      </c>
      <c r="P33" s="1044" t="s">
        <v>1392</v>
      </c>
      <c r="Q33" s="1716" t="s">
        <v>1392</v>
      </c>
      <c r="R33" s="994" t="s">
        <v>217</v>
      </c>
      <c r="S33" s="1709">
        <f>IF(R33="Muy Alta",100%,IF(R33="Alta",80%,IF(R33="Media",60%,IF(R33="Baja",40%,IF(R33="Muy Baja",20%,"")))))</f>
        <v>0.6</v>
      </c>
      <c r="T33" s="994" t="s">
        <v>251</v>
      </c>
      <c r="U33" s="1709">
        <f>IF(T33="Catastrófico",100%,IF(T33="Mayor",80%,IF(T33="Moderado",60%,IF(T33="Menor",40%,IF(T33="Leve",20%,"")))))</f>
        <v>0.4</v>
      </c>
      <c r="V33" s="994" t="s">
        <v>251</v>
      </c>
      <c r="W33" s="1709">
        <f>IF(V33="Catastrófico",100%,IF(V33="Mayor",80%,IF(V33="Moderado",60%,IF(V33="Menor",40%,IF(V33="Leve",20%,"")))))</f>
        <v>0.4</v>
      </c>
      <c r="X33" s="1059" t="str">
        <f>IF(Y33=100%,"Catastrófico",IF(Y33=80%,"Mayor",IF(Y33=60%,"Moderado",IF(Y33=40%,"Menor",IF(Y33=20%,"Leve","")))))</f>
        <v>Menor</v>
      </c>
      <c r="Y33" s="1709">
        <f>IF(AND(U33="",W33=""),"",MAX(U33,W33))</f>
        <v>0.4</v>
      </c>
      <c r="Z33" s="1709" t="str">
        <f>CONCATENATE(R33,X33)</f>
        <v>MediaMenor</v>
      </c>
      <c r="AA33" s="1047" t="str">
        <f>IF(Z33="Muy AltaLeve","Alto",IF(Z33="Muy AltaMenor","Alto",IF(Z33="Muy AltaModerado","Alto",IF(Z33="Muy AltaMayor","Alto",IF(Z33="Muy AltaCatastrófico","Extremo",IF(Z33="AltaLeve","Moderado",IF(Z33="AltaMenor","Moderado",IF(Z33="AltaModerado","Alto",IF(Z33="AltaMayor","Alto",IF(Z33="AltaCatastrófico","Extremo",IF(Z33="MediaLeve","Moderado",IF(Z33="MediaMenor","Moderado",IF(Z33="MediaModerado","Moderado",IF(Z33="MediaMayor","Alto",IF(Z33="MediaCatastrófico","Extremo",IF(Z33="BajaLeve","Bajo",IF(Z33="BajaMenor","Moderado",IF(Z33="BajaModerado","Moderado",IF(Z33="BajaMayor","Alto",IF(Z33="BajaCatastrófico","Extremo",IF(Z33="Muy BajaLeve","Bajo",IF(Z33="Muy BajaMenor","Bajo",IF(Z33="Muy BajaModerado","Moderado",IF(Z33="Muy BajaMayor","Alto",IF(Z33="Muy BajaCatastrófico","Extremo","")))))))))))))))))))))))))</f>
        <v>Moderado</v>
      </c>
      <c r="AB33" s="97">
        <v>1</v>
      </c>
      <c r="AC33" s="46" t="s">
        <v>1409</v>
      </c>
      <c r="AD33" s="9" t="s">
        <v>1419</v>
      </c>
      <c r="AE33" s="9" t="s">
        <v>1428</v>
      </c>
      <c r="AF33" s="231" t="str">
        <f t="shared" si="0"/>
        <v>Probabilidad</v>
      </c>
      <c r="AG33" s="10" t="s">
        <v>221</v>
      </c>
      <c r="AH33" s="787">
        <f t="shared" si="1"/>
        <v>0.25</v>
      </c>
      <c r="AI33" s="10" t="s">
        <v>222</v>
      </c>
      <c r="AJ33" s="787">
        <f t="shared" si="2"/>
        <v>0.15</v>
      </c>
      <c r="AK33" s="101">
        <f t="shared" si="3"/>
        <v>0.4</v>
      </c>
      <c r="AL33" s="100">
        <f>IFERROR(IF(AF33="Probabilidad",(S33-(+S33*AK33)),IF(AF33="Impacto",S33,"")),"")</f>
        <v>0.36</v>
      </c>
      <c r="AM33" s="100">
        <f>IFERROR(IF(AF33="Impacto",(Y33-(+Y33*AK33)),IF(AF33="Probabilidad",Y33,"")),"")</f>
        <v>0.4</v>
      </c>
      <c r="AN33" s="50" t="s">
        <v>859</v>
      </c>
      <c r="AO33" s="50" t="s">
        <v>245</v>
      </c>
      <c r="AP33" s="50" t="s">
        <v>241</v>
      </c>
      <c r="AQ33" s="50" t="s">
        <v>226</v>
      </c>
      <c r="AR33" s="1624" t="s">
        <v>1429</v>
      </c>
      <c r="AS33" s="1050">
        <f>S33</f>
        <v>0.6</v>
      </c>
      <c r="AT33" s="1050">
        <f>IF(AL33="","",MIN(AL33:AL38))</f>
        <v>0.216</v>
      </c>
      <c r="AU33" s="1047" t="str">
        <f>IFERROR(IF(AT33="","",IF(AT33&lt;=0.2,"Muy Baja",IF(AT33&lt;=0.4,"Baja",IF(AT33&lt;=0.6,"Media",IF(AT33&lt;=0.8,"Alta","Muy Alta"))))),"")</f>
        <v>Baja</v>
      </c>
      <c r="AV33" s="1050">
        <f>Y33</f>
        <v>0.4</v>
      </c>
      <c r="AW33" s="1050">
        <f>IF(AM33="","",MIN(AM33:AM38))</f>
        <v>0.4</v>
      </c>
      <c r="AX33" s="1047" t="str">
        <f>IFERROR(IF(AW33="","",IF(AW33&lt;=0.2,"Leve",IF(AW33&lt;=0.4,"Menor",IF(AW33&lt;=0.6,"Moderado",IF(AW33&lt;=0.8,"Mayor","Catastrófico"))))),"")</f>
        <v>Menor</v>
      </c>
      <c r="AY33" s="1047" t="str">
        <f>AA33</f>
        <v>Moderado</v>
      </c>
      <c r="AZ33" s="1047" t="str">
        <f>IFERROR(IF(OR(AND(AU33="Muy Baja",AX33="Leve"),AND(AU33="Muy Baja",AX33="Menor"),AND(AU33="Baja",AX33="Leve")),"Bajo",IF(OR(AND(AU33="Muy baja",AX33="Moderado"),AND(AU33="Baja",AX33="Menor"),AND(AU33="Baja",AX33="Moderado"),AND(AU33="Media",AX33="Leve"),AND(AU33="Media",AX33="Menor"),AND(AU33="Media",AX33="Moderado"),AND(AU33="Alta",AX33="Leve"),AND(AU33="Alta",AX33="Menor")),"Moderado",IF(OR(AND(AU33="Muy Baja",AX33="Mayor"),AND(AU33="Baja",AX33="Mayor"),AND(AU33="Media",AX33="Mayor"),AND(AU33="Alta",AX33="Moderado"),AND(AU33="Alta",AX33="Mayor"),AND(AU33="Muy Alta",AX33="Leve"),AND(AU33="Muy Alta",AX33="Menor"),AND(AU33="Muy Alta",AX33="Moderado"),AND(AU33="Muy Alta",AX33="Mayor")),"Alto",IF(OR(AND(AU33="Muy Baja",AX33="Catastrófico"),AND(AU33="Baja",AX33="Catastrófico"),AND(AU33="Media",AX33="Catastrófico"),AND(AU33="Alta",AX33="Catastrófico"),AND(AU33="Muy Alta",AX33="Catastrófico")),"Extremo","")))),"")</f>
        <v>Moderado</v>
      </c>
      <c r="BA33" s="994" t="s">
        <v>228</v>
      </c>
      <c r="BB33" s="46" t="s">
        <v>1430</v>
      </c>
      <c r="BC33" s="46" t="s">
        <v>1431</v>
      </c>
      <c r="BD33" s="103">
        <f t="shared" si="6"/>
        <v>1</v>
      </c>
      <c r="BE33" s="9"/>
      <c r="BF33" s="9">
        <v>1</v>
      </c>
      <c r="BG33" s="9"/>
      <c r="BH33" s="9"/>
      <c r="BI33" s="46" t="s">
        <v>1432</v>
      </c>
      <c r="BJ33" s="46" t="s">
        <v>1433</v>
      </c>
      <c r="BK33" s="46" t="s">
        <v>3165</v>
      </c>
      <c r="BL33" s="46" t="s">
        <v>1386</v>
      </c>
      <c r="BM33" s="48"/>
      <c r="BN33" s="48"/>
      <c r="BO33" s="48"/>
      <c r="BP33" s="48"/>
      <c r="BQ33" s="104" t="str">
        <f t="shared" si="4"/>
        <v/>
      </c>
      <c r="BR33" s="797" t="str">
        <f t="shared" si="5"/>
        <v/>
      </c>
      <c r="BS33" s="883"/>
      <c r="BT33" s="883"/>
      <c r="BU33" s="997" t="s">
        <v>1392</v>
      </c>
      <c r="BV33" s="1000" t="s">
        <v>3163</v>
      </c>
      <c r="BW33" s="1063" t="s">
        <v>1631</v>
      </c>
      <c r="BX33" s="1066" t="s">
        <v>1631</v>
      </c>
      <c r="BY33" s="1003" t="s">
        <v>3166</v>
      </c>
      <c r="BZ33" s="1003"/>
    </row>
    <row r="34" spans="1:78" s="11" customFormat="1" ht="167" x14ac:dyDescent="0.2">
      <c r="A34" s="1702"/>
      <c r="B34" s="1703"/>
      <c r="C34" s="1704"/>
      <c r="D34" s="1705"/>
      <c r="E34" s="1025"/>
      <c r="F34" s="1619"/>
      <c r="G34" s="1001"/>
      <c r="H34" s="1031"/>
      <c r="I34" s="1641"/>
      <c r="J34" s="1631"/>
      <c r="K34" s="1037"/>
      <c r="L34" s="1001"/>
      <c r="M34" s="1070"/>
      <c r="N34" s="1001"/>
      <c r="O34" s="1001"/>
      <c r="P34" s="1210"/>
      <c r="Q34" s="1717"/>
      <c r="R34" s="1641"/>
      <c r="S34" s="1710"/>
      <c r="T34" s="1641"/>
      <c r="U34" s="1710"/>
      <c r="V34" s="1641"/>
      <c r="W34" s="1710"/>
      <c r="X34" s="1665"/>
      <c r="Y34" s="1710"/>
      <c r="Z34" s="1710"/>
      <c r="AA34" s="1633"/>
      <c r="AB34" s="812">
        <v>2</v>
      </c>
      <c r="AC34" s="789" t="s">
        <v>1434</v>
      </c>
      <c r="AD34" s="774" t="s">
        <v>1419</v>
      </c>
      <c r="AE34" s="774" t="s">
        <v>1428</v>
      </c>
      <c r="AF34" s="813" t="str">
        <f t="shared" si="0"/>
        <v>Probabilidad</v>
      </c>
      <c r="AG34" s="780" t="s">
        <v>221</v>
      </c>
      <c r="AH34" s="790">
        <f t="shared" si="1"/>
        <v>0.25</v>
      </c>
      <c r="AI34" s="780" t="s">
        <v>222</v>
      </c>
      <c r="AJ34" s="790">
        <f t="shared" si="2"/>
        <v>0.15</v>
      </c>
      <c r="AK34" s="814">
        <f t="shared" si="3"/>
        <v>0.4</v>
      </c>
      <c r="AL34" s="815">
        <f>IFERROR(IF(AND(AF33="Probabilidad",AF34="Probabilidad"),(AL33-(+AL33*AK34)),IF(AF34="Probabilidad",(S33-(+S33*AK34)),IF(AF34="Impacto",AL33,""))),"")</f>
        <v>0.216</v>
      </c>
      <c r="AM34" s="815">
        <f>IFERROR(IF(AND(AF33="Impacto",AF34="Impacto"),(AM33-(+AM33*AK34)),IF(AF34="Impacto",(Y33-(+Y33*AK34)),IF(AF34="Probabilidad",AM33,""))),"")</f>
        <v>0.4</v>
      </c>
      <c r="AN34" s="751" t="s">
        <v>859</v>
      </c>
      <c r="AO34" s="751" t="s">
        <v>291</v>
      </c>
      <c r="AP34" s="751" t="s">
        <v>241</v>
      </c>
      <c r="AQ34" s="751" t="s">
        <v>226</v>
      </c>
      <c r="AR34" s="1031"/>
      <c r="AS34" s="1631"/>
      <c r="AT34" s="1631"/>
      <c r="AU34" s="1633"/>
      <c r="AV34" s="1631"/>
      <c r="AW34" s="1631"/>
      <c r="AX34" s="1633"/>
      <c r="AY34" s="1633"/>
      <c r="AZ34" s="1633"/>
      <c r="BA34" s="1641"/>
      <c r="BB34" s="789"/>
      <c r="BC34" s="789"/>
      <c r="BD34" s="822" t="str">
        <f t="shared" si="6"/>
        <v/>
      </c>
      <c r="BE34" s="774"/>
      <c r="BF34" s="774"/>
      <c r="BG34" s="774"/>
      <c r="BH34" s="774"/>
      <c r="BI34" s="789"/>
      <c r="BJ34" s="789"/>
      <c r="BK34" s="789"/>
      <c r="BL34" s="789"/>
      <c r="BM34" s="791"/>
      <c r="BN34" s="791"/>
      <c r="BO34" s="791"/>
      <c r="BP34" s="791"/>
      <c r="BQ34" s="792" t="str">
        <f t="shared" si="4"/>
        <v/>
      </c>
      <c r="BR34" s="796" t="str">
        <f t="shared" si="5"/>
        <v/>
      </c>
      <c r="BS34" s="884"/>
      <c r="BT34" s="884"/>
      <c r="BU34" s="998"/>
      <c r="BV34" s="1001"/>
      <c r="BW34" s="1064"/>
      <c r="BX34" s="1067"/>
      <c r="BY34" s="1004"/>
      <c r="BZ34" s="1004"/>
    </row>
    <row r="35" spans="1:78" s="11" customFormat="1" ht="16" x14ac:dyDescent="0.2">
      <c r="A35" s="1702"/>
      <c r="B35" s="1703"/>
      <c r="C35" s="1704"/>
      <c r="D35" s="1705"/>
      <c r="E35" s="1025"/>
      <c r="F35" s="1619"/>
      <c r="G35" s="1001"/>
      <c r="H35" s="1031"/>
      <c r="I35" s="1641"/>
      <c r="J35" s="1631"/>
      <c r="K35" s="1037"/>
      <c r="L35" s="1001"/>
      <c r="M35" s="1070"/>
      <c r="N35" s="1001"/>
      <c r="O35" s="1001"/>
      <c r="P35" s="1210"/>
      <c r="Q35" s="1717"/>
      <c r="R35" s="1641"/>
      <c r="S35" s="1710"/>
      <c r="T35" s="1641"/>
      <c r="U35" s="1710"/>
      <c r="V35" s="1641"/>
      <c r="W35" s="1710"/>
      <c r="X35" s="1665"/>
      <c r="Y35" s="1710"/>
      <c r="Z35" s="1710"/>
      <c r="AA35" s="1633"/>
      <c r="AB35" s="812">
        <v>3</v>
      </c>
      <c r="AC35" s="789"/>
      <c r="AD35" s="774"/>
      <c r="AE35" s="774"/>
      <c r="AF35" s="813" t="str">
        <f t="shared" si="0"/>
        <v/>
      </c>
      <c r="AG35" s="780"/>
      <c r="AH35" s="790" t="str">
        <f t="shared" si="1"/>
        <v/>
      </c>
      <c r="AI35" s="780"/>
      <c r="AJ35" s="790" t="str">
        <f t="shared" si="2"/>
        <v/>
      </c>
      <c r="AK35" s="814" t="str">
        <f t="shared" si="3"/>
        <v/>
      </c>
      <c r="AL35" s="815" t="str">
        <f>IFERROR(IF(AND(AF34="Probabilidad",AF35="Probabilidad"),(AL34-(+AL34*AK35)),IF(AND(AF34="Impacto",AF35="Probabilidad"),(AL33-(+AL33*AK35)),IF(AF35="Impacto",AL34,""))),"")</f>
        <v/>
      </c>
      <c r="AM35" s="815" t="str">
        <f>IFERROR(IF(AND(AF34="Impacto",AF35="Impacto"),(AM34-(+AM34*AK35)),IF(AND(AF34="Probabilidad",AF35="Impacto"),(AM33-(+AM33*AK35)),IF(AF35="Probabilidad",AM34,""))),"")</f>
        <v/>
      </c>
      <c r="AN35" s="751"/>
      <c r="AO35" s="751"/>
      <c r="AP35" s="751"/>
      <c r="AQ35" s="751"/>
      <c r="AR35" s="1031"/>
      <c r="AS35" s="1631"/>
      <c r="AT35" s="1631"/>
      <c r="AU35" s="1633"/>
      <c r="AV35" s="1631"/>
      <c r="AW35" s="1631"/>
      <c r="AX35" s="1633"/>
      <c r="AY35" s="1633"/>
      <c r="AZ35" s="1633"/>
      <c r="BA35" s="1641"/>
      <c r="BB35" s="789"/>
      <c r="BC35" s="789"/>
      <c r="BD35" s="822" t="str">
        <f t="shared" si="6"/>
        <v/>
      </c>
      <c r="BE35" s="774"/>
      <c r="BF35" s="774"/>
      <c r="BG35" s="774"/>
      <c r="BH35" s="774"/>
      <c r="BI35" s="789"/>
      <c r="BJ35" s="789"/>
      <c r="BK35" s="789"/>
      <c r="BL35" s="789"/>
      <c r="BM35" s="791"/>
      <c r="BN35" s="791"/>
      <c r="BO35" s="791"/>
      <c r="BP35" s="791"/>
      <c r="BQ35" s="792" t="str">
        <f t="shared" si="4"/>
        <v/>
      </c>
      <c r="BR35" s="796" t="str">
        <f t="shared" si="5"/>
        <v/>
      </c>
      <c r="BS35" s="884"/>
      <c r="BT35" s="884"/>
      <c r="BU35" s="998"/>
      <c r="BV35" s="1001"/>
      <c r="BW35" s="1064"/>
      <c r="BX35" s="1067"/>
      <c r="BY35" s="1004"/>
      <c r="BZ35" s="1004"/>
    </row>
    <row r="36" spans="1:78" s="11" customFormat="1" ht="16" x14ac:dyDescent="0.2">
      <c r="A36" s="1702"/>
      <c r="B36" s="1703"/>
      <c r="C36" s="1704"/>
      <c r="D36" s="1705"/>
      <c r="E36" s="1025"/>
      <c r="F36" s="1619"/>
      <c r="G36" s="1001"/>
      <c r="H36" s="1031"/>
      <c r="I36" s="1641"/>
      <c r="J36" s="1631"/>
      <c r="K36" s="1037"/>
      <c r="L36" s="1001"/>
      <c r="M36" s="1070"/>
      <c r="N36" s="1001"/>
      <c r="O36" s="1001"/>
      <c r="P36" s="1210"/>
      <c r="Q36" s="1717"/>
      <c r="R36" s="1641"/>
      <c r="S36" s="1710"/>
      <c r="T36" s="1641"/>
      <c r="U36" s="1710"/>
      <c r="V36" s="1641"/>
      <c r="W36" s="1710"/>
      <c r="X36" s="1665"/>
      <c r="Y36" s="1710"/>
      <c r="Z36" s="1710"/>
      <c r="AA36" s="1633"/>
      <c r="AB36" s="812">
        <v>4</v>
      </c>
      <c r="AC36" s="789"/>
      <c r="AD36" s="774"/>
      <c r="AE36" s="774"/>
      <c r="AF36" s="813" t="str">
        <f t="shared" si="0"/>
        <v/>
      </c>
      <c r="AG36" s="780"/>
      <c r="AH36" s="790" t="str">
        <f t="shared" si="1"/>
        <v/>
      </c>
      <c r="AI36" s="780"/>
      <c r="AJ36" s="790" t="str">
        <f t="shared" si="2"/>
        <v/>
      </c>
      <c r="AK36" s="814" t="str">
        <f t="shared" si="3"/>
        <v/>
      </c>
      <c r="AL36" s="815" t="str">
        <f>IFERROR(IF(AND(AF35="Probabilidad",AF36="Probabilidad"),(AL35-(+AL35*AK36)),IF(AND(AF35="Impacto",AF36="Probabilidad"),(AL34-(+AL34*AK36)),IF(AF36="Impacto",AL35,""))),"")</f>
        <v/>
      </c>
      <c r="AM36" s="815" t="str">
        <f>IFERROR(IF(AND(AF35="Impacto",AF36="Impacto"),(AM35-(+AM35*AK36)),IF(AND(AF35="Probabilidad",AF36="Impacto"),(AM34-(+AM34*AK36)),IF(AF36="Probabilidad",AM35,""))),"")</f>
        <v/>
      </c>
      <c r="AN36" s="751"/>
      <c r="AO36" s="751"/>
      <c r="AP36" s="751"/>
      <c r="AQ36" s="751"/>
      <c r="AR36" s="1031"/>
      <c r="AS36" s="1631"/>
      <c r="AT36" s="1631"/>
      <c r="AU36" s="1633"/>
      <c r="AV36" s="1631"/>
      <c r="AW36" s="1631"/>
      <c r="AX36" s="1633"/>
      <c r="AY36" s="1633"/>
      <c r="AZ36" s="1633"/>
      <c r="BA36" s="1641"/>
      <c r="BB36" s="789"/>
      <c r="BC36" s="789"/>
      <c r="BD36" s="822" t="str">
        <f t="shared" si="6"/>
        <v/>
      </c>
      <c r="BE36" s="774"/>
      <c r="BF36" s="774"/>
      <c r="BG36" s="774"/>
      <c r="BH36" s="774"/>
      <c r="BI36" s="789"/>
      <c r="BJ36" s="789"/>
      <c r="BK36" s="789"/>
      <c r="BL36" s="789"/>
      <c r="BM36" s="791"/>
      <c r="BN36" s="791"/>
      <c r="BO36" s="791"/>
      <c r="BP36" s="791"/>
      <c r="BQ36" s="792" t="str">
        <f t="shared" si="4"/>
        <v/>
      </c>
      <c r="BR36" s="796" t="str">
        <f t="shared" si="5"/>
        <v/>
      </c>
      <c r="BS36" s="884"/>
      <c r="BT36" s="884"/>
      <c r="BU36" s="998"/>
      <c r="BV36" s="1001"/>
      <c r="BW36" s="1064"/>
      <c r="BX36" s="1067"/>
      <c r="BY36" s="1004"/>
      <c r="BZ36" s="1004"/>
    </row>
    <row r="37" spans="1:78" s="11" customFormat="1" ht="16" x14ac:dyDescent="0.2">
      <c r="A37" s="1702"/>
      <c r="B37" s="1703"/>
      <c r="C37" s="1704"/>
      <c r="D37" s="1705"/>
      <c r="E37" s="1025"/>
      <c r="F37" s="1619"/>
      <c r="G37" s="1001"/>
      <c r="H37" s="1031"/>
      <c r="I37" s="1641"/>
      <c r="J37" s="1631"/>
      <c r="K37" s="1037"/>
      <c r="L37" s="1001"/>
      <c r="M37" s="1070"/>
      <c r="N37" s="1001"/>
      <c r="O37" s="1001"/>
      <c r="P37" s="1210"/>
      <c r="Q37" s="1717"/>
      <c r="R37" s="1641"/>
      <c r="S37" s="1710"/>
      <c r="T37" s="1641"/>
      <c r="U37" s="1710"/>
      <c r="V37" s="1641"/>
      <c r="W37" s="1710"/>
      <c r="X37" s="1665"/>
      <c r="Y37" s="1710"/>
      <c r="Z37" s="1710"/>
      <c r="AA37" s="1633"/>
      <c r="AB37" s="812">
        <v>5</v>
      </c>
      <c r="AC37" s="789"/>
      <c r="AD37" s="774"/>
      <c r="AE37" s="774"/>
      <c r="AF37" s="813" t="str">
        <f t="shared" si="0"/>
        <v/>
      </c>
      <c r="AG37" s="780"/>
      <c r="AH37" s="790" t="str">
        <f t="shared" si="1"/>
        <v/>
      </c>
      <c r="AI37" s="780"/>
      <c r="AJ37" s="790" t="str">
        <f t="shared" si="2"/>
        <v/>
      </c>
      <c r="AK37" s="814" t="str">
        <f t="shared" si="3"/>
        <v/>
      </c>
      <c r="AL37" s="815" t="str">
        <f>IFERROR(IF(AND(AF36="Probabilidad",AF37="Probabilidad"),(AL36-(+AL36*AK37)),IF(AND(AF36="Impacto",AF37="Probabilidad"),(AL35-(+AL35*AK37)),IF(AF37="Impacto",AL36,""))),"")</f>
        <v/>
      </c>
      <c r="AM37" s="815" t="str">
        <f>IFERROR(IF(AND(AF36="Impacto",AF37="Impacto"),(AM36-(+AM36*AK37)),IF(AND(AF36="Probabilidad",AF37="Impacto"),(AM35-(+AM35*AK37)),IF(AF37="Probabilidad",AM36,""))),"")</f>
        <v/>
      </c>
      <c r="AN37" s="751"/>
      <c r="AO37" s="751"/>
      <c r="AP37" s="751"/>
      <c r="AQ37" s="751"/>
      <c r="AR37" s="1031"/>
      <c r="AS37" s="1631"/>
      <c r="AT37" s="1631"/>
      <c r="AU37" s="1633"/>
      <c r="AV37" s="1631"/>
      <c r="AW37" s="1631"/>
      <c r="AX37" s="1633"/>
      <c r="AY37" s="1633"/>
      <c r="AZ37" s="1633"/>
      <c r="BA37" s="1641"/>
      <c r="BB37" s="789"/>
      <c r="BC37" s="789"/>
      <c r="BD37" s="822" t="str">
        <f t="shared" si="6"/>
        <v/>
      </c>
      <c r="BE37" s="774"/>
      <c r="BF37" s="774"/>
      <c r="BG37" s="774"/>
      <c r="BH37" s="774"/>
      <c r="BI37" s="789"/>
      <c r="BJ37" s="789"/>
      <c r="BK37" s="789"/>
      <c r="BL37" s="789"/>
      <c r="BM37" s="791"/>
      <c r="BN37" s="791"/>
      <c r="BO37" s="791"/>
      <c r="BP37" s="791"/>
      <c r="BQ37" s="792" t="str">
        <f t="shared" si="4"/>
        <v/>
      </c>
      <c r="BR37" s="796" t="str">
        <f t="shared" si="5"/>
        <v/>
      </c>
      <c r="BS37" s="884"/>
      <c r="BT37" s="884"/>
      <c r="BU37" s="998"/>
      <c r="BV37" s="1001"/>
      <c r="BW37" s="1064"/>
      <c r="BX37" s="1067"/>
      <c r="BY37" s="1004"/>
      <c r="BZ37" s="1004"/>
    </row>
    <row r="38" spans="1:78" s="11" customFormat="1" ht="15.75" customHeight="1" thickBot="1" x14ac:dyDescent="0.25">
      <c r="A38" s="1702"/>
      <c r="B38" s="1703"/>
      <c r="C38" s="1704"/>
      <c r="D38" s="1706"/>
      <c r="E38" s="1026"/>
      <c r="F38" s="1620"/>
      <c r="G38" s="1002"/>
      <c r="H38" s="1032"/>
      <c r="I38" s="1642"/>
      <c r="J38" s="1632"/>
      <c r="K38" s="1038"/>
      <c r="L38" s="1002"/>
      <c r="M38" s="1071"/>
      <c r="N38" s="1002"/>
      <c r="O38" s="1002"/>
      <c r="P38" s="1211"/>
      <c r="Q38" s="1718"/>
      <c r="R38" s="1642"/>
      <c r="S38" s="1711"/>
      <c r="T38" s="1642"/>
      <c r="U38" s="1711"/>
      <c r="V38" s="1642"/>
      <c r="W38" s="1711"/>
      <c r="X38" s="1666"/>
      <c r="Y38" s="1711"/>
      <c r="Z38" s="1711"/>
      <c r="AA38" s="1634"/>
      <c r="AB38" s="773">
        <v>6</v>
      </c>
      <c r="AC38" s="770"/>
      <c r="AD38" s="757"/>
      <c r="AE38" s="757"/>
      <c r="AF38" s="819" t="str">
        <f t="shared" si="0"/>
        <v/>
      </c>
      <c r="AG38" s="902"/>
      <c r="AH38" s="887" t="str">
        <f t="shared" si="1"/>
        <v/>
      </c>
      <c r="AI38" s="902"/>
      <c r="AJ38" s="887" t="str">
        <f t="shared" si="2"/>
        <v/>
      </c>
      <c r="AK38" s="889" t="str">
        <f t="shared" si="3"/>
        <v/>
      </c>
      <c r="AL38" s="815" t="str">
        <f>IFERROR(IF(AND(AF37="Probabilidad",AF38="Probabilidad"),(AL37-(+AL37*AK38)),IF(AND(AF37="Impacto",AF38="Probabilidad"),(AL36-(+AL36*AK38)),IF(AF38="Impacto",AL37,""))),"")</f>
        <v/>
      </c>
      <c r="AM38" s="815" t="str">
        <f>IFERROR(IF(AND(AF37="Impacto",AF38="Impacto"),(AM37-(+AM37*AK38)),IF(AND(AF37="Probabilidad",AF38="Impacto"),(AM36-(+AM36*AK38)),IF(AF38="Probabilidad",AM37,""))),"")</f>
        <v/>
      </c>
      <c r="AN38" s="51"/>
      <c r="AO38" s="51"/>
      <c r="AP38" s="51"/>
      <c r="AQ38" s="51"/>
      <c r="AR38" s="1032"/>
      <c r="AS38" s="1632"/>
      <c r="AT38" s="1632"/>
      <c r="AU38" s="1634"/>
      <c r="AV38" s="1632"/>
      <c r="AW38" s="1632"/>
      <c r="AX38" s="1634"/>
      <c r="AY38" s="1634"/>
      <c r="AZ38" s="1634"/>
      <c r="BA38" s="1642"/>
      <c r="BB38" s="770"/>
      <c r="BC38" s="770"/>
      <c r="BD38" s="762" t="str">
        <f t="shared" si="6"/>
        <v/>
      </c>
      <c r="BE38" s="757"/>
      <c r="BF38" s="757"/>
      <c r="BG38" s="757"/>
      <c r="BH38" s="757"/>
      <c r="BI38" s="770"/>
      <c r="BJ38" s="770"/>
      <c r="BK38" s="770"/>
      <c r="BL38" s="770"/>
      <c r="BM38" s="749"/>
      <c r="BN38" s="749"/>
      <c r="BO38" s="749"/>
      <c r="BP38" s="749"/>
      <c r="BQ38" s="766" t="str">
        <f t="shared" si="4"/>
        <v/>
      </c>
      <c r="BR38" s="890" t="str">
        <f t="shared" si="5"/>
        <v/>
      </c>
      <c r="BS38" s="891"/>
      <c r="BT38" s="891"/>
      <c r="BU38" s="999"/>
      <c r="BV38" s="1002"/>
      <c r="BW38" s="1065"/>
      <c r="BX38" s="1068"/>
      <c r="BY38" s="1005"/>
      <c r="BZ38" s="1005"/>
    </row>
    <row r="39" spans="1:78" s="11" customFormat="1" ht="160.25" customHeight="1" x14ac:dyDescent="0.2">
      <c r="A39" s="1702"/>
      <c r="B39" s="1703"/>
      <c r="C39" s="1704"/>
      <c r="D39" s="1021" t="s">
        <v>1387</v>
      </c>
      <c r="E39" s="1024" t="s">
        <v>1222</v>
      </c>
      <c r="F39" s="1027">
        <v>6</v>
      </c>
      <c r="G39" s="1000" t="s">
        <v>1425</v>
      </c>
      <c r="H39" s="1030" t="s">
        <v>1245</v>
      </c>
      <c r="I39" s="994" t="s">
        <v>1215</v>
      </c>
      <c r="J39" s="1697" t="str">
        <f>IF(D39="","",IF(D39="RG",[1]Árbol!A50,IF(D39="RIC",[1]Árbol!A50,IF(D39="RLAFT",[1]Árbol!A50,IF(D39="RF",[1]Árbol!A50,IF(I39="","",(CONCATENATE(I39," ",$M$3," ",G39," ",$M$4," ",O39," ",$M$5," ",N39))))))))</f>
        <v>Pérdida de Disponibilidad de Recurso Humano Dirección (Asesores - Personal Asistencial)  a. Fuga de conocimiento  a. Alta rotación de personal</v>
      </c>
      <c r="K39" s="1036" t="s">
        <v>313</v>
      </c>
      <c r="L39" s="1000" t="s">
        <v>314</v>
      </c>
      <c r="M39" s="1069" t="s">
        <v>1389</v>
      </c>
      <c r="N39" s="1000" t="s">
        <v>1435</v>
      </c>
      <c r="O39" s="1000" t="s">
        <v>1436</v>
      </c>
      <c r="P39" s="1063" t="s">
        <v>1392</v>
      </c>
      <c r="Q39" s="1077" t="s">
        <v>1392</v>
      </c>
      <c r="R39" s="994" t="s">
        <v>217</v>
      </c>
      <c r="S39" s="1709">
        <f>IF(R39="Muy Alta",100%,IF(R39="Alta",80%,IF(R39="Media",60%,IF(R39="Baja",40%,IF(R39="Muy Baja",20%,"")))))</f>
        <v>0.6</v>
      </c>
      <c r="T39" s="994" t="s">
        <v>251</v>
      </c>
      <c r="U39" s="1709">
        <f>IF(T39="Catastrófico",100%,IF(T39="Mayor",80%,IF(T39="Moderado",60%,IF(T39="Menor",40%,IF(T39="Leve",20%,"")))))</f>
        <v>0.4</v>
      </c>
      <c r="V39" s="994" t="s">
        <v>251</v>
      </c>
      <c r="W39" s="1709">
        <f>IF(V39="Catastrófico",100%,IF(V39="Mayor",80%,IF(V39="Moderado",60%,IF(V39="Menor",40%,IF(V39="Leve",20%,"")))))</f>
        <v>0.4</v>
      </c>
      <c r="X39" s="1059" t="str">
        <f>IF(Y39=100%,"Catastrófico",IF(Y39=80%,"Mayor",IF(Y39=60%,"Moderado",IF(Y39=40%,"Menor",IF(Y39=20%,"Leve","")))))</f>
        <v>Menor</v>
      </c>
      <c r="Y39" s="1709">
        <f>IF(AND(U39="",W39=""),"",MAX(U39,W39))</f>
        <v>0.4</v>
      </c>
      <c r="Z39" s="1709" t="str">
        <f>CONCATENATE(R39,X39)</f>
        <v>MediaMenor</v>
      </c>
      <c r="AA39" s="1047" t="str">
        <f>IF(Z39="Muy AltaLeve","Alto",IF(Z39="Muy AltaMenor","Alto",IF(Z39="Muy AltaModerado","Alto",IF(Z39="Muy AltaMayor","Alto",IF(Z39="Muy AltaCatastrófico","Extremo",IF(Z39="AltaLeve","Moderado",IF(Z39="AltaMenor","Moderado",IF(Z39="AltaModerado","Alto",IF(Z39="AltaMayor","Alto",IF(Z39="AltaCatastrófico","Extremo",IF(Z39="MediaLeve","Moderado",IF(Z39="MediaMenor","Moderado",IF(Z39="MediaModerado","Moderado",IF(Z39="MediaMayor","Alto",IF(Z39="MediaCatastrófico","Extremo",IF(Z39="BajaLeve","Bajo",IF(Z39="BajaMenor","Moderado",IF(Z39="BajaModerado","Moderado",IF(Z39="BajaMayor","Alto",IF(Z39="BajaCatastrófico","Extremo",IF(Z39="Muy BajaLeve","Bajo",IF(Z39="Muy BajaMenor","Bajo",IF(Z39="Muy BajaModerado","Moderado",IF(Z39="Muy BajaMayor","Alto",IF(Z39="Muy BajaCatastrófico","Extremo","")))))))))))))))))))))))))</f>
        <v>Moderado</v>
      </c>
      <c r="AB39" s="97">
        <v>1</v>
      </c>
      <c r="AC39" s="46" t="s">
        <v>1437</v>
      </c>
      <c r="AD39" s="9" t="s">
        <v>1419</v>
      </c>
      <c r="AE39" s="9" t="s">
        <v>1428</v>
      </c>
      <c r="AF39" s="99" t="str">
        <f t="shared" si="0"/>
        <v>Impacto</v>
      </c>
      <c r="AG39" s="10" t="s">
        <v>264</v>
      </c>
      <c r="AH39" s="787">
        <f t="shared" si="1"/>
        <v>0.1</v>
      </c>
      <c r="AI39" s="10" t="s">
        <v>222</v>
      </c>
      <c r="AJ39" s="787">
        <f t="shared" si="2"/>
        <v>0.15</v>
      </c>
      <c r="AK39" s="101">
        <f t="shared" si="3"/>
        <v>0.25</v>
      </c>
      <c r="AL39" s="100">
        <f>IFERROR(IF(AF39="Probabilidad",(S39-(+S39*AK39)),IF(AF39="Impacto",S39,"")),"")</f>
        <v>0.6</v>
      </c>
      <c r="AM39" s="100">
        <f>IFERROR(IF(AF39="Impacto",(Y39-(+Y39*AK39)),IF(AF39="Probabilidad",Y39,"")),"")</f>
        <v>0.30000000000000004</v>
      </c>
      <c r="AN39" s="50" t="s">
        <v>859</v>
      </c>
      <c r="AO39" s="50" t="s">
        <v>291</v>
      </c>
      <c r="AP39" s="50" t="s">
        <v>241</v>
      </c>
      <c r="AQ39" s="50" t="s">
        <v>226</v>
      </c>
      <c r="AR39" s="1624" t="s">
        <v>1438</v>
      </c>
      <c r="AS39" s="1050">
        <f>S39</f>
        <v>0.6</v>
      </c>
      <c r="AT39" s="1050">
        <f>IF(AL39="","",MIN(AL39:AL44))</f>
        <v>0.216</v>
      </c>
      <c r="AU39" s="1047" t="str">
        <f>IFERROR(IF(AT39="","",IF(AT39&lt;=0.2,"Muy Baja",IF(AT39&lt;=0.4,"Baja",IF(AT39&lt;=0.6,"Media",IF(AT39&lt;=0.8,"Alta","Muy Alta"))))),"")</f>
        <v>Baja</v>
      </c>
      <c r="AV39" s="1050">
        <f>Y39</f>
        <v>0.4</v>
      </c>
      <c r="AW39" s="1050">
        <f>IF(AM39="","",MIN(AM39:AM44))</f>
        <v>0.30000000000000004</v>
      </c>
      <c r="AX39" s="1047" t="str">
        <f>IFERROR(IF(AW39="","",IF(AW39&lt;=0.2,"Leve",IF(AW39&lt;=0.4,"Menor",IF(AW39&lt;=0.6,"Moderado",IF(AW39&lt;=0.8,"Mayor","Catastrófico"))))),"")</f>
        <v>Menor</v>
      </c>
      <c r="AY39" s="1047" t="str">
        <f>AA39</f>
        <v>Moderado</v>
      </c>
      <c r="AZ39" s="1047" t="str">
        <f>IFERROR(IF(OR(AND(AU39="Muy Baja",AX39="Leve"),AND(AU39="Muy Baja",AX39="Menor"),AND(AU39="Baja",AX39="Leve")),"Bajo",IF(OR(AND(AU39="Muy baja",AX39="Moderado"),AND(AU39="Baja",AX39="Menor"),AND(AU39="Baja",AX39="Moderado"),AND(AU39="Media",AX39="Leve"),AND(AU39="Media",AX39="Menor"),AND(AU39="Media",AX39="Moderado"),AND(AU39="Alta",AX39="Leve"),AND(AU39="Alta",AX39="Menor")),"Moderado",IF(OR(AND(AU39="Muy Baja",AX39="Mayor"),AND(AU39="Baja",AX39="Mayor"),AND(AU39="Media",AX39="Mayor"),AND(AU39="Alta",AX39="Moderado"),AND(AU39="Alta",AX39="Mayor"),AND(AU39="Muy Alta",AX39="Leve"),AND(AU39="Muy Alta",AX39="Menor"),AND(AU39="Muy Alta",AX39="Moderado"),AND(AU39="Muy Alta",AX39="Mayor")),"Alto",IF(OR(AND(AU39="Muy Baja",AX39="Catastrófico"),AND(AU39="Baja",AX39="Catastrófico"),AND(AU39="Media",AX39="Catastrófico"),AND(AU39="Alta",AX39="Catastrófico"),AND(AU39="Muy Alta",AX39="Catastrófico")),"Extremo","")))),"")</f>
        <v>Moderado</v>
      </c>
      <c r="BA39" s="994" t="s">
        <v>228</v>
      </c>
      <c r="BB39" s="46" t="s">
        <v>1439</v>
      </c>
      <c r="BC39" s="46" t="s">
        <v>1440</v>
      </c>
      <c r="BD39" s="103">
        <f t="shared" si="6"/>
        <v>4</v>
      </c>
      <c r="BE39" s="9">
        <v>1</v>
      </c>
      <c r="BF39" s="9">
        <v>1</v>
      </c>
      <c r="BG39" s="9">
        <v>1</v>
      </c>
      <c r="BH39" s="9">
        <v>1</v>
      </c>
      <c r="BI39" s="46" t="s">
        <v>1432</v>
      </c>
      <c r="BJ39" s="46" t="s">
        <v>1433</v>
      </c>
      <c r="BK39" s="11" t="s">
        <v>3167</v>
      </c>
      <c r="BL39" s="46" t="s">
        <v>1386</v>
      </c>
      <c r="BM39" s="48">
        <v>1</v>
      </c>
      <c r="BN39" s="48">
        <v>1</v>
      </c>
      <c r="BO39" s="48"/>
      <c r="BP39" s="48"/>
      <c r="BQ39" s="104">
        <f t="shared" si="4"/>
        <v>2</v>
      </c>
      <c r="BR39" s="797">
        <f t="shared" si="5"/>
        <v>0.5</v>
      </c>
      <c r="BS39" s="883"/>
      <c r="BT39" s="883"/>
      <c r="BU39" s="997" t="s">
        <v>1392</v>
      </c>
      <c r="BV39" s="1000" t="s">
        <v>3163</v>
      </c>
      <c r="BW39" s="1063" t="s">
        <v>1631</v>
      </c>
      <c r="BX39" s="1066" t="s">
        <v>1631</v>
      </c>
      <c r="BY39" s="1003" t="s">
        <v>3168</v>
      </c>
      <c r="BZ39" s="1003"/>
    </row>
    <row r="40" spans="1:78" s="11" customFormat="1" ht="167" x14ac:dyDescent="0.2">
      <c r="A40" s="1702"/>
      <c r="B40" s="1703"/>
      <c r="C40" s="1704"/>
      <c r="D40" s="1705"/>
      <c r="E40" s="1025"/>
      <c r="F40" s="1619"/>
      <c r="G40" s="1001"/>
      <c r="H40" s="1031"/>
      <c r="I40" s="1641"/>
      <c r="J40" s="1631"/>
      <c r="K40" s="1037"/>
      <c r="L40" s="1001"/>
      <c r="M40" s="1070"/>
      <c r="N40" s="1001"/>
      <c r="O40" s="1001"/>
      <c r="P40" s="1064"/>
      <c r="Q40" s="1714"/>
      <c r="R40" s="1641"/>
      <c r="S40" s="1710"/>
      <c r="T40" s="1641"/>
      <c r="U40" s="1710"/>
      <c r="V40" s="1641"/>
      <c r="W40" s="1710"/>
      <c r="X40" s="1665"/>
      <c r="Y40" s="1710"/>
      <c r="Z40" s="1710"/>
      <c r="AA40" s="1633"/>
      <c r="AB40" s="812">
        <v>2</v>
      </c>
      <c r="AC40" s="789" t="s">
        <v>1441</v>
      </c>
      <c r="AD40" s="774" t="s">
        <v>1419</v>
      </c>
      <c r="AE40" s="774" t="s">
        <v>1428</v>
      </c>
      <c r="AF40" s="813" t="str">
        <f t="shared" si="0"/>
        <v>Probabilidad</v>
      </c>
      <c r="AG40" s="780" t="s">
        <v>221</v>
      </c>
      <c r="AH40" s="790">
        <f t="shared" si="1"/>
        <v>0.25</v>
      </c>
      <c r="AI40" s="780" t="s">
        <v>222</v>
      </c>
      <c r="AJ40" s="790">
        <f t="shared" si="2"/>
        <v>0.15</v>
      </c>
      <c r="AK40" s="814">
        <f t="shared" si="3"/>
        <v>0.4</v>
      </c>
      <c r="AL40" s="815">
        <f>IFERROR(IF(AND(AF39="Probabilidad",AF40="Probabilidad"),(AL39-(+AL39*AK40)),IF(AF40="Probabilidad",(S39-(+S39*AK40)),IF(AF40="Impacto",AL39,""))),"")</f>
        <v>0.36</v>
      </c>
      <c r="AM40" s="815">
        <f>IFERROR(IF(AND(AF39="Impacto",AF40="Impacto"),(AM39-(+AM39*AK40)),IF(AF40="Impacto",(Y39-(+Y39*AK40)),IF(AF40="Probabilidad",AM39,""))),"")</f>
        <v>0.30000000000000004</v>
      </c>
      <c r="AN40" s="751" t="s">
        <v>859</v>
      </c>
      <c r="AO40" s="751" t="s">
        <v>291</v>
      </c>
      <c r="AP40" s="751" t="s">
        <v>241</v>
      </c>
      <c r="AQ40" s="751" t="s">
        <v>226</v>
      </c>
      <c r="AR40" s="1031"/>
      <c r="AS40" s="1631"/>
      <c r="AT40" s="1631"/>
      <c r="AU40" s="1633"/>
      <c r="AV40" s="1631"/>
      <c r="AW40" s="1631"/>
      <c r="AX40" s="1633"/>
      <c r="AY40" s="1633"/>
      <c r="AZ40" s="1633"/>
      <c r="BA40" s="1641"/>
      <c r="BB40" s="789"/>
      <c r="BC40" s="789"/>
      <c r="BD40" s="822" t="str">
        <f t="shared" si="6"/>
        <v/>
      </c>
      <c r="BE40" s="774"/>
      <c r="BF40" s="774"/>
      <c r="BG40" s="774"/>
      <c r="BH40" s="774"/>
      <c r="BI40" s="789"/>
      <c r="BJ40" s="789"/>
      <c r="BK40" s="789"/>
      <c r="BL40" s="789"/>
      <c r="BM40" s="791"/>
      <c r="BN40" s="791"/>
      <c r="BO40" s="791"/>
      <c r="BP40" s="791"/>
      <c r="BQ40" s="792" t="str">
        <f t="shared" si="4"/>
        <v/>
      </c>
      <c r="BR40" s="796" t="str">
        <f t="shared" si="5"/>
        <v/>
      </c>
      <c r="BS40" s="884"/>
      <c r="BT40" s="884"/>
      <c r="BU40" s="998"/>
      <c r="BV40" s="1001"/>
      <c r="BW40" s="1064"/>
      <c r="BX40" s="1067"/>
      <c r="BY40" s="1004"/>
      <c r="BZ40" s="1004"/>
    </row>
    <row r="41" spans="1:78" s="11" customFormat="1" ht="118" x14ac:dyDescent="0.2">
      <c r="A41" s="1702"/>
      <c r="B41" s="1703"/>
      <c r="C41" s="1704"/>
      <c r="D41" s="1705"/>
      <c r="E41" s="1025"/>
      <c r="F41" s="1619"/>
      <c r="G41" s="1001"/>
      <c r="H41" s="1031"/>
      <c r="I41" s="1641"/>
      <c r="J41" s="1631"/>
      <c r="K41" s="1037"/>
      <c r="L41" s="1001"/>
      <c r="M41" s="1070"/>
      <c r="N41" s="1001"/>
      <c r="O41" s="1001"/>
      <c r="P41" s="1064"/>
      <c r="Q41" s="1714"/>
      <c r="R41" s="1641"/>
      <c r="S41" s="1710"/>
      <c r="T41" s="1641"/>
      <c r="U41" s="1710"/>
      <c r="V41" s="1641"/>
      <c r="W41" s="1710"/>
      <c r="X41" s="1665"/>
      <c r="Y41" s="1710"/>
      <c r="Z41" s="1710"/>
      <c r="AA41" s="1633"/>
      <c r="AB41" s="812">
        <v>3</v>
      </c>
      <c r="AC41" s="789" t="s">
        <v>1409</v>
      </c>
      <c r="AD41" s="774" t="s">
        <v>1419</v>
      </c>
      <c r="AE41" s="774" t="s">
        <v>1428</v>
      </c>
      <c r="AF41" s="813" t="str">
        <f t="shared" si="0"/>
        <v>Probabilidad</v>
      </c>
      <c r="AG41" s="780" t="s">
        <v>221</v>
      </c>
      <c r="AH41" s="790">
        <f t="shared" si="1"/>
        <v>0.25</v>
      </c>
      <c r="AI41" s="780" t="s">
        <v>222</v>
      </c>
      <c r="AJ41" s="790">
        <f t="shared" si="2"/>
        <v>0.15</v>
      </c>
      <c r="AK41" s="814">
        <f t="shared" si="3"/>
        <v>0.4</v>
      </c>
      <c r="AL41" s="815">
        <f>IFERROR(IF(AND(AF40="Probabilidad",AF41="Probabilidad"),(AL40-(+AL40*AK41)),IF(AND(AF40="Impacto",AF41="Probabilidad"),(AL39-(+AL39*AK41)),IF(AF41="Impacto",AL40,""))),"")</f>
        <v>0.216</v>
      </c>
      <c r="AM41" s="815">
        <f>IFERROR(IF(AND(AF40="Impacto",AF41="Impacto"),(AM40-(+AM40*AK41)),IF(AND(AF40="Probabilidad",AF41="Impacto"),(AM39-(+AM39*AK41)),IF(AF41="Probabilidad",AM40,""))),"")</f>
        <v>0.30000000000000004</v>
      </c>
      <c r="AN41" s="751" t="s">
        <v>859</v>
      </c>
      <c r="AO41" s="751" t="s">
        <v>245</v>
      </c>
      <c r="AP41" s="751" t="s">
        <v>241</v>
      </c>
      <c r="AQ41" s="751" t="s">
        <v>226</v>
      </c>
      <c r="AR41" s="1031"/>
      <c r="AS41" s="1631"/>
      <c r="AT41" s="1631"/>
      <c r="AU41" s="1633"/>
      <c r="AV41" s="1631"/>
      <c r="AW41" s="1631"/>
      <c r="AX41" s="1633"/>
      <c r="AY41" s="1633"/>
      <c r="AZ41" s="1633"/>
      <c r="BA41" s="1641"/>
      <c r="BB41" s="789"/>
      <c r="BC41" s="789"/>
      <c r="BD41" s="822" t="str">
        <f t="shared" si="6"/>
        <v/>
      </c>
      <c r="BE41" s="774"/>
      <c r="BF41" s="774"/>
      <c r="BG41" s="774"/>
      <c r="BH41" s="774"/>
      <c r="BI41" s="789"/>
      <c r="BJ41" s="789"/>
      <c r="BK41" s="789"/>
      <c r="BL41" s="789"/>
      <c r="BM41" s="791"/>
      <c r="BN41" s="791"/>
      <c r="BO41" s="791"/>
      <c r="BP41" s="791"/>
      <c r="BQ41" s="792" t="str">
        <f t="shared" si="4"/>
        <v/>
      </c>
      <c r="BR41" s="796" t="str">
        <f t="shared" si="5"/>
        <v/>
      </c>
      <c r="BS41" s="884"/>
      <c r="BT41" s="884"/>
      <c r="BU41" s="998"/>
      <c r="BV41" s="1001"/>
      <c r="BW41" s="1064"/>
      <c r="BX41" s="1067"/>
      <c r="BY41" s="1004"/>
      <c r="BZ41" s="1004"/>
    </row>
    <row r="42" spans="1:78" s="11" customFormat="1" ht="16" x14ac:dyDescent="0.2">
      <c r="A42" s="1702"/>
      <c r="B42" s="1703"/>
      <c r="C42" s="1704"/>
      <c r="D42" s="1705"/>
      <c r="E42" s="1025"/>
      <c r="F42" s="1619"/>
      <c r="G42" s="1001"/>
      <c r="H42" s="1031"/>
      <c r="I42" s="1641"/>
      <c r="J42" s="1631"/>
      <c r="K42" s="1037"/>
      <c r="L42" s="1001"/>
      <c r="M42" s="1070"/>
      <c r="N42" s="1001"/>
      <c r="O42" s="1001"/>
      <c r="P42" s="1064"/>
      <c r="Q42" s="1714"/>
      <c r="R42" s="1641"/>
      <c r="S42" s="1710"/>
      <c r="T42" s="1641"/>
      <c r="U42" s="1710"/>
      <c r="V42" s="1641"/>
      <c r="W42" s="1710"/>
      <c r="X42" s="1665"/>
      <c r="Y42" s="1710"/>
      <c r="Z42" s="1710"/>
      <c r="AA42" s="1633"/>
      <c r="AB42" s="812">
        <v>4</v>
      </c>
      <c r="AC42" s="774"/>
      <c r="AD42" s="774"/>
      <c r="AE42" s="774"/>
      <c r="AF42" s="813" t="str">
        <f t="shared" si="0"/>
        <v/>
      </c>
      <c r="AG42" s="780"/>
      <c r="AH42" s="790" t="str">
        <f t="shared" si="1"/>
        <v/>
      </c>
      <c r="AI42" s="780"/>
      <c r="AJ42" s="790" t="str">
        <f t="shared" si="2"/>
        <v/>
      </c>
      <c r="AK42" s="814" t="str">
        <f t="shared" si="3"/>
        <v/>
      </c>
      <c r="AL42" s="815" t="str">
        <f>IFERROR(IF(AND(AF41="Probabilidad",AF42="Probabilidad"),(AL41-(+AL41*AK42)),IF(AND(AF41="Impacto",AF42="Probabilidad"),(AL40-(+AL40*AK42)),IF(AF42="Impacto",AL41,""))),"")</f>
        <v/>
      </c>
      <c r="AM42" s="815" t="str">
        <f>IFERROR(IF(AND(AF41="Impacto",AF42="Impacto"),(AM41-(+AM41*AK42)),IF(AND(AF41="Probabilidad",AF42="Impacto"),(AM40-(+AM40*AK42)),IF(AF42="Probabilidad",AM41,""))),"")</f>
        <v/>
      </c>
      <c r="AN42" s="751"/>
      <c r="AO42" s="751"/>
      <c r="AP42" s="751"/>
      <c r="AQ42" s="751"/>
      <c r="AR42" s="1031"/>
      <c r="AS42" s="1631"/>
      <c r="AT42" s="1631"/>
      <c r="AU42" s="1633"/>
      <c r="AV42" s="1631"/>
      <c r="AW42" s="1631"/>
      <c r="AX42" s="1633"/>
      <c r="AY42" s="1633"/>
      <c r="AZ42" s="1633"/>
      <c r="BA42" s="1641"/>
      <c r="BB42" s="789"/>
      <c r="BC42" s="789"/>
      <c r="BD42" s="822" t="str">
        <f t="shared" si="6"/>
        <v/>
      </c>
      <c r="BE42" s="774"/>
      <c r="BF42" s="774"/>
      <c r="BG42" s="774"/>
      <c r="BH42" s="774"/>
      <c r="BI42" s="789"/>
      <c r="BJ42" s="789"/>
      <c r="BK42" s="789"/>
      <c r="BL42" s="789"/>
      <c r="BM42" s="791"/>
      <c r="BN42" s="791"/>
      <c r="BO42" s="791"/>
      <c r="BP42" s="791"/>
      <c r="BQ42" s="792" t="str">
        <f t="shared" si="4"/>
        <v/>
      </c>
      <c r="BR42" s="796" t="str">
        <f t="shared" si="5"/>
        <v/>
      </c>
      <c r="BS42" s="884"/>
      <c r="BT42" s="884"/>
      <c r="BU42" s="998"/>
      <c r="BV42" s="1001"/>
      <c r="BW42" s="1064"/>
      <c r="BX42" s="1067"/>
      <c r="BY42" s="1004"/>
      <c r="BZ42" s="1004"/>
    </row>
    <row r="43" spans="1:78" s="11" customFormat="1" ht="16" x14ac:dyDescent="0.2">
      <c r="A43" s="1702"/>
      <c r="B43" s="1703"/>
      <c r="C43" s="1704"/>
      <c r="D43" s="1705"/>
      <c r="E43" s="1025"/>
      <c r="F43" s="1619"/>
      <c r="G43" s="1001"/>
      <c r="H43" s="1031"/>
      <c r="I43" s="1641"/>
      <c r="J43" s="1631"/>
      <c r="K43" s="1037"/>
      <c r="L43" s="1001"/>
      <c r="M43" s="1070"/>
      <c r="N43" s="1001"/>
      <c r="O43" s="1001"/>
      <c r="P43" s="1064"/>
      <c r="Q43" s="1714"/>
      <c r="R43" s="1641"/>
      <c r="S43" s="1710"/>
      <c r="T43" s="1641"/>
      <c r="U43" s="1710"/>
      <c r="V43" s="1641"/>
      <c r="W43" s="1710"/>
      <c r="X43" s="1665"/>
      <c r="Y43" s="1710"/>
      <c r="Z43" s="1710"/>
      <c r="AA43" s="1633"/>
      <c r="AB43" s="812">
        <v>5</v>
      </c>
      <c r="AC43" s="774"/>
      <c r="AD43" s="774"/>
      <c r="AE43" s="774"/>
      <c r="AF43" s="813" t="str">
        <f t="shared" si="0"/>
        <v/>
      </c>
      <c r="AG43" s="780"/>
      <c r="AH43" s="790" t="str">
        <f t="shared" si="1"/>
        <v/>
      </c>
      <c r="AI43" s="780"/>
      <c r="AJ43" s="790" t="str">
        <f t="shared" si="2"/>
        <v/>
      </c>
      <c r="AK43" s="814" t="str">
        <f t="shared" si="3"/>
        <v/>
      </c>
      <c r="AL43" s="815" t="str">
        <f>IFERROR(IF(AND(AF42="Probabilidad",AF43="Probabilidad"),(AL42-(+AL42*AK43)),IF(AND(AF42="Impacto",AF43="Probabilidad"),(AL41-(+AL41*AK43)),IF(AF43="Impacto",AL42,""))),"")</f>
        <v/>
      </c>
      <c r="AM43" s="815" t="str">
        <f>IFERROR(IF(AND(AF42="Impacto",AF43="Impacto"),(AM42-(+AM42*AK43)),IF(AND(AF42="Probabilidad",AF43="Impacto"),(AM41-(+AM41*AK43)),IF(AF43="Probabilidad",AM42,""))),"")</f>
        <v/>
      </c>
      <c r="AN43" s="751"/>
      <c r="AO43" s="751"/>
      <c r="AP43" s="751"/>
      <c r="AQ43" s="751"/>
      <c r="AR43" s="1031"/>
      <c r="AS43" s="1631"/>
      <c r="AT43" s="1631"/>
      <c r="AU43" s="1633"/>
      <c r="AV43" s="1631"/>
      <c r="AW43" s="1631"/>
      <c r="AX43" s="1633"/>
      <c r="AY43" s="1633"/>
      <c r="AZ43" s="1633"/>
      <c r="BA43" s="1641"/>
      <c r="BB43" s="789"/>
      <c r="BC43" s="789"/>
      <c r="BD43" s="822" t="str">
        <f t="shared" si="6"/>
        <v/>
      </c>
      <c r="BE43" s="774"/>
      <c r="BF43" s="774"/>
      <c r="BG43" s="774"/>
      <c r="BH43" s="774"/>
      <c r="BI43" s="789"/>
      <c r="BJ43" s="789"/>
      <c r="BK43" s="789"/>
      <c r="BL43" s="789"/>
      <c r="BM43" s="791"/>
      <c r="BN43" s="791"/>
      <c r="BO43" s="791"/>
      <c r="BP43" s="791"/>
      <c r="BQ43" s="792" t="str">
        <f t="shared" si="4"/>
        <v/>
      </c>
      <c r="BR43" s="796" t="str">
        <f t="shared" si="5"/>
        <v/>
      </c>
      <c r="BS43" s="884"/>
      <c r="BT43" s="884"/>
      <c r="BU43" s="998"/>
      <c r="BV43" s="1001"/>
      <c r="BW43" s="1064"/>
      <c r="BX43" s="1067"/>
      <c r="BY43" s="1004"/>
      <c r="BZ43" s="1004"/>
    </row>
    <row r="44" spans="1:78" s="11" customFormat="1" ht="15.75" customHeight="1" thickBot="1" x14ac:dyDescent="0.25">
      <c r="A44" s="1702"/>
      <c r="B44" s="1703"/>
      <c r="C44" s="1704"/>
      <c r="D44" s="1706"/>
      <c r="E44" s="1026"/>
      <c r="F44" s="1620"/>
      <c r="G44" s="1002"/>
      <c r="H44" s="1032"/>
      <c r="I44" s="1642"/>
      <c r="J44" s="1632"/>
      <c r="K44" s="1038"/>
      <c r="L44" s="1002"/>
      <c r="M44" s="1071"/>
      <c r="N44" s="1002"/>
      <c r="O44" s="1002"/>
      <c r="P44" s="1065"/>
      <c r="Q44" s="1715"/>
      <c r="R44" s="1642"/>
      <c r="S44" s="1711"/>
      <c r="T44" s="1642"/>
      <c r="U44" s="1711"/>
      <c r="V44" s="1642"/>
      <c r="W44" s="1711"/>
      <c r="X44" s="1666"/>
      <c r="Y44" s="1711"/>
      <c r="Z44" s="1711"/>
      <c r="AA44" s="1634"/>
      <c r="AB44" s="773">
        <v>6</v>
      </c>
      <c r="AC44" s="757"/>
      <c r="AD44" s="757"/>
      <c r="AE44" s="757"/>
      <c r="AF44" s="896" t="str">
        <f t="shared" si="0"/>
        <v/>
      </c>
      <c r="AG44" s="888"/>
      <c r="AH44" s="887" t="str">
        <f t="shared" si="1"/>
        <v/>
      </c>
      <c r="AI44" s="888"/>
      <c r="AJ44" s="887" t="str">
        <f t="shared" si="2"/>
        <v/>
      </c>
      <c r="AK44" s="889" t="str">
        <f t="shared" si="3"/>
        <v/>
      </c>
      <c r="AL44" s="815" t="str">
        <f>IFERROR(IF(AND(AF43="Probabilidad",AF44="Probabilidad"),(AL43-(+AL43*AK44)),IF(AND(AF43="Impacto",AF44="Probabilidad"),(AL42-(+AL42*AK44)),IF(AF44="Impacto",AL43,""))),"")</f>
        <v/>
      </c>
      <c r="AM44" s="815" t="str">
        <f>IFERROR(IF(AND(AF43="Impacto",AF44="Impacto"),(AM43-(+AM43*AK44)),IF(AND(AF43="Probabilidad",AF44="Impacto"),(AM42-(+AM42*AK44)),IF(AF44="Probabilidad",AM43,""))),"")</f>
        <v/>
      </c>
      <c r="AN44" s="51"/>
      <c r="AO44" s="51"/>
      <c r="AP44" s="51"/>
      <c r="AQ44" s="51"/>
      <c r="AR44" s="1032"/>
      <c r="AS44" s="1632"/>
      <c r="AT44" s="1632"/>
      <c r="AU44" s="1634"/>
      <c r="AV44" s="1632"/>
      <c r="AW44" s="1632"/>
      <c r="AX44" s="1634"/>
      <c r="AY44" s="1634"/>
      <c r="AZ44" s="1634"/>
      <c r="BA44" s="1642"/>
      <c r="BB44" s="770"/>
      <c r="BC44" s="770"/>
      <c r="BD44" s="762" t="str">
        <f t="shared" si="6"/>
        <v/>
      </c>
      <c r="BE44" s="757"/>
      <c r="BF44" s="757"/>
      <c r="BG44" s="757"/>
      <c r="BH44" s="757"/>
      <c r="BI44" s="770"/>
      <c r="BJ44" s="770"/>
      <c r="BK44" s="770"/>
      <c r="BL44" s="770"/>
      <c r="BM44" s="749"/>
      <c r="BN44" s="749"/>
      <c r="BO44" s="749"/>
      <c r="BP44" s="749"/>
      <c r="BQ44" s="766" t="str">
        <f t="shared" si="4"/>
        <v/>
      </c>
      <c r="BR44" s="890" t="str">
        <f t="shared" si="5"/>
        <v/>
      </c>
      <c r="BS44" s="891"/>
      <c r="BT44" s="891"/>
      <c r="BU44" s="999"/>
      <c r="BV44" s="1002"/>
      <c r="BW44" s="1065"/>
      <c r="BX44" s="1068"/>
      <c r="BY44" s="1005"/>
      <c r="BZ44" s="1005"/>
    </row>
    <row r="45" spans="1:78" ht="177.75" customHeight="1" x14ac:dyDescent="0.2">
      <c r="A45" s="1702" t="s">
        <v>206</v>
      </c>
      <c r="B45" s="1703" t="s">
        <v>207</v>
      </c>
      <c r="C45" s="1719" t="s">
        <v>1442</v>
      </c>
      <c r="D45" s="1021" t="s">
        <v>1387</v>
      </c>
      <c r="E45" s="1024" t="s">
        <v>210</v>
      </c>
      <c r="F45" s="1027">
        <v>1</v>
      </c>
      <c r="G45" s="1063" t="s">
        <v>1443</v>
      </c>
      <c r="H45" s="1030" t="s">
        <v>1247</v>
      </c>
      <c r="I45" s="994" t="s">
        <v>1218</v>
      </c>
      <c r="J45" s="1697" t="str">
        <f>IF(D45="","",IF(D45="RG",[1]Árbol!A56,IF(D45="RIC",[1]Árbol!A56,IF(D45="RLAFT",[1]Árbol!A56,IF(D45="RF",[1]Árbol!A56,IF(I45="","",(CONCATENATE(I45," ",$M$3," ",G45," ",$M$4," ",O45," ",$M$5," ",N45))))))))</f>
        <v>Pérdida de confidencialidad e integridad de SISTEMA DE INFORMACIÓN PANDORA     
 a. Pérdida, corrupción, o modificación no autorizada de la información.
b. Espionaje remoto
c. Fallas Humanas, Error en el uso, Gestiones en ambiente de pruebas
a. Deficiencia en la autorización de permisos y acceso de la información.
b. Acceso intencionado por parte de personal no autorizado.
c.Defectos bien conocidos en el software</v>
      </c>
      <c r="K45" s="1036" t="s">
        <v>313</v>
      </c>
      <c r="L45" s="1000" t="s">
        <v>562</v>
      </c>
      <c r="M45" s="1069" t="s">
        <v>1389</v>
      </c>
      <c r="N45" s="1212" t="s">
        <v>1444</v>
      </c>
      <c r="O45" s="1212" t="s">
        <v>1445</v>
      </c>
      <c r="P45" s="1063" t="s">
        <v>1392</v>
      </c>
      <c r="Q45" s="1077" t="s">
        <v>1392</v>
      </c>
      <c r="R45" s="994" t="s">
        <v>340</v>
      </c>
      <c r="S45" s="1709">
        <f>IF(R45="Muy Alta",100%,IF(R45="Alta",80%,IF(R45="Media",60%,IF(R45="Baja",40%,IF(R45="Muy Baja",20%,"")))))</f>
        <v>0.8</v>
      </c>
      <c r="T45" s="1732"/>
      <c r="U45" s="1709" t="str">
        <f>IF(T45="Catastrófico",100%,IF(T45="Mayor",80%,IF(T45="Moderado",60%,IF(T45="Menor",40%,IF(T45="Leve",20%,"")))))</f>
        <v/>
      </c>
      <c r="V45" s="1729" t="s">
        <v>251</v>
      </c>
      <c r="W45" s="1709">
        <f>IF(V45="Catastrófico",100%,IF(V45="Mayor",80%,IF(V45="Moderado",60%,IF(V45="Menor",40%,IF(V45="Leve",20%,"")))))</f>
        <v>0.4</v>
      </c>
      <c r="X45" s="1059" t="str">
        <f>IF(Y45=100%,"Catastrófico",IF(Y45=80%,"Mayor",IF(Y45=60%,"Moderado",IF(Y45=40%,"Menor",IF(Y45=20%,"Leve","")))))</f>
        <v>Menor</v>
      </c>
      <c r="Y45" s="1709">
        <f>IF(AND(U45="",W45=""),"",MAX(U45,W45))</f>
        <v>0.4</v>
      </c>
      <c r="Z45" s="1709" t="str">
        <f>CONCATENATE(R45,X45)</f>
        <v>AltaMenor</v>
      </c>
      <c r="AA45" s="1041" t="str">
        <f>IF(Z45="Muy AltaLeve","Alto",IF(Z45="Muy AltaMenor","Alto",IF(Z45="Muy AltaModerado","Alto",IF(Z45="Muy AltaMayor","Alto",IF(Z45="Muy AltaCatastrófico","Extremo",IF(Z45="AltaLeve","Moderado",IF(Z45="AltaMenor","Moderado",IF(Z45="AltaModerado","Alto",IF(Z45="AltaMayor","Alto",IF(Z45="AltaCatastrófico","Extremo",IF(Z45="MediaLeve","Moderado",IF(Z45="MediaMenor","Moderado",IF(Z45="MediaModerado","Moderado",IF(Z45="MediaMayor","Alto",IF(Z45="MediaCatastrófico","Extremo",IF(Z45="BajaLeve","Bajo",IF(Z45="BajaMenor","Moderado",IF(Z45="BajaModerado","Moderado",IF(Z45="BajaMayor","Alto",IF(Z45="BajaCatastrófico","Extremo",IF(Z45="Muy BajaLeve","Bajo",IF(Z45="Muy BajaMenor","Bajo",IF(Z45="Muy BajaModerado","Moderado",IF(Z45="Muy BajaMayor","Alto",IF(Z45="Muy BajaCatastrófico","Extremo","")))))))))))))))))))))))))</f>
        <v>Moderado</v>
      </c>
      <c r="AB45" s="97">
        <v>1</v>
      </c>
      <c r="AC45" s="222" t="s">
        <v>1446</v>
      </c>
      <c r="AD45" s="222" t="s">
        <v>1424</v>
      </c>
      <c r="AE45" s="222" t="s">
        <v>1447</v>
      </c>
      <c r="AF45" s="903" t="str">
        <f t="shared" si="0"/>
        <v>Probabilidad</v>
      </c>
      <c r="AG45" s="311" t="s">
        <v>221</v>
      </c>
      <c r="AH45" s="904">
        <f t="shared" si="1"/>
        <v>0.25</v>
      </c>
      <c r="AI45" s="311" t="s">
        <v>222</v>
      </c>
      <c r="AJ45" s="904">
        <f t="shared" si="2"/>
        <v>0.15</v>
      </c>
      <c r="AK45" s="905">
        <f t="shared" si="3"/>
        <v>0.4</v>
      </c>
      <c r="AL45" s="312">
        <f>IFERROR(IF(AF45="Probabilidad",(S45-(+S45*AK45)),IF(AF45="Impacto",S45,"")),"")</f>
        <v>0.48</v>
      </c>
      <c r="AM45" s="312">
        <f>IFERROR(IF(AF45="Impacto",(Y45-(+Y45*AK45)),IF(AF45="Probabilidad",Y45,"")),"")</f>
        <v>0.4</v>
      </c>
      <c r="AN45" s="313" t="s">
        <v>223</v>
      </c>
      <c r="AO45" s="313" t="s">
        <v>291</v>
      </c>
      <c r="AP45" s="313" t="s">
        <v>241</v>
      </c>
      <c r="AQ45" s="313" t="s">
        <v>226</v>
      </c>
      <c r="AR45" s="1727" t="s">
        <v>1448</v>
      </c>
      <c r="AS45" s="1050">
        <f>S45</f>
        <v>0.8</v>
      </c>
      <c r="AT45" s="1050">
        <f>IF(AL45="","",MIN(AL45:AL50))</f>
        <v>6.2207999999999986E-2</v>
      </c>
      <c r="AU45" s="1047" t="str">
        <f>IFERROR(IF(AT45="","",IF(AT45&lt;=0.2,"Muy Baja",IF(AT45&lt;=0.4,"Baja",IF(AT45&lt;=0.6,"Media",IF(AT45&lt;=0.8,"Alta","Muy Alta"))))),"")</f>
        <v>Muy Baja</v>
      </c>
      <c r="AV45" s="1050">
        <f>Y45</f>
        <v>0.4</v>
      </c>
      <c r="AW45" s="1050">
        <f>IF(AM45="","",MIN(AM45:AM50))</f>
        <v>0.30000000000000004</v>
      </c>
      <c r="AX45" s="1047" t="str">
        <f>IFERROR(IF(AW45="","",IF(AW45&lt;=0.2,"Leve",IF(AW45&lt;=0.4,"Menor",IF(AW45&lt;=0.6,"Moderado",IF(AW45&lt;=0.8,"Mayor","Catastrófico"))))),"")</f>
        <v>Menor</v>
      </c>
      <c r="AY45" s="1047" t="str">
        <f>AA45</f>
        <v>Moderado</v>
      </c>
      <c r="AZ45" s="1047" t="str">
        <f>IFERROR(IF(OR(AND(AU45="Muy Baja",AX45="Leve"),AND(AU45="Muy Baja",AX45="Menor"),AND(AU45="Baja",AX45="Leve")),"Bajo",IF(OR(AND(AU45="Muy baja",AX45="Moderado"),AND(AU45="Baja",AX45="Menor"),AND(AU45="Baja",AX45="Moderado"),AND(AU45="Media",AX45="Leve"),AND(AU45="Media",AX45="Menor"),AND(AU45="Media",AX45="Moderado"),AND(AU45="Alta",AX45="Leve"),AND(AU45="Alta",AX45="Menor")),"Moderado",IF(OR(AND(AU45="Muy Baja",AX45="Mayor"),AND(AU45="Baja",AX45="Mayor"),AND(AU45="Media",AX45="Mayor"),AND(AU45="Alta",AX45="Moderado"),AND(AU45="Alta",AX45="Mayor"),AND(AU45="Muy Alta",AX45="Leve"),AND(AU45="Muy Alta",AX45="Menor"),AND(AU45="Muy Alta",AX45="Moderado"),AND(AU45="Muy Alta",AX45="Mayor")),"Alto",IF(OR(AND(AU45="Muy Baja",AX45="Catastrófico"),AND(AU45="Baja",AX45="Catastrófico"),AND(AU45="Media",AX45="Catastrófico"),AND(AU45="Alta",AX45="Catastrófico"),AND(AU45="Muy Alta",AX45="Catastrófico")),"Extremo","")))),"")</f>
        <v>Bajo</v>
      </c>
      <c r="BA45" s="994" t="s">
        <v>255</v>
      </c>
      <c r="BB45" s="216"/>
      <c r="BC45" s="216"/>
      <c r="BD45" s="102" t="str">
        <f>IF(SUM(BE45:BH45)=0,"",SUM(BE45:BH45))</f>
        <v/>
      </c>
      <c r="BE45" s="49"/>
      <c r="BF45" s="49"/>
      <c r="BG45" s="49"/>
      <c r="BH45" s="49"/>
      <c r="BI45" s="46"/>
      <c r="BJ45" s="46"/>
      <c r="BK45" s="46"/>
      <c r="BL45" s="46"/>
      <c r="BM45" s="48"/>
      <c r="BN45" s="48"/>
      <c r="BO45" s="48"/>
      <c r="BP45" s="48"/>
      <c r="BQ45" s="104" t="str">
        <f t="shared" si="4"/>
        <v/>
      </c>
      <c r="BR45" s="797" t="str">
        <f t="shared" si="5"/>
        <v/>
      </c>
      <c r="BS45" s="883"/>
      <c r="BT45" s="883"/>
      <c r="BU45" s="997" t="s">
        <v>1392</v>
      </c>
      <c r="BV45" s="1063" t="s">
        <v>2813</v>
      </c>
      <c r="BW45" s="1063" t="s">
        <v>1631</v>
      </c>
      <c r="BX45" s="1721" t="s">
        <v>1631</v>
      </c>
      <c r="BY45" s="1724" t="s">
        <v>3164</v>
      </c>
      <c r="BZ45" s="1003"/>
    </row>
    <row r="46" spans="1:78" ht="150.75" customHeight="1" x14ac:dyDescent="0.2">
      <c r="A46" s="1702"/>
      <c r="B46" s="1703"/>
      <c r="C46" s="1719"/>
      <c r="D46" s="1705"/>
      <c r="E46" s="1025"/>
      <c r="F46" s="1619"/>
      <c r="G46" s="1064"/>
      <c r="H46" s="1031"/>
      <c r="I46" s="1641"/>
      <c r="J46" s="1631"/>
      <c r="K46" s="1037"/>
      <c r="L46" s="1001"/>
      <c r="M46" s="1070"/>
      <c r="N46" s="1213"/>
      <c r="O46" s="1213"/>
      <c r="P46" s="1064"/>
      <c r="Q46" s="1714"/>
      <c r="R46" s="1641"/>
      <c r="S46" s="1710"/>
      <c r="T46" s="1733"/>
      <c r="U46" s="1710"/>
      <c r="V46" s="1730"/>
      <c r="W46" s="1710"/>
      <c r="X46" s="1665"/>
      <c r="Y46" s="1710"/>
      <c r="Z46" s="1710"/>
      <c r="AA46" s="1042"/>
      <c r="AB46" s="812">
        <v>2</v>
      </c>
      <c r="AC46" s="829" t="s">
        <v>1449</v>
      </c>
      <c r="AD46" s="829" t="s">
        <v>1419</v>
      </c>
      <c r="AE46" s="906" t="s">
        <v>1450</v>
      </c>
      <c r="AF46" s="903" t="str">
        <f t="shared" si="0"/>
        <v>Impacto</v>
      </c>
      <c r="AG46" s="907" t="s">
        <v>264</v>
      </c>
      <c r="AH46" s="904">
        <f t="shared" si="1"/>
        <v>0.1</v>
      </c>
      <c r="AI46" s="907" t="s">
        <v>222</v>
      </c>
      <c r="AJ46" s="904">
        <f t="shared" si="2"/>
        <v>0.15</v>
      </c>
      <c r="AK46" s="905">
        <f t="shared" si="3"/>
        <v>0.25</v>
      </c>
      <c r="AL46" s="908">
        <f>IFERROR(IF(AND(AF45="Probabilidad",AF46="Probabilidad"),(AL45-(+AL45*AK46)),IF(AF46="Probabilidad",(S45-(+S45*AK46)),IF(AF46="Impacto",AL45,""))),"")</f>
        <v>0.48</v>
      </c>
      <c r="AM46" s="908">
        <f>IFERROR(IF(AND(AF45="Impacto",AF46="Impacto"),(AM45-(+AM45*AK46)),IF(AF46="Impacto",(Y45-(+Y45*AK46)),IF(AF46="Probabilidad",AM45,""))),"")</f>
        <v>0.30000000000000004</v>
      </c>
      <c r="AN46" s="907" t="s">
        <v>223</v>
      </c>
      <c r="AO46" s="907" t="s">
        <v>443</v>
      </c>
      <c r="AP46" s="907" t="s">
        <v>241</v>
      </c>
      <c r="AQ46" s="907" t="s">
        <v>226</v>
      </c>
      <c r="AR46" s="1258"/>
      <c r="AS46" s="1631"/>
      <c r="AT46" s="1631"/>
      <c r="AU46" s="1633"/>
      <c r="AV46" s="1631"/>
      <c r="AW46" s="1631"/>
      <c r="AX46" s="1633"/>
      <c r="AY46" s="1633"/>
      <c r="AZ46" s="1633"/>
      <c r="BA46" s="1641"/>
      <c r="BB46" s="788"/>
      <c r="BC46" s="788"/>
      <c r="BD46" s="781" t="str">
        <f t="shared" ref="BD46:BD68" si="7">IF(SUM(BE46:BH46)=0,"",SUM(BE46:BH46))</f>
        <v/>
      </c>
      <c r="BE46" s="755"/>
      <c r="BF46" s="755"/>
      <c r="BG46" s="755"/>
      <c r="BH46" s="755"/>
      <c r="BI46" s="789"/>
      <c r="BJ46" s="789"/>
      <c r="BK46" s="789"/>
      <c r="BL46" s="789"/>
      <c r="BM46" s="791"/>
      <c r="BN46" s="791"/>
      <c r="BO46" s="791"/>
      <c r="BP46" s="791"/>
      <c r="BQ46" s="792" t="str">
        <f t="shared" si="4"/>
        <v/>
      </c>
      <c r="BR46" s="796" t="str">
        <f t="shared" si="5"/>
        <v/>
      </c>
      <c r="BS46" s="884"/>
      <c r="BT46" s="884"/>
      <c r="BU46" s="998"/>
      <c r="BV46" s="1064"/>
      <c r="BW46" s="1064"/>
      <c r="BX46" s="1722"/>
      <c r="BY46" s="1725"/>
      <c r="BZ46" s="1004"/>
    </row>
    <row r="47" spans="1:78" ht="177.75" customHeight="1" x14ac:dyDescent="0.2">
      <c r="A47" s="1702"/>
      <c r="B47" s="1703"/>
      <c r="C47" s="1719"/>
      <c r="D47" s="1705"/>
      <c r="E47" s="1025"/>
      <c r="F47" s="1619"/>
      <c r="G47" s="1064"/>
      <c r="H47" s="1031"/>
      <c r="I47" s="1641"/>
      <c r="J47" s="1631"/>
      <c r="K47" s="1037"/>
      <c r="L47" s="1001"/>
      <c r="M47" s="1070"/>
      <c r="N47" s="1213"/>
      <c r="O47" s="1213"/>
      <c r="P47" s="1064"/>
      <c r="Q47" s="1714"/>
      <c r="R47" s="1641"/>
      <c r="S47" s="1710"/>
      <c r="T47" s="1733"/>
      <c r="U47" s="1710"/>
      <c r="V47" s="1730"/>
      <c r="W47" s="1710"/>
      <c r="X47" s="1665"/>
      <c r="Y47" s="1710"/>
      <c r="Z47" s="1710"/>
      <c r="AA47" s="1042"/>
      <c r="AB47" s="812">
        <v>3</v>
      </c>
      <c r="AC47" s="829" t="s">
        <v>1451</v>
      </c>
      <c r="AD47" s="829" t="s">
        <v>1452</v>
      </c>
      <c r="AE47" s="906" t="s">
        <v>1453</v>
      </c>
      <c r="AF47" s="903" t="str">
        <f t="shared" si="0"/>
        <v>Probabilidad</v>
      </c>
      <c r="AG47" s="907" t="s">
        <v>281</v>
      </c>
      <c r="AH47" s="904">
        <f t="shared" si="1"/>
        <v>0.15</v>
      </c>
      <c r="AI47" s="907" t="s">
        <v>734</v>
      </c>
      <c r="AJ47" s="904">
        <f t="shared" si="2"/>
        <v>0.25</v>
      </c>
      <c r="AK47" s="905">
        <f t="shared" si="3"/>
        <v>0.4</v>
      </c>
      <c r="AL47" s="908">
        <f>IFERROR(IF(AND(AF46="Probabilidad",AF47="Probabilidad"),(AL46-(+AL46*AK47)),IF(AND(AF46="Impacto",AF47="Probabilidad"),(AL45-(+AL45*AK47)),IF(AF47="Impacto",AL46,""))),"")</f>
        <v>0.28799999999999998</v>
      </c>
      <c r="AM47" s="908">
        <f>IFERROR(IF(AND(AF46="Impacto",AF47="Impacto"),(AM46-(+AM46*AK47)),IF(AND(AF46="Probabilidad",AF47="Impacto"),(AM45-(+AM45*AK47)),IF(AF47="Probabilidad",AM46,""))),"")</f>
        <v>0.30000000000000004</v>
      </c>
      <c r="AN47" s="907" t="s">
        <v>1157</v>
      </c>
      <c r="AO47" s="907" t="s">
        <v>291</v>
      </c>
      <c r="AP47" s="907" t="s">
        <v>241</v>
      </c>
      <c r="AQ47" s="907" t="s">
        <v>226</v>
      </c>
      <c r="AR47" s="1258"/>
      <c r="AS47" s="1631"/>
      <c r="AT47" s="1631"/>
      <c r="AU47" s="1633"/>
      <c r="AV47" s="1631"/>
      <c r="AW47" s="1631"/>
      <c r="AX47" s="1633"/>
      <c r="AY47" s="1633"/>
      <c r="AZ47" s="1633"/>
      <c r="BA47" s="1641"/>
      <c r="BB47" s="788"/>
      <c r="BC47" s="788"/>
      <c r="BD47" s="781" t="str">
        <f t="shared" si="7"/>
        <v/>
      </c>
      <c r="BE47" s="755"/>
      <c r="BF47" s="755"/>
      <c r="BG47" s="755"/>
      <c r="BH47" s="755"/>
      <c r="BI47" s="789"/>
      <c r="BJ47" s="789"/>
      <c r="BK47" s="789"/>
      <c r="BL47" s="789"/>
      <c r="BM47" s="791"/>
      <c r="BN47" s="791"/>
      <c r="BO47" s="791"/>
      <c r="BP47" s="791"/>
      <c r="BQ47" s="792" t="str">
        <f t="shared" si="4"/>
        <v/>
      </c>
      <c r="BR47" s="796" t="str">
        <f t="shared" si="5"/>
        <v/>
      </c>
      <c r="BS47" s="884"/>
      <c r="BT47" s="884"/>
      <c r="BU47" s="998"/>
      <c r="BV47" s="1064"/>
      <c r="BW47" s="1064"/>
      <c r="BX47" s="1722"/>
      <c r="BY47" s="1725"/>
      <c r="BZ47" s="1004"/>
    </row>
    <row r="48" spans="1:78" ht="177.75" customHeight="1" x14ac:dyDescent="0.2">
      <c r="A48" s="1702"/>
      <c r="B48" s="1703"/>
      <c r="C48" s="1719"/>
      <c r="D48" s="1705"/>
      <c r="E48" s="1025"/>
      <c r="F48" s="1619"/>
      <c r="G48" s="1064"/>
      <c r="H48" s="1031"/>
      <c r="I48" s="1641"/>
      <c r="J48" s="1631"/>
      <c r="K48" s="1037"/>
      <c r="L48" s="1001"/>
      <c r="M48" s="1070"/>
      <c r="N48" s="1213"/>
      <c r="O48" s="1213"/>
      <c r="P48" s="1064"/>
      <c r="Q48" s="1714"/>
      <c r="R48" s="1641"/>
      <c r="S48" s="1710"/>
      <c r="T48" s="1733"/>
      <c r="U48" s="1710"/>
      <c r="V48" s="1730"/>
      <c r="W48" s="1710"/>
      <c r="X48" s="1665"/>
      <c r="Y48" s="1710"/>
      <c r="Z48" s="1710"/>
      <c r="AA48" s="1042"/>
      <c r="AB48" s="812">
        <v>4</v>
      </c>
      <c r="AC48" s="829" t="s">
        <v>1454</v>
      </c>
      <c r="AD48" s="829" t="s">
        <v>1424</v>
      </c>
      <c r="AE48" s="829" t="s">
        <v>1455</v>
      </c>
      <c r="AF48" s="903" t="str">
        <f t="shared" si="0"/>
        <v>Probabilidad</v>
      </c>
      <c r="AG48" s="907" t="s">
        <v>221</v>
      </c>
      <c r="AH48" s="904">
        <f t="shared" si="1"/>
        <v>0.25</v>
      </c>
      <c r="AI48" s="907" t="s">
        <v>222</v>
      </c>
      <c r="AJ48" s="904">
        <f t="shared" si="2"/>
        <v>0.15</v>
      </c>
      <c r="AK48" s="905">
        <f t="shared" si="3"/>
        <v>0.4</v>
      </c>
      <c r="AL48" s="908">
        <f>IFERROR(IF(AND(AF47="Probabilidad",AF48="Probabilidad"),(AL47-(+AL47*AK48)),IF(AND(AF47="Impacto",AF48="Probabilidad"),(AL46-(+AL46*AK48)),IF(AF48="Impacto",AL47,""))),"")</f>
        <v>0.17279999999999998</v>
      </c>
      <c r="AM48" s="908">
        <f>IFERROR(IF(AND(AF47="Impacto",AF48="Impacto"),(AM47-(+AM47*AK48)),IF(AND(AF47="Probabilidad",AF48="Impacto"),(AM46-(+AM46*AK48)),IF(AF48="Probabilidad",AM47,""))),"")</f>
        <v>0.30000000000000004</v>
      </c>
      <c r="AN48" s="907" t="s">
        <v>223</v>
      </c>
      <c r="AO48" s="907" t="s">
        <v>291</v>
      </c>
      <c r="AP48" s="907" t="s">
        <v>241</v>
      </c>
      <c r="AQ48" s="907" t="s">
        <v>226</v>
      </c>
      <c r="AR48" s="1258"/>
      <c r="AS48" s="1631"/>
      <c r="AT48" s="1631"/>
      <c r="AU48" s="1633"/>
      <c r="AV48" s="1631"/>
      <c r="AW48" s="1631"/>
      <c r="AX48" s="1633"/>
      <c r="AY48" s="1633"/>
      <c r="AZ48" s="1633"/>
      <c r="BA48" s="1641"/>
      <c r="BB48" s="788"/>
      <c r="BC48" s="788"/>
      <c r="BD48" s="781" t="str">
        <f t="shared" si="7"/>
        <v/>
      </c>
      <c r="BE48" s="755"/>
      <c r="BF48" s="755"/>
      <c r="BG48" s="755"/>
      <c r="BH48" s="755"/>
      <c r="BI48" s="789"/>
      <c r="BJ48" s="789"/>
      <c r="BK48" s="789"/>
      <c r="BL48" s="789"/>
      <c r="BM48" s="791"/>
      <c r="BN48" s="791"/>
      <c r="BO48" s="791"/>
      <c r="BP48" s="791"/>
      <c r="BQ48" s="792" t="str">
        <f t="shared" si="4"/>
        <v/>
      </c>
      <c r="BR48" s="796" t="str">
        <f t="shared" si="5"/>
        <v/>
      </c>
      <c r="BS48" s="884"/>
      <c r="BT48" s="884"/>
      <c r="BU48" s="998"/>
      <c r="BV48" s="1064"/>
      <c r="BW48" s="1064"/>
      <c r="BX48" s="1722"/>
      <c r="BY48" s="1725"/>
      <c r="BZ48" s="1004"/>
    </row>
    <row r="49" spans="1:78" ht="150.75" customHeight="1" x14ac:dyDescent="0.2">
      <c r="A49" s="1702"/>
      <c r="B49" s="1703"/>
      <c r="C49" s="1719"/>
      <c r="D49" s="1705"/>
      <c r="E49" s="1025"/>
      <c r="F49" s="1619"/>
      <c r="G49" s="1064"/>
      <c r="H49" s="1031"/>
      <c r="I49" s="1641"/>
      <c r="J49" s="1631"/>
      <c r="K49" s="1037"/>
      <c r="L49" s="1001"/>
      <c r="M49" s="1070"/>
      <c r="N49" s="1213"/>
      <c r="O49" s="1213"/>
      <c r="P49" s="1064"/>
      <c r="Q49" s="1714"/>
      <c r="R49" s="1641"/>
      <c r="S49" s="1710"/>
      <c r="T49" s="1733"/>
      <c r="U49" s="1710"/>
      <c r="V49" s="1730"/>
      <c r="W49" s="1710"/>
      <c r="X49" s="1665"/>
      <c r="Y49" s="1710"/>
      <c r="Z49" s="1710"/>
      <c r="AA49" s="1042"/>
      <c r="AB49" s="812">
        <v>5</v>
      </c>
      <c r="AC49" s="829" t="s">
        <v>1456</v>
      </c>
      <c r="AD49" s="829" t="s">
        <v>1424</v>
      </c>
      <c r="AE49" s="829" t="s">
        <v>1457</v>
      </c>
      <c r="AF49" s="903" t="str">
        <f t="shared" si="0"/>
        <v>Probabilidad</v>
      </c>
      <c r="AG49" s="907" t="s">
        <v>221</v>
      </c>
      <c r="AH49" s="904">
        <f t="shared" si="1"/>
        <v>0.25</v>
      </c>
      <c r="AI49" s="907" t="s">
        <v>222</v>
      </c>
      <c r="AJ49" s="904">
        <f t="shared" si="2"/>
        <v>0.15</v>
      </c>
      <c r="AK49" s="905">
        <f t="shared" si="3"/>
        <v>0.4</v>
      </c>
      <c r="AL49" s="908">
        <f>IFERROR(IF(AND(AF48="Probabilidad",AF49="Probabilidad"),(AL48-(+AL48*AK49)),IF(AND(AF48="Impacto",AF49="Probabilidad"),(AL47-(+AL47*AK49)),IF(AF49="Impacto",AL48,""))),"")</f>
        <v>0.10367999999999998</v>
      </c>
      <c r="AM49" s="908">
        <f>IFERROR(IF(AND(AF48="Impacto",AF49="Impacto"),(AM48-(+AM48*AK49)),IF(AND(AF48="Probabilidad",AF49="Impacto"),(AM47-(+AM47*AK49)),IF(AF49="Probabilidad",AM48,""))),"")</f>
        <v>0.30000000000000004</v>
      </c>
      <c r="AN49" s="907" t="s">
        <v>223</v>
      </c>
      <c r="AO49" s="907" t="s">
        <v>443</v>
      </c>
      <c r="AP49" s="907" t="s">
        <v>241</v>
      </c>
      <c r="AQ49" s="907" t="s">
        <v>226</v>
      </c>
      <c r="AR49" s="1258"/>
      <c r="AS49" s="1631"/>
      <c r="AT49" s="1631"/>
      <c r="AU49" s="1633"/>
      <c r="AV49" s="1631"/>
      <c r="AW49" s="1631"/>
      <c r="AX49" s="1633"/>
      <c r="AY49" s="1633"/>
      <c r="AZ49" s="1633"/>
      <c r="BA49" s="1641"/>
      <c r="BB49" s="788"/>
      <c r="BC49" s="788"/>
      <c r="BD49" s="781" t="str">
        <f t="shared" si="7"/>
        <v/>
      </c>
      <c r="BE49" s="755"/>
      <c r="BF49" s="755"/>
      <c r="BG49" s="755"/>
      <c r="BH49" s="755"/>
      <c r="BI49" s="789"/>
      <c r="BJ49" s="789"/>
      <c r="BK49" s="789"/>
      <c r="BL49" s="789"/>
      <c r="BM49" s="791"/>
      <c r="BN49" s="791"/>
      <c r="BO49" s="791"/>
      <c r="BP49" s="791"/>
      <c r="BQ49" s="792" t="str">
        <f t="shared" si="4"/>
        <v/>
      </c>
      <c r="BR49" s="796" t="str">
        <f t="shared" si="5"/>
        <v/>
      </c>
      <c r="BS49" s="884"/>
      <c r="BT49" s="884"/>
      <c r="BU49" s="998"/>
      <c r="BV49" s="1064"/>
      <c r="BW49" s="1064"/>
      <c r="BX49" s="1722"/>
      <c r="BY49" s="1725"/>
      <c r="BZ49" s="1004"/>
    </row>
    <row r="50" spans="1:78" ht="172.5" customHeight="1" thickBot="1" x14ac:dyDescent="0.25">
      <c r="A50" s="1702"/>
      <c r="B50" s="1703"/>
      <c r="C50" s="1719"/>
      <c r="D50" s="1706"/>
      <c r="E50" s="1026"/>
      <c r="F50" s="1620"/>
      <c r="G50" s="1065"/>
      <c r="H50" s="1032"/>
      <c r="I50" s="1642"/>
      <c r="J50" s="1632"/>
      <c r="K50" s="1038"/>
      <c r="L50" s="1002"/>
      <c r="M50" s="1071"/>
      <c r="N50" s="1214"/>
      <c r="O50" s="1214"/>
      <c r="P50" s="1065"/>
      <c r="Q50" s="1715"/>
      <c r="R50" s="1642"/>
      <c r="S50" s="1711"/>
      <c r="T50" s="1734"/>
      <c r="U50" s="1711"/>
      <c r="V50" s="1731"/>
      <c r="W50" s="1711"/>
      <c r="X50" s="1666"/>
      <c r="Y50" s="1711"/>
      <c r="Z50" s="1711"/>
      <c r="AA50" s="1043"/>
      <c r="AB50" s="773">
        <v>6</v>
      </c>
      <c r="AC50" s="830" t="s">
        <v>1458</v>
      </c>
      <c r="AD50" s="830" t="s">
        <v>1452</v>
      </c>
      <c r="AE50" s="830" t="s">
        <v>1459</v>
      </c>
      <c r="AF50" s="909" t="str">
        <f t="shared" si="0"/>
        <v>Probabilidad</v>
      </c>
      <c r="AG50" s="910" t="s">
        <v>221</v>
      </c>
      <c r="AH50" s="911">
        <f t="shared" si="1"/>
        <v>0.25</v>
      </c>
      <c r="AI50" s="910" t="s">
        <v>222</v>
      </c>
      <c r="AJ50" s="911">
        <f t="shared" si="2"/>
        <v>0.15</v>
      </c>
      <c r="AK50" s="912">
        <f t="shared" si="3"/>
        <v>0.4</v>
      </c>
      <c r="AL50" s="908">
        <f>IFERROR(IF(AND(AF49="Probabilidad",AF50="Probabilidad"),(AL49-(+AL49*AK50)),IF(AND(AF49="Impacto",AF50="Probabilidad"),(AL48-(+AL48*AK50)),IF(AF50="Impacto",AL49,""))),"")</f>
        <v>6.2207999999999986E-2</v>
      </c>
      <c r="AM50" s="908">
        <f>IFERROR(IF(AND(AF49="Impacto",AF50="Impacto"),(AM49-(+AM49*AK50)),IF(AND(AF49="Probabilidad",AF50="Impacto"),(AM48-(+AM48*AK50)),IF(AF50="Probabilidad",AM49,""))),"")</f>
        <v>0.30000000000000004</v>
      </c>
      <c r="AN50" s="315" t="s">
        <v>223</v>
      </c>
      <c r="AO50" s="316" t="s">
        <v>291</v>
      </c>
      <c r="AP50" s="316" t="s">
        <v>241</v>
      </c>
      <c r="AQ50" s="316" t="s">
        <v>226</v>
      </c>
      <c r="AR50" s="1728"/>
      <c r="AS50" s="1632"/>
      <c r="AT50" s="1632"/>
      <c r="AU50" s="1634"/>
      <c r="AV50" s="1632"/>
      <c r="AW50" s="1632"/>
      <c r="AX50" s="1634"/>
      <c r="AY50" s="1634"/>
      <c r="AZ50" s="1634"/>
      <c r="BA50" s="1642"/>
      <c r="BB50" s="873"/>
      <c r="BC50" s="873"/>
      <c r="BD50" s="767" t="str">
        <f t="shared" si="7"/>
        <v/>
      </c>
      <c r="BE50" s="826"/>
      <c r="BF50" s="826"/>
      <c r="BG50" s="826"/>
      <c r="BH50" s="826"/>
      <c r="BI50" s="770"/>
      <c r="BJ50" s="770"/>
      <c r="BK50" s="770"/>
      <c r="BL50" s="770"/>
      <c r="BM50" s="749"/>
      <c r="BN50" s="749"/>
      <c r="BO50" s="749"/>
      <c r="BP50" s="749"/>
      <c r="BQ50" s="766" t="str">
        <f t="shared" si="4"/>
        <v/>
      </c>
      <c r="BR50" s="890" t="str">
        <f t="shared" si="5"/>
        <v/>
      </c>
      <c r="BS50" s="891"/>
      <c r="BT50" s="891"/>
      <c r="BU50" s="999"/>
      <c r="BV50" s="1065"/>
      <c r="BW50" s="1065"/>
      <c r="BX50" s="1723"/>
      <c r="BY50" s="1726"/>
      <c r="BZ50" s="1005"/>
    </row>
    <row r="51" spans="1:78" ht="160.25" customHeight="1" x14ac:dyDescent="0.2">
      <c r="A51" s="1702"/>
      <c r="B51" s="1703"/>
      <c r="C51" s="1719"/>
      <c r="D51" s="1021" t="s">
        <v>1387</v>
      </c>
      <c r="E51" s="1024" t="s">
        <v>210</v>
      </c>
      <c r="F51" s="1027">
        <v>2</v>
      </c>
      <c r="G51" s="1000" t="s">
        <v>1443</v>
      </c>
      <c r="H51" s="1030" t="s">
        <v>1247</v>
      </c>
      <c r="I51" s="994" t="s">
        <v>1215</v>
      </c>
      <c r="J51" s="1697" t="str">
        <f>IF(D51="","",IF(D51="RG",[1]Árbol!A62,IF(D51="RIC",[1]Árbol!A62,IF(D51="RLAFT",[1]Árbol!A62,IF(D51="RF",[1]Árbol!A62,IF(I51="","",(CONCATENATE(I51," ",$M$3," ",G51," ",$M$4," ",O51," ",$M$5," ",N51))))))))</f>
        <v>Pérdida de Disponibilidad de SISTEMA DE INFORMACIÓN PANDORA     
 a. Pérdida, corrupción, o modificación no autorizada de la información.
b. Espionaje remoto
c. Falla de la plataforma
a. Acceso intencionado por parte de personal no autorizado  a infraestructura del Sistema
b. Defectos bien conocidos en el software
c. Ausencia de planes de continuidad o Fallas de restauración de la plataforma posteriores a pruebas de continuidad del negocio</v>
      </c>
      <c r="K51" s="1036" t="s">
        <v>313</v>
      </c>
      <c r="L51" s="1000" t="s">
        <v>562</v>
      </c>
      <c r="M51" s="1069" t="s">
        <v>1389</v>
      </c>
      <c r="N51" s="1212" t="s">
        <v>1460</v>
      </c>
      <c r="O51" s="1212" t="s">
        <v>1461</v>
      </c>
      <c r="P51" s="1063" t="s">
        <v>1392</v>
      </c>
      <c r="Q51" s="1077" t="s">
        <v>1392</v>
      </c>
      <c r="R51" s="994" t="s">
        <v>340</v>
      </c>
      <c r="S51" s="1709">
        <f>IF(R51="Muy Alta",100%,IF(R51="Alta",80%,IF(R51="Media",60%,IF(R51="Baja",40%,IF(R51="Muy Baja",20%,"")))))</f>
        <v>0.8</v>
      </c>
      <c r="T51" s="1732"/>
      <c r="U51" s="1709" t="str">
        <f>IF(T51="Catastrófico",100%,IF(T51="Mayor",80%,IF(T51="Moderado",60%,IF(T51="Menor",40%,IF(T51="Leve",20%,"")))))</f>
        <v/>
      </c>
      <c r="V51" s="994" t="s">
        <v>251</v>
      </c>
      <c r="W51" s="1709">
        <f>IF(V51="Catastrófico",100%,IF(V51="Mayor",80%,IF(V51="Moderado",60%,IF(V51="Menor",40%,IF(V51="Leve",20%,"")))))</f>
        <v>0.4</v>
      </c>
      <c r="X51" s="1059" t="str">
        <f>IF(Y51=100%,"Catastrófico",IF(Y51=80%,"Mayor",IF(Y51=60%,"Moderado",IF(Y51=40%,"Menor",IF(Y51=20%,"Leve","")))))</f>
        <v>Menor</v>
      </c>
      <c r="Y51" s="1709">
        <f>IF(AND(U51="",W51=""),"",MAX(U51,W51))</f>
        <v>0.4</v>
      </c>
      <c r="Z51" s="1709" t="str">
        <f>CONCATENATE(R51,X51)</f>
        <v>AltaMenor</v>
      </c>
      <c r="AA51" s="1047" t="str">
        <f>IF(Z51="Muy AltaLeve","Alto",IF(Z51="Muy AltaMenor","Alto",IF(Z51="Muy AltaModerado","Alto",IF(Z51="Muy AltaMayor","Alto",IF(Z51="Muy AltaCatastrófico","Extremo",IF(Z51="AltaLeve","Moderado",IF(Z51="AltaMenor","Moderado",IF(Z51="AltaModerado","Alto",IF(Z51="AltaMayor","Alto",IF(Z51="AltaCatastrófico","Extremo",IF(Z51="MediaLeve","Moderado",IF(Z51="MediaMenor","Moderado",IF(Z51="MediaModerado","Moderado",IF(Z51="MediaMayor","Alto",IF(Z51="MediaCatastrófico","Extremo",IF(Z51="BajaLeve","Bajo",IF(Z51="BajaMenor","Moderado",IF(Z51="BajaModerado","Moderado",IF(Z51="BajaMayor","Alto",IF(Z51="BajaCatastrófico","Extremo",IF(Z51="Muy BajaLeve","Bajo",IF(Z51="Muy BajaMenor","Bajo",IF(Z51="Muy BajaModerado","Moderado",IF(Z51="Muy BajaMayor","Alto",IF(Z51="Muy BajaCatastrófico","Extremo","")))))))))))))))))))))))))</f>
        <v>Moderado</v>
      </c>
      <c r="AB51" s="97">
        <v>1</v>
      </c>
      <c r="AC51" s="222" t="s">
        <v>1446</v>
      </c>
      <c r="AD51" s="317" t="s">
        <v>1394</v>
      </c>
      <c r="AE51" s="222" t="s">
        <v>1447</v>
      </c>
      <c r="AF51" s="318" t="str">
        <f t="shared" si="0"/>
        <v>Probabilidad</v>
      </c>
      <c r="AG51" s="311" t="s">
        <v>221</v>
      </c>
      <c r="AH51" s="913">
        <f t="shared" si="1"/>
        <v>0.25</v>
      </c>
      <c r="AI51" s="311" t="s">
        <v>222</v>
      </c>
      <c r="AJ51" s="913">
        <f t="shared" si="2"/>
        <v>0.15</v>
      </c>
      <c r="AK51" s="319">
        <f t="shared" si="3"/>
        <v>0.4</v>
      </c>
      <c r="AL51" s="312">
        <f>IFERROR(IF(AF51="Probabilidad",(S51-(+S51*AK51)),IF(AF51="Impacto",S51,"")),"")</f>
        <v>0.48</v>
      </c>
      <c r="AM51" s="312">
        <f>IFERROR(IF(AF51="Impacto",(Y51-(+Y51*AK51)),IF(AF51="Probabilidad",Y51,"")),"")</f>
        <v>0.4</v>
      </c>
      <c r="AN51" s="313" t="s">
        <v>223</v>
      </c>
      <c r="AO51" s="313" t="s">
        <v>291</v>
      </c>
      <c r="AP51" s="313" t="s">
        <v>241</v>
      </c>
      <c r="AQ51" s="313" t="s">
        <v>226</v>
      </c>
      <c r="AR51" s="1727" t="s">
        <v>1448</v>
      </c>
      <c r="AS51" s="1050">
        <f>S51</f>
        <v>0.8</v>
      </c>
      <c r="AT51" s="1050">
        <f>IF(AL51="","",MIN(AL51:AL56))</f>
        <v>0.10367999999999998</v>
      </c>
      <c r="AU51" s="1047" t="str">
        <f>IFERROR(IF(AT51="","",IF(AT51&lt;=0.2,"Muy Baja",IF(AT51&lt;=0.4,"Baja",IF(AT51&lt;=0.6,"Media",IF(AT51&lt;=0.8,"Alta","Muy Alta"))))),"")</f>
        <v>Muy Baja</v>
      </c>
      <c r="AV51" s="1050">
        <f>Y51</f>
        <v>0.4</v>
      </c>
      <c r="AW51" s="1050">
        <f>IF(AM51="","",MIN(AM51:AM56))</f>
        <v>0.22500000000000003</v>
      </c>
      <c r="AX51" s="1047" t="str">
        <f>IFERROR(IF(AW51="","",IF(AW51&lt;=0.2,"Leve",IF(AW51&lt;=0.4,"Menor",IF(AW51&lt;=0.6,"Moderado",IF(AW51&lt;=0.8,"Mayor","Catastrófico"))))),"")</f>
        <v>Menor</v>
      </c>
      <c r="AY51" s="1047" t="str">
        <f>AA51</f>
        <v>Moderado</v>
      </c>
      <c r="AZ51" s="1047" t="str">
        <f>IFERROR(IF(OR(AND(AU51="Muy Baja",AX51="Leve"),AND(AU51="Muy Baja",AX51="Menor"),AND(AU51="Baja",AX51="Leve")),"Bajo",IF(OR(AND(AU51="Muy baja",AX51="Moderado"),AND(AU51="Baja",AX51="Menor"),AND(AU51="Baja",AX51="Moderado"),AND(AU51="Media",AX51="Leve"),AND(AU51="Media",AX51="Menor"),AND(AU51="Media",AX51="Moderado"),AND(AU51="Alta",AX51="Leve"),AND(AU51="Alta",AX51="Menor")),"Moderado",IF(OR(AND(AU51="Muy Baja",AX51="Mayor"),AND(AU51="Baja",AX51="Mayor"),AND(AU51="Media",AX51="Mayor"),AND(AU51="Alta",AX51="Moderado"),AND(AU51="Alta",AX51="Mayor"),AND(AU51="Muy Alta",AX51="Leve"),AND(AU51="Muy Alta",AX51="Menor"),AND(AU51="Muy Alta",AX51="Moderado"),AND(AU51="Muy Alta",AX51="Mayor")),"Alto",IF(OR(AND(AU51="Muy Baja",AX51="Catastrófico"),AND(AU51="Baja",AX51="Catastrófico"),AND(AU51="Media",AX51="Catastrófico"),AND(AU51="Alta",AX51="Catastrófico"),AND(AU51="Muy Alta",AX51="Catastrófico")),"Extremo","")))),"")</f>
        <v>Bajo</v>
      </c>
      <c r="BA51" s="1729" t="s">
        <v>255</v>
      </c>
      <c r="BB51" s="320"/>
      <c r="BC51" s="320"/>
      <c r="BD51" s="321" t="str">
        <f t="shared" si="7"/>
        <v/>
      </c>
      <c r="BE51" s="322"/>
      <c r="BF51" s="322"/>
      <c r="BG51" s="322"/>
      <c r="BH51" s="322"/>
      <c r="BI51" s="320"/>
      <c r="BJ51" s="320"/>
      <c r="BK51" s="46"/>
      <c r="BL51" s="46"/>
      <c r="BM51" s="48"/>
      <c r="BN51" s="48"/>
      <c r="BO51" s="48"/>
      <c r="BP51" s="48"/>
      <c r="BQ51" s="104" t="str">
        <f t="shared" si="4"/>
        <v/>
      </c>
      <c r="BR51" s="797" t="str">
        <f t="shared" si="5"/>
        <v/>
      </c>
      <c r="BS51" s="883"/>
      <c r="BT51" s="883"/>
      <c r="BU51" s="997" t="s">
        <v>1392</v>
      </c>
      <c r="BV51" s="1063" t="s">
        <v>2813</v>
      </c>
      <c r="BW51" s="1063" t="s">
        <v>1631</v>
      </c>
      <c r="BX51" s="1721" t="s">
        <v>1631</v>
      </c>
      <c r="BY51" s="1738" t="s">
        <v>3164</v>
      </c>
      <c r="BZ51" s="1003"/>
    </row>
    <row r="52" spans="1:78" ht="135.5" customHeight="1" x14ac:dyDescent="0.2">
      <c r="A52" s="1702"/>
      <c r="B52" s="1703"/>
      <c r="C52" s="1719"/>
      <c r="D52" s="1705"/>
      <c r="E52" s="1025"/>
      <c r="F52" s="1619"/>
      <c r="G52" s="1001"/>
      <c r="H52" s="1031"/>
      <c r="I52" s="1641"/>
      <c r="J52" s="1631"/>
      <c r="K52" s="1037"/>
      <c r="L52" s="1001"/>
      <c r="M52" s="1070"/>
      <c r="N52" s="1213"/>
      <c r="O52" s="1213"/>
      <c r="P52" s="1064"/>
      <c r="Q52" s="1714"/>
      <c r="R52" s="1641"/>
      <c r="S52" s="1710"/>
      <c r="T52" s="1733"/>
      <c r="U52" s="1710"/>
      <c r="V52" s="1641"/>
      <c r="W52" s="1710"/>
      <c r="X52" s="1665"/>
      <c r="Y52" s="1710"/>
      <c r="Z52" s="1710"/>
      <c r="AA52" s="1633"/>
      <c r="AB52" s="812">
        <v>2</v>
      </c>
      <c r="AC52" s="829" t="s">
        <v>1449</v>
      </c>
      <c r="AD52" s="829" t="s">
        <v>1419</v>
      </c>
      <c r="AE52" s="906" t="s">
        <v>1450</v>
      </c>
      <c r="AF52" s="903" t="str">
        <f>IF(OR(AG52="Preventivo",AG52="Detectivo"),"Probabilidad",IF(AG52="Correctivo","Impacto",""))</f>
        <v>Impacto</v>
      </c>
      <c r="AG52" s="907" t="s">
        <v>264</v>
      </c>
      <c r="AH52" s="904">
        <f t="shared" si="1"/>
        <v>0.1</v>
      </c>
      <c r="AI52" s="907" t="s">
        <v>222</v>
      </c>
      <c r="AJ52" s="904">
        <f t="shared" si="2"/>
        <v>0.15</v>
      </c>
      <c r="AK52" s="905">
        <f t="shared" si="3"/>
        <v>0.25</v>
      </c>
      <c r="AL52" s="908">
        <f>IFERROR(IF(AND(AF51="Probabilidad",AF52="Probabilidad"),(AL51-(+AL51*AK52)),IF(AF52="Probabilidad",(S51-(+S51*AK52)),IF(AF52="Impacto",AL51,""))),"")</f>
        <v>0.48</v>
      </c>
      <c r="AM52" s="908">
        <f>IFERROR(IF(AND(AF51="Impacto",AF52="Impacto"),(AM51-(+AM51*AK52)),IF(AF52="Impacto",(Y51-(+Y51*AK52)),IF(AF52="Probabilidad",AM51,""))),"")</f>
        <v>0.30000000000000004</v>
      </c>
      <c r="AN52" s="907" t="s">
        <v>223</v>
      </c>
      <c r="AO52" s="907" t="s">
        <v>443</v>
      </c>
      <c r="AP52" s="907" t="s">
        <v>241</v>
      </c>
      <c r="AQ52" s="907" t="s">
        <v>226</v>
      </c>
      <c r="AR52" s="1258"/>
      <c r="AS52" s="1631"/>
      <c r="AT52" s="1631"/>
      <c r="AU52" s="1633"/>
      <c r="AV52" s="1631"/>
      <c r="AW52" s="1631"/>
      <c r="AX52" s="1633"/>
      <c r="AY52" s="1633"/>
      <c r="AZ52" s="1633"/>
      <c r="BA52" s="1730"/>
      <c r="BB52" s="789"/>
      <c r="BC52" s="789"/>
      <c r="BD52" s="822" t="str">
        <f t="shared" si="7"/>
        <v/>
      </c>
      <c r="BE52" s="774"/>
      <c r="BF52" s="774"/>
      <c r="BG52" s="774"/>
      <c r="BH52" s="774"/>
      <c r="BI52" s="789"/>
      <c r="BJ52" s="789"/>
      <c r="BK52" s="789"/>
      <c r="BL52" s="789"/>
      <c r="BM52" s="791"/>
      <c r="BN52" s="791"/>
      <c r="BO52" s="791"/>
      <c r="BP52" s="791"/>
      <c r="BQ52" s="792" t="str">
        <f t="shared" si="4"/>
        <v/>
      </c>
      <c r="BR52" s="796" t="str">
        <f t="shared" si="5"/>
        <v/>
      </c>
      <c r="BS52" s="884"/>
      <c r="BT52" s="884"/>
      <c r="BU52" s="998"/>
      <c r="BV52" s="1064"/>
      <c r="BW52" s="1064"/>
      <c r="BX52" s="1722"/>
      <c r="BY52" s="1739"/>
      <c r="BZ52" s="1004"/>
    </row>
    <row r="53" spans="1:78" ht="160.25" customHeight="1" x14ac:dyDescent="0.2">
      <c r="A53" s="1702"/>
      <c r="B53" s="1703"/>
      <c r="C53" s="1719"/>
      <c r="D53" s="1705"/>
      <c r="E53" s="1025"/>
      <c r="F53" s="1619"/>
      <c r="G53" s="1001"/>
      <c r="H53" s="1031"/>
      <c r="I53" s="1641"/>
      <c r="J53" s="1631"/>
      <c r="K53" s="1037"/>
      <c r="L53" s="1001"/>
      <c r="M53" s="1070"/>
      <c r="N53" s="1213"/>
      <c r="O53" s="1213"/>
      <c r="P53" s="1064"/>
      <c r="Q53" s="1714"/>
      <c r="R53" s="1641"/>
      <c r="S53" s="1710"/>
      <c r="T53" s="1733"/>
      <c r="U53" s="1710"/>
      <c r="V53" s="1641"/>
      <c r="W53" s="1710"/>
      <c r="X53" s="1665"/>
      <c r="Y53" s="1710"/>
      <c r="Z53" s="1710"/>
      <c r="AA53" s="1633"/>
      <c r="AB53" s="812">
        <v>3</v>
      </c>
      <c r="AC53" s="829" t="s">
        <v>1451</v>
      </c>
      <c r="AD53" s="829" t="s">
        <v>1419</v>
      </c>
      <c r="AE53" s="906" t="s">
        <v>1453</v>
      </c>
      <c r="AF53" s="903" t="str">
        <f>IF(OR(AG53="Preventivo",AG53="Detectivo"),"Probabilidad",IF(AG53="Correctivo","Impacto",""))</f>
        <v>Probabilidad</v>
      </c>
      <c r="AG53" s="907" t="s">
        <v>281</v>
      </c>
      <c r="AH53" s="904">
        <f t="shared" si="1"/>
        <v>0.15</v>
      </c>
      <c r="AI53" s="907" t="s">
        <v>734</v>
      </c>
      <c r="AJ53" s="904">
        <f t="shared" si="2"/>
        <v>0.25</v>
      </c>
      <c r="AK53" s="905">
        <f t="shared" si="3"/>
        <v>0.4</v>
      </c>
      <c r="AL53" s="908">
        <f>IFERROR(IF(AND(AF52="Probabilidad",AF53="Probabilidad"),(AL52-(+AL52*AK53)),IF(AND(AF52="Impacto",AF53="Probabilidad"),(AL51-(+AL51*AK53)),IF(AF53="Impacto",AL52,""))),"")</f>
        <v>0.28799999999999998</v>
      </c>
      <c r="AM53" s="908">
        <f>IFERROR(IF(AND(AF52="Impacto",AF53="Impacto"),(AM52-(+AM52*AK53)),IF(AND(AF52="Probabilidad",AF53="Impacto"),(AM51-(+AM51*AK53)),IF(AF53="Probabilidad",AM52,""))),"")</f>
        <v>0.30000000000000004</v>
      </c>
      <c r="AN53" s="907" t="s">
        <v>1157</v>
      </c>
      <c r="AO53" s="907" t="s">
        <v>291</v>
      </c>
      <c r="AP53" s="907" t="s">
        <v>241</v>
      </c>
      <c r="AQ53" s="907" t="s">
        <v>226</v>
      </c>
      <c r="AR53" s="1258"/>
      <c r="AS53" s="1631"/>
      <c r="AT53" s="1631"/>
      <c r="AU53" s="1633"/>
      <c r="AV53" s="1631"/>
      <c r="AW53" s="1631"/>
      <c r="AX53" s="1633"/>
      <c r="AY53" s="1633"/>
      <c r="AZ53" s="1633"/>
      <c r="BA53" s="1730"/>
      <c r="BB53" s="789"/>
      <c r="BC53" s="789"/>
      <c r="BD53" s="822" t="str">
        <f t="shared" si="7"/>
        <v/>
      </c>
      <c r="BE53" s="774"/>
      <c r="BF53" s="774"/>
      <c r="BG53" s="774"/>
      <c r="BH53" s="774"/>
      <c r="BI53" s="789"/>
      <c r="BJ53" s="789"/>
      <c r="BK53" s="789"/>
      <c r="BL53" s="789"/>
      <c r="BM53" s="791"/>
      <c r="BN53" s="791"/>
      <c r="BO53" s="791"/>
      <c r="BP53" s="791"/>
      <c r="BQ53" s="792" t="str">
        <f t="shared" si="4"/>
        <v/>
      </c>
      <c r="BR53" s="796" t="str">
        <f t="shared" si="5"/>
        <v/>
      </c>
      <c r="BS53" s="884"/>
      <c r="BT53" s="884"/>
      <c r="BU53" s="998"/>
      <c r="BV53" s="1064"/>
      <c r="BW53" s="1064"/>
      <c r="BX53" s="1722"/>
      <c r="BY53" s="1739"/>
      <c r="BZ53" s="1004"/>
    </row>
    <row r="54" spans="1:78" ht="160.25" customHeight="1" x14ac:dyDescent="0.2">
      <c r="A54" s="1702"/>
      <c r="B54" s="1703"/>
      <c r="C54" s="1719"/>
      <c r="D54" s="1705"/>
      <c r="E54" s="1025"/>
      <c r="F54" s="1619"/>
      <c r="G54" s="1001"/>
      <c r="H54" s="1031"/>
      <c r="I54" s="1641"/>
      <c r="J54" s="1631"/>
      <c r="K54" s="1037"/>
      <c r="L54" s="1001"/>
      <c r="M54" s="1070"/>
      <c r="N54" s="1213"/>
      <c r="O54" s="1213"/>
      <c r="P54" s="1064"/>
      <c r="Q54" s="1714"/>
      <c r="R54" s="1641"/>
      <c r="S54" s="1710"/>
      <c r="T54" s="1733"/>
      <c r="U54" s="1710"/>
      <c r="V54" s="1641"/>
      <c r="W54" s="1710"/>
      <c r="X54" s="1665"/>
      <c r="Y54" s="1710"/>
      <c r="Z54" s="1710"/>
      <c r="AA54" s="1633"/>
      <c r="AB54" s="812">
        <v>4</v>
      </c>
      <c r="AC54" s="829" t="s">
        <v>1454</v>
      </c>
      <c r="AD54" s="829" t="s">
        <v>1424</v>
      </c>
      <c r="AE54" s="829" t="s">
        <v>1455</v>
      </c>
      <c r="AF54" s="903" t="str">
        <f t="shared" si="0"/>
        <v>Probabilidad</v>
      </c>
      <c r="AG54" s="907" t="s">
        <v>221</v>
      </c>
      <c r="AH54" s="904">
        <f t="shared" si="1"/>
        <v>0.25</v>
      </c>
      <c r="AI54" s="907" t="s">
        <v>222</v>
      </c>
      <c r="AJ54" s="904">
        <f t="shared" si="2"/>
        <v>0.15</v>
      </c>
      <c r="AK54" s="905">
        <f t="shared" si="3"/>
        <v>0.4</v>
      </c>
      <c r="AL54" s="908">
        <f>IFERROR(IF(AND(AF53="Probabilidad",AF54="Probabilidad"),(AL53-(+AL53*AK54)),IF(AND(AF53="Impacto",AF54="Probabilidad"),(AL52-(+AL52*AK54)),IF(AF54="Impacto",AL53,""))),"")</f>
        <v>0.17279999999999998</v>
      </c>
      <c r="AM54" s="908">
        <f>IFERROR(IF(AND(AF53="Impacto",AF54="Impacto"),(AM53-(+AM53*AK54)),IF(AND(AF53="Probabilidad",AF54="Impacto"),(AM52-(+AM52*AK54)),IF(AF54="Probabilidad",AM53,""))),"")</f>
        <v>0.30000000000000004</v>
      </c>
      <c r="AN54" s="907" t="s">
        <v>223</v>
      </c>
      <c r="AO54" s="907" t="s">
        <v>291</v>
      </c>
      <c r="AP54" s="907" t="s">
        <v>241</v>
      </c>
      <c r="AQ54" s="907" t="s">
        <v>226</v>
      </c>
      <c r="AR54" s="1258"/>
      <c r="AS54" s="1631"/>
      <c r="AT54" s="1631"/>
      <c r="AU54" s="1633"/>
      <c r="AV54" s="1631"/>
      <c r="AW54" s="1631"/>
      <c r="AX54" s="1633"/>
      <c r="AY54" s="1633"/>
      <c r="AZ54" s="1633"/>
      <c r="BA54" s="1730"/>
      <c r="BB54" s="789"/>
      <c r="BC54" s="789"/>
      <c r="BD54" s="822" t="str">
        <f t="shared" si="7"/>
        <v/>
      </c>
      <c r="BE54" s="774"/>
      <c r="BF54" s="774"/>
      <c r="BG54" s="774"/>
      <c r="BH54" s="774"/>
      <c r="BI54" s="789"/>
      <c r="BJ54" s="789"/>
      <c r="BK54" s="789"/>
      <c r="BL54" s="789"/>
      <c r="BM54" s="791"/>
      <c r="BN54" s="791"/>
      <c r="BO54" s="791"/>
      <c r="BP54" s="791"/>
      <c r="BQ54" s="792" t="str">
        <f t="shared" si="4"/>
        <v/>
      </c>
      <c r="BR54" s="796" t="str">
        <f t="shared" si="5"/>
        <v/>
      </c>
      <c r="BS54" s="884"/>
      <c r="BT54" s="884"/>
      <c r="BU54" s="998"/>
      <c r="BV54" s="1064"/>
      <c r="BW54" s="1064"/>
      <c r="BX54" s="1722"/>
      <c r="BY54" s="1739"/>
      <c r="BZ54" s="1004"/>
    </row>
    <row r="55" spans="1:78" ht="135.5" customHeight="1" x14ac:dyDescent="0.2">
      <c r="A55" s="1702"/>
      <c r="B55" s="1703"/>
      <c r="C55" s="1719"/>
      <c r="D55" s="1705"/>
      <c r="E55" s="1025"/>
      <c r="F55" s="1619"/>
      <c r="G55" s="1001"/>
      <c r="H55" s="1031"/>
      <c r="I55" s="1641"/>
      <c r="J55" s="1631"/>
      <c r="K55" s="1037"/>
      <c r="L55" s="1001"/>
      <c r="M55" s="1070"/>
      <c r="N55" s="1213"/>
      <c r="O55" s="1213"/>
      <c r="P55" s="1064"/>
      <c r="Q55" s="1714"/>
      <c r="R55" s="1641"/>
      <c r="S55" s="1710"/>
      <c r="T55" s="1733"/>
      <c r="U55" s="1710"/>
      <c r="V55" s="1641"/>
      <c r="W55" s="1710"/>
      <c r="X55" s="1665"/>
      <c r="Y55" s="1710"/>
      <c r="Z55" s="1710"/>
      <c r="AA55" s="1633"/>
      <c r="AB55" s="812">
        <v>5</v>
      </c>
      <c r="AC55" s="829" t="s">
        <v>1456</v>
      </c>
      <c r="AD55" s="829" t="s">
        <v>1424</v>
      </c>
      <c r="AE55" s="829" t="s">
        <v>1457</v>
      </c>
      <c r="AF55" s="903" t="str">
        <f t="shared" si="0"/>
        <v>Probabilidad</v>
      </c>
      <c r="AG55" s="907" t="s">
        <v>221</v>
      </c>
      <c r="AH55" s="904">
        <f t="shared" si="1"/>
        <v>0.25</v>
      </c>
      <c r="AI55" s="907" t="s">
        <v>222</v>
      </c>
      <c r="AJ55" s="904">
        <f t="shared" si="2"/>
        <v>0.15</v>
      </c>
      <c r="AK55" s="905">
        <f t="shared" si="3"/>
        <v>0.4</v>
      </c>
      <c r="AL55" s="908">
        <f>IFERROR(IF(AND(AF54="Probabilidad",AF55="Probabilidad"),(AL54-(+AL54*AK55)),IF(AND(AF54="Impacto",AF55="Probabilidad"),(AL53-(+AL53*AK55)),IF(AF55="Impacto",AL54,""))),"")</f>
        <v>0.10367999999999998</v>
      </c>
      <c r="AM55" s="908">
        <f>IFERROR(IF(AND(AF54="Impacto",AF55="Impacto"),(AM54-(+AM54*AK55)),IF(AND(AF54="Probabilidad",AF55="Impacto"),(AM53-(+AM53*AK55)),IF(AF55="Probabilidad",AM54,""))),"")</f>
        <v>0.30000000000000004</v>
      </c>
      <c r="AN55" s="907" t="s">
        <v>223</v>
      </c>
      <c r="AO55" s="907" t="s">
        <v>443</v>
      </c>
      <c r="AP55" s="907" t="s">
        <v>241</v>
      </c>
      <c r="AQ55" s="907" t="s">
        <v>226</v>
      </c>
      <c r="AR55" s="1258"/>
      <c r="AS55" s="1631"/>
      <c r="AT55" s="1631"/>
      <c r="AU55" s="1633"/>
      <c r="AV55" s="1631"/>
      <c r="AW55" s="1631"/>
      <c r="AX55" s="1633"/>
      <c r="AY55" s="1633"/>
      <c r="AZ55" s="1633"/>
      <c r="BA55" s="1730"/>
      <c r="BB55" s="789"/>
      <c r="BC55" s="789"/>
      <c r="BD55" s="822" t="str">
        <f t="shared" si="7"/>
        <v/>
      </c>
      <c r="BE55" s="774"/>
      <c r="BF55" s="774"/>
      <c r="BG55" s="774"/>
      <c r="BH55" s="774"/>
      <c r="BI55" s="789"/>
      <c r="BJ55" s="789"/>
      <c r="BK55" s="789"/>
      <c r="BL55" s="789"/>
      <c r="BM55" s="791"/>
      <c r="BN55" s="791"/>
      <c r="BO55" s="791"/>
      <c r="BP55" s="791"/>
      <c r="BQ55" s="792" t="str">
        <f t="shared" si="4"/>
        <v/>
      </c>
      <c r="BR55" s="796" t="str">
        <f t="shared" si="5"/>
        <v/>
      </c>
      <c r="BS55" s="884"/>
      <c r="BT55" s="884"/>
      <c r="BU55" s="998"/>
      <c r="BV55" s="1064"/>
      <c r="BW55" s="1064"/>
      <c r="BX55" s="1722"/>
      <c r="BY55" s="1739"/>
      <c r="BZ55" s="1004"/>
    </row>
    <row r="56" spans="1:78" ht="161" customHeight="1" thickBot="1" x14ac:dyDescent="0.25">
      <c r="A56" s="1702"/>
      <c r="B56" s="1703"/>
      <c r="C56" s="1719"/>
      <c r="D56" s="1706"/>
      <c r="E56" s="1026"/>
      <c r="F56" s="1620"/>
      <c r="G56" s="1002"/>
      <c r="H56" s="1032"/>
      <c r="I56" s="1642"/>
      <c r="J56" s="1632"/>
      <c r="K56" s="1038"/>
      <c r="L56" s="1002"/>
      <c r="M56" s="1071"/>
      <c r="N56" s="1214"/>
      <c r="O56" s="1214"/>
      <c r="P56" s="1065"/>
      <c r="Q56" s="1715"/>
      <c r="R56" s="1642"/>
      <c r="S56" s="1711"/>
      <c r="T56" s="1734"/>
      <c r="U56" s="1711"/>
      <c r="V56" s="1642"/>
      <c r="W56" s="1711"/>
      <c r="X56" s="1666"/>
      <c r="Y56" s="1711"/>
      <c r="Z56" s="1711"/>
      <c r="AA56" s="1634"/>
      <c r="AB56" s="773">
        <v>6</v>
      </c>
      <c r="AC56" s="830" t="s">
        <v>1462</v>
      </c>
      <c r="AD56" s="830" t="s">
        <v>1424</v>
      </c>
      <c r="AE56" s="830" t="s">
        <v>1463</v>
      </c>
      <c r="AF56" s="914" t="str">
        <f t="shared" si="0"/>
        <v>Impacto</v>
      </c>
      <c r="AG56" s="910" t="s">
        <v>264</v>
      </c>
      <c r="AH56" s="911">
        <f t="shared" si="1"/>
        <v>0.1</v>
      </c>
      <c r="AI56" s="910" t="s">
        <v>222</v>
      </c>
      <c r="AJ56" s="911">
        <f t="shared" si="2"/>
        <v>0.15</v>
      </c>
      <c r="AK56" s="912">
        <f t="shared" si="3"/>
        <v>0.25</v>
      </c>
      <c r="AL56" s="908">
        <f>IFERROR(IF(AND(AF55="Probabilidad",AF56="Probabilidad"),(AL55-(+AL55*AK56)),IF(AND(AF55="Impacto",AF56="Probabilidad"),(AL54-(+AL54*AK56)),IF(AF56="Impacto",AL55,""))),"")</f>
        <v>0.10367999999999998</v>
      </c>
      <c r="AM56" s="908">
        <f>IFERROR(IF(AND(AF55="Impacto",AF56="Impacto"),(AM55-(+AM55*AK56)),IF(AND(AF55="Probabilidad",AF56="Impacto"),(AM54-(+AM54*AK56)),IF(AF56="Probabilidad",AM55,""))),"")</f>
        <v>0.22500000000000003</v>
      </c>
      <c r="AN56" s="316" t="s">
        <v>223</v>
      </c>
      <c r="AO56" s="316" t="s">
        <v>291</v>
      </c>
      <c r="AP56" s="316" t="s">
        <v>241</v>
      </c>
      <c r="AQ56" s="316" t="s">
        <v>226</v>
      </c>
      <c r="AR56" s="1728"/>
      <c r="AS56" s="1632"/>
      <c r="AT56" s="1632"/>
      <c r="AU56" s="1634"/>
      <c r="AV56" s="1632"/>
      <c r="AW56" s="1632"/>
      <c r="AX56" s="1634"/>
      <c r="AY56" s="1634"/>
      <c r="AZ56" s="1634"/>
      <c r="BA56" s="1731"/>
      <c r="BB56" s="770"/>
      <c r="BC56" s="770"/>
      <c r="BD56" s="762" t="str">
        <f t="shared" si="7"/>
        <v/>
      </c>
      <c r="BE56" s="757"/>
      <c r="BF56" s="757"/>
      <c r="BG56" s="757"/>
      <c r="BH56" s="757"/>
      <c r="BI56" s="770"/>
      <c r="BJ56" s="770"/>
      <c r="BK56" s="770"/>
      <c r="BL56" s="770"/>
      <c r="BM56" s="749"/>
      <c r="BN56" s="749"/>
      <c r="BO56" s="749"/>
      <c r="BP56" s="749"/>
      <c r="BQ56" s="766" t="str">
        <f t="shared" si="4"/>
        <v/>
      </c>
      <c r="BR56" s="890" t="str">
        <f t="shared" si="5"/>
        <v/>
      </c>
      <c r="BS56" s="891"/>
      <c r="BT56" s="891"/>
      <c r="BU56" s="999"/>
      <c r="BV56" s="1065"/>
      <c r="BW56" s="1065"/>
      <c r="BX56" s="1723"/>
      <c r="BY56" s="1740"/>
      <c r="BZ56" s="1005"/>
    </row>
    <row r="57" spans="1:78" ht="167" x14ac:dyDescent="0.2">
      <c r="A57" s="1702"/>
      <c r="B57" s="1703"/>
      <c r="C57" s="1719"/>
      <c r="D57" s="1021" t="s">
        <v>1387</v>
      </c>
      <c r="E57" s="1024" t="s">
        <v>210</v>
      </c>
      <c r="F57" s="1027">
        <v>3</v>
      </c>
      <c r="G57" s="1000" t="s">
        <v>1464</v>
      </c>
      <c r="H57" s="1030" t="s">
        <v>1247</v>
      </c>
      <c r="I57" s="994" t="s">
        <v>1218</v>
      </c>
      <c r="J57" s="1697" t="str">
        <f>IF(D57="","",IF(D57="RG",[1]Árbol!A68,IF(D57="RIC",[1]Árbol!A68,IF(D57="RLAFT",[1]Árbol!A68,IF(D57="RF",[1]Árbol!A68,IF(I57="","",(CONCATENATE(I57," ",$M$3," ",G57," ",$M$4," ",O57," ",$M$5," ",N57))))))))</f>
        <v xml:space="preserve">Pérdida de confidencialidad e integridad de One Drive -  \FileServer_OAP  
 a. Pérdida, corrupción, o modificación no autorizada de la información.
b. Espionaje remoto
c. Fallas Humanas, Error en el uso. Problemas de sincronización de la herramienta
a. Ausencia de control de acceso
b. Desconocimiento o no aplicación de las políticas de seguridad y privacidad de la información
c. Desconocimiento de la herramienta de OneDrive
</v>
      </c>
      <c r="K57" s="1036" t="s">
        <v>313</v>
      </c>
      <c r="L57" s="1000" t="s">
        <v>562</v>
      </c>
      <c r="M57" s="1069" t="s">
        <v>1389</v>
      </c>
      <c r="N57" s="1212" t="s">
        <v>1465</v>
      </c>
      <c r="O57" s="1212" t="s">
        <v>1466</v>
      </c>
      <c r="P57" s="1063" t="s">
        <v>1392</v>
      </c>
      <c r="Q57" s="1077" t="s">
        <v>1392</v>
      </c>
      <c r="R57" s="994" t="s">
        <v>340</v>
      </c>
      <c r="S57" s="1709">
        <f>IF(R57="Muy Alta",100%,IF(R57="Alta",80%,IF(R57="Media",60%,IF(R57="Baja",40%,IF(R57="Muy Baja",20%,"")))))</f>
        <v>0.8</v>
      </c>
      <c r="T57" s="1732"/>
      <c r="U57" s="1709" t="str">
        <f>IF(T57="Catastrófico",100%,IF(T57="Mayor",80%,IF(T57="Moderado",60%,IF(T57="Menor",40%,IF(T57="Leve",20%,"")))))</f>
        <v/>
      </c>
      <c r="V57" s="994" t="s">
        <v>251</v>
      </c>
      <c r="W57" s="1709">
        <f>IF(V57="Catastrófico",100%,IF(V57="Mayor",80%,IF(V57="Moderado",60%,IF(V57="Menor",40%,IF(V57="Leve",20%,"")))))</f>
        <v>0.4</v>
      </c>
      <c r="X57" s="1059" t="str">
        <f>IF(Y57=100%,"Catastrófico",IF(Y57=80%,"Mayor",IF(Y57=60%,"Moderado",IF(Y57=40%,"Menor",IF(Y57=20%,"Leve","")))))</f>
        <v>Menor</v>
      </c>
      <c r="Y57" s="1709">
        <f>IF(AND(U57="",W57=""),"",MAX(U57,W57))</f>
        <v>0.4</v>
      </c>
      <c r="Z57" s="1709" t="str">
        <f>CONCATENATE(R57,X57)</f>
        <v>AltaMenor</v>
      </c>
      <c r="AA57" s="1047" t="str">
        <f>IF(Z57="Muy AltaLeve","Alto",IF(Z57="Muy AltaMenor","Alto",IF(Z57="Muy AltaModerado","Alto",IF(Z57="Muy AltaMayor","Alto",IF(Z57="Muy AltaCatastrófico","Extremo",IF(Z57="AltaLeve","Moderado",IF(Z57="AltaMenor","Moderado",IF(Z57="AltaModerado","Alto",IF(Z57="AltaMayor","Alto",IF(Z57="AltaCatastrófico","Extremo",IF(Z57="MediaLeve","Moderado",IF(Z57="MediaMenor","Moderado",IF(Z57="MediaModerado","Moderado",IF(Z57="MediaMayor","Alto",IF(Z57="MediaCatastrófico","Extremo",IF(Z57="BajaLeve","Bajo",IF(Z57="BajaMenor","Moderado",IF(Z57="BajaModerado","Moderado",IF(Z57="BajaMayor","Alto",IF(Z57="BajaCatastrófico","Extremo",IF(Z57="Muy BajaLeve","Bajo",IF(Z57="Muy BajaMenor","Bajo",IF(Z57="Muy BajaModerado","Moderado",IF(Z57="Muy BajaMayor","Alto",IF(Z57="Muy BajaCatastrófico","Extremo","")))))))))))))))))))))))))</f>
        <v>Moderado</v>
      </c>
      <c r="AB57" s="97">
        <v>1</v>
      </c>
      <c r="AC57" s="829" t="s">
        <v>1467</v>
      </c>
      <c r="AD57" s="323" t="s">
        <v>1419</v>
      </c>
      <c r="AE57" s="317" t="s">
        <v>1468</v>
      </c>
      <c r="AF57" s="318" t="str">
        <f t="shared" si="0"/>
        <v>Probabilidad</v>
      </c>
      <c r="AG57" s="311" t="s">
        <v>221</v>
      </c>
      <c r="AH57" s="913">
        <f t="shared" si="1"/>
        <v>0.25</v>
      </c>
      <c r="AI57" s="311" t="s">
        <v>222</v>
      </c>
      <c r="AJ57" s="913">
        <f t="shared" si="2"/>
        <v>0.15</v>
      </c>
      <c r="AK57" s="319">
        <f t="shared" si="3"/>
        <v>0.4</v>
      </c>
      <c r="AL57" s="312">
        <f>IFERROR(IF(AF57="Probabilidad",(S57-(+S57*AK57)),IF(AF57="Impacto",S57,"")),"")</f>
        <v>0.48</v>
      </c>
      <c r="AM57" s="312">
        <f>IFERROR(IF(AF57="Impacto",(Y57-(+Y57*AK57)),IF(AF57="Probabilidad",Y57,"")),"")</f>
        <v>0.4</v>
      </c>
      <c r="AN57" s="313" t="s">
        <v>859</v>
      </c>
      <c r="AO57" s="313" t="s">
        <v>291</v>
      </c>
      <c r="AP57" s="313" t="s">
        <v>241</v>
      </c>
      <c r="AQ57" s="313" t="s">
        <v>242</v>
      </c>
      <c r="AR57" s="1727" t="s">
        <v>1404</v>
      </c>
      <c r="AS57" s="1050">
        <f>S57</f>
        <v>0.8</v>
      </c>
      <c r="AT57" s="1050">
        <f>IF(AL57="","",MIN(AL57:AL62))</f>
        <v>0.14399999999999999</v>
      </c>
      <c r="AU57" s="1047" t="str">
        <f>IFERROR(IF(AT57="","",IF(AT57&lt;=0.2,"Muy Baja",IF(AT57&lt;=0.4,"Baja",IF(AT57&lt;=0.6,"Media",IF(AT57&lt;=0.8,"Alta","Muy Alta"))))),"")</f>
        <v>Muy Baja</v>
      </c>
      <c r="AV57" s="1050">
        <f>Y57</f>
        <v>0.4</v>
      </c>
      <c r="AW57" s="1050">
        <f>IF(AM57="","",MIN(AM57:AM62))</f>
        <v>0.22500000000000003</v>
      </c>
      <c r="AX57" s="1047" t="str">
        <f>IFERROR(IF(AW57="","",IF(AW57&lt;=0.2,"Leve",IF(AW57&lt;=0.4,"Menor",IF(AW57&lt;=0.6,"Moderado",IF(AW57&lt;=0.8,"Mayor","Catastrófico"))))),"")</f>
        <v>Menor</v>
      </c>
      <c r="AY57" s="1047" t="str">
        <f>AA57</f>
        <v>Moderado</v>
      </c>
      <c r="AZ57" s="1047" t="str">
        <f>IFERROR(IF(OR(AND(AU57="Muy Baja",AX57="Leve"),AND(AU57="Muy Baja",AX57="Menor"),AND(AU57="Baja",AX57="Leve")),"Bajo",IF(OR(AND(AU57="Muy baja",AX57="Moderado"),AND(AU57="Baja",AX57="Menor"),AND(AU57="Baja",AX57="Moderado"),AND(AU57="Media",AX57="Leve"),AND(AU57="Media",AX57="Menor"),AND(AU57="Media",AX57="Moderado"),AND(AU57="Alta",AX57="Leve"),AND(AU57="Alta",AX57="Menor")),"Moderado",IF(OR(AND(AU57="Muy Baja",AX57="Mayor"),AND(AU57="Baja",AX57="Mayor"),AND(AU57="Media",AX57="Mayor"),AND(AU57="Alta",AX57="Moderado"),AND(AU57="Alta",AX57="Mayor"),AND(AU57="Muy Alta",AX57="Leve"),AND(AU57="Muy Alta",AX57="Menor"),AND(AU57="Muy Alta",AX57="Moderado"),AND(AU57="Muy Alta",AX57="Mayor")),"Alto",IF(OR(AND(AU57="Muy Baja",AX57="Catastrófico"),AND(AU57="Baja",AX57="Catastrófico"),AND(AU57="Media",AX57="Catastrófico"),AND(AU57="Alta",AX57="Catastrófico"),AND(AU57="Muy Alta",AX57="Catastrófico")),"Extremo","")))),"")</f>
        <v>Bajo</v>
      </c>
      <c r="BA57" s="994" t="s">
        <v>255</v>
      </c>
      <c r="BB57" s="309"/>
      <c r="BC57" s="46"/>
      <c r="BD57" s="103" t="str">
        <f t="shared" si="7"/>
        <v/>
      </c>
      <c r="BE57" s="9"/>
      <c r="BF57" s="9"/>
      <c r="BG57" s="9"/>
      <c r="BH57" s="9"/>
      <c r="BI57" s="46"/>
      <c r="BJ57" s="46"/>
      <c r="BK57" s="46"/>
      <c r="BL57" s="46"/>
      <c r="BM57" s="48"/>
      <c r="BN57" s="48"/>
      <c r="BO57" s="48"/>
      <c r="BP57" s="48"/>
      <c r="BQ57" s="104" t="str">
        <f t="shared" si="4"/>
        <v/>
      </c>
      <c r="BR57" s="797" t="str">
        <f t="shared" si="5"/>
        <v/>
      </c>
      <c r="BS57" s="883"/>
      <c r="BT57" s="883"/>
      <c r="BU57" s="997" t="s">
        <v>1392</v>
      </c>
      <c r="BV57" s="1063" t="s">
        <v>2813</v>
      </c>
      <c r="BW57" s="1063" t="s">
        <v>1631</v>
      </c>
      <c r="BX57" s="1721" t="s">
        <v>1631</v>
      </c>
      <c r="BY57" s="1738" t="s">
        <v>3164</v>
      </c>
      <c r="BZ57" s="1003"/>
    </row>
    <row r="58" spans="1:78" ht="145.5" customHeight="1" x14ac:dyDescent="0.2">
      <c r="A58" s="1702"/>
      <c r="B58" s="1703"/>
      <c r="C58" s="1719"/>
      <c r="D58" s="1705"/>
      <c r="E58" s="1025"/>
      <c r="F58" s="1619"/>
      <c r="G58" s="1001"/>
      <c r="H58" s="1031"/>
      <c r="I58" s="1641"/>
      <c r="J58" s="1631"/>
      <c r="K58" s="1037"/>
      <c r="L58" s="1001"/>
      <c r="M58" s="1070"/>
      <c r="N58" s="1213"/>
      <c r="O58" s="1213"/>
      <c r="P58" s="1064"/>
      <c r="Q58" s="1714"/>
      <c r="R58" s="1641"/>
      <c r="S58" s="1710"/>
      <c r="T58" s="1733"/>
      <c r="U58" s="1710"/>
      <c r="V58" s="1641"/>
      <c r="W58" s="1710"/>
      <c r="X58" s="1665"/>
      <c r="Y58" s="1710"/>
      <c r="Z58" s="1710"/>
      <c r="AA58" s="1633"/>
      <c r="AB58" s="812">
        <v>2</v>
      </c>
      <c r="AC58" s="829" t="s">
        <v>1449</v>
      </c>
      <c r="AD58" s="915" t="s">
        <v>1419</v>
      </c>
      <c r="AE58" s="906" t="s">
        <v>1450</v>
      </c>
      <c r="AF58" s="903" t="str">
        <f t="shared" si="0"/>
        <v>Impacto</v>
      </c>
      <c r="AG58" s="907" t="s">
        <v>264</v>
      </c>
      <c r="AH58" s="904">
        <f t="shared" si="1"/>
        <v>0.1</v>
      </c>
      <c r="AI58" s="907" t="s">
        <v>222</v>
      </c>
      <c r="AJ58" s="904">
        <f t="shared" si="2"/>
        <v>0.15</v>
      </c>
      <c r="AK58" s="905">
        <f t="shared" si="3"/>
        <v>0.25</v>
      </c>
      <c r="AL58" s="908">
        <f>IFERROR(IF(AND(AF57="Probabilidad",AF58="Probabilidad"),(AL57-(+AL57*AK58)),IF(AF58="Probabilidad",(S57-(+S57*AK58)),IF(AF58="Impacto",AL57,""))),"")</f>
        <v>0.48</v>
      </c>
      <c r="AM58" s="908">
        <f>IFERROR(IF(AND(AF57="Impacto",AF58="Impacto"),(AM57-(+AM57*AK58)),IF(AF58="Impacto",(Y57-(+Y57*AK58)),IF(AF58="Probabilidad",AM57,""))),"")</f>
        <v>0.30000000000000004</v>
      </c>
      <c r="AN58" s="907" t="s">
        <v>223</v>
      </c>
      <c r="AO58" s="907" t="s">
        <v>443</v>
      </c>
      <c r="AP58" s="907" t="s">
        <v>241</v>
      </c>
      <c r="AQ58" s="907" t="s">
        <v>226</v>
      </c>
      <c r="AR58" s="1258"/>
      <c r="AS58" s="1631"/>
      <c r="AT58" s="1631"/>
      <c r="AU58" s="1633"/>
      <c r="AV58" s="1631"/>
      <c r="AW58" s="1631"/>
      <c r="AX58" s="1633"/>
      <c r="AY58" s="1633"/>
      <c r="AZ58" s="1633"/>
      <c r="BA58" s="1641"/>
      <c r="BB58" s="894"/>
      <c r="BC58" s="789"/>
      <c r="BD58" s="822" t="str">
        <f t="shared" si="7"/>
        <v/>
      </c>
      <c r="BE58" s="774"/>
      <c r="BF58" s="774"/>
      <c r="BG58" s="774"/>
      <c r="BH58" s="774"/>
      <c r="BI58" s="789"/>
      <c r="BJ58" s="789"/>
      <c r="BK58" s="789"/>
      <c r="BL58" s="789"/>
      <c r="BM58" s="791"/>
      <c r="BN58" s="791"/>
      <c r="BO58" s="791"/>
      <c r="BP58" s="791"/>
      <c r="BQ58" s="792" t="str">
        <f t="shared" si="4"/>
        <v/>
      </c>
      <c r="BR58" s="796" t="str">
        <f t="shared" si="5"/>
        <v/>
      </c>
      <c r="BS58" s="884"/>
      <c r="BT58" s="884"/>
      <c r="BU58" s="998"/>
      <c r="BV58" s="1064"/>
      <c r="BW58" s="1064"/>
      <c r="BX58" s="1722"/>
      <c r="BY58" s="1739"/>
      <c r="BZ58" s="1004"/>
    </row>
    <row r="59" spans="1:78" ht="145.5" customHeight="1" x14ac:dyDescent="0.2">
      <c r="A59" s="1702"/>
      <c r="B59" s="1703"/>
      <c r="C59" s="1719"/>
      <c r="D59" s="1705"/>
      <c r="E59" s="1025"/>
      <c r="F59" s="1619"/>
      <c r="G59" s="1001"/>
      <c r="H59" s="1031"/>
      <c r="I59" s="1641"/>
      <c r="J59" s="1631"/>
      <c r="K59" s="1037"/>
      <c r="L59" s="1001"/>
      <c r="M59" s="1070"/>
      <c r="N59" s="1213"/>
      <c r="O59" s="1213"/>
      <c r="P59" s="1064"/>
      <c r="Q59" s="1714"/>
      <c r="R59" s="1641"/>
      <c r="S59" s="1710"/>
      <c r="T59" s="1733"/>
      <c r="U59" s="1710"/>
      <c r="V59" s="1641"/>
      <c r="W59" s="1710"/>
      <c r="X59" s="1665"/>
      <c r="Y59" s="1710"/>
      <c r="Z59" s="1710"/>
      <c r="AA59" s="1633"/>
      <c r="AB59" s="812">
        <v>3</v>
      </c>
      <c r="AC59" s="829" t="s">
        <v>1469</v>
      </c>
      <c r="AD59" s="915" t="s">
        <v>1470</v>
      </c>
      <c r="AE59" s="906" t="s">
        <v>1471</v>
      </c>
      <c r="AF59" s="903" t="str">
        <f t="shared" si="0"/>
        <v>Probabilidad</v>
      </c>
      <c r="AG59" s="907" t="s">
        <v>221</v>
      </c>
      <c r="AH59" s="904">
        <f t="shared" si="1"/>
        <v>0.25</v>
      </c>
      <c r="AI59" s="907" t="s">
        <v>222</v>
      </c>
      <c r="AJ59" s="904">
        <f t="shared" si="2"/>
        <v>0.15</v>
      </c>
      <c r="AK59" s="905">
        <f t="shared" si="3"/>
        <v>0.4</v>
      </c>
      <c r="AL59" s="908">
        <f>IFERROR(IF(AND(AF58="Probabilidad",AF59="Probabilidad"),(AL58-(+AL58*AK59)),IF(AND(AF58="Impacto",AF59="Probabilidad"),(AL57-(+AL57*AK59)),IF(AF59="Impacto",AL58,""))),"")</f>
        <v>0.28799999999999998</v>
      </c>
      <c r="AM59" s="908">
        <f>IFERROR(IF(AND(AF58="Impacto",AF59="Impacto"),(AM58-(+AM58*AK59)),IF(AND(AF58="Probabilidad",AF59="Impacto"),(AM57-(+AM57*AK59)),IF(AF59="Probabilidad",AM58,""))),"")</f>
        <v>0.30000000000000004</v>
      </c>
      <c r="AN59" s="907" t="s">
        <v>223</v>
      </c>
      <c r="AO59" s="907" t="s">
        <v>245</v>
      </c>
      <c r="AP59" s="907" t="s">
        <v>241</v>
      </c>
      <c r="AQ59" s="907" t="s">
        <v>226</v>
      </c>
      <c r="AR59" s="1258"/>
      <c r="AS59" s="1631"/>
      <c r="AT59" s="1631"/>
      <c r="AU59" s="1633"/>
      <c r="AV59" s="1631"/>
      <c r="AW59" s="1631"/>
      <c r="AX59" s="1633"/>
      <c r="AY59" s="1633"/>
      <c r="AZ59" s="1633"/>
      <c r="BA59" s="1641"/>
      <c r="BB59" s="894"/>
      <c r="BC59" s="789"/>
      <c r="BD59" s="822" t="str">
        <f t="shared" si="7"/>
        <v/>
      </c>
      <c r="BE59" s="774"/>
      <c r="BF59" s="774"/>
      <c r="BG59" s="774"/>
      <c r="BH59" s="774"/>
      <c r="BI59" s="789"/>
      <c r="BJ59" s="789"/>
      <c r="BK59" s="789"/>
      <c r="BL59" s="789"/>
      <c r="BM59" s="791"/>
      <c r="BN59" s="791"/>
      <c r="BO59" s="791"/>
      <c r="BP59" s="791"/>
      <c r="BQ59" s="792" t="str">
        <f t="shared" si="4"/>
        <v/>
      </c>
      <c r="BR59" s="796" t="str">
        <f t="shared" si="5"/>
        <v/>
      </c>
      <c r="BS59" s="884"/>
      <c r="BT59" s="884"/>
      <c r="BU59" s="998"/>
      <c r="BV59" s="1064"/>
      <c r="BW59" s="1064"/>
      <c r="BX59" s="1722"/>
      <c r="BY59" s="1739"/>
      <c r="BZ59" s="1004"/>
    </row>
    <row r="60" spans="1:78" ht="145.5" customHeight="1" x14ac:dyDescent="0.2">
      <c r="A60" s="1702"/>
      <c r="B60" s="1703"/>
      <c r="C60" s="1719"/>
      <c r="D60" s="1705"/>
      <c r="E60" s="1025"/>
      <c r="F60" s="1619"/>
      <c r="G60" s="1001"/>
      <c r="H60" s="1031"/>
      <c r="I60" s="1641"/>
      <c r="J60" s="1631"/>
      <c r="K60" s="1037"/>
      <c r="L60" s="1001"/>
      <c r="M60" s="1070"/>
      <c r="N60" s="1213"/>
      <c r="O60" s="1213"/>
      <c r="P60" s="1064"/>
      <c r="Q60" s="1714"/>
      <c r="R60" s="1641"/>
      <c r="S60" s="1710"/>
      <c r="T60" s="1733"/>
      <c r="U60" s="1710"/>
      <c r="V60" s="1641"/>
      <c r="W60" s="1710"/>
      <c r="X60" s="1665"/>
      <c r="Y60" s="1710"/>
      <c r="Z60" s="1710"/>
      <c r="AA60" s="1633"/>
      <c r="AB60" s="812">
        <v>4</v>
      </c>
      <c r="AC60" s="916" t="s">
        <v>1402</v>
      </c>
      <c r="AD60" s="915" t="s">
        <v>1394</v>
      </c>
      <c r="AE60" s="906" t="s">
        <v>1403</v>
      </c>
      <c r="AF60" s="903" t="str">
        <f t="shared" si="0"/>
        <v>Probabilidad</v>
      </c>
      <c r="AG60" s="907" t="s">
        <v>221</v>
      </c>
      <c r="AH60" s="904">
        <f t="shared" si="1"/>
        <v>0.25</v>
      </c>
      <c r="AI60" s="907" t="s">
        <v>734</v>
      </c>
      <c r="AJ60" s="904">
        <f t="shared" si="2"/>
        <v>0.25</v>
      </c>
      <c r="AK60" s="905">
        <f t="shared" si="3"/>
        <v>0.5</v>
      </c>
      <c r="AL60" s="908">
        <f>IFERROR(IF(AND(AF59="Probabilidad",AF60="Probabilidad"),(AL59-(+AL59*AK60)),IF(AND(AF59="Impacto",AF60="Probabilidad"),(AL58-(+AL58*AK60)),IF(AF60="Impacto",AL59,""))),"")</f>
        <v>0.14399999999999999</v>
      </c>
      <c r="AM60" s="908">
        <f>IFERROR(IF(AND(AF59="Impacto",AF60="Impacto"),(AM59-(+AM59*AK60)),IF(AND(AF59="Probabilidad",AF60="Impacto"),(AM58-(+AM58*AK60)),IF(AF60="Probabilidad",AM59,""))),"")</f>
        <v>0.30000000000000004</v>
      </c>
      <c r="AN60" s="907" t="s">
        <v>223</v>
      </c>
      <c r="AO60" s="907" t="s">
        <v>443</v>
      </c>
      <c r="AP60" s="907" t="s">
        <v>241</v>
      </c>
      <c r="AQ60" s="907" t="s">
        <v>226</v>
      </c>
      <c r="AR60" s="1258"/>
      <c r="AS60" s="1631"/>
      <c r="AT60" s="1631"/>
      <c r="AU60" s="1633"/>
      <c r="AV60" s="1631"/>
      <c r="AW60" s="1631"/>
      <c r="AX60" s="1633"/>
      <c r="AY60" s="1633"/>
      <c r="AZ60" s="1633"/>
      <c r="BA60" s="1641"/>
      <c r="BB60" s="894"/>
      <c r="BC60" s="789"/>
      <c r="BD60" s="822" t="str">
        <f t="shared" si="7"/>
        <v/>
      </c>
      <c r="BE60" s="774"/>
      <c r="BF60" s="774"/>
      <c r="BG60" s="774"/>
      <c r="BH60" s="774"/>
      <c r="BI60" s="789"/>
      <c r="BJ60" s="789"/>
      <c r="BK60" s="789"/>
      <c r="BL60" s="789"/>
      <c r="BM60" s="791"/>
      <c r="BN60" s="791"/>
      <c r="BO60" s="791"/>
      <c r="BP60" s="791"/>
      <c r="BQ60" s="792" t="str">
        <f t="shared" si="4"/>
        <v/>
      </c>
      <c r="BR60" s="796" t="str">
        <f t="shared" si="5"/>
        <v/>
      </c>
      <c r="BS60" s="884"/>
      <c r="BT60" s="884"/>
      <c r="BU60" s="998"/>
      <c r="BV60" s="1064"/>
      <c r="BW60" s="1064"/>
      <c r="BX60" s="1722"/>
      <c r="BY60" s="1739"/>
      <c r="BZ60" s="1004"/>
    </row>
    <row r="61" spans="1:78" ht="171.75" customHeight="1" x14ac:dyDescent="0.2">
      <c r="A61" s="1702"/>
      <c r="B61" s="1703"/>
      <c r="C61" s="1719"/>
      <c r="D61" s="1705"/>
      <c r="E61" s="1025"/>
      <c r="F61" s="1619"/>
      <c r="G61" s="1001"/>
      <c r="H61" s="1031"/>
      <c r="I61" s="1641"/>
      <c r="J61" s="1631"/>
      <c r="K61" s="1037"/>
      <c r="L61" s="1001"/>
      <c r="M61" s="1070"/>
      <c r="N61" s="1213"/>
      <c r="O61" s="1213"/>
      <c r="P61" s="1064"/>
      <c r="Q61" s="1714"/>
      <c r="R61" s="1641"/>
      <c r="S61" s="1710"/>
      <c r="T61" s="1733"/>
      <c r="U61" s="1710"/>
      <c r="V61" s="1641"/>
      <c r="W61" s="1710"/>
      <c r="X61" s="1665"/>
      <c r="Y61" s="1710"/>
      <c r="Z61" s="1710"/>
      <c r="AA61" s="1633"/>
      <c r="AB61" s="812">
        <v>5</v>
      </c>
      <c r="AC61" s="916" t="s">
        <v>1421</v>
      </c>
      <c r="AD61" s="915" t="s">
        <v>1394</v>
      </c>
      <c r="AE61" s="324" t="s">
        <v>1403</v>
      </c>
      <c r="AF61" s="903" t="str">
        <f t="shared" si="0"/>
        <v>Impacto</v>
      </c>
      <c r="AG61" s="907" t="s">
        <v>264</v>
      </c>
      <c r="AH61" s="904">
        <f t="shared" si="1"/>
        <v>0.1</v>
      </c>
      <c r="AI61" s="907" t="s">
        <v>222</v>
      </c>
      <c r="AJ61" s="904">
        <f t="shared" si="2"/>
        <v>0.15</v>
      </c>
      <c r="AK61" s="905">
        <f t="shared" si="3"/>
        <v>0.25</v>
      </c>
      <c r="AL61" s="908">
        <f>IFERROR(IF(AND(AF60="Probabilidad",AF61="Probabilidad"),(AL60-(+AL60*AK61)),IF(AND(AF60="Impacto",AF61="Probabilidad"),(AL59-(+AL59*AK61)),IF(AF61="Impacto",AL60,""))),"")</f>
        <v>0.14399999999999999</v>
      </c>
      <c r="AM61" s="908">
        <f>IFERROR(IF(AND(AF60="Impacto",AF61="Impacto"),(AM60-(+AM60*AK61)),IF(AND(AF60="Probabilidad",AF61="Impacto"),(AM59-(+AM59*AK61)),IF(AF61="Probabilidad",AM60,""))),"")</f>
        <v>0.22500000000000003</v>
      </c>
      <c r="AN61" s="907" t="s">
        <v>223</v>
      </c>
      <c r="AO61" s="907" t="s">
        <v>291</v>
      </c>
      <c r="AP61" s="907" t="s">
        <v>241</v>
      </c>
      <c r="AQ61" s="907" t="s">
        <v>226</v>
      </c>
      <c r="AR61" s="1258"/>
      <c r="AS61" s="1631"/>
      <c r="AT61" s="1631"/>
      <c r="AU61" s="1633"/>
      <c r="AV61" s="1631"/>
      <c r="AW61" s="1631"/>
      <c r="AX61" s="1633"/>
      <c r="AY61" s="1633"/>
      <c r="AZ61" s="1633"/>
      <c r="BA61" s="1641"/>
      <c r="BB61" s="894"/>
      <c r="BC61" s="789"/>
      <c r="BD61" s="822" t="str">
        <f t="shared" si="7"/>
        <v/>
      </c>
      <c r="BE61" s="774"/>
      <c r="BF61" s="774"/>
      <c r="BG61" s="774"/>
      <c r="BH61" s="774"/>
      <c r="BI61" s="789"/>
      <c r="BJ61" s="789"/>
      <c r="BK61" s="789"/>
      <c r="BL61" s="789"/>
      <c r="BM61" s="791"/>
      <c r="BN61" s="791"/>
      <c r="BO61" s="791"/>
      <c r="BP61" s="791"/>
      <c r="BQ61" s="792" t="str">
        <f t="shared" si="4"/>
        <v/>
      </c>
      <c r="BR61" s="796" t="str">
        <f t="shared" si="5"/>
        <v/>
      </c>
      <c r="BS61" s="884"/>
      <c r="BT61" s="884"/>
      <c r="BU61" s="998"/>
      <c r="BV61" s="1064"/>
      <c r="BW61" s="1064"/>
      <c r="BX61" s="1722"/>
      <c r="BY61" s="1739"/>
      <c r="BZ61" s="1004"/>
    </row>
    <row r="62" spans="1:78" ht="17" thickBot="1" x14ac:dyDescent="0.25">
      <c r="A62" s="1702"/>
      <c r="B62" s="1703"/>
      <c r="C62" s="1719"/>
      <c r="D62" s="1706"/>
      <c r="E62" s="1025"/>
      <c r="F62" s="1671"/>
      <c r="G62" s="1672"/>
      <c r="H62" s="1031"/>
      <c r="I62" s="1624"/>
      <c r="J62" s="1632"/>
      <c r="K62" s="1037"/>
      <c r="L62" s="1672"/>
      <c r="M62" s="1071"/>
      <c r="N62" s="1737"/>
      <c r="O62" s="1737"/>
      <c r="P62" s="1621"/>
      <c r="Q62" s="1743"/>
      <c r="R62" s="1624"/>
      <c r="S62" s="1735"/>
      <c r="T62" s="1736"/>
      <c r="U62" s="1735"/>
      <c r="V62" s="1624"/>
      <c r="W62" s="1735"/>
      <c r="X62" s="1667"/>
      <c r="Y62" s="1735"/>
      <c r="Z62" s="1735"/>
      <c r="AA62" s="1623"/>
      <c r="AB62" s="769">
        <v>6</v>
      </c>
      <c r="AC62" s="754"/>
      <c r="AD62" s="754"/>
      <c r="AE62" s="754"/>
      <c r="AF62" s="819" t="str">
        <f t="shared" si="0"/>
        <v/>
      </c>
      <c r="AG62" s="902"/>
      <c r="AH62" s="917" t="str">
        <f t="shared" si="1"/>
        <v/>
      </c>
      <c r="AI62" s="902"/>
      <c r="AJ62" s="917" t="str">
        <f t="shared" si="2"/>
        <v/>
      </c>
      <c r="AK62" s="918" t="str">
        <f t="shared" si="3"/>
        <v/>
      </c>
      <c r="AL62" s="919" t="str">
        <f>IFERROR(IF(AND(AF61="Probabilidad",AF62="Probabilidad"),(AL61-(+AL61*AK62)),IF(AND(AF61="Impacto",AF62="Probabilidad"),(AL60-(+AL60*AK62)),IF(AF62="Impacto",AL61,""))),"")</f>
        <v/>
      </c>
      <c r="AM62" s="919" t="str">
        <f>IFERROR(IF(AND(AF61="Impacto",AF62="Impacto"),(AM61-(+AM61*AK62)),IF(AND(AF61="Probabilidad",AF62="Impacto"),(AM60-(+AM60*AK62)),IF(AF62="Probabilidad",AM61,""))),"")</f>
        <v/>
      </c>
      <c r="AN62" s="126"/>
      <c r="AO62" s="126"/>
      <c r="AP62" s="126"/>
      <c r="AQ62" s="126"/>
      <c r="AR62" s="1258"/>
      <c r="AS62" s="1622"/>
      <c r="AT62" s="1622"/>
      <c r="AU62" s="1623"/>
      <c r="AV62" s="1622"/>
      <c r="AW62" s="1622"/>
      <c r="AX62" s="1623"/>
      <c r="AY62" s="1623"/>
      <c r="AZ62" s="1623"/>
      <c r="BA62" s="1624"/>
      <c r="BB62" s="785"/>
      <c r="BC62" s="772"/>
      <c r="BD62" s="783" t="str">
        <f t="shared" si="7"/>
        <v/>
      </c>
      <c r="BE62" s="754"/>
      <c r="BF62" s="754"/>
      <c r="BG62" s="754"/>
      <c r="BH62" s="754"/>
      <c r="BI62" s="772"/>
      <c r="BJ62" s="772"/>
      <c r="BK62" s="772"/>
      <c r="BL62" s="772"/>
      <c r="BM62" s="764"/>
      <c r="BN62" s="764"/>
      <c r="BO62" s="764"/>
      <c r="BP62" s="764"/>
      <c r="BQ62" s="753" t="str">
        <f t="shared" si="4"/>
        <v/>
      </c>
      <c r="BR62" s="920" t="str">
        <f t="shared" si="5"/>
        <v/>
      </c>
      <c r="BS62" s="884"/>
      <c r="BT62" s="884"/>
      <c r="BU62" s="999"/>
      <c r="BV62" s="1065"/>
      <c r="BW62" s="1065"/>
      <c r="BX62" s="1723"/>
      <c r="BY62" s="1740"/>
      <c r="BZ62" s="1005"/>
    </row>
    <row r="63" spans="1:78" ht="145" x14ac:dyDescent="0.2">
      <c r="A63" s="1702"/>
      <c r="B63" s="1703"/>
      <c r="C63" s="1720"/>
      <c r="D63" s="1021" t="s">
        <v>1387</v>
      </c>
      <c r="E63" s="1024" t="s">
        <v>210</v>
      </c>
      <c r="F63" s="1189">
        <v>4</v>
      </c>
      <c r="G63" s="1178" t="s">
        <v>1472</v>
      </c>
      <c r="H63" s="1177" t="s">
        <v>1247</v>
      </c>
      <c r="I63" s="1169" t="s">
        <v>1215</v>
      </c>
      <c r="J63" s="1697" t="str">
        <f>IF(D63="","",IF(D63="RG",[1]Árbol!A74,IF(D63="RIC",[1]Árbol!A74,IF(D63="RLAFT",[1]Árbol!A74,IF(D63="RF",[1]Árbol!A74,IF(I63="","",(CONCATENATE(I63," ",$M$3," ",G63," ",$M$4," ",O63," ",$M$5," ",N63))))))))</f>
        <v>Pérdida de Disponibilidad de One Drive - \FileServer_OAP  
a. Perdida o hurto  de información 
b. Espionaje remoto
c. Falla de la plataforma. Problemas de sincronización
a. Desconocimiento de las políticas de seguridad de la información
b. Ausencia de copias de respaldo
c. Ausencia de planes de continuidad</v>
      </c>
      <c r="K63" s="1227" t="s">
        <v>313</v>
      </c>
      <c r="L63" s="1178" t="s">
        <v>562</v>
      </c>
      <c r="M63" s="1069" t="s">
        <v>1389</v>
      </c>
      <c r="N63" s="1750" t="s">
        <v>1473</v>
      </c>
      <c r="O63" s="1750" t="s">
        <v>1474</v>
      </c>
      <c r="P63" s="1180" t="s">
        <v>1392</v>
      </c>
      <c r="Q63" s="1753" t="s">
        <v>1392</v>
      </c>
      <c r="R63" s="1169" t="s">
        <v>340</v>
      </c>
      <c r="S63" s="1747">
        <f>IF(R63="Muy Alta",100%,IF(R63="Alta",80%,IF(R63="Media",60%,IF(R63="Baja",40%,IF(R63="Muy Baja",20%,"")))))</f>
        <v>0.8</v>
      </c>
      <c r="T63" s="1755"/>
      <c r="U63" s="1747" t="str">
        <f>IF(T63="Catastrófico",100%,IF(T63="Mayor",80%,IF(T63="Moderado",60%,IF(T63="Menor",40%,IF(T63="Leve",20%,"")))))</f>
        <v/>
      </c>
      <c r="V63" s="1169" t="s">
        <v>251</v>
      </c>
      <c r="W63" s="1747">
        <f>IF(V63="Catastrófico",100%,IF(V63="Mayor",80%,IF(V63="Moderado",60%,IF(V63="Menor",40%,IF(V63="Leve",20%,"")))))</f>
        <v>0.4</v>
      </c>
      <c r="X63" s="1186" t="str">
        <f>IF(Y63=100%,"Catastrófico",IF(Y63=80%,"Mayor",IF(Y63=60%,"Moderado",IF(Y63=40%,"Menor",IF(Y63=20%,"Leve","")))))</f>
        <v>Menor</v>
      </c>
      <c r="Y63" s="1747">
        <f>IF(AND(U63="",W63=""),"",MAX(U63,W63))</f>
        <v>0.4</v>
      </c>
      <c r="Z63" s="1747" t="str">
        <f>CONCATENATE(R63,X63)</f>
        <v>AltaMenor</v>
      </c>
      <c r="AA63" s="1168" t="str">
        <f>IF(Z63="Muy AltaLeve","Alto",IF(Z63="Muy AltaMenor","Alto",IF(Z63="Muy AltaModerado","Alto",IF(Z63="Muy AltaMayor","Alto",IF(Z63="Muy AltaCatastrófico","Extremo",IF(Z63="AltaLeve","Moderado",IF(Z63="AltaMenor","Moderado",IF(Z63="AltaModerado","Alto",IF(Z63="AltaMayor","Alto",IF(Z63="AltaCatastrófico","Extremo",IF(Z63="MediaLeve","Moderado",IF(Z63="MediaMenor","Moderado",IF(Z63="MediaModerado","Moderado",IF(Z63="MediaMayor","Alto",IF(Z63="MediaCatastrófico","Extremo",IF(Z63="BajaLeve","Bajo",IF(Z63="BajaMenor","Moderado",IF(Z63="BajaModerado","Moderado",IF(Z63="BajaMayor","Alto",IF(Z63="BajaCatastrófico","Extremo",IF(Z63="Muy BajaLeve","Bajo",IF(Z63="Muy BajaMenor","Bajo",IF(Z63="Muy BajaModerado","Moderado",IF(Z63="Muy BajaMayor","Alto",IF(Z63="Muy BajaCatastrófico","Extremo","")))))))))))))))))))))))))</f>
        <v>Moderado</v>
      </c>
      <c r="AB63" s="242">
        <v>1</v>
      </c>
      <c r="AC63" s="329" t="s">
        <v>1402</v>
      </c>
      <c r="AD63" s="240" t="s">
        <v>1394</v>
      </c>
      <c r="AE63" s="329" t="s">
        <v>1403</v>
      </c>
      <c r="AF63" s="243" t="str">
        <f t="shared" si="0"/>
        <v>Probabilidad</v>
      </c>
      <c r="AG63" s="244" t="s">
        <v>221</v>
      </c>
      <c r="AH63" s="921">
        <f t="shared" si="1"/>
        <v>0.25</v>
      </c>
      <c r="AI63" s="244" t="s">
        <v>734</v>
      </c>
      <c r="AJ63" s="921">
        <f t="shared" si="2"/>
        <v>0.25</v>
      </c>
      <c r="AK63" s="245">
        <f t="shared" si="3"/>
        <v>0.5</v>
      </c>
      <c r="AL63" s="246">
        <f>IFERROR(IF(AF63="Probabilidad",(S63-(+S63*AK63)),IF(AF63="Impacto",S63,"")),"")</f>
        <v>0.4</v>
      </c>
      <c r="AM63" s="246">
        <f>IFERROR(IF(AF63="Impacto",(Y63-(+Y63*AK63)),IF(AF63="Probabilidad",Y63,"")),"")</f>
        <v>0.4</v>
      </c>
      <c r="AN63" s="247" t="s">
        <v>223</v>
      </c>
      <c r="AO63" s="247" t="s">
        <v>443</v>
      </c>
      <c r="AP63" s="247" t="s">
        <v>241</v>
      </c>
      <c r="AQ63" s="247" t="s">
        <v>242</v>
      </c>
      <c r="AR63" s="1257" t="s">
        <v>1404</v>
      </c>
      <c r="AS63" s="1185">
        <f>S63</f>
        <v>0.8</v>
      </c>
      <c r="AT63" s="1185">
        <f>IF(AL63="","",MIN(AL63:AL68))</f>
        <v>0.24</v>
      </c>
      <c r="AU63" s="1168" t="str">
        <f>IFERROR(IF(AT63="","",IF(AT63&lt;=0.2,"Muy Baja",IF(AT63&lt;=0.4,"Baja",IF(AT63&lt;=0.6,"Media",IF(AT63&lt;=0.8,"Alta","Muy Alta"))))),"")</f>
        <v>Baja</v>
      </c>
      <c r="AV63" s="1185">
        <f>Y63</f>
        <v>0.4</v>
      </c>
      <c r="AW63" s="1185">
        <f>IF(AM63="","",MIN(AM63:AM68))</f>
        <v>0.16875000000000001</v>
      </c>
      <c r="AX63" s="1168" t="str">
        <f>IFERROR(IF(AW63="","",IF(AW63&lt;=0.2,"Leve",IF(AW63&lt;=0.4,"Menor",IF(AW63&lt;=0.6,"Moderado",IF(AW63&lt;=0.8,"Mayor","Catastrófico"))))),"")</f>
        <v>Leve</v>
      </c>
      <c r="AY63" s="1168" t="str">
        <f>AA63</f>
        <v>Moderado</v>
      </c>
      <c r="AZ63" s="1168" t="str">
        <f>IFERROR(IF(OR(AND(AU63="Muy Baja",AX63="Leve"),AND(AU63="Muy Baja",AX63="Menor"),AND(AU63="Baja",AX63="Leve")),"Bajo",IF(OR(AND(AU63="Muy baja",AX63="Moderado"),AND(AU63="Baja",AX63="Menor"),AND(AU63="Baja",AX63="Moderado"),AND(AU63="Media",AX63="Leve"),AND(AU63="Media",AX63="Menor"),AND(AU63="Media",AX63="Moderado"),AND(AU63="Alta",AX63="Leve"),AND(AU63="Alta",AX63="Menor")),"Moderado",IF(OR(AND(AU63="Muy Baja",AX63="Mayor"),AND(AU63="Baja",AX63="Mayor"),AND(AU63="Media",AX63="Mayor"),AND(AU63="Alta",AX63="Moderado"),AND(AU63="Alta",AX63="Mayor"),AND(AU63="Muy Alta",AX63="Leve"),AND(AU63="Muy Alta",AX63="Menor"),AND(AU63="Muy Alta",AX63="Moderado"),AND(AU63="Muy Alta",AX63="Mayor")),"Alto",IF(OR(AND(AU63="Muy Baja",AX63="Catastrófico"),AND(AU63="Baja",AX63="Catastrófico"),AND(AU63="Media",AX63="Catastrófico"),AND(AU63="Alta",AX63="Catastrófico"),AND(AU63="Muy Alta",AX63="Catastrófico")),"Extremo","")))),"")</f>
        <v>Bajo</v>
      </c>
      <c r="BA63" s="1169" t="s">
        <v>255</v>
      </c>
      <c r="BB63" s="248"/>
      <c r="BC63" s="248"/>
      <c r="BD63" s="268" t="str">
        <f t="shared" si="7"/>
        <v/>
      </c>
      <c r="BE63" s="240"/>
      <c r="BF63" s="240"/>
      <c r="BG63" s="240"/>
      <c r="BH63" s="240"/>
      <c r="BI63" s="248"/>
      <c r="BJ63" s="248"/>
      <c r="BK63" s="248"/>
      <c r="BL63" s="248"/>
      <c r="BM63" s="251"/>
      <c r="BN63" s="251"/>
      <c r="BO63" s="251"/>
      <c r="BP63" s="251"/>
      <c r="BQ63" s="252" t="str">
        <f t="shared" si="4"/>
        <v/>
      </c>
      <c r="BR63" s="922" t="str">
        <f t="shared" si="5"/>
        <v/>
      </c>
      <c r="BS63" s="884"/>
      <c r="BT63" s="884"/>
      <c r="BU63" s="997" t="s">
        <v>1392</v>
      </c>
      <c r="BV63" s="1063" t="s">
        <v>2813</v>
      </c>
      <c r="BW63" s="1063" t="s">
        <v>1631</v>
      </c>
      <c r="BX63" s="1721" t="s">
        <v>1631</v>
      </c>
      <c r="BY63" s="1738" t="s">
        <v>3164</v>
      </c>
      <c r="BZ63" s="1003"/>
    </row>
    <row r="64" spans="1:78" ht="167" x14ac:dyDescent="0.2">
      <c r="A64" s="1702"/>
      <c r="B64" s="1703"/>
      <c r="C64" s="1720"/>
      <c r="D64" s="1705"/>
      <c r="E64" s="1025"/>
      <c r="F64" s="1619"/>
      <c r="G64" s="1001"/>
      <c r="H64" s="1031"/>
      <c r="I64" s="1641"/>
      <c r="J64" s="1631"/>
      <c r="K64" s="1037"/>
      <c r="L64" s="1001"/>
      <c r="M64" s="1070"/>
      <c r="N64" s="1213"/>
      <c r="O64" s="1213"/>
      <c r="P64" s="1064"/>
      <c r="Q64" s="1717"/>
      <c r="R64" s="1641"/>
      <c r="S64" s="1710"/>
      <c r="T64" s="1733"/>
      <c r="U64" s="1710"/>
      <c r="V64" s="1641"/>
      <c r="W64" s="1710"/>
      <c r="X64" s="1665"/>
      <c r="Y64" s="1710"/>
      <c r="Z64" s="1710"/>
      <c r="AA64" s="1633"/>
      <c r="AB64" s="812">
        <v>2</v>
      </c>
      <c r="AC64" s="906" t="s">
        <v>1405</v>
      </c>
      <c r="AD64" s="774" t="s">
        <v>1394</v>
      </c>
      <c r="AE64" s="906" t="s">
        <v>1403</v>
      </c>
      <c r="AF64" s="813" t="str">
        <f t="shared" si="0"/>
        <v>Impacto</v>
      </c>
      <c r="AG64" s="780" t="s">
        <v>264</v>
      </c>
      <c r="AH64" s="790">
        <f t="shared" si="1"/>
        <v>0.1</v>
      </c>
      <c r="AI64" s="780" t="s">
        <v>222</v>
      </c>
      <c r="AJ64" s="790">
        <f t="shared" si="2"/>
        <v>0.15</v>
      </c>
      <c r="AK64" s="814">
        <f t="shared" si="3"/>
        <v>0.25</v>
      </c>
      <c r="AL64" s="815">
        <f>IFERROR(IF(AND(AF63="Probabilidad",AF64="Probabilidad"),(AL63-(+AL63*AK64)),IF(AF64="Probabilidad",(S63-(+S63*AK64)),IF(AF64="Impacto",AL63,""))),"")</f>
        <v>0.4</v>
      </c>
      <c r="AM64" s="815">
        <f>IFERROR(IF(AND(AF63="Impacto",AF64="Impacto"),(AM63-(+AM63*AK64)),IF(AF64="Impacto",(Y63-(+Y63*AK64)),IF(AF64="Probabilidad",AM63,""))),"")</f>
        <v>0.30000000000000004</v>
      </c>
      <c r="AN64" s="751" t="s">
        <v>223</v>
      </c>
      <c r="AO64" s="751" t="s">
        <v>291</v>
      </c>
      <c r="AP64" s="751" t="s">
        <v>241</v>
      </c>
      <c r="AQ64" s="751" t="s">
        <v>242</v>
      </c>
      <c r="AR64" s="1258"/>
      <c r="AS64" s="1631"/>
      <c r="AT64" s="1631"/>
      <c r="AU64" s="1633"/>
      <c r="AV64" s="1631"/>
      <c r="AW64" s="1631"/>
      <c r="AX64" s="1633"/>
      <c r="AY64" s="1633"/>
      <c r="AZ64" s="1633"/>
      <c r="BA64" s="1641"/>
      <c r="BB64" s="789"/>
      <c r="BC64" s="789"/>
      <c r="BD64" s="822" t="str">
        <f t="shared" si="7"/>
        <v/>
      </c>
      <c r="BE64" s="774"/>
      <c r="BF64" s="774"/>
      <c r="BG64" s="774"/>
      <c r="BH64" s="774"/>
      <c r="BI64" s="789"/>
      <c r="BJ64" s="789"/>
      <c r="BK64" s="789"/>
      <c r="BL64" s="789"/>
      <c r="BM64" s="791"/>
      <c r="BN64" s="791"/>
      <c r="BO64" s="791"/>
      <c r="BP64" s="791"/>
      <c r="BQ64" s="792" t="str">
        <f t="shared" si="4"/>
        <v/>
      </c>
      <c r="BR64" s="796" t="str">
        <f t="shared" si="5"/>
        <v/>
      </c>
      <c r="BS64" s="884"/>
      <c r="BT64" s="884"/>
      <c r="BU64" s="998"/>
      <c r="BV64" s="1064"/>
      <c r="BW64" s="1064"/>
      <c r="BX64" s="1722"/>
      <c r="BY64" s="1739"/>
      <c r="BZ64" s="1004"/>
    </row>
    <row r="65" spans="1:78" ht="145" x14ac:dyDescent="0.2">
      <c r="A65" s="1702"/>
      <c r="B65" s="1703"/>
      <c r="C65" s="1720"/>
      <c r="D65" s="1705"/>
      <c r="E65" s="1025"/>
      <c r="F65" s="1619"/>
      <c r="G65" s="1001"/>
      <c r="H65" s="1031"/>
      <c r="I65" s="1641"/>
      <c r="J65" s="1631"/>
      <c r="K65" s="1037"/>
      <c r="L65" s="1001"/>
      <c r="M65" s="1070"/>
      <c r="N65" s="1213"/>
      <c r="O65" s="1213"/>
      <c r="P65" s="1064"/>
      <c r="Q65" s="1717"/>
      <c r="R65" s="1641"/>
      <c r="S65" s="1710"/>
      <c r="T65" s="1733"/>
      <c r="U65" s="1710"/>
      <c r="V65" s="1641"/>
      <c r="W65" s="1710"/>
      <c r="X65" s="1665"/>
      <c r="Y65" s="1710"/>
      <c r="Z65" s="1710"/>
      <c r="AA65" s="1633"/>
      <c r="AB65" s="812">
        <v>3</v>
      </c>
      <c r="AC65" s="829" t="s">
        <v>1449</v>
      </c>
      <c r="AD65" s="829" t="s">
        <v>1419</v>
      </c>
      <c r="AE65" s="906" t="s">
        <v>1450</v>
      </c>
      <c r="AF65" s="903" t="str">
        <f t="shared" si="0"/>
        <v>Impacto</v>
      </c>
      <c r="AG65" s="907" t="s">
        <v>264</v>
      </c>
      <c r="AH65" s="904">
        <f t="shared" si="1"/>
        <v>0.1</v>
      </c>
      <c r="AI65" s="907" t="s">
        <v>222</v>
      </c>
      <c r="AJ65" s="904">
        <f t="shared" si="2"/>
        <v>0.15</v>
      </c>
      <c r="AK65" s="905">
        <f t="shared" si="3"/>
        <v>0.25</v>
      </c>
      <c r="AL65" s="908">
        <f>IFERROR(IF(AND(AF64="Probabilidad",AF65="Probabilidad"),(AL64-(+AL64*AK65)),IF(AND(AF64="Impacto",AF65="Probabilidad"),(AL63-(+AL63*AK65)),IF(AF65="Impacto",AL64,""))),"")</f>
        <v>0.4</v>
      </c>
      <c r="AM65" s="908">
        <f>IFERROR(IF(AND(AF64="Impacto",AF65="Impacto"),(AM64-(+AM64*AK65)),IF(AND(AF64="Probabilidad",AF65="Impacto"),(AM63-(+AM63*AK65)),IF(AF65="Probabilidad",AM64,""))),"")</f>
        <v>0.22500000000000003</v>
      </c>
      <c r="AN65" s="907" t="s">
        <v>223</v>
      </c>
      <c r="AO65" s="907" t="s">
        <v>443</v>
      </c>
      <c r="AP65" s="907" t="s">
        <v>241</v>
      </c>
      <c r="AQ65" s="907" t="s">
        <v>226</v>
      </c>
      <c r="AR65" s="1258"/>
      <c r="AS65" s="1631"/>
      <c r="AT65" s="1631"/>
      <c r="AU65" s="1633"/>
      <c r="AV65" s="1631"/>
      <c r="AW65" s="1631"/>
      <c r="AX65" s="1633"/>
      <c r="AY65" s="1633"/>
      <c r="AZ65" s="1633"/>
      <c r="BA65" s="1641"/>
      <c r="BB65" s="789"/>
      <c r="BC65" s="789"/>
      <c r="BD65" s="822" t="str">
        <f t="shared" si="7"/>
        <v/>
      </c>
      <c r="BE65" s="774"/>
      <c r="BF65" s="774"/>
      <c r="BG65" s="774"/>
      <c r="BH65" s="774"/>
      <c r="BI65" s="789"/>
      <c r="BJ65" s="789"/>
      <c r="BK65" s="789"/>
      <c r="BL65" s="789"/>
      <c r="BM65" s="791"/>
      <c r="BN65" s="791"/>
      <c r="BO65" s="791"/>
      <c r="BP65" s="791"/>
      <c r="BQ65" s="792" t="str">
        <f t="shared" si="4"/>
        <v/>
      </c>
      <c r="BR65" s="796" t="str">
        <f t="shared" si="5"/>
        <v/>
      </c>
      <c r="BS65" s="884"/>
      <c r="BT65" s="884"/>
      <c r="BU65" s="998"/>
      <c r="BV65" s="1064"/>
      <c r="BW65" s="1064"/>
      <c r="BX65" s="1722"/>
      <c r="BY65" s="1739"/>
      <c r="BZ65" s="1004"/>
    </row>
    <row r="66" spans="1:78" ht="145" x14ac:dyDescent="0.2">
      <c r="A66" s="1702"/>
      <c r="B66" s="1703"/>
      <c r="C66" s="1720"/>
      <c r="D66" s="1705"/>
      <c r="E66" s="1025"/>
      <c r="F66" s="1619"/>
      <c r="G66" s="1001"/>
      <c r="H66" s="1031"/>
      <c r="I66" s="1641"/>
      <c r="J66" s="1631"/>
      <c r="K66" s="1037"/>
      <c r="L66" s="1001"/>
      <c r="M66" s="1070"/>
      <c r="N66" s="1213"/>
      <c r="O66" s="1213"/>
      <c r="P66" s="1064"/>
      <c r="Q66" s="1717"/>
      <c r="R66" s="1641"/>
      <c r="S66" s="1710"/>
      <c r="T66" s="1733"/>
      <c r="U66" s="1710"/>
      <c r="V66" s="1641"/>
      <c r="W66" s="1710"/>
      <c r="X66" s="1665"/>
      <c r="Y66" s="1710"/>
      <c r="Z66" s="1710"/>
      <c r="AA66" s="1633"/>
      <c r="AB66" s="812">
        <v>4</v>
      </c>
      <c r="AC66" s="829" t="s">
        <v>1469</v>
      </c>
      <c r="AD66" s="829" t="s">
        <v>1419</v>
      </c>
      <c r="AE66" s="906" t="s">
        <v>1471</v>
      </c>
      <c r="AF66" s="903" t="str">
        <f t="shared" si="0"/>
        <v>Probabilidad</v>
      </c>
      <c r="AG66" s="907" t="s">
        <v>221</v>
      </c>
      <c r="AH66" s="904">
        <f t="shared" si="1"/>
        <v>0.25</v>
      </c>
      <c r="AI66" s="907" t="s">
        <v>222</v>
      </c>
      <c r="AJ66" s="904">
        <f t="shared" si="2"/>
        <v>0.15</v>
      </c>
      <c r="AK66" s="905">
        <f t="shared" si="3"/>
        <v>0.4</v>
      </c>
      <c r="AL66" s="908">
        <f>IFERROR(IF(AND(AF65="Probabilidad",AF66="Probabilidad"),(AL65-(+AL65*AK66)),IF(AND(AF65="Impacto",AF66="Probabilidad"),(AL64-(+AL64*AK66)),IF(AF66="Impacto",AL65,""))),"")</f>
        <v>0.24</v>
      </c>
      <c r="AM66" s="908">
        <f>IFERROR(IF(AND(AF65="Impacto",AF66="Impacto"),(AM65-(+AM65*AK66)),IF(AND(AF65="Probabilidad",AF66="Impacto"),(AM64-(+AM64*AK66)),IF(AF66="Probabilidad",AM65,""))),"")</f>
        <v>0.22500000000000003</v>
      </c>
      <c r="AN66" s="907" t="s">
        <v>223</v>
      </c>
      <c r="AO66" s="907" t="s">
        <v>245</v>
      </c>
      <c r="AP66" s="907" t="s">
        <v>241</v>
      </c>
      <c r="AQ66" s="907" t="s">
        <v>226</v>
      </c>
      <c r="AR66" s="1258"/>
      <c r="AS66" s="1631"/>
      <c r="AT66" s="1631"/>
      <c r="AU66" s="1633"/>
      <c r="AV66" s="1631"/>
      <c r="AW66" s="1631"/>
      <c r="AX66" s="1633"/>
      <c r="AY66" s="1633"/>
      <c r="AZ66" s="1633"/>
      <c r="BA66" s="1641"/>
      <c r="BB66" s="789"/>
      <c r="BC66" s="789"/>
      <c r="BD66" s="822" t="str">
        <f t="shared" si="7"/>
        <v/>
      </c>
      <c r="BE66" s="774"/>
      <c r="BF66" s="774"/>
      <c r="BG66" s="774"/>
      <c r="BH66" s="774"/>
      <c r="BI66" s="789"/>
      <c r="BJ66" s="789"/>
      <c r="BK66" s="789"/>
      <c r="BL66" s="789"/>
      <c r="BM66" s="791"/>
      <c r="BN66" s="791"/>
      <c r="BO66" s="791"/>
      <c r="BP66" s="791"/>
      <c r="BQ66" s="792" t="str">
        <f t="shared" si="4"/>
        <v/>
      </c>
      <c r="BR66" s="796" t="str">
        <f t="shared" si="5"/>
        <v/>
      </c>
      <c r="BS66" s="884"/>
      <c r="BT66" s="884"/>
      <c r="BU66" s="998"/>
      <c r="BV66" s="1064"/>
      <c r="BW66" s="1064"/>
      <c r="BX66" s="1722"/>
      <c r="BY66" s="1739"/>
      <c r="BZ66" s="1004"/>
    </row>
    <row r="67" spans="1:78" ht="168" thickBot="1" x14ac:dyDescent="0.25">
      <c r="A67" s="1702"/>
      <c r="B67" s="1703"/>
      <c r="C67" s="1720"/>
      <c r="D67" s="1705"/>
      <c r="E67" s="1025"/>
      <c r="F67" s="1619"/>
      <c r="G67" s="1001"/>
      <c r="H67" s="1031"/>
      <c r="I67" s="1641"/>
      <c r="J67" s="1631"/>
      <c r="K67" s="1037"/>
      <c r="L67" s="1001"/>
      <c r="M67" s="1070"/>
      <c r="N67" s="1213"/>
      <c r="O67" s="1213"/>
      <c r="P67" s="1064"/>
      <c r="Q67" s="1717"/>
      <c r="R67" s="1641"/>
      <c r="S67" s="1710"/>
      <c r="T67" s="1733"/>
      <c r="U67" s="1710"/>
      <c r="V67" s="1641"/>
      <c r="W67" s="1710"/>
      <c r="X67" s="1665"/>
      <c r="Y67" s="1710"/>
      <c r="Z67" s="1710"/>
      <c r="AA67" s="1633"/>
      <c r="AB67" s="812">
        <v>5</v>
      </c>
      <c r="AC67" s="830" t="s">
        <v>1462</v>
      </c>
      <c r="AD67" s="830" t="s">
        <v>1424</v>
      </c>
      <c r="AE67" s="830" t="s">
        <v>1463</v>
      </c>
      <c r="AF67" s="903" t="str">
        <f t="shared" si="0"/>
        <v>Impacto</v>
      </c>
      <c r="AG67" s="907" t="s">
        <v>264</v>
      </c>
      <c r="AH67" s="904">
        <f t="shared" si="1"/>
        <v>0.1</v>
      </c>
      <c r="AI67" s="907" t="s">
        <v>222</v>
      </c>
      <c r="AJ67" s="904">
        <f t="shared" si="2"/>
        <v>0.15</v>
      </c>
      <c r="AK67" s="905">
        <f t="shared" si="3"/>
        <v>0.25</v>
      </c>
      <c r="AL67" s="908">
        <f>IFERROR(IF(AND(AF66="Probabilidad",AF67="Probabilidad"),(AL66-(+AL66*AK67)),IF(AND(AF66="Impacto",AF67="Probabilidad"),(AL65-(+AL65*AK67)),IF(AF67="Impacto",AL66,""))),"")</f>
        <v>0.24</v>
      </c>
      <c r="AM67" s="908">
        <f>IFERROR(IF(AND(AF66="Impacto",AF67="Impacto"),(AM66-(+AM66*AK67)),IF(AND(AF66="Probabilidad",AF67="Impacto"),(AM65-(+AM65*AK67)),IF(AF67="Probabilidad",AM66,""))),"")</f>
        <v>0.16875000000000001</v>
      </c>
      <c r="AN67" s="316" t="s">
        <v>223</v>
      </c>
      <c r="AO67" s="316" t="s">
        <v>291</v>
      </c>
      <c r="AP67" s="316" t="s">
        <v>241</v>
      </c>
      <c r="AQ67" s="316" t="s">
        <v>226</v>
      </c>
      <c r="AR67" s="1258"/>
      <c r="AS67" s="1631"/>
      <c r="AT67" s="1631"/>
      <c r="AU67" s="1633"/>
      <c r="AV67" s="1631"/>
      <c r="AW67" s="1631"/>
      <c r="AX67" s="1633"/>
      <c r="AY67" s="1633"/>
      <c r="AZ67" s="1633"/>
      <c r="BA67" s="1641"/>
      <c r="BB67" s="789"/>
      <c r="BC67" s="789"/>
      <c r="BD67" s="822" t="str">
        <f t="shared" si="7"/>
        <v/>
      </c>
      <c r="BE67" s="774"/>
      <c r="BF67" s="774"/>
      <c r="BG67" s="774"/>
      <c r="BH67" s="774"/>
      <c r="BI67" s="789"/>
      <c r="BJ67" s="789"/>
      <c r="BK67" s="789"/>
      <c r="BL67" s="789"/>
      <c r="BM67" s="791"/>
      <c r="BN67" s="791"/>
      <c r="BO67" s="791"/>
      <c r="BP67" s="791"/>
      <c r="BQ67" s="792" t="str">
        <f t="shared" si="4"/>
        <v/>
      </c>
      <c r="BR67" s="796" t="str">
        <f t="shared" si="5"/>
        <v/>
      </c>
      <c r="BS67" s="884"/>
      <c r="BT67" s="884"/>
      <c r="BU67" s="998"/>
      <c r="BV67" s="1064"/>
      <c r="BW67" s="1064"/>
      <c r="BX67" s="1722"/>
      <c r="BY67" s="1739"/>
      <c r="BZ67" s="1004"/>
    </row>
    <row r="68" spans="1:78" ht="17" thickBot="1" x14ac:dyDescent="0.25">
      <c r="A68" s="1702"/>
      <c r="B68" s="1703"/>
      <c r="C68" s="1720"/>
      <c r="D68" s="1706"/>
      <c r="E68" s="1025"/>
      <c r="F68" s="1741"/>
      <c r="G68" s="1742"/>
      <c r="H68" s="1160"/>
      <c r="I68" s="1746"/>
      <c r="J68" s="1632"/>
      <c r="K68" s="1163"/>
      <c r="L68" s="1742"/>
      <c r="M68" s="1071"/>
      <c r="N68" s="1751"/>
      <c r="O68" s="1751"/>
      <c r="P68" s="1752"/>
      <c r="Q68" s="1754"/>
      <c r="R68" s="1746"/>
      <c r="S68" s="1748"/>
      <c r="T68" s="1756"/>
      <c r="U68" s="1748"/>
      <c r="V68" s="1746"/>
      <c r="W68" s="1748"/>
      <c r="X68" s="1749"/>
      <c r="Y68" s="1748"/>
      <c r="Z68" s="1748"/>
      <c r="AA68" s="1745"/>
      <c r="AB68" s="925">
        <v>6</v>
      </c>
      <c r="AC68" s="923"/>
      <c r="AD68" s="923"/>
      <c r="AE68" s="923"/>
      <c r="AF68" s="926" t="str">
        <f t="shared" si="0"/>
        <v/>
      </c>
      <c r="AG68" s="927"/>
      <c r="AH68" s="924" t="str">
        <f t="shared" si="1"/>
        <v/>
      </c>
      <c r="AI68" s="927"/>
      <c r="AJ68" s="924" t="str">
        <f t="shared" si="2"/>
        <v/>
      </c>
      <c r="AK68" s="928" t="str">
        <f t="shared" si="3"/>
        <v/>
      </c>
      <c r="AL68" s="929" t="str">
        <f>IFERROR(IF(AND(AF67="Probabilidad",AF68="Probabilidad"),(AL67-(+AL67*AK68)),IF(AND(AF67="Impacto",AF68="Probabilidad"),(AL66-(+AL66*AK68)),IF(AF68="Impacto",AL67,""))),"")</f>
        <v/>
      </c>
      <c r="AM68" s="929" t="str">
        <f>IFERROR(IF(AND(AF67="Impacto",AF68="Impacto"),(AM67-(+AM67*AK68)),IF(AND(AF67="Probabilidad",AF68="Impacto"),(AM66-(+AM66*AK68)),IF(AF68="Probabilidad",AM67,""))),"")</f>
        <v/>
      </c>
      <c r="AN68" s="261"/>
      <c r="AO68" s="261"/>
      <c r="AP68" s="261"/>
      <c r="AQ68" s="261"/>
      <c r="AR68" s="1288"/>
      <c r="AS68" s="1744"/>
      <c r="AT68" s="1744"/>
      <c r="AU68" s="1745"/>
      <c r="AV68" s="1744"/>
      <c r="AW68" s="1744"/>
      <c r="AX68" s="1745"/>
      <c r="AY68" s="1745"/>
      <c r="AZ68" s="1745"/>
      <c r="BA68" s="1746"/>
      <c r="BB68" s="872"/>
      <c r="BC68" s="872"/>
      <c r="BD68" s="930" t="str">
        <f t="shared" si="7"/>
        <v/>
      </c>
      <c r="BE68" s="923"/>
      <c r="BF68" s="923"/>
      <c r="BG68" s="923"/>
      <c r="BH68" s="923"/>
      <c r="BI68" s="872"/>
      <c r="BJ68" s="872"/>
      <c r="BK68" s="872"/>
      <c r="BL68" s="872"/>
      <c r="BM68" s="931"/>
      <c r="BN68" s="931"/>
      <c r="BO68" s="931"/>
      <c r="BP68" s="931"/>
      <c r="BQ68" s="932" t="str">
        <f t="shared" si="4"/>
        <v/>
      </c>
      <c r="BR68" s="933" t="str">
        <f t="shared" si="5"/>
        <v/>
      </c>
      <c r="BS68" s="884"/>
      <c r="BT68" s="884"/>
      <c r="BU68" s="999"/>
      <c r="BV68" s="1065"/>
      <c r="BW68" s="1065"/>
      <c r="BX68" s="1723"/>
      <c r="BY68" s="1740"/>
      <c r="BZ68" s="1005"/>
    </row>
    <row r="69" spans="1:78" ht="118" x14ac:dyDescent="0.2">
      <c r="A69" s="1702" t="s">
        <v>282</v>
      </c>
      <c r="B69" s="1703" t="s">
        <v>207</v>
      </c>
      <c r="C69" s="1704" t="s">
        <v>1475</v>
      </c>
      <c r="D69" s="1021" t="s">
        <v>1387</v>
      </c>
      <c r="E69" s="1024" t="s">
        <v>284</v>
      </c>
      <c r="F69" s="1027">
        <v>1</v>
      </c>
      <c r="G69" s="1063" t="s">
        <v>1476</v>
      </c>
      <c r="H69" s="1030" t="s">
        <v>1242</v>
      </c>
      <c r="I69" s="994" t="s">
        <v>1218</v>
      </c>
      <c r="J69" s="1697" t="str">
        <f>IF(D69="","",IF(D69="RG",[1]Árbol!A80,IF(D69="RIC",[1]Árbol!A80,IF(D69="RLAFT",[1]Árbol!A80,IF(D69="RF",[1]Árbol!A80,IF(I69="","",(CONCATENATE(I69," ",$M$3," ",G69," ",$M$4," ",O69," ",$M$5," ",N69))))))))</f>
        <v>Pérdida de confidencialidad e integridad de 1. Historias Laborales
2. Planes de Talento Humano
3. Expedientes de Provisión de personal  1. Acceso no autorizado de los datos personales
2. Robo de medios o documentos
3. Perdida o modificación de información
4. Abuso de derechos  1. Entrenamiento insuficiente en seguridad
2. Falta de conciencia acerca de la seguridad
3. Acceso intencionado por parte de personal no autorizado
4. Deficiencia en la asignación de permisos</v>
      </c>
      <c r="K69" s="1036" t="s">
        <v>313</v>
      </c>
      <c r="L69" s="1000" t="s">
        <v>562</v>
      </c>
      <c r="M69" s="1069" t="s">
        <v>1389</v>
      </c>
      <c r="N69" s="1000" t="s">
        <v>1477</v>
      </c>
      <c r="O69" s="1000" t="s">
        <v>1478</v>
      </c>
      <c r="P69" s="1063" t="s">
        <v>1392</v>
      </c>
      <c r="Q69" s="1077" t="s">
        <v>1392</v>
      </c>
      <c r="R69" s="994" t="s">
        <v>217</v>
      </c>
      <c r="S69" s="1709">
        <f>IF(R69="Muy Alta",100%,IF(R69="Alta",80%,IF(R69="Media",60%,IF(R69="Baja",40%,IF(R69="Muy Baja",20%,"")))))</f>
        <v>0.6</v>
      </c>
      <c r="T69" s="994" t="s">
        <v>251</v>
      </c>
      <c r="U69" s="1709">
        <f>IF(T69="Catastrófico",100%,IF(T69="Mayor",80%,IF(T69="Moderado",60%,IF(T69="Menor",40%,IF(T69="Leve",20%,"")))))</f>
        <v>0.4</v>
      </c>
      <c r="V69" s="994" t="s">
        <v>317</v>
      </c>
      <c r="W69" s="1709">
        <f>IF(V69="Catastrófico",100%,IF(V69="Mayor",80%,IF(V69="Moderado",60%,IF(V69="Menor",40%,IF(V69="Leve",20%,"")))))</f>
        <v>0.2</v>
      </c>
      <c r="X69" s="1059" t="str">
        <f>IF(Y69=100%,"Catastrófico",IF(Y69=80%,"Mayor",IF(Y69=60%,"Moderado",IF(Y69=40%,"Menor",IF(Y69=20%,"Leve","")))))</f>
        <v>Menor</v>
      </c>
      <c r="Y69" s="1709">
        <f>IF(AND(U69="",W69=""),"",MAX(U69,W69))</f>
        <v>0.4</v>
      </c>
      <c r="Z69" s="1709" t="str">
        <f>CONCATENATE(R69,X69)</f>
        <v>MediaMenor</v>
      </c>
      <c r="AA69" s="1041" t="str">
        <f>IF(Z69="Muy AltaLeve","Alto",IF(Z69="Muy AltaMenor","Alto",IF(Z69="Muy AltaModerado","Alto",IF(Z69="Muy AltaMayor","Alto",IF(Z69="Muy AltaCatastrófico","Extremo",IF(Z69="AltaLeve","Moderado",IF(Z69="AltaMenor","Moderado",IF(Z69="AltaModerado","Alto",IF(Z69="AltaMayor","Alto",IF(Z69="AltaCatastrófico","Extremo",IF(Z69="MediaLeve","Moderado",IF(Z69="MediaMenor","Moderado",IF(Z69="MediaModerado","Moderado",IF(Z69="MediaMayor","Alto",IF(Z69="MediaCatastrófico","Extremo",IF(Z69="BajaLeve","Bajo",IF(Z69="BajaMenor","Moderado",IF(Z69="BajaModerado","Moderado",IF(Z69="BajaMayor","Alto",IF(Z69="BajaCatastrófico","Extremo",IF(Z69="Muy BajaLeve","Bajo",IF(Z69="Muy BajaMenor","Bajo",IF(Z69="Muy BajaModerado","Moderado",IF(Z69="Muy BajaMayor","Alto",IF(Z69="Muy BajaCatastrófico","Extremo","")))))))))))))))))))))))))</f>
        <v>Moderado</v>
      </c>
      <c r="AB69" s="97">
        <v>1</v>
      </c>
      <c r="AC69" s="9" t="s">
        <v>1409</v>
      </c>
      <c r="AD69" s="9" t="s">
        <v>1479</v>
      </c>
      <c r="AE69" s="9" t="s">
        <v>1480</v>
      </c>
      <c r="AF69" s="813" t="str">
        <f t="shared" si="0"/>
        <v>Probabilidad</v>
      </c>
      <c r="AG69" s="10" t="s">
        <v>281</v>
      </c>
      <c r="AH69" s="790">
        <f t="shared" si="1"/>
        <v>0.15</v>
      </c>
      <c r="AI69" s="10" t="s">
        <v>222</v>
      </c>
      <c r="AJ69" s="790">
        <f t="shared" si="2"/>
        <v>0.15</v>
      </c>
      <c r="AK69" s="814">
        <f t="shared" si="3"/>
        <v>0.3</v>
      </c>
      <c r="AL69" s="100">
        <f>IFERROR(IF(AF69="Probabilidad",(S69-(+S69*AK69)),IF(AF69="Impacto",S69,"")),"")</f>
        <v>0.42</v>
      </c>
      <c r="AM69" s="100">
        <f>IFERROR(IF(AF69="Impacto",(Y69-(+Y69*AK69)),IF(AF69="Probabilidad",Y69,"")),"")</f>
        <v>0.4</v>
      </c>
      <c r="AN69" s="50" t="s">
        <v>859</v>
      </c>
      <c r="AO69" s="50" t="s">
        <v>245</v>
      </c>
      <c r="AP69" s="50" t="s">
        <v>241</v>
      </c>
      <c r="AQ69" s="50" t="s">
        <v>226</v>
      </c>
      <c r="AR69" s="1624" t="s">
        <v>1481</v>
      </c>
      <c r="AS69" s="1050">
        <f>S69</f>
        <v>0.6</v>
      </c>
      <c r="AT69" s="1050">
        <f>IF(AL69="","",MIN(AL69:AL74))</f>
        <v>0.29399999999999998</v>
      </c>
      <c r="AU69" s="1047" t="str">
        <f>IFERROR(IF(AT69="","",IF(AT69&lt;=0.2,"Muy Baja",IF(AT69&lt;=0.4,"Baja",IF(AT69&lt;=0.6,"Media",IF(AT69&lt;=0.8,"Alta","Muy Alta"))))),"")</f>
        <v>Baja</v>
      </c>
      <c r="AV69" s="1050">
        <f>Y69</f>
        <v>0.4</v>
      </c>
      <c r="AW69" s="1050">
        <f>IF(AM69="","",MIN(AM69:AM74))</f>
        <v>0.30000000000000004</v>
      </c>
      <c r="AX69" s="1047" t="str">
        <f>IFERROR(IF(AW69="","",IF(AW69&lt;=0.2,"Leve",IF(AW69&lt;=0.4,"Menor",IF(AW69&lt;=0.6,"Moderado",IF(AW69&lt;=0.8,"Mayor","Catastrófico"))))),"")</f>
        <v>Menor</v>
      </c>
      <c r="AY69" s="1047" t="str">
        <f>AA69</f>
        <v>Moderado</v>
      </c>
      <c r="AZ69" s="1047" t="str">
        <f>IFERROR(IF(OR(AND(AU69="Muy Baja",AX69="Leve"),AND(AU69="Muy Baja",AX69="Menor"),AND(AU69="Baja",AX69="Leve")),"Bajo",IF(OR(AND(AU69="Muy baja",AX69="Moderado"),AND(AU69="Baja",AX69="Menor"),AND(AU69="Baja",AX69="Moderado"),AND(AU69="Media",AX69="Leve"),AND(AU69="Media",AX69="Menor"),AND(AU69="Media",AX69="Moderado"),AND(AU69="Alta",AX69="Leve"),AND(AU69="Alta",AX69="Menor")),"Moderado",IF(OR(AND(AU69="Muy Baja",AX69="Mayor"),AND(AU69="Baja",AX69="Mayor"),AND(AU69="Media",AX69="Mayor"),AND(AU69="Alta",AX69="Moderado"),AND(AU69="Alta",AX69="Mayor"),AND(AU69="Muy Alta",AX69="Leve"),AND(AU69="Muy Alta",AX69="Menor"),AND(AU69="Muy Alta",AX69="Moderado"),AND(AU69="Muy Alta",AX69="Mayor")),"Alto",IF(OR(AND(AU69="Muy Baja",AX69="Catastrófico"),AND(AU69="Baja",AX69="Catastrófico"),AND(AU69="Media",AX69="Catastrófico"),AND(AU69="Alta",AX69="Catastrófico"),AND(AU69="Muy Alta",AX69="Catastrófico")),"Extremo","")))),"")</f>
        <v>Moderado</v>
      </c>
      <c r="BA69" s="994" t="s">
        <v>228</v>
      </c>
      <c r="BB69" s="216" t="s">
        <v>1482</v>
      </c>
      <c r="BC69" s="216" t="s">
        <v>1483</v>
      </c>
      <c r="BD69" s="102">
        <f>IF(SUM(BE69:BH69)=0,"",SUM(BE69:BH69))</f>
        <v>4</v>
      </c>
      <c r="BE69" s="49">
        <v>1</v>
      </c>
      <c r="BF69" s="49">
        <v>1</v>
      </c>
      <c r="BG69" s="49">
        <v>1</v>
      </c>
      <c r="BH69" s="49">
        <v>1</v>
      </c>
      <c r="BI69" s="46" t="s">
        <v>1484</v>
      </c>
      <c r="BJ69" s="46" t="s">
        <v>1485</v>
      </c>
      <c r="BK69" s="719" t="s">
        <v>3169</v>
      </c>
      <c r="BL69" s="934" t="s">
        <v>3170</v>
      </c>
      <c r="BM69" s="934">
        <v>1</v>
      </c>
      <c r="BN69" s="48">
        <v>1</v>
      </c>
      <c r="BO69" s="48"/>
      <c r="BP69" s="48"/>
      <c r="BQ69" s="104">
        <f t="shared" si="4"/>
        <v>2</v>
      </c>
      <c r="BR69" s="797">
        <f t="shared" si="5"/>
        <v>0.5</v>
      </c>
      <c r="BS69" s="883"/>
      <c r="BT69" s="883"/>
      <c r="BU69" s="997" t="s">
        <v>1392</v>
      </c>
      <c r="BV69" s="1063" t="s">
        <v>3171</v>
      </c>
      <c r="BW69" s="1063" t="s">
        <v>1392</v>
      </c>
      <c r="BX69" s="1721" t="s">
        <v>1392</v>
      </c>
      <c r="BY69" s="1724" t="s">
        <v>3172</v>
      </c>
      <c r="BZ69" s="1003"/>
    </row>
    <row r="70" spans="1:78" ht="145" x14ac:dyDescent="0.2">
      <c r="A70" s="1702"/>
      <c r="B70" s="1703"/>
      <c r="C70" s="1704"/>
      <c r="D70" s="1705"/>
      <c r="E70" s="1025"/>
      <c r="F70" s="1619"/>
      <c r="G70" s="1064"/>
      <c r="H70" s="1031"/>
      <c r="I70" s="1641"/>
      <c r="J70" s="1631"/>
      <c r="K70" s="1037"/>
      <c r="L70" s="1001"/>
      <c r="M70" s="1070"/>
      <c r="N70" s="1001"/>
      <c r="O70" s="1001"/>
      <c r="P70" s="1064"/>
      <c r="Q70" s="1714"/>
      <c r="R70" s="1641"/>
      <c r="S70" s="1710"/>
      <c r="T70" s="1641"/>
      <c r="U70" s="1710"/>
      <c r="V70" s="1641"/>
      <c r="W70" s="1710"/>
      <c r="X70" s="1665"/>
      <c r="Y70" s="1710"/>
      <c r="Z70" s="1710"/>
      <c r="AA70" s="1042"/>
      <c r="AB70" s="812">
        <v>2</v>
      </c>
      <c r="AC70" s="761" t="s">
        <v>1486</v>
      </c>
      <c r="AD70" s="761" t="s">
        <v>1487</v>
      </c>
      <c r="AE70" s="774" t="s">
        <v>1488</v>
      </c>
      <c r="AF70" s="813" t="str">
        <f t="shared" si="0"/>
        <v>Probabilidad</v>
      </c>
      <c r="AG70" s="780" t="s">
        <v>281</v>
      </c>
      <c r="AH70" s="790">
        <f t="shared" si="1"/>
        <v>0.15</v>
      </c>
      <c r="AI70" s="780" t="s">
        <v>222</v>
      </c>
      <c r="AJ70" s="790">
        <f t="shared" si="2"/>
        <v>0.15</v>
      </c>
      <c r="AK70" s="814">
        <f t="shared" si="3"/>
        <v>0.3</v>
      </c>
      <c r="AL70" s="815">
        <f>IFERROR(IF(AND(AF69="Probabilidad",AF70="Probabilidad"),(AL69-(+AL69*AK70)),IF(AF70="Probabilidad",(S69-(+S69*AK70)),IF(AF70="Impacto",AL69,""))),"")</f>
        <v>0.29399999999999998</v>
      </c>
      <c r="AM70" s="815">
        <f>IFERROR(IF(AND(AF69="Impacto",AF70="Impacto"),(AM69-(+AM69*AK70)),IF(AF70="Impacto",(Y69-(+Y69*AK70)),IF(AF70="Probabilidad",AM69,""))),"")</f>
        <v>0.4</v>
      </c>
      <c r="AN70" s="751" t="s">
        <v>223</v>
      </c>
      <c r="AO70" s="751" t="s">
        <v>377</v>
      </c>
      <c r="AP70" s="751" t="s">
        <v>241</v>
      </c>
      <c r="AQ70" s="751" t="s">
        <v>226</v>
      </c>
      <c r="AR70" s="1031"/>
      <c r="AS70" s="1631"/>
      <c r="AT70" s="1631"/>
      <c r="AU70" s="1633"/>
      <c r="AV70" s="1631"/>
      <c r="AW70" s="1631"/>
      <c r="AX70" s="1633"/>
      <c r="AY70" s="1633"/>
      <c r="AZ70" s="1633"/>
      <c r="BA70" s="1641"/>
      <c r="BB70" s="788"/>
      <c r="BC70" s="788"/>
      <c r="BD70" s="781" t="str">
        <f t="shared" ref="BD70:BD133" si="8">IF(SUM(BE70:BH70)=0,"",SUM(BE70:BH70))</f>
        <v/>
      </c>
      <c r="BE70" s="755"/>
      <c r="BF70" s="755"/>
      <c r="BG70" s="755"/>
      <c r="BH70" s="755"/>
      <c r="BI70" s="789"/>
      <c r="BJ70" s="789"/>
      <c r="BK70" s="789"/>
      <c r="BL70" s="789"/>
      <c r="BM70" s="791"/>
      <c r="BN70" s="791"/>
      <c r="BO70" s="791"/>
      <c r="BP70" s="791"/>
      <c r="BQ70" s="792" t="str">
        <f t="shared" si="4"/>
        <v/>
      </c>
      <c r="BR70" s="796" t="str">
        <f t="shared" si="5"/>
        <v/>
      </c>
      <c r="BS70" s="884"/>
      <c r="BT70" s="884"/>
      <c r="BU70" s="998"/>
      <c r="BV70" s="1064"/>
      <c r="BW70" s="1064"/>
      <c r="BX70" s="1722"/>
      <c r="BY70" s="1725"/>
      <c r="BZ70" s="1004"/>
    </row>
    <row r="71" spans="1:78" ht="167" x14ac:dyDescent="0.2">
      <c r="A71" s="1702"/>
      <c r="B71" s="1703"/>
      <c r="C71" s="1704"/>
      <c r="D71" s="1705"/>
      <c r="E71" s="1025"/>
      <c r="F71" s="1619"/>
      <c r="G71" s="1064"/>
      <c r="H71" s="1031"/>
      <c r="I71" s="1641"/>
      <c r="J71" s="1631"/>
      <c r="K71" s="1037"/>
      <c r="L71" s="1001"/>
      <c r="M71" s="1070"/>
      <c r="N71" s="1001"/>
      <c r="O71" s="1001"/>
      <c r="P71" s="1064"/>
      <c r="Q71" s="1714"/>
      <c r="R71" s="1641"/>
      <c r="S71" s="1710"/>
      <c r="T71" s="1641"/>
      <c r="U71" s="1710"/>
      <c r="V71" s="1641"/>
      <c r="W71" s="1710"/>
      <c r="X71" s="1665"/>
      <c r="Y71" s="1710"/>
      <c r="Z71" s="1710"/>
      <c r="AA71" s="1042"/>
      <c r="AB71" s="812">
        <v>3</v>
      </c>
      <c r="AC71" s="761" t="s">
        <v>1489</v>
      </c>
      <c r="AD71" s="761" t="s">
        <v>1487</v>
      </c>
      <c r="AE71" s="761" t="s">
        <v>1490</v>
      </c>
      <c r="AF71" s="813" t="str">
        <f t="shared" si="0"/>
        <v>Impacto</v>
      </c>
      <c r="AG71" s="780" t="s">
        <v>264</v>
      </c>
      <c r="AH71" s="790">
        <f t="shared" si="1"/>
        <v>0.1</v>
      </c>
      <c r="AI71" s="780" t="s">
        <v>222</v>
      </c>
      <c r="AJ71" s="790">
        <f t="shared" si="2"/>
        <v>0.15</v>
      </c>
      <c r="AK71" s="814">
        <f t="shared" si="3"/>
        <v>0.25</v>
      </c>
      <c r="AL71" s="815">
        <f>IFERROR(IF(AND(AF70="Probabilidad",AF71="Probabilidad"),(AL70-(+AL70*AK71)),IF(AND(AF70="Impacto",AF71="Probabilidad"),(AL69-(+AL69*AK71)),IF(AF71="Impacto",AL70,""))),"")</f>
        <v>0.29399999999999998</v>
      </c>
      <c r="AM71" s="815">
        <f>IFERROR(IF(AND(AF70="Impacto",AF71="Impacto"),(AM70-(+AM70*AK71)),IF(AND(AF70="Probabilidad",AF71="Impacto"),(AM69-(+AM69*AK71)),IF(AF71="Probabilidad",AM70,""))),"")</f>
        <v>0.30000000000000004</v>
      </c>
      <c r="AN71" s="751" t="s">
        <v>223</v>
      </c>
      <c r="AO71" s="751" t="s">
        <v>291</v>
      </c>
      <c r="AP71" s="751" t="s">
        <v>241</v>
      </c>
      <c r="AQ71" s="751" t="s">
        <v>226</v>
      </c>
      <c r="AR71" s="1031"/>
      <c r="AS71" s="1631"/>
      <c r="AT71" s="1631"/>
      <c r="AU71" s="1633"/>
      <c r="AV71" s="1631"/>
      <c r="AW71" s="1631"/>
      <c r="AX71" s="1633"/>
      <c r="AY71" s="1633"/>
      <c r="AZ71" s="1633"/>
      <c r="BA71" s="1641"/>
      <c r="BB71" s="788"/>
      <c r="BC71" s="788"/>
      <c r="BD71" s="781" t="str">
        <f t="shared" si="8"/>
        <v/>
      </c>
      <c r="BE71" s="755"/>
      <c r="BF71" s="755"/>
      <c r="BG71" s="755"/>
      <c r="BH71" s="755"/>
      <c r="BI71" s="789"/>
      <c r="BJ71" s="789"/>
      <c r="BK71" s="789"/>
      <c r="BL71" s="789"/>
      <c r="BM71" s="791"/>
      <c r="BN71" s="791"/>
      <c r="BO71" s="791"/>
      <c r="BP71" s="791"/>
      <c r="BQ71" s="792" t="str">
        <f t="shared" si="4"/>
        <v/>
      </c>
      <c r="BR71" s="796" t="str">
        <f t="shared" si="5"/>
        <v/>
      </c>
      <c r="BS71" s="884"/>
      <c r="BT71" s="884"/>
      <c r="BU71" s="998"/>
      <c r="BV71" s="1064"/>
      <c r="BW71" s="1064"/>
      <c r="BX71" s="1722"/>
      <c r="BY71" s="1725"/>
      <c r="BZ71" s="1004"/>
    </row>
    <row r="72" spans="1:78" ht="16" x14ac:dyDescent="0.2">
      <c r="A72" s="1702"/>
      <c r="B72" s="1703"/>
      <c r="C72" s="1704"/>
      <c r="D72" s="1705"/>
      <c r="E72" s="1025"/>
      <c r="F72" s="1619"/>
      <c r="G72" s="1064"/>
      <c r="H72" s="1031"/>
      <c r="I72" s="1641"/>
      <c r="J72" s="1631"/>
      <c r="K72" s="1037"/>
      <c r="L72" s="1001"/>
      <c r="M72" s="1070"/>
      <c r="N72" s="1001"/>
      <c r="O72" s="1001"/>
      <c r="P72" s="1064"/>
      <c r="Q72" s="1714"/>
      <c r="R72" s="1641"/>
      <c r="S72" s="1710"/>
      <c r="T72" s="1641"/>
      <c r="U72" s="1710"/>
      <c r="V72" s="1641"/>
      <c r="W72" s="1710"/>
      <c r="X72" s="1665"/>
      <c r="Y72" s="1710"/>
      <c r="Z72" s="1710"/>
      <c r="AA72" s="1042"/>
      <c r="AB72" s="812">
        <v>4</v>
      </c>
      <c r="AC72" s="774"/>
      <c r="AD72" s="774"/>
      <c r="AE72" s="774"/>
      <c r="AF72" s="813" t="str">
        <f t="shared" si="0"/>
        <v/>
      </c>
      <c r="AG72" s="780"/>
      <c r="AH72" s="790" t="str">
        <f t="shared" si="1"/>
        <v/>
      </c>
      <c r="AI72" s="780"/>
      <c r="AJ72" s="790" t="str">
        <f t="shared" si="2"/>
        <v/>
      </c>
      <c r="AK72" s="814" t="str">
        <f t="shared" si="3"/>
        <v/>
      </c>
      <c r="AL72" s="815" t="str">
        <f>IFERROR(IF(AND(AF71="Probabilidad",AF72="Probabilidad"),(AL71-(+AL71*AK72)),IF(AND(AF71="Impacto",AF72="Probabilidad"),(AL70-(+AL70*AK72)),IF(AF72="Impacto",AL71,""))),"")</f>
        <v/>
      </c>
      <c r="AM72" s="815" t="str">
        <f>IFERROR(IF(AND(AF71="Impacto",AF72="Impacto"),(AM71-(+AM71*AK72)),IF(AND(AF71="Probabilidad",AF72="Impacto"),(AM70-(+AM70*AK72)),IF(AF72="Probabilidad",AM71,""))),"")</f>
        <v/>
      </c>
      <c r="AN72" s="751"/>
      <c r="AO72" s="751"/>
      <c r="AP72" s="751"/>
      <c r="AQ72" s="751"/>
      <c r="AR72" s="1031"/>
      <c r="AS72" s="1631"/>
      <c r="AT72" s="1631"/>
      <c r="AU72" s="1633"/>
      <c r="AV72" s="1631"/>
      <c r="AW72" s="1631"/>
      <c r="AX72" s="1633"/>
      <c r="AY72" s="1633"/>
      <c r="AZ72" s="1633"/>
      <c r="BA72" s="1641"/>
      <c r="BB72" s="788"/>
      <c r="BC72" s="788"/>
      <c r="BD72" s="781" t="str">
        <f t="shared" si="8"/>
        <v/>
      </c>
      <c r="BE72" s="755"/>
      <c r="BF72" s="755"/>
      <c r="BG72" s="755"/>
      <c r="BH72" s="755"/>
      <c r="BI72" s="789"/>
      <c r="BJ72" s="789"/>
      <c r="BK72" s="789"/>
      <c r="BL72" s="789"/>
      <c r="BM72" s="791"/>
      <c r="BN72" s="791"/>
      <c r="BO72" s="791"/>
      <c r="BP72" s="791"/>
      <c r="BQ72" s="792" t="str">
        <f t="shared" si="4"/>
        <v/>
      </c>
      <c r="BR72" s="796" t="str">
        <f t="shared" si="5"/>
        <v/>
      </c>
      <c r="BS72" s="884"/>
      <c r="BT72" s="884"/>
      <c r="BU72" s="998"/>
      <c r="BV72" s="1064"/>
      <c r="BW72" s="1064"/>
      <c r="BX72" s="1722"/>
      <c r="BY72" s="1725"/>
      <c r="BZ72" s="1004"/>
    </row>
    <row r="73" spans="1:78" ht="16" x14ac:dyDescent="0.2">
      <c r="A73" s="1702"/>
      <c r="B73" s="1703"/>
      <c r="C73" s="1704"/>
      <c r="D73" s="1705"/>
      <c r="E73" s="1025"/>
      <c r="F73" s="1619"/>
      <c r="G73" s="1064"/>
      <c r="H73" s="1031"/>
      <c r="I73" s="1641"/>
      <c r="J73" s="1631"/>
      <c r="K73" s="1037"/>
      <c r="L73" s="1001"/>
      <c r="M73" s="1070"/>
      <c r="N73" s="1001"/>
      <c r="O73" s="1001"/>
      <c r="P73" s="1064"/>
      <c r="Q73" s="1714"/>
      <c r="R73" s="1641"/>
      <c r="S73" s="1710"/>
      <c r="T73" s="1641"/>
      <c r="U73" s="1710"/>
      <c r="V73" s="1641"/>
      <c r="W73" s="1710"/>
      <c r="X73" s="1665"/>
      <c r="Y73" s="1710"/>
      <c r="Z73" s="1710"/>
      <c r="AA73" s="1042"/>
      <c r="AB73" s="812">
        <v>5</v>
      </c>
      <c r="AC73" s="886"/>
      <c r="AD73" s="886"/>
      <c r="AE73" s="774"/>
      <c r="AF73" s="813" t="str">
        <f t="shared" si="0"/>
        <v/>
      </c>
      <c r="AG73" s="780"/>
      <c r="AH73" s="790" t="str">
        <f t="shared" si="1"/>
        <v/>
      </c>
      <c r="AI73" s="780"/>
      <c r="AJ73" s="790" t="str">
        <f t="shared" si="2"/>
        <v/>
      </c>
      <c r="AK73" s="814" t="str">
        <f t="shared" si="3"/>
        <v/>
      </c>
      <c r="AL73" s="815" t="str">
        <f>IFERROR(IF(AND(AF72="Probabilidad",AF73="Probabilidad"),(AL72-(+AL72*AK73)),IF(AND(AF72="Impacto",AF73="Probabilidad"),(AL71-(+AL71*AK73)),IF(AF73="Impacto",AL72,""))),"")</f>
        <v/>
      </c>
      <c r="AM73" s="815" t="str">
        <f>IFERROR(IF(AND(AF72="Impacto",AF73="Impacto"),(AM72-(+AM72*AK73)),IF(AND(AF72="Probabilidad",AF73="Impacto"),(AM71-(+AM71*AK73)),IF(AF73="Probabilidad",AM72,""))),"")</f>
        <v/>
      </c>
      <c r="AN73" s="751"/>
      <c r="AO73" s="751"/>
      <c r="AP73" s="751"/>
      <c r="AQ73" s="751"/>
      <c r="AR73" s="1031"/>
      <c r="AS73" s="1631"/>
      <c r="AT73" s="1631"/>
      <c r="AU73" s="1633"/>
      <c r="AV73" s="1631"/>
      <c r="AW73" s="1631"/>
      <c r="AX73" s="1633"/>
      <c r="AY73" s="1633"/>
      <c r="AZ73" s="1633"/>
      <c r="BA73" s="1641"/>
      <c r="BB73" s="788"/>
      <c r="BC73" s="788"/>
      <c r="BD73" s="781" t="str">
        <f t="shared" si="8"/>
        <v/>
      </c>
      <c r="BE73" s="755"/>
      <c r="BF73" s="755"/>
      <c r="BG73" s="755"/>
      <c r="BH73" s="755"/>
      <c r="BI73" s="789"/>
      <c r="BJ73" s="789"/>
      <c r="BK73" s="789"/>
      <c r="BL73" s="789"/>
      <c r="BM73" s="791"/>
      <c r="BN73" s="791"/>
      <c r="BO73" s="791"/>
      <c r="BP73" s="791"/>
      <c r="BQ73" s="792" t="str">
        <f t="shared" ref="BQ73:BQ136" si="9">IF(SUM(BM73:BP73)=0,"",SUM(BM73:BP73))</f>
        <v/>
      </c>
      <c r="BR73" s="796" t="str">
        <f t="shared" ref="BR73:BR136" si="10">IF(ISERROR(BQ73/BD73),"",(BQ73/BD73))</f>
        <v/>
      </c>
      <c r="BS73" s="884"/>
      <c r="BT73" s="884"/>
      <c r="BU73" s="998"/>
      <c r="BV73" s="1064"/>
      <c r="BW73" s="1064"/>
      <c r="BX73" s="1722"/>
      <c r="BY73" s="1725"/>
      <c r="BZ73" s="1004"/>
    </row>
    <row r="74" spans="1:78" ht="17" thickBot="1" x14ac:dyDescent="0.25">
      <c r="A74" s="1702"/>
      <c r="B74" s="1703"/>
      <c r="C74" s="1704"/>
      <c r="D74" s="1706"/>
      <c r="E74" s="1026"/>
      <c r="F74" s="1620"/>
      <c r="G74" s="1065"/>
      <c r="H74" s="1032"/>
      <c r="I74" s="1642"/>
      <c r="J74" s="1632"/>
      <c r="K74" s="1038"/>
      <c r="L74" s="1002"/>
      <c r="M74" s="1071"/>
      <c r="N74" s="1002"/>
      <c r="O74" s="1002"/>
      <c r="P74" s="1065"/>
      <c r="Q74" s="1715"/>
      <c r="R74" s="1642"/>
      <c r="S74" s="1711"/>
      <c r="T74" s="1642"/>
      <c r="U74" s="1711"/>
      <c r="V74" s="1642"/>
      <c r="W74" s="1711"/>
      <c r="X74" s="1666"/>
      <c r="Y74" s="1711"/>
      <c r="Z74" s="1711"/>
      <c r="AA74" s="1043"/>
      <c r="AB74" s="773">
        <v>6</v>
      </c>
      <c r="AC74" s="757"/>
      <c r="AD74" s="757"/>
      <c r="AE74" s="757"/>
      <c r="AF74" s="819" t="str">
        <f t="shared" si="0"/>
        <v/>
      </c>
      <c r="AG74" s="888"/>
      <c r="AH74" s="887" t="str">
        <f t="shared" si="1"/>
        <v/>
      </c>
      <c r="AI74" s="888"/>
      <c r="AJ74" s="887" t="str">
        <f t="shared" si="2"/>
        <v/>
      </c>
      <c r="AK74" s="889" t="str">
        <f t="shared" si="3"/>
        <v/>
      </c>
      <c r="AL74" s="815" t="str">
        <f>IFERROR(IF(AND(AF73="Probabilidad",AF74="Probabilidad"),(AL73-(+AL73*AK74)),IF(AND(AF73="Impacto",AF74="Probabilidad"),(AL72-(+AL72*AK74)),IF(AF74="Impacto",AL73,""))),"")</f>
        <v/>
      </c>
      <c r="AM74" s="815" t="str">
        <f>IFERROR(IF(AND(AF73="Impacto",AF74="Impacto"),(AM73-(+AM73*AK74)),IF(AND(AF73="Probabilidad",AF74="Impacto"),(AM72-(+AM72*AK74)),IF(AF74="Probabilidad",AM73,""))),"")</f>
        <v/>
      </c>
      <c r="AN74" s="126"/>
      <c r="AO74" s="51"/>
      <c r="AP74" s="51"/>
      <c r="AQ74" s="51"/>
      <c r="AR74" s="1032"/>
      <c r="AS74" s="1632"/>
      <c r="AT74" s="1632"/>
      <c r="AU74" s="1634"/>
      <c r="AV74" s="1632"/>
      <c r="AW74" s="1632"/>
      <c r="AX74" s="1634"/>
      <c r="AY74" s="1634"/>
      <c r="AZ74" s="1634"/>
      <c r="BA74" s="1642"/>
      <c r="BB74" s="873"/>
      <c r="BC74" s="873"/>
      <c r="BD74" s="767" t="str">
        <f t="shared" si="8"/>
        <v/>
      </c>
      <c r="BE74" s="826"/>
      <c r="BF74" s="826"/>
      <c r="BG74" s="826"/>
      <c r="BH74" s="826"/>
      <c r="BI74" s="770"/>
      <c r="BJ74" s="770"/>
      <c r="BK74" s="770"/>
      <c r="BL74" s="770"/>
      <c r="BM74" s="749"/>
      <c r="BN74" s="749"/>
      <c r="BO74" s="749"/>
      <c r="BP74" s="749"/>
      <c r="BQ74" s="766" t="str">
        <f t="shared" si="9"/>
        <v/>
      </c>
      <c r="BR74" s="890" t="str">
        <f t="shared" si="10"/>
        <v/>
      </c>
      <c r="BS74" s="891"/>
      <c r="BT74" s="891"/>
      <c r="BU74" s="999"/>
      <c r="BV74" s="1065"/>
      <c r="BW74" s="1065"/>
      <c r="BX74" s="1723"/>
      <c r="BY74" s="1726"/>
      <c r="BZ74" s="1005"/>
    </row>
    <row r="75" spans="1:78" ht="118" x14ac:dyDescent="0.2">
      <c r="A75" s="1702"/>
      <c r="B75" s="1703"/>
      <c r="C75" s="1704"/>
      <c r="D75" s="1021" t="s">
        <v>1387</v>
      </c>
      <c r="E75" s="1024" t="s">
        <v>284</v>
      </c>
      <c r="F75" s="1027">
        <v>2</v>
      </c>
      <c r="G75" s="1000" t="s">
        <v>1476</v>
      </c>
      <c r="H75" s="1030" t="s">
        <v>1242</v>
      </c>
      <c r="I75" s="994" t="s">
        <v>1215</v>
      </c>
      <c r="J75" s="1697" t="str">
        <f>IF(D75="","",IF(D75="RG",[1]Árbol!A86,IF(D75="RIC",[1]Árbol!A86,IF(D75="RLAFT",[1]Árbol!A86,IF(D75="RF",[1]Árbol!A86,IF(I75="","",(CONCATENATE(I75," ",$M$3," ",G75," ",$M$4," ",O75," ",$M$5," ",N75))))))))</f>
        <v>Pérdida de Disponibilidad de 1. Historias Laborales
2. Planes de Talento Humano
3. Expedientes de Provisión de personal  1. Acceso no autorizado de los datos personales
2. Robo de medios y documentos
3. Daño físico por agua o fuego
4. Daño por un evento sísmico  1. Entrenamiento insuficiente en seguridad
2.  Falta de conciencia acerca de la seguridad
3. Deficiencia en la asignación de permisos</v>
      </c>
      <c r="K75" s="1036" t="s">
        <v>313</v>
      </c>
      <c r="L75" s="1000" t="s">
        <v>562</v>
      </c>
      <c r="M75" s="1069" t="s">
        <v>1389</v>
      </c>
      <c r="N75" s="1000" t="s">
        <v>1491</v>
      </c>
      <c r="O75" s="1000" t="s">
        <v>1492</v>
      </c>
      <c r="P75" s="1000" t="s">
        <v>1392</v>
      </c>
      <c r="Q75" s="1204" t="s">
        <v>1392</v>
      </c>
      <c r="R75" s="994" t="s">
        <v>217</v>
      </c>
      <c r="S75" s="1709">
        <f>IF(R75="Muy Alta",100%,IF(R75="Alta",80%,IF(R75="Media",60%,IF(R75="Baja",40%,IF(R75="Muy Baja",20%,"")))))</f>
        <v>0.6</v>
      </c>
      <c r="T75" s="994" t="s">
        <v>251</v>
      </c>
      <c r="U75" s="1709">
        <f>IF(T75="Catastrófico",100%,IF(T75="Mayor",80%,IF(T75="Moderado",60%,IF(T75="Menor",40%,IF(T75="Leve",20%,"")))))</f>
        <v>0.4</v>
      </c>
      <c r="V75" s="994" t="s">
        <v>317</v>
      </c>
      <c r="W75" s="1709">
        <f>IF(V75="Catastrófico",100%,IF(V75="Mayor",80%,IF(V75="Moderado",60%,IF(V75="Menor",40%,IF(V75="Leve",20%,"")))))</f>
        <v>0.2</v>
      </c>
      <c r="X75" s="1059" t="str">
        <f>IF(Y75=100%,"Catastrófico",IF(Y75=80%,"Mayor",IF(Y75=60%,"Moderado",IF(Y75=40%,"Menor",IF(Y75=20%,"Leve","")))))</f>
        <v>Menor</v>
      </c>
      <c r="Y75" s="1709">
        <f>IF(AND(U75="",W75=""),"",MAX(U75,W75))</f>
        <v>0.4</v>
      </c>
      <c r="Z75" s="1709" t="str">
        <f>CONCATENATE(R75,X75)</f>
        <v>MediaMenor</v>
      </c>
      <c r="AA75" s="1047" t="str">
        <f>IF(Z75="Muy AltaLeve","Alto",IF(Z75="Muy AltaMenor","Alto",IF(Z75="Muy AltaModerado","Alto",IF(Z75="Muy AltaMayor","Alto",IF(Z75="Muy AltaCatastrófico","Extremo",IF(Z75="AltaLeve","Moderado",IF(Z75="AltaMenor","Moderado",IF(Z75="AltaModerado","Alto",IF(Z75="AltaMayor","Alto",IF(Z75="AltaCatastrófico","Extremo",IF(Z75="MediaLeve","Moderado",IF(Z75="MediaMenor","Moderado",IF(Z75="MediaModerado","Moderado",IF(Z75="MediaMayor","Alto",IF(Z75="MediaCatastrófico","Extremo",IF(Z75="BajaLeve","Bajo",IF(Z75="BajaMenor","Moderado",IF(Z75="BajaModerado","Moderado",IF(Z75="BajaMayor","Alto",IF(Z75="BajaCatastrófico","Extremo",IF(Z75="Muy BajaLeve","Bajo",IF(Z75="Muy BajaMenor","Bajo",IF(Z75="Muy BajaModerado","Moderado",IF(Z75="Muy BajaMayor","Alto",IF(Z75="Muy BajaCatastrófico","Extremo","")))))))))))))))))))))))))</f>
        <v>Moderado</v>
      </c>
      <c r="AB75" s="97">
        <v>1</v>
      </c>
      <c r="AC75" s="12" t="s">
        <v>1409</v>
      </c>
      <c r="AD75" s="12" t="s">
        <v>1493</v>
      </c>
      <c r="AE75" s="12" t="s">
        <v>1480</v>
      </c>
      <c r="AF75" s="99" t="str">
        <f t="shared" si="0"/>
        <v>Probabilidad</v>
      </c>
      <c r="AG75" s="10" t="s">
        <v>281</v>
      </c>
      <c r="AH75" s="787">
        <f t="shared" si="1"/>
        <v>0.15</v>
      </c>
      <c r="AI75" s="10" t="s">
        <v>222</v>
      </c>
      <c r="AJ75" s="787">
        <f t="shared" si="2"/>
        <v>0.15</v>
      </c>
      <c r="AK75" s="101">
        <f t="shared" si="3"/>
        <v>0.3</v>
      </c>
      <c r="AL75" s="100">
        <f>IFERROR(IF(AF75="Probabilidad",(S75-(+S75*AK75)),IF(AF75="Impacto",S75,"")),"")</f>
        <v>0.42</v>
      </c>
      <c r="AM75" s="100">
        <f>IFERROR(IF(AF75="Impacto",(Y75-(+Y75*AK75)),IF(AF75="Probabilidad",Y75,"")),"")</f>
        <v>0.4</v>
      </c>
      <c r="AN75" s="50" t="s">
        <v>859</v>
      </c>
      <c r="AO75" s="50" t="s">
        <v>245</v>
      </c>
      <c r="AP75" s="50" t="s">
        <v>241</v>
      </c>
      <c r="AQ75" s="50" t="s">
        <v>226</v>
      </c>
      <c r="AR75" s="1624" t="s">
        <v>1481</v>
      </c>
      <c r="AS75" s="1050">
        <f>S75</f>
        <v>0.6</v>
      </c>
      <c r="AT75" s="1050">
        <f>IF(AL75="","",MIN(AL75:AL80))</f>
        <v>0.1764</v>
      </c>
      <c r="AU75" s="1047" t="str">
        <f>IFERROR(IF(AT75="","",IF(AT75&lt;=0.2,"Muy Baja",IF(AT75&lt;=0.4,"Baja",IF(AT75&lt;=0.6,"Media",IF(AT75&lt;=0.8,"Alta","Muy Alta"))))),"")</f>
        <v>Muy Baja</v>
      </c>
      <c r="AV75" s="1050">
        <f>Y75</f>
        <v>0.4</v>
      </c>
      <c r="AW75" s="1050">
        <f>IF(AM75="","",MIN(AM75:AM80))</f>
        <v>0.4</v>
      </c>
      <c r="AX75" s="1047" t="str">
        <f>IFERROR(IF(AW75="","",IF(AW75&lt;=0.2,"Leve",IF(AW75&lt;=0.4,"Menor",IF(AW75&lt;=0.6,"Moderado",IF(AW75&lt;=0.8,"Mayor","Catastrófico"))))),"")</f>
        <v>Menor</v>
      </c>
      <c r="AY75" s="1047" t="str">
        <f>AA75</f>
        <v>Moderado</v>
      </c>
      <c r="AZ75" s="1047" t="str">
        <f>IFERROR(IF(OR(AND(AU75="Muy Baja",AX75="Leve"),AND(AU75="Muy Baja",AX75="Menor"),AND(AU75="Baja",AX75="Leve")),"Bajo",IF(OR(AND(AU75="Muy baja",AX75="Moderado"),AND(AU75="Baja",AX75="Menor"),AND(AU75="Baja",AX75="Moderado"),AND(AU75="Media",AX75="Leve"),AND(AU75="Media",AX75="Menor"),AND(AU75="Media",AX75="Moderado"),AND(AU75="Alta",AX75="Leve"),AND(AU75="Alta",AX75="Menor")),"Moderado",IF(OR(AND(AU75="Muy Baja",AX75="Mayor"),AND(AU75="Baja",AX75="Mayor"),AND(AU75="Media",AX75="Mayor"),AND(AU75="Alta",AX75="Moderado"),AND(AU75="Alta",AX75="Mayor"),AND(AU75="Muy Alta",AX75="Leve"),AND(AU75="Muy Alta",AX75="Menor"),AND(AU75="Muy Alta",AX75="Moderado"),AND(AU75="Muy Alta",AX75="Mayor")),"Alto",IF(OR(AND(AU75="Muy Baja",AX75="Catastrófico"),AND(AU75="Baja",AX75="Catastrófico"),AND(AU75="Media",AX75="Catastrófico"),AND(AU75="Alta",AX75="Catastrófico"),AND(AU75="Muy Alta",AX75="Catastrófico")),"Extremo","")))),"")</f>
        <v>Bajo</v>
      </c>
      <c r="BA75" s="994" t="s">
        <v>255</v>
      </c>
      <c r="BB75" s="46"/>
      <c r="BC75" s="46"/>
      <c r="BD75" s="103" t="str">
        <f t="shared" si="8"/>
        <v/>
      </c>
      <c r="BE75" s="9"/>
      <c r="BF75" s="9"/>
      <c r="BG75" s="9"/>
      <c r="BH75" s="9"/>
      <c r="BI75" s="46"/>
      <c r="BJ75" s="46"/>
      <c r="BK75" s="46"/>
      <c r="BL75" s="46"/>
      <c r="BM75" s="48"/>
      <c r="BN75" s="48"/>
      <c r="BO75" s="48"/>
      <c r="BP75" s="48"/>
      <c r="BQ75" s="104" t="str">
        <f t="shared" si="9"/>
        <v/>
      </c>
      <c r="BR75" s="797" t="str">
        <f t="shared" si="10"/>
        <v/>
      </c>
      <c r="BS75" s="883"/>
      <c r="BT75" s="883"/>
      <c r="BU75" s="997" t="s">
        <v>1392</v>
      </c>
      <c r="BV75" s="1063" t="s">
        <v>3171</v>
      </c>
      <c r="BW75" s="1063" t="s">
        <v>1392</v>
      </c>
      <c r="BX75" s="1721" t="s">
        <v>1392</v>
      </c>
      <c r="BY75" s="1738" t="s">
        <v>3173</v>
      </c>
      <c r="BZ75" s="1003"/>
    </row>
    <row r="76" spans="1:78" ht="145" x14ac:dyDescent="0.2">
      <c r="A76" s="1702"/>
      <c r="B76" s="1703"/>
      <c r="C76" s="1704"/>
      <c r="D76" s="1705"/>
      <c r="E76" s="1025"/>
      <c r="F76" s="1619"/>
      <c r="G76" s="1001"/>
      <c r="H76" s="1031"/>
      <c r="I76" s="1641"/>
      <c r="J76" s="1631"/>
      <c r="K76" s="1037"/>
      <c r="L76" s="1001"/>
      <c r="M76" s="1070"/>
      <c r="N76" s="1001"/>
      <c r="O76" s="1001"/>
      <c r="P76" s="1001"/>
      <c r="Q76" s="1712"/>
      <c r="R76" s="1641"/>
      <c r="S76" s="1710"/>
      <c r="T76" s="1641"/>
      <c r="U76" s="1710"/>
      <c r="V76" s="1641"/>
      <c r="W76" s="1710"/>
      <c r="X76" s="1665"/>
      <c r="Y76" s="1710"/>
      <c r="Z76" s="1710"/>
      <c r="AA76" s="1633"/>
      <c r="AB76" s="812">
        <v>2</v>
      </c>
      <c r="AC76" s="774" t="s">
        <v>1494</v>
      </c>
      <c r="AD76" s="774">
        <v>3</v>
      </c>
      <c r="AE76" s="774" t="s">
        <v>1403</v>
      </c>
      <c r="AF76" s="816" t="str">
        <f>IF(OR(AG76="Preventivo",AG76="Detectivo"),"Probabilidad",IF(AG76="Correctivo","Impacto",""))</f>
        <v>Probabilidad</v>
      </c>
      <c r="AG76" s="751" t="s">
        <v>221</v>
      </c>
      <c r="AH76" s="790">
        <f t="shared" si="1"/>
        <v>0.25</v>
      </c>
      <c r="AI76" s="751" t="s">
        <v>222</v>
      </c>
      <c r="AJ76" s="790">
        <f t="shared" si="2"/>
        <v>0.15</v>
      </c>
      <c r="AK76" s="814">
        <f t="shared" si="3"/>
        <v>0.4</v>
      </c>
      <c r="AL76" s="817">
        <f>IFERROR(IF(AND(AF75="Probabilidad",AF76="Probabilidad"),(AL75-(+AL75*AK76)),IF(AF76="Probabilidad",(S75-(+S75*AK76)),IF(AF76="Impacto",AL75,""))),"")</f>
        <v>0.252</v>
      </c>
      <c r="AM76" s="817">
        <f>IFERROR(IF(AND(AF75="Impacto",AF76="Impacto"),(AM75-(+AM75*AK76)),IF(AF76="Impacto",(Y75-(+Y75*AK76)),IF(AF76="Probabilidad",AM75,""))),"")</f>
        <v>0.4</v>
      </c>
      <c r="AN76" s="751" t="s">
        <v>223</v>
      </c>
      <c r="AO76" s="751" t="s">
        <v>443</v>
      </c>
      <c r="AP76" s="751" t="s">
        <v>241</v>
      </c>
      <c r="AQ76" s="751" t="s">
        <v>226</v>
      </c>
      <c r="AR76" s="1031"/>
      <c r="AS76" s="1631"/>
      <c r="AT76" s="1631"/>
      <c r="AU76" s="1633"/>
      <c r="AV76" s="1631"/>
      <c r="AW76" s="1631"/>
      <c r="AX76" s="1633"/>
      <c r="AY76" s="1633"/>
      <c r="AZ76" s="1633"/>
      <c r="BA76" s="1641"/>
      <c r="BB76" s="789"/>
      <c r="BC76" s="789"/>
      <c r="BD76" s="822" t="str">
        <f t="shared" si="8"/>
        <v/>
      </c>
      <c r="BE76" s="774"/>
      <c r="BF76" s="774"/>
      <c r="BG76" s="774"/>
      <c r="BH76" s="774"/>
      <c r="BI76" s="789"/>
      <c r="BJ76" s="789"/>
      <c r="BK76" s="789"/>
      <c r="BL76" s="789"/>
      <c r="BM76" s="791"/>
      <c r="BN76" s="791"/>
      <c r="BO76" s="791"/>
      <c r="BP76" s="791"/>
      <c r="BQ76" s="792" t="str">
        <f t="shared" si="9"/>
        <v/>
      </c>
      <c r="BR76" s="796" t="str">
        <f t="shared" si="10"/>
        <v/>
      </c>
      <c r="BS76" s="884"/>
      <c r="BT76" s="884"/>
      <c r="BU76" s="998"/>
      <c r="BV76" s="1064"/>
      <c r="BW76" s="1064"/>
      <c r="BX76" s="1722"/>
      <c r="BY76" s="1739"/>
      <c r="BZ76" s="1004"/>
    </row>
    <row r="77" spans="1:78" ht="145" x14ac:dyDescent="0.2">
      <c r="A77" s="1702"/>
      <c r="B77" s="1703"/>
      <c r="C77" s="1704"/>
      <c r="D77" s="1705"/>
      <c r="E77" s="1025"/>
      <c r="F77" s="1619"/>
      <c r="G77" s="1001"/>
      <c r="H77" s="1031"/>
      <c r="I77" s="1641"/>
      <c r="J77" s="1631"/>
      <c r="K77" s="1037"/>
      <c r="L77" s="1001"/>
      <c r="M77" s="1070"/>
      <c r="N77" s="1001"/>
      <c r="O77" s="1001"/>
      <c r="P77" s="1001"/>
      <c r="Q77" s="1712"/>
      <c r="R77" s="1641"/>
      <c r="S77" s="1710"/>
      <c r="T77" s="1641"/>
      <c r="U77" s="1710"/>
      <c r="V77" s="1641"/>
      <c r="W77" s="1710"/>
      <c r="X77" s="1665"/>
      <c r="Y77" s="1710"/>
      <c r="Z77" s="1710"/>
      <c r="AA77" s="1633"/>
      <c r="AB77" s="812">
        <v>3</v>
      </c>
      <c r="AC77" s="761" t="s">
        <v>1495</v>
      </c>
      <c r="AD77" s="761">
        <v>2</v>
      </c>
      <c r="AE77" s="774" t="s">
        <v>1488</v>
      </c>
      <c r="AF77" s="813" t="str">
        <f>IF(OR(AG77="Preventivo",AG77="Detectivo"),"Probabilidad",IF(AG77="Correctivo","Impacto",""))</f>
        <v>Probabilidad</v>
      </c>
      <c r="AG77" s="780" t="s">
        <v>281</v>
      </c>
      <c r="AH77" s="790">
        <f t="shared" si="1"/>
        <v>0.15</v>
      </c>
      <c r="AI77" s="780" t="s">
        <v>222</v>
      </c>
      <c r="AJ77" s="790">
        <f t="shared" si="2"/>
        <v>0.15</v>
      </c>
      <c r="AK77" s="814">
        <f t="shared" si="3"/>
        <v>0.3</v>
      </c>
      <c r="AL77" s="815">
        <f>IFERROR(IF(AND(AF76="Probabilidad",AF77="Probabilidad"),(AL76-(+AL76*AK77)),IF(AND(AF76="Impacto",AF77="Probabilidad"),(AL75-(+AL75*AK77)),IF(AF77="Impacto",AL76,""))),"")</f>
        <v>0.1764</v>
      </c>
      <c r="AM77" s="815">
        <f>IFERROR(IF(AND(AF76="Impacto",AF77="Impacto"),(AM76-(+AM76*AK77)),IF(AND(AF76="Probabilidad",AF77="Impacto"),(AM75-(+AM75*AK77)),IF(AF77="Probabilidad",AM76,""))),"")</f>
        <v>0.4</v>
      </c>
      <c r="AN77" s="751" t="s">
        <v>223</v>
      </c>
      <c r="AO77" s="751" t="s">
        <v>377</v>
      </c>
      <c r="AP77" s="751" t="s">
        <v>241</v>
      </c>
      <c r="AQ77" s="751" t="s">
        <v>226</v>
      </c>
      <c r="AR77" s="1031"/>
      <c r="AS77" s="1631"/>
      <c r="AT77" s="1631"/>
      <c r="AU77" s="1633"/>
      <c r="AV77" s="1631"/>
      <c r="AW77" s="1631"/>
      <c r="AX77" s="1633"/>
      <c r="AY77" s="1633"/>
      <c r="AZ77" s="1633"/>
      <c r="BA77" s="1641"/>
      <c r="BB77" s="789"/>
      <c r="BC77" s="789"/>
      <c r="BD77" s="822" t="str">
        <f t="shared" si="8"/>
        <v/>
      </c>
      <c r="BE77" s="774"/>
      <c r="BF77" s="774"/>
      <c r="BG77" s="774"/>
      <c r="BH77" s="774"/>
      <c r="BI77" s="789"/>
      <c r="BJ77" s="789"/>
      <c r="BK77" s="789"/>
      <c r="BL77" s="789"/>
      <c r="BM77" s="791"/>
      <c r="BN77" s="791"/>
      <c r="BO77" s="791"/>
      <c r="BP77" s="791"/>
      <c r="BQ77" s="792" t="str">
        <f t="shared" si="9"/>
        <v/>
      </c>
      <c r="BR77" s="796" t="str">
        <f t="shared" si="10"/>
        <v/>
      </c>
      <c r="BS77" s="884"/>
      <c r="BT77" s="884"/>
      <c r="BU77" s="998"/>
      <c r="BV77" s="1064"/>
      <c r="BW77" s="1064"/>
      <c r="BX77" s="1722"/>
      <c r="BY77" s="1739"/>
      <c r="BZ77" s="1004"/>
    </row>
    <row r="78" spans="1:78" ht="16" x14ac:dyDescent="0.2">
      <c r="A78" s="1702"/>
      <c r="B78" s="1703"/>
      <c r="C78" s="1704"/>
      <c r="D78" s="1705"/>
      <c r="E78" s="1025"/>
      <c r="F78" s="1619"/>
      <c r="G78" s="1001"/>
      <c r="H78" s="1031"/>
      <c r="I78" s="1641"/>
      <c r="J78" s="1631"/>
      <c r="K78" s="1037"/>
      <c r="L78" s="1001"/>
      <c r="M78" s="1070"/>
      <c r="N78" s="1001"/>
      <c r="O78" s="1001"/>
      <c r="P78" s="1001"/>
      <c r="Q78" s="1712"/>
      <c r="R78" s="1641"/>
      <c r="S78" s="1710"/>
      <c r="T78" s="1641"/>
      <c r="U78" s="1710"/>
      <c r="V78" s="1641"/>
      <c r="W78" s="1710"/>
      <c r="X78" s="1665"/>
      <c r="Y78" s="1710"/>
      <c r="Z78" s="1710"/>
      <c r="AA78" s="1633"/>
      <c r="AB78" s="812">
        <v>4</v>
      </c>
      <c r="AC78" s="774"/>
      <c r="AD78" s="774"/>
      <c r="AE78" s="774"/>
      <c r="AF78" s="813" t="str">
        <f t="shared" si="0"/>
        <v/>
      </c>
      <c r="AG78" s="780"/>
      <c r="AH78" s="790" t="str">
        <f t="shared" si="1"/>
        <v/>
      </c>
      <c r="AI78" s="780"/>
      <c r="AJ78" s="790" t="str">
        <f t="shared" si="2"/>
        <v/>
      </c>
      <c r="AK78" s="814" t="str">
        <f t="shared" si="3"/>
        <v/>
      </c>
      <c r="AL78" s="815" t="str">
        <f>IFERROR(IF(AND(AF77="Probabilidad",AF78="Probabilidad"),(AL77-(+AL77*AK78)),IF(AND(AF77="Impacto",AF78="Probabilidad"),(AL76-(+AL76*AK78)),IF(AF78="Impacto",AL77,""))),"")</f>
        <v/>
      </c>
      <c r="AM78" s="815" t="str">
        <f>IFERROR(IF(AND(AF77="Impacto",AF78="Impacto"),(AM77-(+AM77*AK78)),IF(AND(AF77="Probabilidad",AF78="Impacto"),(AM76-(+AM76*AK78)),IF(AF78="Probabilidad",AM77,""))),"")</f>
        <v/>
      </c>
      <c r="AN78" s="751"/>
      <c r="AO78" s="751"/>
      <c r="AP78" s="751"/>
      <c r="AQ78" s="751"/>
      <c r="AR78" s="1031"/>
      <c r="AS78" s="1631"/>
      <c r="AT78" s="1631"/>
      <c r="AU78" s="1633"/>
      <c r="AV78" s="1631"/>
      <c r="AW78" s="1631"/>
      <c r="AX78" s="1633"/>
      <c r="AY78" s="1633"/>
      <c r="AZ78" s="1633"/>
      <c r="BA78" s="1641"/>
      <c r="BB78" s="789"/>
      <c r="BC78" s="789"/>
      <c r="BD78" s="822" t="str">
        <f t="shared" si="8"/>
        <v/>
      </c>
      <c r="BE78" s="774"/>
      <c r="BF78" s="774"/>
      <c r="BG78" s="774"/>
      <c r="BH78" s="774"/>
      <c r="BI78" s="789"/>
      <c r="BJ78" s="789"/>
      <c r="BK78" s="789"/>
      <c r="BL78" s="789"/>
      <c r="BM78" s="791"/>
      <c r="BN78" s="791"/>
      <c r="BO78" s="791"/>
      <c r="BP78" s="791"/>
      <c r="BQ78" s="792" t="str">
        <f t="shared" si="9"/>
        <v/>
      </c>
      <c r="BR78" s="796" t="str">
        <f t="shared" si="10"/>
        <v/>
      </c>
      <c r="BS78" s="884"/>
      <c r="BT78" s="884"/>
      <c r="BU78" s="998"/>
      <c r="BV78" s="1064"/>
      <c r="BW78" s="1064"/>
      <c r="BX78" s="1722"/>
      <c r="BY78" s="1739"/>
      <c r="BZ78" s="1004"/>
    </row>
    <row r="79" spans="1:78" ht="16" x14ac:dyDescent="0.2">
      <c r="A79" s="1702"/>
      <c r="B79" s="1703"/>
      <c r="C79" s="1704"/>
      <c r="D79" s="1705"/>
      <c r="E79" s="1025"/>
      <c r="F79" s="1619"/>
      <c r="G79" s="1001"/>
      <c r="H79" s="1031"/>
      <c r="I79" s="1641"/>
      <c r="J79" s="1631"/>
      <c r="K79" s="1037"/>
      <c r="L79" s="1001"/>
      <c r="M79" s="1070"/>
      <c r="N79" s="1001"/>
      <c r="O79" s="1001"/>
      <c r="P79" s="1001"/>
      <c r="Q79" s="1712"/>
      <c r="R79" s="1641"/>
      <c r="S79" s="1710"/>
      <c r="T79" s="1641"/>
      <c r="U79" s="1710"/>
      <c r="V79" s="1641"/>
      <c r="W79" s="1710"/>
      <c r="X79" s="1665"/>
      <c r="Y79" s="1710"/>
      <c r="Z79" s="1710"/>
      <c r="AA79" s="1633"/>
      <c r="AB79" s="812">
        <v>5</v>
      </c>
      <c r="AC79" s="895"/>
      <c r="AD79" s="895"/>
      <c r="AE79" s="774"/>
      <c r="AF79" s="813" t="str">
        <f t="shared" si="0"/>
        <v/>
      </c>
      <c r="AG79" s="780"/>
      <c r="AH79" s="790" t="str">
        <f t="shared" si="1"/>
        <v/>
      </c>
      <c r="AI79" s="780"/>
      <c r="AJ79" s="790" t="str">
        <f t="shared" si="2"/>
        <v/>
      </c>
      <c r="AK79" s="814" t="str">
        <f t="shared" si="3"/>
        <v/>
      </c>
      <c r="AL79" s="815" t="str">
        <f>IFERROR(IF(AND(AF78="Probabilidad",AF79="Probabilidad"),(AL78-(+AL78*AK79)),IF(AND(AF78="Impacto",AF79="Probabilidad"),(AL77-(+AL77*AK79)),IF(AF79="Impacto",AL78,""))),"")</f>
        <v/>
      </c>
      <c r="AM79" s="815" t="str">
        <f>IFERROR(IF(AND(AF78="Impacto",AF79="Impacto"),(AM78-(+AM78*AK79)),IF(AND(AF78="Probabilidad",AF79="Impacto"),(AM77-(+AM77*AK79)),IF(AF79="Probabilidad",AM78,""))),"")</f>
        <v/>
      </c>
      <c r="AN79" s="751"/>
      <c r="AO79" s="751"/>
      <c r="AP79" s="751"/>
      <c r="AQ79" s="751"/>
      <c r="AR79" s="1031"/>
      <c r="AS79" s="1631"/>
      <c r="AT79" s="1631"/>
      <c r="AU79" s="1633"/>
      <c r="AV79" s="1631"/>
      <c r="AW79" s="1631"/>
      <c r="AX79" s="1633"/>
      <c r="AY79" s="1633"/>
      <c r="AZ79" s="1633"/>
      <c r="BA79" s="1641"/>
      <c r="BB79" s="789"/>
      <c r="BC79" s="789"/>
      <c r="BD79" s="822" t="str">
        <f t="shared" si="8"/>
        <v/>
      </c>
      <c r="BE79" s="774"/>
      <c r="BF79" s="774"/>
      <c r="BG79" s="774"/>
      <c r="BH79" s="774"/>
      <c r="BI79" s="789"/>
      <c r="BJ79" s="789"/>
      <c r="BK79" s="789"/>
      <c r="BL79" s="789"/>
      <c r="BM79" s="791"/>
      <c r="BN79" s="791"/>
      <c r="BO79" s="791"/>
      <c r="BP79" s="791"/>
      <c r="BQ79" s="792" t="str">
        <f t="shared" si="9"/>
        <v/>
      </c>
      <c r="BR79" s="796" t="str">
        <f t="shared" si="10"/>
        <v/>
      </c>
      <c r="BS79" s="884"/>
      <c r="BT79" s="884"/>
      <c r="BU79" s="998"/>
      <c r="BV79" s="1064"/>
      <c r="BW79" s="1064"/>
      <c r="BX79" s="1722"/>
      <c r="BY79" s="1739"/>
      <c r="BZ79" s="1004"/>
    </row>
    <row r="80" spans="1:78" ht="17" thickBot="1" x14ac:dyDescent="0.25">
      <c r="A80" s="1702"/>
      <c r="B80" s="1703"/>
      <c r="C80" s="1704"/>
      <c r="D80" s="1706"/>
      <c r="E80" s="1026"/>
      <c r="F80" s="1620"/>
      <c r="G80" s="1002"/>
      <c r="H80" s="1032"/>
      <c r="I80" s="1642"/>
      <c r="J80" s="1632"/>
      <c r="K80" s="1038"/>
      <c r="L80" s="1002"/>
      <c r="M80" s="1071"/>
      <c r="N80" s="1002"/>
      <c r="O80" s="1002"/>
      <c r="P80" s="1002"/>
      <c r="Q80" s="1713"/>
      <c r="R80" s="1642"/>
      <c r="S80" s="1711"/>
      <c r="T80" s="1642"/>
      <c r="U80" s="1711"/>
      <c r="V80" s="1642"/>
      <c r="W80" s="1711"/>
      <c r="X80" s="1666"/>
      <c r="Y80" s="1711"/>
      <c r="Z80" s="1711"/>
      <c r="AA80" s="1634"/>
      <c r="AB80" s="773">
        <v>6</v>
      </c>
      <c r="AC80" s="757"/>
      <c r="AD80" s="757"/>
      <c r="AE80" s="757"/>
      <c r="AF80" s="896" t="str">
        <f t="shared" si="0"/>
        <v/>
      </c>
      <c r="AG80" s="888"/>
      <c r="AH80" s="887" t="str">
        <f t="shared" si="1"/>
        <v/>
      </c>
      <c r="AI80" s="888"/>
      <c r="AJ80" s="887" t="str">
        <f t="shared" si="2"/>
        <v/>
      </c>
      <c r="AK80" s="889" t="str">
        <f t="shared" si="3"/>
        <v/>
      </c>
      <c r="AL80" s="815" t="str">
        <f>IFERROR(IF(AND(AF79="Probabilidad",AF80="Probabilidad"),(AL79-(+AL79*AK80)),IF(AND(AF79="Impacto",AF80="Probabilidad"),(AL78-(+AL78*AK80)),IF(AF80="Impacto",AL79,""))),"")</f>
        <v/>
      </c>
      <c r="AM80" s="815" t="str">
        <f>IFERROR(IF(AND(AF79="Impacto",AF80="Impacto"),(AM79-(+AM79*AK80)),IF(AND(AF79="Probabilidad",AF80="Impacto"),(AM78-(+AM78*AK80)),IF(AF80="Probabilidad",AM79,""))),"")</f>
        <v/>
      </c>
      <c r="AN80" s="51"/>
      <c r="AO80" s="51"/>
      <c r="AP80" s="51"/>
      <c r="AQ80" s="51"/>
      <c r="AR80" s="1032"/>
      <c r="AS80" s="1632"/>
      <c r="AT80" s="1632"/>
      <c r="AU80" s="1634"/>
      <c r="AV80" s="1632"/>
      <c r="AW80" s="1632"/>
      <c r="AX80" s="1634"/>
      <c r="AY80" s="1634"/>
      <c r="AZ80" s="1634"/>
      <c r="BA80" s="1642"/>
      <c r="BB80" s="770"/>
      <c r="BC80" s="770"/>
      <c r="BD80" s="762" t="str">
        <f t="shared" si="8"/>
        <v/>
      </c>
      <c r="BE80" s="757"/>
      <c r="BF80" s="757"/>
      <c r="BG80" s="757"/>
      <c r="BH80" s="757"/>
      <c r="BI80" s="770"/>
      <c r="BJ80" s="770"/>
      <c r="BK80" s="770"/>
      <c r="BL80" s="770"/>
      <c r="BM80" s="749"/>
      <c r="BN80" s="749"/>
      <c r="BO80" s="749"/>
      <c r="BP80" s="749"/>
      <c r="BQ80" s="766" t="str">
        <f t="shared" si="9"/>
        <v/>
      </c>
      <c r="BR80" s="890" t="str">
        <f t="shared" si="10"/>
        <v/>
      </c>
      <c r="BS80" s="891"/>
      <c r="BT80" s="891"/>
      <c r="BU80" s="999"/>
      <c r="BV80" s="1065"/>
      <c r="BW80" s="1065"/>
      <c r="BX80" s="1723"/>
      <c r="BY80" s="1740"/>
      <c r="BZ80" s="1005"/>
    </row>
    <row r="81" spans="1:78" ht="167" x14ac:dyDescent="0.2">
      <c r="A81" s="1702"/>
      <c r="B81" s="1703"/>
      <c r="C81" s="1704"/>
      <c r="D81" s="1021" t="s">
        <v>1387</v>
      </c>
      <c r="E81" s="1024" t="s">
        <v>284</v>
      </c>
      <c r="F81" s="1027">
        <v>3</v>
      </c>
      <c r="G81" s="1000" t="s">
        <v>1496</v>
      </c>
      <c r="H81" s="1030" t="s">
        <v>1241</v>
      </c>
      <c r="I81" s="994" t="s">
        <v>1218</v>
      </c>
      <c r="J81" s="1697" t="str">
        <f>IF(D81="","",IF(D81="RG",[1]Árbol!A92,IF(D81="RIC",[1]Árbol!A92,IF(D81="RLAFT",[1]Árbol!A92,IF(D81="RF",[1]Árbol!A92,IF(I81="","",(CONCATENATE(I81," ",$M$3," ",G81," ",$M$4," ",O81," ",$M$5," ",N81))))))))</f>
        <v xml:space="preserve">Pérdida de confidencialidad e integridad de Información análoga en Archivo de Gestión
(historias laborales en formato análogo)  1. Hurto, Pérdida, destrucción, acceso o uso no autorizado de la información 
2. Fallas Humanas
3. Modificación o corrupción de documentos  1. Ausencia de control de acceso
2. Desconocimiento o no aplicación de las políticas de seguridad y privacidad de la
información </v>
      </c>
      <c r="K81" s="1036" t="s">
        <v>313</v>
      </c>
      <c r="L81" s="1000" t="s">
        <v>562</v>
      </c>
      <c r="M81" s="1069" t="s">
        <v>1389</v>
      </c>
      <c r="N81" s="1000" t="s">
        <v>1497</v>
      </c>
      <c r="O81" s="1000" t="s">
        <v>1498</v>
      </c>
      <c r="P81" s="1063" t="s">
        <v>1392</v>
      </c>
      <c r="Q81" s="1077" t="s">
        <v>1392</v>
      </c>
      <c r="R81" s="994" t="s">
        <v>250</v>
      </c>
      <c r="S81" s="1709">
        <f>IF(R81="Muy Alta",100%,IF(R81="Alta",80%,IF(R81="Media",60%,IF(R81="Baja",40%,IF(R81="Muy Baja",20%,"")))))</f>
        <v>0.4</v>
      </c>
      <c r="T81" s="994" t="s">
        <v>251</v>
      </c>
      <c r="U81" s="1709">
        <f>IF(T81="Catastrófico",100%,IF(T81="Mayor",80%,IF(T81="Moderado",60%,IF(T81="Menor",40%,IF(T81="Leve",20%,"")))))</f>
        <v>0.4</v>
      </c>
      <c r="V81" s="994" t="s">
        <v>317</v>
      </c>
      <c r="W81" s="1709">
        <f>IF(V81="Catastrófico",100%,IF(V81="Mayor",80%,IF(V81="Moderado",60%,IF(V81="Menor",40%,IF(V81="Leve",20%,"")))))</f>
        <v>0.2</v>
      </c>
      <c r="X81" s="1059" t="str">
        <f>IF(Y81=100%,"Catastrófico",IF(Y81=80%,"Mayor",IF(Y81=60%,"Moderado",IF(Y81=40%,"Menor",IF(Y81=20%,"Leve","")))))</f>
        <v>Menor</v>
      </c>
      <c r="Y81" s="1709">
        <f>IF(AND(U81="",W81=""),"",MAX(U81,W81))</f>
        <v>0.4</v>
      </c>
      <c r="Z81" s="1709" t="str">
        <f>CONCATENATE(R81,X81)</f>
        <v>BajaMenor</v>
      </c>
      <c r="AA81" s="1047" t="str">
        <f>IF(Z81="Muy AltaLeve","Alto",IF(Z81="Muy AltaMenor","Alto",IF(Z81="Muy AltaModerado","Alto",IF(Z81="Muy AltaMayor","Alto",IF(Z81="Muy AltaCatastrófico","Extremo",IF(Z81="AltaLeve","Moderado",IF(Z81="AltaMenor","Moderado",IF(Z81="AltaModerado","Alto",IF(Z81="AltaMayor","Alto",IF(Z81="AltaCatastrófico","Extremo",IF(Z81="MediaLeve","Moderado",IF(Z81="MediaMenor","Moderado",IF(Z81="MediaModerado","Moderado",IF(Z81="MediaMayor","Alto",IF(Z81="MediaCatastrófico","Extremo",IF(Z81="BajaLeve","Bajo",IF(Z81="BajaMenor","Moderado",IF(Z81="BajaModerado","Moderado",IF(Z81="BajaMayor","Alto",IF(Z81="BajaCatastrófico","Extremo",IF(Z81="Muy BajaLeve","Bajo",IF(Z81="Muy BajaMenor","Bajo",IF(Z81="Muy BajaModerado","Moderado",IF(Z81="Muy BajaMayor","Alto",IF(Z81="Muy BajaCatastrófico","Extremo","")))))))))))))))))))))))))</f>
        <v>Moderado</v>
      </c>
      <c r="AB81" s="97">
        <v>1</v>
      </c>
      <c r="AC81" s="898" t="s">
        <v>1499</v>
      </c>
      <c r="AD81" s="230" t="s">
        <v>257</v>
      </c>
      <c r="AE81" s="12" t="s">
        <v>1500</v>
      </c>
      <c r="AF81" s="99" t="str">
        <f t="shared" si="0"/>
        <v>Probabilidad</v>
      </c>
      <c r="AG81" s="10" t="s">
        <v>221</v>
      </c>
      <c r="AH81" s="787">
        <f t="shared" si="1"/>
        <v>0.25</v>
      </c>
      <c r="AI81" s="10" t="s">
        <v>222</v>
      </c>
      <c r="AJ81" s="787">
        <f t="shared" si="2"/>
        <v>0.15</v>
      </c>
      <c r="AK81" s="101">
        <f t="shared" si="3"/>
        <v>0.4</v>
      </c>
      <c r="AL81" s="100">
        <f>IFERROR(IF(AF81="Probabilidad",(S81-(+S81*AK81)),IF(AF81="Impacto",S81,"")),"")</f>
        <v>0.24</v>
      </c>
      <c r="AM81" s="100">
        <f>IFERROR(IF(AF81="Impacto",(Y81-(+Y81*AK81)),IF(AF81="Probabilidad",Y81,"")),"")</f>
        <v>0.4</v>
      </c>
      <c r="AN81" s="50" t="s">
        <v>859</v>
      </c>
      <c r="AO81" s="50" t="s">
        <v>291</v>
      </c>
      <c r="AP81" s="50" t="s">
        <v>241</v>
      </c>
      <c r="AQ81" s="50" t="s">
        <v>226</v>
      </c>
      <c r="AR81" s="1624" t="s">
        <v>1501</v>
      </c>
      <c r="AS81" s="1050">
        <f>S81</f>
        <v>0.4</v>
      </c>
      <c r="AT81" s="1050">
        <f>IF(AL81="","",MIN(AL81:AL86))</f>
        <v>8.3999999999999991E-2</v>
      </c>
      <c r="AU81" s="1047" t="str">
        <f>IFERROR(IF(AT81="","",IF(AT81&lt;=0.2,"Muy Baja",IF(AT81&lt;=0.4,"Baja",IF(AT81&lt;=0.6,"Media",IF(AT81&lt;=0.8,"Alta","Muy Alta"))))),"")</f>
        <v>Muy Baja</v>
      </c>
      <c r="AV81" s="1050">
        <f>Y81</f>
        <v>0.4</v>
      </c>
      <c r="AW81" s="1050">
        <f>IF(AM81="","",MIN(AM81:AM86))</f>
        <v>0.4</v>
      </c>
      <c r="AX81" s="1047" t="str">
        <f>IFERROR(IF(AW81="","",IF(AW81&lt;=0.2,"Leve",IF(AW81&lt;=0.4,"Menor",IF(AW81&lt;=0.6,"Moderado",IF(AW81&lt;=0.8,"Mayor","Catastrófico"))))),"")</f>
        <v>Menor</v>
      </c>
      <c r="AY81" s="1047" t="str">
        <f>AA81</f>
        <v>Moderado</v>
      </c>
      <c r="AZ81" s="1047" t="str">
        <f>IFERROR(IF(OR(AND(AU81="Muy Baja",AX81="Leve"),AND(AU81="Muy Baja",AX81="Menor"),AND(AU81="Baja",AX81="Leve")),"Bajo",IF(OR(AND(AU81="Muy baja",AX81="Moderado"),AND(AU81="Baja",AX81="Menor"),AND(AU81="Baja",AX81="Moderado"),AND(AU81="Media",AX81="Leve"),AND(AU81="Media",AX81="Menor"),AND(AU81="Media",AX81="Moderado"),AND(AU81="Alta",AX81="Leve"),AND(AU81="Alta",AX81="Menor")),"Moderado",IF(OR(AND(AU81="Muy Baja",AX81="Mayor"),AND(AU81="Baja",AX81="Mayor"),AND(AU81="Media",AX81="Mayor"),AND(AU81="Alta",AX81="Moderado"),AND(AU81="Alta",AX81="Mayor"),AND(AU81="Muy Alta",AX81="Leve"),AND(AU81="Muy Alta",AX81="Menor"),AND(AU81="Muy Alta",AX81="Moderado"),AND(AU81="Muy Alta",AX81="Mayor")),"Alto",IF(OR(AND(AU81="Muy Baja",AX81="Catastrófico"),AND(AU81="Baja",AX81="Catastrófico"),AND(AU81="Media",AX81="Catastrófico"),AND(AU81="Alta",AX81="Catastrófico"),AND(AU81="Muy Alta",AX81="Catastrófico")),"Extremo","")))),"")</f>
        <v>Bajo</v>
      </c>
      <c r="BA81" s="994" t="s">
        <v>255</v>
      </c>
      <c r="BB81" s="309"/>
      <c r="BC81" s="46"/>
      <c r="BD81" s="103" t="str">
        <f t="shared" si="8"/>
        <v/>
      </c>
      <c r="BE81" s="9"/>
      <c r="BF81" s="9"/>
      <c r="BG81" s="9"/>
      <c r="BH81" s="9"/>
      <c r="BI81" s="46"/>
      <c r="BJ81" s="46"/>
      <c r="BK81" s="46"/>
      <c r="BL81" s="46"/>
      <c r="BM81" s="48"/>
      <c r="BN81" s="48"/>
      <c r="BO81" s="48"/>
      <c r="BP81" s="48"/>
      <c r="BQ81" s="104" t="str">
        <f t="shared" si="9"/>
        <v/>
      </c>
      <c r="BR81" s="797" t="str">
        <f t="shared" si="10"/>
        <v/>
      </c>
      <c r="BS81" s="883"/>
      <c r="BT81" s="883"/>
      <c r="BU81" s="997" t="s">
        <v>1392</v>
      </c>
      <c r="BV81" s="1063" t="s">
        <v>3171</v>
      </c>
      <c r="BW81" s="1063" t="s">
        <v>1392</v>
      </c>
      <c r="BX81" s="1721" t="s">
        <v>1392</v>
      </c>
      <c r="BY81" s="1738" t="s">
        <v>3173</v>
      </c>
      <c r="BZ81" s="1003"/>
    </row>
    <row r="82" spans="1:78" ht="167" x14ac:dyDescent="0.2">
      <c r="A82" s="1702"/>
      <c r="B82" s="1703"/>
      <c r="C82" s="1704"/>
      <c r="D82" s="1705"/>
      <c r="E82" s="1025"/>
      <c r="F82" s="1619"/>
      <c r="G82" s="1001"/>
      <c r="H82" s="1031"/>
      <c r="I82" s="1641"/>
      <c r="J82" s="1631"/>
      <c r="K82" s="1037"/>
      <c r="L82" s="1001"/>
      <c r="M82" s="1070"/>
      <c r="N82" s="1001"/>
      <c r="O82" s="1001"/>
      <c r="P82" s="1064"/>
      <c r="Q82" s="1714"/>
      <c r="R82" s="1641"/>
      <c r="S82" s="1710"/>
      <c r="T82" s="1641"/>
      <c r="U82" s="1710"/>
      <c r="V82" s="1641"/>
      <c r="W82" s="1710"/>
      <c r="X82" s="1665"/>
      <c r="Y82" s="1710"/>
      <c r="Z82" s="1710"/>
      <c r="AA82" s="1633"/>
      <c r="AB82" s="812">
        <v>2</v>
      </c>
      <c r="AC82" s="898" t="s">
        <v>1502</v>
      </c>
      <c r="AD82" s="898" t="s">
        <v>257</v>
      </c>
      <c r="AE82" s="774" t="s">
        <v>1503</v>
      </c>
      <c r="AF82" s="813" t="str">
        <f t="shared" si="0"/>
        <v>Probabilidad</v>
      </c>
      <c r="AG82" s="780" t="s">
        <v>221</v>
      </c>
      <c r="AH82" s="790">
        <f t="shared" si="1"/>
        <v>0.25</v>
      </c>
      <c r="AI82" s="780" t="s">
        <v>734</v>
      </c>
      <c r="AJ82" s="790">
        <f t="shared" si="2"/>
        <v>0.25</v>
      </c>
      <c r="AK82" s="814">
        <f t="shared" si="3"/>
        <v>0.5</v>
      </c>
      <c r="AL82" s="815">
        <f>IFERROR(IF(AND(AF81="Probabilidad",AF82="Probabilidad"),(AL81-(+AL81*AK82)),IF(AF82="Probabilidad",(S81-(+S81*AK82)),IF(AF82="Impacto",AL81,""))),"")</f>
        <v>0.12</v>
      </c>
      <c r="AM82" s="815">
        <f>IFERROR(IF(AND(AF81="Impacto",AF82="Impacto"),(AM81-(+AM81*AK82)),IF(AF82="Impacto",(Y81-(+Y81*AK82)),IF(AF82="Probabilidad",AM81,""))),"")</f>
        <v>0.4</v>
      </c>
      <c r="AN82" s="751" t="s">
        <v>223</v>
      </c>
      <c r="AO82" s="751" t="s">
        <v>291</v>
      </c>
      <c r="AP82" s="751" t="s">
        <v>241</v>
      </c>
      <c r="AQ82" s="751" t="s">
        <v>226</v>
      </c>
      <c r="AR82" s="1031"/>
      <c r="AS82" s="1631"/>
      <c r="AT82" s="1631"/>
      <c r="AU82" s="1633"/>
      <c r="AV82" s="1631"/>
      <c r="AW82" s="1631"/>
      <c r="AX82" s="1633"/>
      <c r="AY82" s="1633"/>
      <c r="AZ82" s="1633"/>
      <c r="BA82" s="1641"/>
      <c r="BB82" s="894"/>
      <c r="BC82" s="789"/>
      <c r="BD82" s="822" t="str">
        <f t="shared" si="8"/>
        <v/>
      </c>
      <c r="BE82" s="774"/>
      <c r="BF82" s="774"/>
      <c r="BG82" s="774"/>
      <c r="BH82" s="774"/>
      <c r="BI82" s="789"/>
      <c r="BJ82" s="789"/>
      <c r="BK82" s="789"/>
      <c r="BL82" s="789"/>
      <c r="BM82" s="791"/>
      <c r="BN82" s="791"/>
      <c r="BO82" s="791"/>
      <c r="BP82" s="791"/>
      <c r="BQ82" s="792" t="str">
        <f t="shared" si="9"/>
        <v/>
      </c>
      <c r="BR82" s="796" t="str">
        <f t="shared" si="10"/>
        <v/>
      </c>
      <c r="BS82" s="884"/>
      <c r="BT82" s="884"/>
      <c r="BU82" s="998"/>
      <c r="BV82" s="1064"/>
      <c r="BW82" s="1064"/>
      <c r="BX82" s="1722"/>
      <c r="BY82" s="1739"/>
      <c r="BZ82" s="1004"/>
    </row>
    <row r="83" spans="1:78" ht="118" x14ac:dyDescent="0.2">
      <c r="A83" s="1702"/>
      <c r="B83" s="1703"/>
      <c r="C83" s="1704"/>
      <c r="D83" s="1705"/>
      <c r="E83" s="1025"/>
      <c r="F83" s="1619"/>
      <c r="G83" s="1001"/>
      <c r="H83" s="1031"/>
      <c r="I83" s="1641"/>
      <c r="J83" s="1631"/>
      <c r="K83" s="1037"/>
      <c r="L83" s="1001"/>
      <c r="M83" s="1070"/>
      <c r="N83" s="1001"/>
      <c r="O83" s="1001"/>
      <c r="P83" s="1064"/>
      <c r="Q83" s="1714"/>
      <c r="R83" s="1641"/>
      <c r="S83" s="1710"/>
      <c r="T83" s="1641"/>
      <c r="U83" s="1710"/>
      <c r="V83" s="1641"/>
      <c r="W83" s="1710"/>
      <c r="X83" s="1665"/>
      <c r="Y83" s="1710"/>
      <c r="Z83" s="1710"/>
      <c r="AA83" s="1633"/>
      <c r="AB83" s="812">
        <v>3</v>
      </c>
      <c r="AC83" s="898" t="s">
        <v>1409</v>
      </c>
      <c r="AD83" s="898" t="s">
        <v>257</v>
      </c>
      <c r="AE83" s="774" t="s">
        <v>1480</v>
      </c>
      <c r="AF83" s="813" t="str">
        <f t="shared" si="0"/>
        <v>Probabilidad</v>
      </c>
      <c r="AG83" s="780" t="s">
        <v>281</v>
      </c>
      <c r="AH83" s="790">
        <f t="shared" si="1"/>
        <v>0.15</v>
      </c>
      <c r="AI83" s="780" t="s">
        <v>222</v>
      </c>
      <c r="AJ83" s="790">
        <f t="shared" si="2"/>
        <v>0.15</v>
      </c>
      <c r="AK83" s="814">
        <f t="shared" si="3"/>
        <v>0.3</v>
      </c>
      <c r="AL83" s="815">
        <f>IFERROR(IF(AND(AF82="Probabilidad",AF83="Probabilidad"),(AL82-(+AL82*AK83)),IF(AND(AF82="Impacto",AF83="Probabilidad"),(AL81-(+AL81*AK83)),IF(AF83="Impacto",AL82,""))),"")</f>
        <v>8.3999999999999991E-2</v>
      </c>
      <c r="AM83" s="815">
        <f>IFERROR(IF(AND(AF82="Impacto",AF83="Impacto"),(AM82-(+AM82*AK83)),IF(AND(AF82="Probabilidad",AF83="Impacto"),(AM81-(+AM81*AK83)),IF(AF83="Probabilidad",AM82,""))),"")</f>
        <v>0.4</v>
      </c>
      <c r="AN83" s="751" t="s">
        <v>859</v>
      </c>
      <c r="AO83" s="751" t="s">
        <v>245</v>
      </c>
      <c r="AP83" s="751" t="s">
        <v>241</v>
      </c>
      <c r="AQ83" s="751" t="s">
        <v>226</v>
      </c>
      <c r="AR83" s="1031"/>
      <c r="AS83" s="1631"/>
      <c r="AT83" s="1631"/>
      <c r="AU83" s="1633"/>
      <c r="AV83" s="1631"/>
      <c r="AW83" s="1631"/>
      <c r="AX83" s="1633"/>
      <c r="AY83" s="1633"/>
      <c r="AZ83" s="1633"/>
      <c r="BA83" s="1641"/>
      <c r="BB83" s="894"/>
      <c r="BC83" s="789"/>
      <c r="BD83" s="822" t="str">
        <f t="shared" si="8"/>
        <v/>
      </c>
      <c r="BE83" s="774"/>
      <c r="BF83" s="774"/>
      <c r="BG83" s="774"/>
      <c r="BH83" s="774"/>
      <c r="BI83" s="789"/>
      <c r="BJ83" s="789"/>
      <c r="BK83" s="789"/>
      <c r="BL83" s="789"/>
      <c r="BM83" s="791"/>
      <c r="BN83" s="791"/>
      <c r="BO83" s="791"/>
      <c r="BP83" s="791"/>
      <c r="BQ83" s="792" t="str">
        <f t="shared" si="9"/>
        <v/>
      </c>
      <c r="BR83" s="796" t="str">
        <f t="shared" si="10"/>
        <v/>
      </c>
      <c r="BS83" s="884"/>
      <c r="BT83" s="884"/>
      <c r="BU83" s="998"/>
      <c r="BV83" s="1064"/>
      <c r="BW83" s="1064"/>
      <c r="BX83" s="1722"/>
      <c r="BY83" s="1739"/>
      <c r="BZ83" s="1004"/>
    </row>
    <row r="84" spans="1:78" ht="16" x14ac:dyDescent="0.2">
      <c r="A84" s="1702"/>
      <c r="B84" s="1703"/>
      <c r="C84" s="1704"/>
      <c r="D84" s="1705"/>
      <c r="E84" s="1025"/>
      <c r="F84" s="1619"/>
      <c r="G84" s="1001"/>
      <c r="H84" s="1031"/>
      <c r="I84" s="1641"/>
      <c r="J84" s="1631"/>
      <c r="K84" s="1037"/>
      <c r="L84" s="1001"/>
      <c r="M84" s="1070"/>
      <c r="N84" s="1001"/>
      <c r="O84" s="1001"/>
      <c r="P84" s="1064"/>
      <c r="Q84" s="1714"/>
      <c r="R84" s="1641"/>
      <c r="S84" s="1710"/>
      <c r="T84" s="1641"/>
      <c r="U84" s="1710"/>
      <c r="V84" s="1641"/>
      <c r="W84" s="1710"/>
      <c r="X84" s="1665"/>
      <c r="Y84" s="1710"/>
      <c r="Z84" s="1710"/>
      <c r="AA84" s="1633"/>
      <c r="AB84" s="812">
        <v>4</v>
      </c>
      <c r="AC84" s="898"/>
      <c r="AD84" s="898"/>
      <c r="AE84" s="774"/>
      <c r="AF84" s="813" t="str">
        <f t="shared" si="0"/>
        <v/>
      </c>
      <c r="AG84" s="780"/>
      <c r="AH84" s="790" t="str">
        <f t="shared" si="1"/>
        <v/>
      </c>
      <c r="AI84" s="780"/>
      <c r="AJ84" s="790" t="str">
        <f t="shared" si="2"/>
        <v/>
      </c>
      <c r="AK84" s="814" t="str">
        <f t="shared" si="3"/>
        <v/>
      </c>
      <c r="AL84" s="815" t="str">
        <f>IFERROR(IF(AND(AF83="Probabilidad",AF84="Probabilidad"),(AL83-(+AL83*AK84)),IF(AND(AF83="Impacto",AF84="Probabilidad"),(AL82-(+AL82*AK84)),IF(AF84="Impacto",AL83,""))),"")</f>
        <v/>
      </c>
      <c r="AM84" s="815" t="str">
        <f>IFERROR(IF(AND(AF83="Impacto",AF84="Impacto"),(AM83-(+AM83*AK84)),IF(AND(AF83="Probabilidad",AF84="Impacto"),(AM82-(+AM82*AK84)),IF(AF84="Probabilidad",AM83,""))),"")</f>
        <v/>
      </c>
      <c r="AN84" s="751"/>
      <c r="AO84" s="751"/>
      <c r="AP84" s="751"/>
      <c r="AQ84" s="751"/>
      <c r="AR84" s="1031"/>
      <c r="AS84" s="1631"/>
      <c r="AT84" s="1631"/>
      <c r="AU84" s="1633"/>
      <c r="AV84" s="1631"/>
      <c r="AW84" s="1631"/>
      <c r="AX84" s="1633"/>
      <c r="AY84" s="1633"/>
      <c r="AZ84" s="1633"/>
      <c r="BA84" s="1641"/>
      <c r="BB84" s="894"/>
      <c r="BC84" s="789"/>
      <c r="BD84" s="822" t="str">
        <f t="shared" si="8"/>
        <v/>
      </c>
      <c r="BE84" s="774"/>
      <c r="BF84" s="774"/>
      <c r="BG84" s="774"/>
      <c r="BH84" s="774"/>
      <c r="BI84" s="789"/>
      <c r="BJ84" s="789"/>
      <c r="BK84" s="789"/>
      <c r="BL84" s="789"/>
      <c r="BM84" s="791"/>
      <c r="BN84" s="791"/>
      <c r="BO84" s="791"/>
      <c r="BP84" s="791"/>
      <c r="BQ84" s="792" t="str">
        <f t="shared" si="9"/>
        <v/>
      </c>
      <c r="BR84" s="796" t="str">
        <f t="shared" si="10"/>
        <v/>
      </c>
      <c r="BS84" s="884"/>
      <c r="BT84" s="884"/>
      <c r="BU84" s="998"/>
      <c r="BV84" s="1064"/>
      <c r="BW84" s="1064"/>
      <c r="BX84" s="1722"/>
      <c r="BY84" s="1739"/>
      <c r="BZ84" s="1004"/>
    </row>
    <row r="85" spans="1:78" ht="16" x14ac:dyDescent="0.2">
      <c r="A85" s="1702"/>
      <c r="B85" s="1703"/>
      <c r="C85" s="1704"/>
      <c r="D85" s="1705"/>
      <c r="E85" s="1025"/>
      <c r="F85" s="1619"/>
      <c r="G85" s="1001"/>
      <c r="H85" s="1031"/>
      <c r="I85" s="1641"/>
      <c r="J85" s="1631"/>
      <c r="K85" s="1037"/>
      <c r="L85" s="1001"/>
      <c r="M85" s="1070"/>
      <c r="N85" s="1001"/>
      <c r="O85" s="1001"/>
      <c r="P85" s="1064"/>
      <c r="Q85" s="1714"/>
      <c r="R85" s="1641"/>
      <c r="S85" s="1710"/>
      <c r="T85" s="1641"/>
      <c r="U85" s="1710"/>
      <c r="V85" s="1641"/>
      <c r="W85" s="1710"/>
      <c r="X85" s="1665"/>
      <c r="Y85" s="1710"/>
      <c r="Z85" s="1710"/>
      <c r="AA85" s="1633"/>
      <c r="AB85" s="812">
        <v>5</v>
      </c>
      <c r="AC85" s="900"/>
      <c r="AD85" s="900"/>
      <c r="AE85" s="28"/>
      <c r="AF85" s="813" t="str">
        <f t="shared" si="0"/>
        <v/>
      </c>
      <c r="AG85" s="780"/>
      <c r="AH85" s="790" t="str">
        <f t="shared" si="1"/>
        <v/>
      </c>
      <c r="AI85" s="780"/>
      <c r="AJ85" s="790" t="str">
        <f t="shared" si="2"/>
        <v/>
      </c>
      <c r="AK85" s="814" t="str">
        <f t="shared" si="3"/>
        <v/>
      </c>
      <c r="AL85" s="815" t="str">
        <f>IFERROR(IF(AND(AF84="Probabilidad",AF85="Probabilidad"),(AL84-(+AL84*AK85)),IF(AND(AF84="Impacto",AF85="Probabilidad"),(AL83-(+AL83*AK85)),IF(AF85="Impacto",AL84,""))),"")</f>
        <v/>
      </c>
      <c r="AM85" s="815" t="str">
        <f>IFERROR(IF(AND(AF84="Impacto",AF85="Impacto"),(AM84-(+AM84*AK85)),IF(AND(AF84="Probabilidad",AF85="Impacto"),(AM83-(+AM83*AK85)),IF(AF85="Probabilidad",AM84,""))),"")</f>
        <v/>
      </c>
      <c r="AN85" s="751"/>
      <c r="AO85" s="751"/>
      <c r="AP85" s="751"/>
      <c r="AQ85" s="751"/>
      <c r="AR85" s="1031"/>
      <c r="AS85" s="1631"/>
      <c r="AT85" s="1631"/>
      <c r="AU85" s="1633"/>
      <c r="AV85" s="1631"/>
      <c r="AW85" s="1631"/>
      <c r="AX85" s="1633"/>
      <c r="AY85" s="1633"/>
      <c r="AZ85" s="1633"/>
      <c r="BA85" s="1641"/>
      <c r="BB85" s="894"/>
      <c r="BC85" s="789"/>
      <c r="BD85" s="822" t="str">
        <f t="shared" si="8"/>
        <v/>
      </c>
      <c r="BE85" s="774"/>
      <c r="BF85" s="774"/>
      <c r="BG85" s="774"/>
      <c r="BH85" s="774"/>
      <c r="BI85" s="789"/>
      <c r="BJ85" s="789"/>
      <c r="BK85" s="789"/>
      <c r="BL85" s="789"/>
      <c r="BM85" s="791"/>
      <c r="BN85" s="791"/>
      <c r="BO85" s="791"/>
      <c r="BP85" s="791"/>
      <c r="BQ85" s="792" t="str">
        <f t="shared" si="9"/>
        <v/>
      </c>
      <c r="BR85" s="796" t="str">
        <f t="shared" si="10"/>
        <v/>
      </c>
      <c r="BS85" s="884"/>
      <c r="BT85" s="884"/>
      <c r="BU85" s="998"/>
      <c r="BV85" s="1064"/>
      <c r="BW85" s="1064"/>
      <c r="BX85" s="1722"/>
      <c r="BY85" s="1739"/>
      <c r="BZ85" s="1004"/>
    </row>
    <row r="86" spans="1:78" ht="17" thickBot="1" x14ac:dyDescent="0.25">
      <c r="A86" s="1702"/>
      <c r="B86" s="1703"/>
      <c r="C86" s="1704"/>
      <c r="D86" s="1706"/>
      <c r="E86" s="1026"/>
      <c r="F86" s="1620"/>
      <c r="G86" s="1002"/>
      <c r="H86" s="1032"/>
      <c r="I86" s="1642"/>
      <c r="J86" s="1632"/>
      <c r="K86" s="1038"/>
      <c r="L86" s="1002"/>
      <c r="M86" s="1071"/>
      <c r="N86" s="1002"/>
      <c r="O86" s="1002"/>
      <c r="P86" s="1065"/>
      <c r="Q86" s="1715"/>
      <c r="R86" s="1642"/>
      <c r="S86" s="1711"/>
      <c r="T86" s="1642"/>
      <c r="U86" s="1711"/>
      <c r="V86" s="1642"/>
      <c r="W86" s="1711"/>
      <c r="X86" s="1666"/>
      <c r="Y86" s="1711"/>
      <c r="Z86" s="1711"/>
      <c r="AA86" s="1634"/>
      <c r="AB86" s="773">
        <v>6</v>
      </c>
      <c r="AC86" s="757"/>
      <c r="AD86" s="757"/>
      <c r="AE86" s="757"/>
      <c r="AF86" s="896" t="str">
        <f t="shared" si="0"/>
        <v/>
      </c>
      <c r="AG86" s="888"/>
      <c r="AH86" s="887" t="str">
        <f t="shared" si="1"/>
        <v/>
      </c>
      <c r="AI86" s="888"/>
      <c r="AJ86" s="887" t="str">
        <f t="shared" si="2"/>
        <v/>
      </c>
      <c r="AK86" s="889" t="str">
        <f t="shared" si="3"/>
        <v/>
      </c>
      <c r="AL86" s="815" t="str">
        <f>IFERROR(IF(AND(AF85="Probabilidad",AF86="Probabilidad"),(AL85-(+AL85*AK86)),IF(AND(AF85="Impacto",AF86="Probabilidad"),(AL84-(+AL84*AK86)),IF(AF86="Impacto",AL85,""))),"")</f>
        <v/>
      </c>
      <c r="AM86" s="815" t="str">
        <f>IFERROR(IF(AND(AF85="Impacto",AF86="Impacto"),(AM85-(+AM85*AK86)),IF(AND(AF85="Probabilidad",AF86="Impacto"),(AM84-(+AM84*AK86)),IF(AF86="Probabilidad",AM85,""))),"")</f>
        <v/>
      </c>
      <c r="AN86" s="51"/>
      <c r="AO86" s="51"/>
      <c r="AP86" s="51"/>
      <c r="AQ86" s="51"/>
      <c r="AR86" s="1032"/>
      <c r="AS86" s="1632"/>
      <c r="AT86" s="1632"/>
      <c r="AU86" s="1634"/>
      <c r="AV86" s="1632"/>
      <c r="AW86" s="1632"/>
      <c r="AX86" s="1634"/>
      <c r="AY86" s="1634"/>
      <c r="AZ86" s="1634"/>
      <c r="BA86" s="1642"/>
      <c r="BB86" s="901"/>
      <c r="BC86" s="770"/>
      <c r="BD86" s="762" t="str">
        <f t="shared" si="8"/>
        <v/>
      </c>
      <c r="BE86" s="757"/>
      <c r="BF86" s="757"/>
      <c r="BG86" s="757"/>
      <c r="BH86" s="757"/>
      <c r="BI86" s="770"/>
      <c r="BJ86" s="770"/>
      <c r="BK86" s="770"/>
      <c r="BL86" s="770"/>
      <c r="BM86" s="749"/>
      <c r="BN86" s="749"/>
      <c r="BO86" s="749"/>
      <c r="BP86" s="749"/>
      <c r="BQ86" s="766" t="str">
        <f t="shared" si="9"/>
        <v/>
      </c>
      <c r="BR86" s="890" t="str">
        <f t="shared" si="10"/>
        <v/>
      </c>
      <c r="BS86" s="891"/>
      <c r="BT86" s="891"/>
      <c r="BU86" s="999"/>
      <c r="BV86" s="1065"/>
      <c r="BW86" s="1065"/>
      <c r="BX86" s="1723"/>
      <c r="BY86" s="1740"/>
      <c r="BZ86" s="1005"/>
    </row>
    <row r="87" spans="1:78" ht="118" x14ac:dyDescent="0.2">
      <c r="A87" s="1702"/>
      <c r="B87" s="1703"/>
      <c r="C87" s="1704"/>
      <c r="D87" s="1021" t="s">
        <v>1387</v>
      </c>
      <c r="E87" s="1024" t="s">
        <v>284</v>
      </c>
      <c r="F87" s="1027">
        <v>4</v>
      </c>
      <c r="G87" s="1000" t="s">
        <v>1496</v>
      </c>
      <c r="H87" s="1030" t="s">
        <v>1241</v>
      </c>
      <c r="I87" s="994" t="s">
        <v>1215</v>
      </c>
      <c r="J87" s="1697" t="str">
        <f>IF(D87="","",IF(D87="RG",[1]Árbol!A98,IF(D87="RIC",[1]Árbol!A98,IF(D87="RLAFT",[1]Árbol!A98,IF(D87="RF",[1]Árbol!A98,IF(I87="","",(CONCATENATE(I87," ",$M$3," ",G87," ",$M$4," ",O87," ",$M$5," ",N87))))))))</f>
        <v>Pérdida de Disponibilidad de Información análoga en Archivo de Gestión
(historias laborales en formato análogo)  1. Daño físico por daños con agua o fuego
2. Fenómenos sísmicos
3. Acceso no autorizado de los datos personales
4. Robo de medios o documentos  1. Entrenamiento insuficiente en seguridad
2. Falta de conciencia acerca de la seguridad
3. Uso inadecuado o descuidado del control de acceso físico a las edificaciones y los recintos
4. No tener las historias laborales escaneadas en su totalidad</v>
      </c>
      <c r="K87" s="1036" t="s">
        <v>313</v>
      </c>
      <c r="L87" s="1000" t="s">
        <v>562</v>
      </c>
      <c r="M87" s="1069" t="s">
        <v>1389</v>
      </c>
      <c r="N87" s="1000" t="s">
        <v>1504</v>
      </c>
      <c r="O87" s="1000" t="s">
        <v>1505</v>
      </c>
      <c r="P87" s="1063" t="s">
        <v>1392</v>
      </c>
      <c r="Q87" s="1716" t="s">
        <v>1392</v>
      </c>
      <c r="R87" s="994" t="s">
        <v>250</v>
      </c>
      <c r="S87" s="1709">
        <f>IF(R87="Muy Alta",100%,IF(R87="Alta",80%,IF(R87="Media",60%,IF(R87="Baja",40%,IF(R87="Muy Baja",20%,"")))))</f>
        <v>0.4</v>
      </c>
      <c r="T87" s="994" t="s">
        <v>251</v>
      </c>
      <c r="U87" s="1709">
        <f>IF(T87="Catastrófico",100%,IF(T87="Mayor",80%,IF(T87="Moderado",60%,IF(T87="Menor",40%,IF(T87="Leve",20%,"")))))</f>
        <v>0.4</v>
      </c>
      <c r="V87" s="994" t="s">
        <v>317</v>
      </c>
      <c r="W87" s="1709">
        <f>IF(V87="Catastrófico",100%,IF(V87="Mayor",80%,IF(V87="Moderado",60%,IF(V87="Menor",40%,IF(V87="Leve",20%,"")))))</f>
        <v>0.2</v>
      </c>
      <c r="X87" s="1059" t="str">
        <f>IF(Y87=100%,"Catastrófico",IF(Y87=80%,"Mayor",IF(Y87=60%,"Moderado",IF(Y87=40%,"Menor",IF(Y87=20%,"Leve","")))))</f>
        <v>Menor</v>
      </c>
      <c r="Y87" s="1709">
        <f>IF(AND(U87="",W87=""),"",MAX(U87,W87))</f>
        <v>0.4</v>
      </c>
      <c r="Z87" s="1709" t="str">
        <f>CONCATENATE(R87,X87)</f>
        <v>BajaMenor</v>
      </c>
      <c r="AA87" s="1047" t="str">
        <f>IF(Z87="Muy AltaLeve","Alto",IF(Z87="Muy AltaMenor","Alto",IF(Z87="Muy AltaModerado","Alto",IF(Z87="Muy AltaMayor","Alto",IF(Z87="Muy AltaCatastrófico","Extremo",IF(Z87="AltaLeve","Moderado",IF(Z87="AltaMenor","Moderado",IF(Z87="AltaModerado","Alto",IF(Z87="AltaMayor","Alto",IF(Z87="AltaCatastrófico","Extremo",IF(Z87="MediaLeve","Moderado",IF(Z87="MediaMenor","Moderado",IF(Z87="MediaModerado","Moderado",IF(Z87="MediaMayor","Alto",IF(Z87="MediaCatastrófico","Extremo",IF(Z87="BajaLeve","Bajo",IF(Z87="BajaMenor","Moderado",IF(Z87="BajaModerado","Moderado",IF(Z87="BajaMayor","Alto",IF(Z87="BajaCatastrófico","Extremo",IF(Z87="Muy BajaLeve","Bajo",IF(Z87="Muy BajaMenor","Bajo",IF(Z87="Muy BajaModerado","Moderado",IF(Z87="Muy BajaMayor","Alto",IF(Z87="Muy BajaCatastrófico","Extremo","")))))))))))))))))))))))))</f>
        <v>Moderado</v>
      </c>
      <c r="AB87" s="97">
        <v>1</v>
      </c>
      <c r="AC87" s="9" t="s">
        <v>1409</v>
      </c>
      <c r="AD87" s="9" t="s">
        <v>1493</v>
      </c>
      <c r="AE87" s="9" t="s">
        <v>1506</v>
      </c>
      <c r="AF87" s="99" t="str">
        <f t="shared" si="0"/>
        <v>Probabilidad</v>
      </c>
      <c r="AG87" s="10" t="s">
        <v>281</v>
      </c>
      <c r="AH87" s="787">
        <f t="shared" si="1"/>
        <v>0.15</v>
      </c>
      <c r="AI87" s="10" t="s">
        <v>222</v>
      </c>
      <c r="AJ87" s="787">
        <f t="shared" si="2"/>
        <v>0.15</v>
      </c>
      <c r="AK87" s="101">
        <f t="shared" si="3"/>
        <v>0.3</v>
      </c>
      <c r="AL87" s="100">
        <f>IFERROR(IF(AF87="Probabilidad",(S87-(+S87*AK87)),IF(AF87="Impacto",S87,"")),"")</f>
        <v>0.28000000000000003</v>
      </c>
      <c r="AM87" s="100">
        <f>IFERROR(IF(AF87="Impacto",(Y87-(+Y87*AK87)),IF(AF87="Probabilidad",Y87,"")),"")</f>
        <v>0.4</v>
      </c>
      <c r="AN87" s="50" t="s">
        <v>859</v>
      </c>
      <c r="AO87" s="50" t="s">
        <v>245</v>
      </c>
      <c r="AP87" s="50" t="s">
        <v>241</v>
      </c>
      <c r="AQ87" s="50" t="s">
        <v>226</v>
      </c>
      <c r="AR87" s="1624" t="s">
        <v>1507</v>
      </c>
      <c r="AS87" s="1050">
        <f>S87</f>
        <v>0.4</v>
      </c>
      <c r="AT87" s="1050">
        <f>IF(AL87="","",MIN(AL87:AL92))</f>
        <v>0.14000000000000001</v>
      </c>
      <c r="AU87" s="1047" t="str">
        <f>IFERROR(IF(AT87="","",IF(AT87&lt;=0.2,"Muy Baja",IF(AT87&lt;=0.4,"Baja",IF(AT87&lt;=0.6,"Media",IF(AT87&lt;=0.8,"Alta","Muy Alta"))))),"")</f>
        <v>Muy Baja</v>
      </c>
      <c r="AV87" s="1050">
        <f>Y87</f>
        <v>0.4</v>
      </c>
      <c r="AW87" s="1050">
        <f>IF(AM87="","",MIN(AM87:AM92))</f>
        <v>0.30000000000000004</v>
      </c>
      <c r="AX87" s="1047" t="str">
        <f>IFERROR(IF(AW87="","",IF(AW87&lt;=0.2,"Leve",IF(AW87&lt;=0.4,"Menor",IF(AW87&lt;=0.6,"Moderado",IF(AW87&lt;=0.8,"Mayor","Catastrófico"))))),"")</f>
        <v>Menor</v>
      </c>
      <c r="AY87" s="1047" t="str">
        <f>AA87</f>
        <v>Moderado</v>
      </c>
      <c r="AZ87" s="1047" t="str">
        <f>IFERROR(IF(OR(AND(AU87="Muy Baja",AX87="Leve"),AND(AU87="Muy Baja",AX87="Menor"),AND(AU87="Baja",AX87="Leve")),"Bajo",IF(OR(AND(AU87="Muy baja",AX87="Moderado"),AND(AU87="Baja",AX87="Menor"),AND(AU87="Baja",AX87="Moderado"),AND(AU87="Media",AX87="Leve"),AND(AU87="Media",AX87="Menor"),AND(AU87="Media",AX87="Moderado"),AND(AU87="Alta",AX87="Leve"),AND(AU87="Alta",AX87="Menor")),"Moderado",IF(OR(AND(AU87="Muy Baja",AX87="Mayor"),AND(AU87="Baja",AX87="Mayor"),AND(AU87="Media",AX87="Mayor"),AND(AU87="Alta",AX87="Moderado"),AND(AU87="Alta",AX87="Mayor"),AND(AU87="Muy Alta",AX87="Leve"),AND(AU87="Muy Alta",AX87="Menor"),AND(AU87="Muy Alta",AX87="Moderado"),AND(AU87="Muy Alta",AX87="Mayor")),"Alto",IF(OR(AND(AU87="Muy Baja",AX87="Catastrófico"),AND(AU87="Baja",AX87="Catastrófico"),AND(AU87="Media",AX87="Catastrófico"),AND(AU87="Alta",AX87="Catastrófico"),AND(AU87="Muy Alta",AX87="Catastrófico")),"Extremo","")))),"")</f>
        <v>Bajo</v>
      </c>
      <c r="BA87" s="994" t="s">
        <v>255</v>
      </c>
      <c r="BB87" s="46"/>
      <c r="BC87" s="46"/>
      <c r="BD87" s="103" t="str">
        <f t="shared" si="8"/>
        <v/>
      </c>
      <c r="BE87" s="9"/>
      <c r="BF87" s="9"/>
      <c r="BG87" s="9"/>
      <c r="BH87" s="9"/>
      <c r="BI87" s="46"/>
      <c r="BJ87" s="46"/>
      <c r="BK87" s="46"/>
      <c r="BL87" s="46"/>
      <c r="BM87" s="48"/>
      <c r="BN87" s="48"/>
      <c r="BO87" s="48"/>
      <c r="BP87" s="48"/>
      <c r="BQ87" s="104" t="str">
        <f t="shared" si="9"/>
        <v/>
      </c>
      <c r="BR87" s="797" t="str">
        <f t="shared" si="10"/>
        <v/>
      </c>
      <c r="BS87" s="883"/>
      <c r="BT87" s="883"/>
      <c r="BU87" s="997" t="s">
        <v>1392</v>
      </c>
      <c r="BV87" s="1063" t="s">
        <v>3171</v>
      </c>
      <c r="BW87" s="1063" t="s">
        <v>1392</v>
      </c>
      <c r="BX87" s="1721" t="s">
        <v>1392</v>
      </c>
      <c r="BY87" s="1738" t="s">
        <v>3173</v>
      </c>
      <c r="BZ87" s="1003"/>
    </row>
    <row r="88" spans="1:78" ht="167" x14ac:dyDescent="0.2">
      <c r="A88" s="1702"/>
      <c r="B88" s="1703"/>
      <c r="C88" s="1704"/>
      <c r="D88" s="1705"/>
      <c r="E88" s="1025"/>
      <c r="F88" s="1619"/>
      <c r="G88" s="1001"/>
      <c r="H88" s="1031"/>
      <c r="I88" s="1641"/>
      <c r="J88" s="1631"/>
      <c r="K88" s="1037"/>
      <c r="L88" s="1001"/>
      <c r="M88" s="1070"/>
      <c r="N88" s="1001"/>
      <c r="O88" s="1001"/>
      <c r="P88" s="1064"/>
      <c r="Q88" s="1717"/>
      <c r="R88" s="1641"/>
      <c r="S88" s="1710"/>
      <c r="T88" s="1641"/>
      <c r="U88" s="1710"/>
      <c r="V88" s="1641"/>
      <c r="W88" s="1710"/>
      <c r="X88" s="1665"/>
      <c r="Y88" s="1710"/>
      <c r="Z88" s="1710"/>
      <c r="AA88" s="1633"/>
      <c r="AB88" s="812">
        <v>2</v>
      </c>
      <c r="AC88" s="774" t="s">
        <v>1502</v>
      </c>
      <c r="AD88" s="774" t="s">
        <v>234</v>
      </c>
      <c r="AE88" s="774" t="s">
        <v>1503</v>
      </c>
      <c r="AF88" s="813" t="str">
        <f t="shared" si="0"/>
        <v>Probabilidad</v>
      </c>
      <c r="AG88" s="780" t="s">
        <v>221</v>
      </c>
      <c r="AH88" s="790">
        <f t="shared" si="1"/>
        <v>0.25</v>
      </c>
      <c r="AI88" s="780" t="s">
        <v>734</v>
      </c>
      <c r="AJ88" s="790">
        <f t="shared" si="2"/>
        <v>0.25</v>
      </c>
      <c r="AK88" s="814">
        <f t="shared" si="3"/>
        <v>0.5</v>
      </c>
      <c r="AL88" s="815">
        <f>IFERROR(IF(AND(AF87="Probabilidad",AF88="Probabilidad"),(AL87-(+AL87*AK88)),IF(AF88="Probabilidad",(S87-(+S87*AK88)),IF(AF88="Impacto",AL87,""))),"")</f>
        <v>0.14000000000000001</v>
      </c>
      <c r="AM88" s="815">
        <f>IFERROR(IF(AND(AF87="Impacto",AF88="Impacto"),(AM87-(+AM87*AK88)),IF(AF88="Impacto",(Y87-(+Y87*AK88)),IF(AF88="Probabilidad",AM87,""))),"")</f>
        <v>0.4</v>
      </c>
      <c r="AN88" s="751" t="s">
        <v>223</v>
      </c>
      <c r="AO88" s="751" t="s">
        <v>291</v>
      </c>
      <c r="AP88" s="751" t="s">
        <v>241</v>
      </c>
      <c r="AQ88" s="751" t="s">
        <v>226</v>
      </c>
      <c r="AR88" s="1031"/>
      <c r="AS88" s="1631"/>
      <c r="AT88" s="1631"/>
      <c r="AU88" s="1633"/>
      <c r="AV88" s="1631"/>
      <c r="AW88" s="1631"/>
      <c r="AX88" s="1633"/>
      <c r="AY88" s="1633"/>
      <c r="AZ88" s="1633"/>
      <c r="BA88" s="1641"/>
      <c r="BB88" s="789"/>
      <c r="BC88" s="789"/>
      <c r="BD88" s="822" t="str">
        <f t="shared" si="8"/>
        <v/>
      </c>
      <c r="BE88" s="774"/>
      <c r="BF88" s="774"/>
      <c r="BG88" s="774"/>
      <c r="BH88" s="774"/>
      <c r="BI88" s="789"/>
      <c r="BJ88" s="789"/>
      <c r="BK88" s="789"/>
      <c r="BL88" s="789"/>
      <c r="BM88" s="791"/>
      <c r="BN88" s="791"/>
      <c r="BO88" s="791"/>
      <c r="BP88" s="791"/>
      <c r="BQ88" s="792" t="str">
        <f t="shared" si="9"/>
        <v/>
      </c>
      <c r="BR88" s="796" t="str">
        <f t="shared" si="10"/>
        <v/>
      </c>
      <c r="BS88" s="884"/>
      <c r="BT88" s="884"/>
      <c r="BU88" s="998"/>
      <c r="BV88" s="1064"/>
      <c r="BW88" s="1064"/>
      <c r="BX88" s="1722"/>
      <c r="BY88" s="1739"/>
      <c r="BZ88" s="1004"/>
    </row>
    <row r="89" spans="1:78" ht="167" x14ac:dyDescent="0.2">
      <c r="A89" s="1702"/>
      <c r="B89" s="1703"/>
      <c r="C89" s="1704"/>
      <c r="D89" s="1705"/>
      <c r="E89" s="1025"/>
      <c r="F89" s="1619"/>
      <c r="G89" s="1001"/>
      <c r="H89" s="1031"/>
      <c r="I89" s="1641"/>
      <c r="J89" s="1631"/>
      <c r="K89" s="1037"/>
      <c r="L89" s="1001"/>
      <c r="M89" s="1070"/>
      <c r="N89" s="1001"/>
      <c r="O89" s="1001"/>
      <c r="P89" s="1064"/>
      <c r="Q89" s="1717"/>
      <c r="R89" s="1641"/>
      <c r="S89" s="1710"/>
      <c r="T89" s="1641"/>
      <c r="U89" s="1710"/>
      <c r="V89" s="1641"/>
      <c r="W89" s="1710"/>
      <c r="X89" s="1665"/>
      <c r="Y89" s="1710"/>
      <c r="Z89" s="1710"/>
      <c r="AA89" s="1633"/>
      <c r="AB89" s="812">
        <v>3</v>
      </c>
      <c r="AC89" s="774" t="s">
        <v>1508</v>
      </c>
      <c r="AD89" s="774">
        <v>1.3</v>
      </c>
      <c r="AE89" s="774" t="s">
        <v>1403</v>
      </c>
      <c r="AF89" s="813" t="str">
        <f t="shared" si="0"/>
        <v>Impacto</v>
      </c>
      <c r="AG89" s="780" t="s">
        <v>264</v>
      </c>
      <c r="AH89" s="790">
        <f t="shared" si="1"/>
        <v>0.1</v>
      </c>
      <c r="AI89" s="780" t="s">
        <v>222</v>
      </c>
      <c r="AJ89" s="790">
        <f t="shared" si="2"/>
        <v>0.15</v>
      </c>
      <c r="AK89" s="814">
        <f t="shared" si="3"/>
        <v>0.25</v>
      </c>
      <c r="AL89" s="815">
        <f>IFERROR(IF(AND(AF88="Probabilidad",AF89="Probabilidad"),(AL88-(+AL88*AK89)),IF(AND(AF88="Impacto",AF89="Probabilidad"),(AL87-(+AL87*AK89)),IF(AF89="Impacto",AL88,""))),"")</f>
        <v>0.14000000000000001</v>
      </c>
      <c r="AM89" s="815">
        <f>IFERROR(IF(AND(AF88="Impacto",AF89="Impacto"),(AM88-(+AM88*AK89)),IF(AND(AF88="Probabilidad",AF89="Impacto"),(AM87-(+AM87*AK89)),IF(AF89="Probabilidad",AM88,""))),"")</f>
        <v>0.30000000000000004</v>
      </c>
      <c r="AN89" s="751" t="s">
        <v>223</v>
      </c>
      <c r="AO89" s="751" t="s">
        <v>291</v>
      </c>
      <c r="AP89" s="751" t="s">
        <v>241</v>
      </c>
      <c r="AQ89" s="751" t="s">
        <v>226</v>
      </c>
      <c r="AR89" s="1031"/>
      <c r="AS89" s="1631"/>
      <c r="AT89" s="1631"/>
      <c r="AU89" s="1633"/>
      <c r="AV89" s="1631"/>
      <c r="AW89" s="1631"/>
      <c r="AX89" s="1633"/>
      <c r="AY89" s="1633"/>
      <c r="AZ89" s="1633"/>
      <c r="BA89" s="1641"/>
      <c r="BB89" s="789"/>
      <c r="BC89" s="789"/>
      <c r="BD89" s="822" t="str">
        <f t="shared" si="8"/>
        <v/>
      </c>
      <c r="BE89" s="774"/>
      <c r="BF89" s="774"/>
      <c r="BG89" s="774"/>
      <c r="BH89" s="774"/>
      <c r="BI89" s="789"/>
      <c r="BJ89" s="789"/>
      <c r="BK89" s="789"/>
      <c r="BL89" s="789"/>
      <c r="BM89" s="791"/>
      <c r="BN89" s="791"/>
      <c r="BO89" s="791"/>
      <c r="BP89" s="791"/>
      <c r="BQ89" s="792" t="str">
        <f t="shared" si="9"/>
        <v/>
      </c>
      <c r="BR89" s="796" t="str">
        <f t="shared" si="10"/>
        <v/>
      </c>
      <c r="BS89" s="884"/>
      <c r="BT89" s="884"/>
      <c r="BU89" s="998"/>
      <c r="BV89" s="1064"/>
      <c r="BW89" s="1064"/>
      <c r="BX89" s="1722"/>
      <c r="BY89" s="1739"/>
      <c r="BZ89" s="1004"/>
    </row>
    <row r="90" spans="1:78" ht="16" x14ac:dyDescent="0.2">
      <c r="A90" s="1702"/>
      <c r="B90" s="1703"/>
      <c r="C90" s="1704"/>
      <c r="D90" s="1705"/>
      <c r="E90" s="1025"/>
      <c r="F90" s="1619"/>
      <c r="G90" s="1001"/>
      <c r="H90" s="1031"/>
      <c r="I90" s="1641"/>
      <c r="J90" s="1631"/>
      <c r="K90" s="1037"/>
      <c r="L90" s="1001"/>
      <c r="M90" s="1070"/>
      <c r="N90" s="1001"/>
      <c r="O90" s="1001"/>
      <c r="P90" s="1064"/>
      <c r="Q90" s="1717"/>
      <c r="R90" s="1641"/>
      <c r="S90" s="1710"/>
      <c r="T90" s="1641"/>
      <c r="U90" s="1710"/>
      <c r="V90" s="1641"/>
      <c r="W90" s="1710"/>
      <c r="X90" s="1665"/>
      <c r="Y90" s="1710"/>
      <c r="Z90" s="1710"/>
      <c r="AA90" s="1633"/>
      <c r="AB90" s="812">
        <v>4</v>
      </c>
      <c r="AC90" s="774"/>
      <c r="AD90" s="774"/>
      <c r="AE90" s="774"/>
      <c r="AF90" s="813" t="str">
        <f t="shared" si="0"/>
        <v/>
      </c>
      <c r="AG90" s="780"/>
      <c r="AH90" s="790" t="str">
        <f t="shared" si="1"/>
        <v/>
      </c>
      <c r="AI90" s="780"/>
      <c r="AJ90" s="790" t="str">
        <f t="shared" si="2"/>
        <v/>
      </c>
      <c r="AK90" s="814" t="str">
        <f t="shared" si="3"/>
        <v/>
      </c>
      <c r="AL90" s="815" t="str">
        <f>IFERROR(IF(AND(AF89="Probabilidad",AF90="Probabilidad"),(AL89-(+AL89*AK90)),IF(AND(AF89="Impacto",AF90="Probabilidad"),(AL88-(+AL88*AK90)),IF(AF90="Impacto",AL89,""))),"")</f>
        <v/>
      </c>
      <c r="AM90" s="815" t="str">
        <f>IFERROR(IF(AND(AF89="Impacto",AF90="Impacto"),(AM89-(+AM89*AK90)),IF(AND(AF89="Probabilidad",AF90="Impacto"),(AM88-(+AM88*AK90)),IF(AF90="Probabilidad",AM89,""))),"")</f>
        <v/>
      </c>
      <c r="AN90" s="751"/>
      <c r="AO90" s="751"/>
      <c r="AP90" s="751"/>
      <c r="AQ90" s="751"/>
      <c r="AR90" s="1031"/>
      <c r="AS90" s="1631"/>
      <c r="AT90" s="1631"/>
      <c r="AU90" s="1633"/>
      <c r="AV90" s="1631"/>
      <c r="AW90" s="1631"/>
      <c r="AX90" s="1633"/>
      <c r="AY90" s="1633"/>
      <c r="AZ90" s="1633"/>
      <c r="BA90" s="1641"/>
      <c r="BB90" s="789"/>
      <c r="BC90" s="789"/>
      <c r="BD90" s="822" t="str">
        <f t="shared" si="8"/>
        <v/>
      </c>
      <c r="BE90" s="774"/>
      <c r="BF90" s="774"/>
      <c r="BG90" s="774"/>
      <c r="BH90" s="774"/>
      <c r="BI90" s="789"/>
      <c r="BJ90" s="789"/>
      <c r="BK90" s="789"/>
      <c r="BL90" s="789"/>
      <c r="BM90" s="791"/>
      <c r="BN90" s="791"/>
      <c r="BO90" s="791"/>
      <c r="BP90" s="791"/>
      <c r="BQ90" s="792" t="str">
        <f t="shared" si="9"/>
        <v/>
      </c>
      <c r="BR90" s="796" t="str">
        <f t="shared" si="10"/>
        <v/>
      </c>
      <c r="BS90" s="884"/>
      <c r="BT90" s="884"/>
      <c r="BU90" s="998"/>
      <c r="BV90" s="1064"/>
      <c r="BW90" s="1064"/>
      <c r="BX90" s="1722"/>
      <c r="BY90" s="1739"/>
      <c r="BZ90" s="1004"/>
    </row>
    <row r="91" spans="1:78" ht="16" x14ac:dyDescent="0.2">
      <c r="A91" s="1702"/>
      <c r="B91" s="1703"/>
      <c r="C91" s="1704"/>
      <c r="D91" s="1705"/>
      <c r="E91" s="1025"/>
      <c r="F91" s="1619"/>
      <c r="G91" s="1001"/>
      <c r="H91" s="1031"/>
      <c r="I91" s="1641"/>
      <c r="J91" s="1631"/>
      <c r="K91" s="1037"/>
      <c r="L91" s="1001"/>
      <c r="M91" s="1070"/>
      <c r="N91" s="1001"/>
      <c r="O91" s="1001"/>
      <c r="P91" s="1064"/>
      <c r="Q91" s="1717"/>
      <c r="R91" s="1641"/>
      <c r="S91" s="1710"/>
      <c r="T91" s="1641"/>
      <c r="U91" s="1710"/>
      <c r="V91" s="1641"/>
      <c r="W91" s="1710"/>
      <c r="X91" s="1665"/>
      <c r="Y91" s="1710"/>
      <c r="Z91" s="1710"/>
      <c r="AA91" s="1633"/>
      <c r="AB91" s="812">
        <v>5</v>
      </c>
      <c r="AC91" s="774"/>
      <c r="AD91" s="774"/>
      <c r="AE91" s="774"/>
      <c r="AF91" s="813" t="str">
        <f t="shared" si="0"/>
        <v/>
      </c>
      <c r="AG91" s="780"/>
      <c r="AH91" s="790" t="str">
        <f t="shared" si="1"/>
        <v/>
      </c>
      <c r="AI91" s="780"/>
      <c r="AJ91" s="790" t="str">
        <f t="shared" si="2"/>
        <v/>
      </c>
      <c r="AK91" s="814" t="str">
        <f t="shared" si="3"/>
        <v/>
      </c>
      <c r="AL91" s="815" t="str">
        <f>IFERROR(IF(AND(AF90="Probabilidad",AF91="Probabilidad"),(AL90-(+AL90*AK91)),IF(AND(AF90="Impacto",AF91="Probabilidad"),(AL89-(+AL89*AK91)),IF(AF91="Impacto",AL90,""))),"")</f>
        <v/>
      </c>
      <c r="AM91" s="815" t="str">
        <f>IFERROR(IF(AND(AF90="Impacto",AF91="Impacto"),(AM90-(+AM90*AK91)),IF(AND(AF90="Probabilidad",AF91="Impacto"),(AM89-(+AM89*AK91)),IF(AF91="Probabilidad",AM90,""))),"")</f>
        <v/>
      </c>
      <c r="AN91" s="751"/>
      <c r="AO91" s="751"/>
      <c r="AP91" s="751"/>
      <c r="AQ91" s="751"/>
      <c r="AR91" s="1031"/>
      <c r="AS91" s="1631"/>
      <c r="AT91" s="1631"/>
      <c r="AU91" s="1633"/>
      <c r="AV91" s="1631"/>
      <c r="AW91" s="1631"/>
      <c r="AX91" s="1633"/>
      <c r="AY91" s="1633"/>
      <c r="AZ91" s="1633"/>
      <c r="BA91" s="1641"/>
      <c r="BB91" s="789"/>
      <c r="BC91" s="789"/>
      <c r="BD91" s="822" t="str">
        <f t="shared" si="8"/>
        <v/>
      </c>
      <c r="BE91" s="774"/>
      <c r="BF91" s="774"/>
      <c r="BG91" s="774"/>
      <c r="BH91" s="774"/>
      <c r="BI91" s="789"/>
      <c r="BJ91" s="789"/>
      <c r="BK91" s="789"/>
      <c r="BL91" s="789"/>
      <c r="BM91" s="791"/>
      <c r="BN91" s="791"/>
      <c r="BO91" s="791"/>
      <c r="BP91" s="791"/>
      <c r="BQ91" s="792" t="str">
        <f t="shared" si="9"/>
        <v/>
      </c>
      <c r="BR91" s="796" t="str">
        <f t="shared" si="10"/>
        <v/>
      </c>
      <c r="BS91" s="884"/>
      <c r="BT91" s="884"/>
      <c r="BU91" s="998"/>
      <c r="BV91" s="1064"/>
      <c r="BW91" s="1064"/>
      <c r="BX91" s="1722"/>
      <c r="BY91" s="1739"/>
      <c r="BZ91" s="1004"/>
    </row>
    <row r="92" spans="1:78" ht="17" thickBot="1" x14ac:dyDescent="0.25">
      <c r="A92" s="1702"/>
      <c r="B92" s="1703"/>
      <c r="C92" s="1704"/>
      <c r="D92" s="1706"/>
      <c r="E92" s="1026"/>
      <c r="F92" s="1620"/>
      <c r="G92" s="1002"/>
      <c r="H92" s="1032"/>
      <c r="I92" s="1642"/>
      <c r="J92" s="1632"/>
      <c r="K92" s="1038"/>
      <c r="L92" s="1002"/>
      <c r="M92" s="1071"/>
      <c r="N92" s="1002"/>
      <c r="O92" s="1002"/>
      <c r="P92" s="1065"/>
      <c r="Q92" s="1718"/>
      <c r="R92" s="1642"/>
      <c r="S92" s="1711"/>
      <c r="T92" s="1642"/>
      <c r="U92" s="1711"/>
      <c r="V92" s="1642"/>
      <c r="W92" s="1711"/>
      <c r="X92" s="1666"/>
      <c r="Y92" s="1711"/>
      <c r="Z92" s="1711"/>
      <c r="AA92" s="1634"/>
      <c r="AB92" s="773">
        <v>6</v>
      </c>
      <c r="AC92" s="757"/>
      <c r="AD92" s="757"/>
      <c r="AE92" s="757"/>
      <c r="AF92" s="896" t="str">
        <f t="shared" si="0"/>
        <v/>
      </c>
      <c r="AG92" s="888"/>
      <c r="AH92" s="887" t="str">
        <f t="shared" si="1"/>
        <v/>
      </c>
      <c r="AI92" s="888"/>
      <c r="AJ92" s="887" t="str">
        <f t="shared" si="2"/>
        <v/>
      </c>
      <c r="AK92" s="889" t="str">
        <f t="shared" si="3"/>
        <v/>
      </c>
      <c r="AL92" s="815" t="str">
        <f>IFERROR(IF(AND(AF91="Probabilidad",AF92="Probabilidad"),(AL91-(+AL91*AK92)),IF(AND(AF91="Impacto",AF92="Probabilidad"),(AL90-(+AL90*AK92)),IF(AF92="Impacto",AL91,""))),"")</f>
        <v/>
      </c>
      <c r="AM92" s="815" t="str">
        <f>IFERROR(IF(AND(AF91="Impacto",AF92="Impacto"),(AM91-(+AM91*AK92)),IF(AND(AF91="Probabilidad",AF92="Impacto"),(AM90-(+AM90*AK92)),IF(AF92="Probabilidad",AM91,""))),"")</f>
        <v/>
      </c>
      <c r="AN92" s="51"/>
      <c r="AO92" s="51"/>
      <c r="AP92" s="51"/>
      <c r="AQ92" s="51"/>
      <c r="AR92" s="1032"/>
      <c r="AS92" s="1632"/>
      <c r="AT92" s="1632"/>
      <c r="AU92" s="1634"/>
      <c r="AV92" s="1632"/>
      <c r="AW92" s="1632"/>
      <c r="AX92" s="1634"/>
      <c r="AY92" s="1634"/>
      <c r="AZ92" s="1634"/>
      <c r="BA92" s="1642"/>
      <c r="BB92" s="770"/>
      <c r="BC92" s="770"/>
      <c r="BD92" s="762" t="str">
        <f t="shared" si="8"/>
        <v/>
      </c>
      <c r="BE92" s="757"/>
      <c r="BF92" s="757"/>
      <c r="BG92" s="757"/>
      <c r="BH92" s="757"/>
      <c r="BI92" s="770"/>
      <c r="BJ92" s="770"/>
      <c r="BK92" s="770"/>
      <c r="BL92" s="770"/>
      <c r="BM92" s="749"/>
      <c r="BN92" s="749"/>
      <c r="BO92" s="749"/>
      <c r="BP92" s="749"/>
      <c r="BQ92" s="766" t="str">
        <f t="shared" si="9"/>
        <v/>
      </c>
      <c r="BR92" s="890" t="str">
        <f t="shared" si="10"/>
        <v/>
      </c>
      <c r="BS92" s="891"/>
      <c r="BT92" s="891"/>
      <c r="BU92" s="999"/>
      <c r="BV92" s="1065"/>
      <c r="BW92" s="1065"/>
      <c r="BX92" s="1723"/>
      <c r="BY92" s="1740"/>
      <c r="BZ92" s="1005"/>
    </row>
    <row r="93" spans="1:78" ht="118" x14ac:dyDescent="0.2">
      <c r="A93" s="1702"/>
      <c r="B93" s="1703"/>
      <c r="C93" s="1704"/>
      <c r="D93" s="1021" t="s">
        <v>1387</v>
      </c>
      <c r="E93" s="1024" t="s">
        <v>284</v>
      </c>
      <c r="F93" s="1027">
        <v>5</v>
      </c>
      <c r="G93" s="1000" t="s">
        <v>1509</v>
      </c>
      <c r="H93" s="1030" t="s">
        <v>1248</v>
      </c>
      <c r="I93" s="994" t="s">
        <v>1218</v>
      </c>
      <c r="J93" s="1697" t="str">
        <f>IF(D93="","",IF(D93="RG",[1]Árbol!A104,IF(D93="RIC",[1]Árbol!A104,IF(D93="RLAFT",[1]Árbol!A104,IF(D93="RF",[1]Árbol!A104,IF(I93="","",(CONCATENATE(I93," ",$M$3," ",G93," ",$M$4," ",O93," ",$M$5," ",N93))))))))</f>
        <v>Pérdida de confidencialidad e integridad de Bases de datos que contienen información sensible de todos los servidores públicos de la UAECD. Son las siguientes:
- Base de Datos Sociodemografica (BDS)
- Base de Datos Planta de personal (BDPP)  1. Pérdida, modificación o borrado de datos personales
2. Acceso no autorizado a los datos personales  1. Gestión deficiente de las contraseñas 
2. No existencia de una copia de seguridad
3. Ubicación no adecuada de la información (equipos de los funcionarios)</v>
      </c>
      <c r="K93" s="1036" t="s">
        <v>313</v>
      </c>
      <c r="L93" s="1000" t="s">
        <v>562</v>
      </c>
      <c r="M93" s="1069" t="s">
        <v>1389</v>
      </c>
      <c r="N93" s="1000" t="s">
        <v>1510</v>
      </c>
      <c r="O93" s="1000" t="s">
        <v>1511</v>
      </c>
      <c r="P93" s="1044" t="s">
        <v>1392</v>
      </c>
      <c r="Q93" s="1716" t="s">
        <v>1392</v>
      </c>
      <c r="R93" s="994" t="s">
        <v>217</v>
      </c>
      <c r="S93" s="1709">
        <f>IF(R93="Muy Alta",100%,IF(R93="Alta",80%,IF(R93="Media",60%,IF(R93="Baja",40%,IF(R93="Muy Baja",20%,"")))))</f>
        <v>0.6</v>
      </c>
      <c r="T93" s="994" t="s">
        <v>251</v>
      </c>
      <c r="U93" s="1709">
        <f>IF(T93="Catastrófico",100%,IF(T93="Mayor",80%,IF(T93="Moderado",60%,IF(T93="Menor",40%,IF(T93="Leve",20%,"")))))</f>
        <v>0.4</v>
      </c>
      <c r="V93" s="994" t="s">
        <v>317</v>
      </c>
      <c r="W93" s="1709">
        <f>IF(V93="Catastrófico",100%,IF(V93="Mayor",80%,IF(V93="Moderado",60%,IF(V93="Menor",40%,IF(V93="Leve",20%,"")))))</f>
        <v>0.2</v>
      </c>
      <c r="X93" s="1059" t="str">
        <f>IF(Y93=100%,"Catastrófico",IF(Y93=80%,"Mayor",IF(Y93=60%,"Moderado",IF(Y93=40%,"Menor",IF(Y93=20%,"Leve","")))))</f>
        <v>Menor</v>
      </c>
      <c r="Y93" s="1709">
        <f>IF(AND(U93="",W93=""),"",MAX(U93,W93))</f>
        <v>0.4</v>
      </c>
      <c r="Z93" s="1709" t="str">
        <f>CONCATENATE(R93,X93)</f>
        <v>MediaMenor</v>
      </c>
      <c r="AA93" s="1047" t="str">
        <f>IF(Z93="Muy AltaLeve","Alto",IF(Z93="Muy AltaMenor","Alto",IF(Z93="Muy AltaModerado","Alto",IF(Z93="Muy AltaMayor","Alto",IF(Z93="Muy AltaCatastrófico","Extremo",IF(Z93="AltaLeve","Moderado",IF(Z93="AltaMenor","Moderado",IF(Z93="AltaModerado","Alto",IF(Z93="AltaMayor","Alto",IF(Z93="AltaCatastrófico","Extremo",IF(Z93="MediaLeve","Moderado",IF(Z93="MediaMenor","Moderado",IF(Z93="MediaModerado","Moderado",IF(Z93="MediaMayor","Alto",IF(Z93="MediaCatastrófico","Extremo",IF(Z93="BajaLeve","Bajo",IF(Z93="BajaMenor","Moderado",IF(Z93="BajaModerado","Moderado",IF(Z93="BajaMayor","Alto",IF(Z93="BajaCatastrófico","Extremo",IF(Z93="Muy BajaLeve","Bajo",IF(Z93="Muy BajaMenor","Bajo",IF(Z93="Muy BajaModerado","Moderado",IF(Z93="Muy BajaMayor","Alto",IF(Z93="Muy BajaCatastrófico","Extremo","")))))))))))))))))))))))))</f>
        <v>Moderado</v>
      </c>
      <c r="AB93" s="97">
        <v>1</v>
      </c>
      <c r="AC93" s="9" t="s">
        <v>1409</v>
      </c>
      <c r="AD93" s="9" t="s">
        <v>1512</v>
      </c>
      <c r="AE93" s="9" t="s">
        <v>1480</v>
      </c>
      <c r="AF93" s="231" t="str">
        <f t="shared" si="0"/>
        <v>Probabilidad</v>
      </c>
      <c r="AG93" s="10" t="s">
        <v>281</v>
      </c>
      <c r="AH93" s="787">
        <f t="shared" si="1"/>
        <v>0.15</v>
      </c>
      <c r="AI93" s="10" t="s">
        <v>222</v>
      </c>
      <c r="AJ93" s="787">
        <f t="shared" si="2"/>
        <v>0.15</v>
      </c>
      <c r="AK93" s="101">
        <f t="shared" si="3"/>
        <v>0.3</v>
      </c>
      <c r="AL93" s="100">
        <f>IFERROR(IF(AF93="Probabilidad",(S93-(+S93*AK93)),IF(AF93="Impacto",S93,"")),"")</f>
        <v>0.42</v>
      </c>
      <c r="AM93" s="100">
        <f>IFERROR(IF(AF93="Impacto",(Y93-(+Y93*AK93)),IF(AF93="Probabilidad",Y93,"")),"")</f>
        <v>0.4</v>
      </c>
      <c r="AN93" s="50" t="s">
        <v>859</v>
      </c>
      <c r="AO93" s="50" t="s">
        <v>245</v>
      </c>
      <c r="AP93" s="50" t="s">
        <v>241</v>
      </c>
      <c r="AQ93" s="50" t="s">
        <v>226</v>
      </c>
      <c r="AR93" s="1624" t="s">
        <v>1513</v>
      </c>
      <c r="AS93" s="1050">
        <f>S93</f>
        <v>0.6</v>
      </c>
      <c r="AT93" s="1050">
        <f>IF(AL93="","",MIN(AL93:AL98))</f>
        <v>0.29399999999999998</v>
      </c>
      <c r="AU93" s="1047" t="str">
        <f>IFERROR(IF(AT93="","",IF(AT93&lt;=0.2,"Muy Baja",IF(AT93&lt;=0.4,"Baja",IF(AT93&lt;=0.6,"Media",IF(AT93&lt;=0.8,"Alta","Muy Alta"))))),"")</f>
        <v>Baja</v>
      </c>
      <c r="AV93" s="1050">
        <f>Y93</f>
        <v>0.4</v>
      </c>
      <c r="AW93" s="1050">
        <f>IF(AM93="","",MIN(AM93:AM98))</f>
        <v>0.4</v>
      </c>
      <c r="AX93" s="1047" t="str">
        <f>IFERROR(IF(AW93="","",IF(AW93&lt;=0.2,"Leve",IF(AW93&lt;=0.4,"Menor",IF(AW93&lt;=0.6,"Moderado",IF(AW93&lt;=0.8,"Mayor","Catastrófico"))))),"")</f>
        <v>Menor</v>
      </c>
      <c r="AY93" s="1047" t="str">
        <f>AA93</f>
        <v>Moderado</v>
      </c>
      <c r="AZ93" s="1047" t="str">
        <f>IFERROR(IF(OR(AND(AU93="Muy Baja",AX93="Leve"),AND(AU93="Muy Baja",AX93="Menor"),AND(AU93="Baja",AX93="Leve")),"Bajo",IF(OR(AND(AU93="Muy baja",AX93="Moderado"),AND(AU93="Baja",AX93="Menor"),AND(AU93="Baja",AX93="Moderado"),AND(AU93="Media",AX93="Leve"),AND(AU93="Media",AX93="Menor"),AND(AU93="Media",AX93="Moderado"),AND(AU93="Alta",AX93="Leve"),AND(AU93="Alta",AX93="Menor")),"Moderado",IF(OR(AND(AU93="Muy Baja",AX93="Mayor"),AND(AU93="Baja",AX93="Mayor"),AND(AU93="Media",AX93="Mayor"),AND(AU93="Alta",AX93="Moderado"),AND(AU93="Alta",AX93="Mayor"),AND(AU93="Muy Alta",AX93="Leve"),AND(AU93="Muy Alta",AX93="Menor"),AND(AU93="Muy Alta",AX93="Moderado"),AND(AU93="Muy Alta",AX93="Mayor")),"Alto",IF(OR(AND(AU93="Muy Baja",AX93="Catastrófico"),AND(AU93="Baja",AX93="Catastrófico"),AND(AU93="Media",AX93="Catastrófico"),AND(AU93="Alta",AX93="Catastrófico"),AND(AU93="Muy Alta",AX93="Catastrófico")),"Extremo","")))),"")</f>
        <v>Moderado</v>
      </c>
      <c r="BA93" s="994" t="s">
        <v>228</v>
      </c>
      <c r="BB93" s="46" t="s">
        <v>1514</v>
      </c>
      <c r="BC93" s="46" t="s">
        <v>1515</v>
      </c>
      <c r="BD93" s="103">
        <f t="shared" si="8"/>
        <v>4</v>
      </c>
      <c r="BE93" s="9">
        <v>1</v>
      </c>
      <c r="BF93" s="9">
        <v>1</v>
      </c>
      <c r="BG93" s="9">
        <v>1</v>
      </c>
      <c r="BH93" s="9">
        <v>1</v>
      </c>
      <c r="BI93" s="46" t="s">
        <v>1484</v>
      </c>
      <c r="BJ93" s="46" t="s">
        <v>1485</v>
      </c>
      <c r="BK93" s="46" t="s">
        <v>3174</v>
      </c>
      <c r="BL93" s="46" t="s">
        <v>3175</v>
      </c>
      <c r="BM93" s="48">
        <v>1</v>
      </c>
      <c r="BN93" s="48">
        <v>1</v>
      </c>
      <c r="BO93" s="48"/>
      <c r="BP93" s="48"/>
      <c r="BQ93" s="104">
        <f t="shared" si="9"/>
        <v>2</v>
      </c>
      <c r="BR93" s="797">
        <f t="shared" si="10"/>
        <v>0.5</v>
      </c>
      <c r="BS93" s="883"/>
      <c r="BT93" s="883"/>
      <c r="BU93" s="997" t="s">
        <v>1392</v>
      </c>
      <c r="BV93" s="1063" t="s">
        <v>3171</v>
      </c>
      <c r="BW93" s="1063" t="s">
        <v>1392</v>
      </c>
      <c r="BX93" s="1721" t="s">
        <v>1392</v>
      </c>
      <c r="BY93" s="1738" t="s">
        <v>3172</v>
      </c>
      <c r="BZ93" s="1003"/>
    </row>
    <row r="94" spans="1:78" ht="167" x14ac:dyDescent="0.2">
      <c r="A94" s="1702"/>
      <c r="B94" s="1703"/>
      <c r="C94" s="1704"/>
      <c r="D94" s="1705"/>
      <c r="E94" s="1025"/>
      <c r="F94" s="1619"/>
      <c r="G94" s="1001"/>
      <c r="H94" s="1031"/>
      <c r="I94" s="1641"/>
      <c r="J94" s="1631"/>
      <c r="K94" s="1037"/>
      <c r="L94" s="1001"/>
      <c r="M94" s="1070"/>
      <c r="N94" s="1001"/>
      <c r="O94" s="1001"/>
      <c r="P94" s="1210"/>
      <c r="Q94" s="1717"/>
      <c r="R94" s="1641"/>
      <c r="S94" s="1710"/>
      <c r="T94" s="1641"/>
      <c r="U94" s="1710"/>
      <c r="V94" s="1641"/>
      <c r="W94" s="1710"/>
      <c r="X94" s="1665"/>
      <c r="Y94" s="1710"/>
      <c r="Z94" s="1710"/>
      <c r="AA94" s="1633"/>
      <c r="AB94" s="812">
        <v>2</v>
      </c>
      <c r="AC94" s="774" t="s">
        <v>1486</v>
      </c>
      <c r="AD94" s="774">
        <v>2</v>
      </c>
      <c r="AE94" s="774" t="s">
        <v>1488</v>
      </c>
      <c r="AF94" s="813" t="str">
        <f t="shared" si="0"/>
        <v>Probabilidad</v>
      </c>
      <c r="AG94" s="780" t="s">
        <v>281</v>
      </c>
      <c r="AH94" s="790">
        <f t="shared" si="1"/>
        <v>0.15</v>
      </c>
      <c r="AI94" s="780" t="s">
        <v>222</v>
      </c>
      <c r="AJ94" s="790">
        <f t="shared" si="2"/>
        <v>0.15</v>
      </c>
      <c r="AK94" s="814">
        <f t="shared" si="3"/>
        <v>0.3</v>
      </c>
      <c r="AL94" s="815">
        <f>IFERROR(IF(AND(AF93="Probabilidad",AF94="Probabilidad"),(AL93-(+AL93*AK94)),IF(AF94="Probabilidad",(S93-(+S93*AK94)),IF(AF94="Impacto",AL93,""))),"")</f>
        <v>0.29399999999999998</v>
      </c>
      <c r="AM94" s="815">
        <f>IFERROR(IF(AND(AF93="Impacto",AF94="Impacto"),(AM93-(+AM93*AK94)),IF(AF94="Impacto",(Y93-(+Y93*AK94)),IF(AF94="Probabilidad",AM93,""))),"")</f>
        <v>0.4</v>
      </c>
      <c r="AN94" s="751" t="s">
        <v>223</v>
      </c>
      <c r="AO94" s="751" t="s">
        <v>291</v>
      </c>
      <c r="AP94" s="751" t="s">
        <v>241</v>
      </c>
      <c r="AQ94" s="751" t="s">
        <v>226</v>
      </c>
      <c r="AR94" s="1031"/>
      <c r="AS94" s="1631"/>
      <c r="AT94" s="1631"/>
      <c r="AU94" s="1633"/>
      <c r="AV94" s="1631"/>
      <c r="AW94" s="1631"/>
      <c r="AX94" s="1633"/>
      <c r="AY94" s="1633"/>
      <c r="AZ94" s="1633"/>
      <c r="BA94" s="1641"/>
      <c r="BB94" s="789"/>
      <c r="BC94" s="789"/>
      <c r="BD94" s="822" t="str">
        <f t="shared" si="8"/>
        <v/>
      </c>
      <c r="BE94" s="774"/>
      <c r="BF94" s="774"/>
      <c r="BG94" s="774"/>
      <c r="BH94" s="774"/>
      <c r="BI94" s="789"/>
      <c r="BJ94" s="789"/>
      <c r="BK94" s="789"/>
      <c r="BL94" s="789"/>
      <c r="BM94" s="791"/>
      <c r="BN94" s="791"/>
      <c r="BO94" s="791"/>
      <c r="BP94" s="791"/>
      <c r="BQ94" s="792" t="str">
        <f t="shared" si="9"/>
        <v/>
      </c>
      <c r="BR94" s="796" t="str">
        <f t="shared" si="10"/>
        <v/>
      </c>
      <c r="BS94" s="884"/>
      <c r="BT94" s="884"/>
      <c r="BU94" s="998"/>
      <c r="BV94" s="1064"/>
      <c r="BW94" s="1064"/>
      <c r="BX94" s="1722"/>
      <c r="BY94" s="1739"/>
      <c r="BZ94" s="1004"/>
    </row>
    <row r="95" spans="1:78" ht="16" x14ac:dyDescent="0.2">
      <c r="A95" s="1702"/>
      <c r="B95" s="1703"/>
      <c r="C95" s="1704"/>
      <c r="D95" s="1705"/>
      <c r="E95" s="1025"/>
      <c r="F95" s="1619"/>
      <c r="G95" s="1001"/>
      <c r="H95" s="1031"/>
      <c r="I95" s="1641"/>
      <c r="J95" s="1631"/>
      <c r="K95" s="1037"/>
      <c r="L95" s="1001"/>
      <c r="M95" s="1070"/>
      <c r="N95" s="1001"/>
      <c r="O95" s="1001"/>
      <c r="P95" s="1210"/>
      <c r="Q95" s="1717"/>
      <c r="R95" s="1641"/>
      <c r="S95" s="1710"/>
      <c r="T95" s="1641"/>
      <c r="U95" s="1710"/>
      <c r="V95" s="1641"/>
      <c r="W95" s="1710"/>
      <c r="X95" s="1665"/>
      <c r="Y95" s="1710"/>
      <c r="Z95" s="1710"/>
      <c r="AA95" s="1633"/>
      <c r="AB95" s="812">
        <v>3</v>
      </c>
      <c r="AC95" s="774"/>
      <c r="AD95" s="774"/>
      <c r="AE95" s="774"/>
      <c r="AF95" s="813" t="str">
        <f t="shared" si="0"/>
        <v/>
      </c>
      <c r="AG95" s="780"/>
      <c r="AH95" s="790" t="str">
        <f t="shared" si="1"/>
        <v/>
      </c>
      <c r="AI95" s="780"/>
      <c r="AJ95" s="790" t="str">
        <f t="shared" si="2"/>
        <v/>
      </c>
      <c r="AK95" s="814" t="str">
        <f t="shared" si="3"/>
        <v/>
      </c>
      <c r="AL95" s="815" t="str">
        <f>IFERROR(IF(AND(AF94="Probabilidad",AF95="Probabilidad"),(AL94-(+AL94*AK95)),IF(AND(AF94="Impacto",AF95="Probabilidad"),(AL93-(+AL93*AK95)),IF(AF95="Impacto",AL94,""))),"")</f>
        <v/>
      </c>
      <c r="AM95" s="815" t="str">
        <f>IFERROR(IF(AND(AF94="Impacto",AF95="Impacto"),(AM94-(+AM94*AK95)),IF(AND(AF94="Probabilidad",AF95="Impacto"),(AM93-(+AM93*AK95)),IF(AF95="Probabilidad",AM94,""))),"")</f>
        <v/>
      </c>
      <c r="AN95" s="751"/>
      <c r="AO95" s="751"/>
      <c r="AP95" s="751"/>
      <c r="AQ95" s="751"/>
      <c r="AR95" s="1031"/>
      <c r="AS95" s="1631"/>
      <c r="AT95" s="1631"/>
      <c r="AU95" s="1633"/>
      <c r="AV95" s="1631"/>
      <c r="AW95" s="1631"/>
      <c r="AX95" s="1633"/>
      <c r="AY95" s="1633"/>
      <c r="AZ95" s="1633"/>
      <c r="BA95" s="1641"/>
      <c r="BB95" s="789"/>
      <c r="BC95" s="789"/>
      <c r="BD95" s="822" t="str">
        <f t="shared" si="8"/>
        <v/>
      </c>
      <c r="BE95" s="774"/>
      <c r="BF95" s="774"/>
      <c r="BG95" s="774"/>
      <c r="BH95" s="774"/>
      <c r="BI95" s="789"/>
      <c r="BJ95" s="789"/>
      <c r="BK95" s="789"/>
      <c r="BL95" s="789"/>
      <c r="BM95" s="791"/>
      <c r="BN95" s="791"/>
      <c r="BO95" s="791"/>
      <c r="BP95" s="791"/>
      <c r="BQ95" s="792" t="str">
        <f t="shared" si="9"/>
        <v/>
      </c>
      <c r="BR95" s="796" t="str">
        <f t="shared" si="10"/>
        <v/>
      </c>
      <c r="BS95" s="884"/>
      <c r="BT95" s="884"/>
      <c r="BU95" s="998"/>
      <c r="BV95" s="1064"/>
      <c r="BW95" s="1064"/>
      <c r="BX95" s="1722"/>
      <c r="BY95" s="1739"/>
      <c r="BZ95" s="1004"/>
    </row>
    <row r="96" spans="1:78" ht="16" x14ac:dyDescent="0.2">
      <c r="A96" s="1702"/>
      <c r="B96" s="1703"/>
      <c r="C96" s="1704"/>
      <c r="D96" s="1705"/>
      <c r="E96" s="1025"/>
      <c r="F96" s="1619"/>
      <c r="G96" s="1001"/>
      <c r="H96" s="1031"/>
      <c r="I96" s="1641"/>
      <c r="J96" s="1631"/>
      <c r="K96" s="1037"/>
      <c r="L96" s="1001"/>
      <c r="M96" s="1070"/>
      <c r="N96" s="1001"/>
      <c r="O96" s="1001"/>
      <c r="P96" s="1210"/>
      <c r="Q96" s="1717"/>
      <c r="R96" s="1641"/>
      <c r="S96" s="1710"/>
      <c r="T96" s="1641"/>
      <c r="U96" s="1710"/>
      <c r="V96" s="1641"/>
      <c r="W96" s="1710"/>
      <c r="X96" s="1665"/>
      <c r="Y96" s="1710"/>
      <c r="Z96" s="1710"/>
      <c r="AA96" s="1633"/>
      <c r="AB96" s="812">
        <v>4</v>
      </c>
      <c r="AC96" s="774"/>
      <c r="AD96" s="774"/>
      <c r="AE96" s="774"/>
      <c r="AF96" s="813" t="str">
        <f t="shared" si="0"/>
        <v/>
      </c>
      <c r="AG96" s="780"/>
      <c r="AH96" s="790" t="str">
        <f t="shared" si="1"/>
        <v/>
      </c>
      <c r="AI96" s="780"/>
      <c r="AJ96" s="790" t="str">
        <f t="shared" si="2"/>
        <v/>
      </c>
      <c r="AK96" s="814" t="str">
        <f t="shared" si="3"/>
        <v/>
      </c>
      <c r="AL96" s="815" t="str">
        <f>IFERROR(IF(AND(AF95="Probabilidad",AF96="Probabilidad"),(AL95-(+AL95*AK96)),IF(AND(AF95="Impacto",AF96="Probabilidad"),(AL94-(+AL94*AK96)),IF(AF96="Impacto",AL95,""))),"")</f>
        <v/>
      </c>
      <c r="AM96" s="815" t="str">
        <f>IFERROR(IF(AND(AF95="Impacto",AF96="Impacto"),(AM95-(+AM95*AK96)),IF(AND(AF95="Probabilidad",AF96="Impacto"),(AM94-(+AM94*AK96)),IF(AF96="Probabilidad",AM95,""))),"")</f>
        <v/>
      </c>
      <c r="AN96" s="751"/>
      <c r="AO96" s="751"/>
      <c r="AP96" s="751"/>
      <c r="AQ96" s="751"/>
      <c r="AR96" s="1031"/>
      <c r="AS96" s="1631"/>
      <c r="AT96" s="1631"/>
      <c r="AU96" s="1633"/>
      <c r="AV96" s="1631"/>
      <c r="AW96" s="1631"/>
      <c r="AX96" s="1633"/>
      <c r="AY96" s="1633"/>
      <c r="AZ96" s="1633"/>
      <c r="BA96" s="1641"/>
      <c r="BB96" s="789"/>
      <c r="BC96" s="789"/>
      <c r="BD96" s="822" t="str">
        <f t="shared" si="8"/>
        <v/>
      </c>
      <c r="BE96" s="774"/>
      <c r="BF96" s="774"/>
      <c r="BG96" s="774"/>
      <c r="BH96" s="774"/>
      <c r="BI96" s="789"/>
      <c r="BJ96" s="789"/>
      <c r="BK96" s="789"/>
      <c r="BL96" s="789"/>
      <c r="BM96" s="791"/>
      <c r="BN96" s="791"/>
      <c r="BO96" s="791"/>
      <c r="BP96" s="791"/>
      <c r="BQ96" s="792" t="str">
        <f t="shared" si="9"/>
        <v/>
      </c>
      <c r="BR96" s="796" t="str">
        <f t="shared" si="10"/>
        <v/>
      </c>
      <c r="BS96" s="884"/>
      <c r="BT96" s="884"/>
      <c r="BU96" s="998"/>
      <c r="BV96" s="1064"/>
      <c r="BW96" s="1064"/>
      <c r="BX96" s="1722"/>
      <c r="BY96" s="1739"/>
      <c r="BZ96" s="1004"/>
    </row>
    <row r="97" spans="1:78" ht="16" x14ac:dyDescent="0.2">
      <c r="A97" s="1702"/>
      <c r="B97" s="1703"/>
      <c r="C97" s="1704"/>
      <c r="D97" s="1705"/>
      <c r="E97" s="1025"/>
      <c r="F97" s="1619"/>
      <c r="G97" s="1001"/>
      <c r="H97" s="1031"/>
      <c r="I97" s="1641"/>
      <c r="J97" s="1631"/>
      <c r="K97" s="1037"/>
      <c r="L97" s="1001"/>
      <c r="M97" s="1070"/>
      <c r="N97" s="1001"/>
      <c r="O97" s="1001"/>
      <c r="P97" s="1210"/>
      <c r="Q97" s="1717"/>
      <c r="R97" s="1641"/>
      <c r="S97" s="1710"/>
      <c r="T97" s="1641"/>
      <c r="U97" s="1710"/>
      <c r="V97" s="1641"/>
      <c r="W97" s="1710"/>
      <c r="X97" s="1665"/>
      <c r="Y97" s="1710"/>
      <c r="Z97" s="1710"/>
      <c r="AA97" s="1633"/>
      <c r="AB97" s="812">
        <v>5</v>
      </c>
      <c r="AC97" s="774"/>
      <c r="AD97" s="774"/>
      <c r="AE97" s="774"/>
      <c r="AF97" s="813" t="str">
        <f t="shared" si="0"/>
        <v/>
      </c>
      <c r="AG97" s="780"/>
      <c r="AH97" s="790" t="str">
        <f t="shared" si="1"/>
        <v/>
      </c>
      <c r="AI97" s="780"/>
      <c r="AJ97" s="790" t="str">
        <f t="shared" si="2"/>
        <v/>
      </c>
      <c r="AK97" s="814" t="str">
        <f t="shared" si="3"/>
        <v/>
      </c>
      <c r="AL97" s="815" t="str">
        <f>IFERROR(IF(AND(AF96="Probabilidad",AF97="Probabilidad"),(AL96-(+AL96*AK97)),IF(AND(AF96="Impacto",AF97="Probabilidad"),(AL95-(+AL95*AK97)),IF(AF97="Impacto",AL96,""))),"")</f>
        <v/>
      </c>
      <c r="AM97" s="815" t="str">
        <f>IFERROR(IF(AND(AF96="Impacto",AF97="Impacto"),(AM96-(+AM96*AK97)),IF(AND(AF96="Probabilidad",AF97="Impacto"),(AM95-(+AM95*AK97)),IF(AF97="Probabilidad",AM96,""))),"")</f>
        <v/>
      </c>
      <c r="AN97" s="751"/>
      <c r="AO97" s="751"/>
      <c r="AP97" s="751"/>
      <c r="AQ97" s="751"/>
      <c r="AR97" s="1031"/>
      <c r="AS97" s="1631"/>
      <c r="AT97" s="1631"/>
      <c r="AU97" s="1633"/>
      <c r="AV97" s="1631"/>
      <c r="AW97" s="1631"/>
      <c r="AX97" s="1633"/>
      <c r="AY97" s="1633"/>
      <c r="AZ97" s="1633"/>
      <c r="BA97" s="1641"/>
      <c r="BB97" s="789"/>
      <c r="BC97" s="789"/>
      <c r="BD97" s="822" t="str">
        <f t="shared" si="8"/>
        <v/>
      </c>
      <c r="BE97" s="774"/>
      <c r="BF97" s="774"/>
      <c r="BG97" s="774"/>
      <c r="BH97" s="774"/>
      <c r="BI97" s="789"/>
      <c r="BJ97" s="789"/>
      <c r="BK97" s="789"/>
      <c r="BL97" s="789"/>
      <c r="BM97" s="791"/>
      <c r="BN97" s="791"/>
      <c r="BO97" s="791"/>
      <c r="BP97" s="791"/>
      <c r="BQ97" s="792" t="str">
        <f t="shared" si="9"/>
        <v/>
      </c>
      <c r="BR97" s="796" t="str">
        <f t="shared" si="10"/>
        <v/>
      </c>
      <c r="BS97" s="884"/>
      <c r="BT97" s="884"/>
      <c r="BU97" s="998"/>
      <c r="BV97" s="1064"/>
      <c r="BW97" s="1064"/>
      <c r="BX97" s="1722"/>
      <c r="BY97" s="1739"/>
      <c r="BZ97" s="1004"/>
    </row>
    <row r="98" spans="1:78" ht="17" thickBot="1" x14ac:dyDescent="0.25">
      <c r="A98" s="1702"/>
      <c r="B98" s="1703"/>
      <c r="C98" s="1704"/>
      <c r="D98" s="1706"/>
      <c r="E98" s="1026"/>
      <c r="F98" s="1620"/>
      <c r="G98" s="1002"/>
      <c r="H98" s="1032"/>
      <c r="I98" s="1642"/>
      <c r="J98" s="1632"/>
      <c r="K98" s="1038"/>
      <c r="L98" s="1002"/>
      <c r="M98" s="1071"/>
      <c r="N98" s="1002"/>
      <c r="O98" s="1002"/>
      <c r="P98" s="1211"/>
      <c r="Q98" s="1718"/>
      <c r="R98" s="1642"/>
      <c r="S98" s="1711"/>
      <c r="T98" s="1642"/>
      <c r="U98" s="1711"/>
      <c r="V98" s="1642"/>
      <c r="W98" s="1711"/>
      <c r="X98" s="1666"/>
      <c r="Y98" s="1711"/>
      <c r="Z98" s="1711"/>
      <c r="AA98" s="1634"/>
      <c r="AB98" s="773">
        <v>6</v>
      </c>
      <c r="AC98" s="757"/>
      <c r="AD98" s="757"/>
      <c r="AE98" s="757"/>
      <c r="AF98" s="819" t="str">
        <f t="shared" si="0"/>
        <v/>
      </c>
      <c r="AG98" s="902"/>
      <c r="AH98" s="887" t="str">
        <f t="shared" si="1"/>
        <v/>
      </c>
      <c r="AI98" s="902"/>
      <c r="AJ98" s="887" t="str">
        <f t="shared" si="2"/>
        <v/>
      </c>
      <c r="AK98" s="889" t="str">
        <f t="shared" si="3"/>
        <v/>
      </c>
      <c r="AL98" s="815" t="str">
        <f>IFERROR(IF(AND(AF97="Probabilidad",AF98="Probabilidad"),(AL97-(+AL97*AK98)),IF(AND(AF97="Impacto",AF98="Probabilidad"),(AL96-(+AL96*AK98)),IF(AF98="Impacto",AL97,""))),"")</f>
        <v/>
      </c>
      <c r="AM98" s="815" t="str">
        <f>IFERROR(IF(AND(AF97="Impacto",AF98="Impacto"),(AM97-(+AM97*AK98)),IF(AND(AF97="Probabilidad",AF98="Impacto"),(AM96-(+AM96*AK98)),IF(AF98="Probabilidad",AM97,""))),"")</f>
        <v/>
      </c>
      <c r="AN98" s="51"/>
      <c r="AO98" s="51"/>
      <c r="AP98" s="51"/>
      <c r="AQ98" s="51"/>
      <c r="AR98" s="1032"/>
      <c r="AS98" s="1632"/>
      <c r="AT98" s="1632"/>
      <c r="AU98" s="1634"/>
      <c r="AV98" s="1632"/>
      <c r="AW98" s="1632"/>
      <c r="AX98" s="1634"/>
      <c r="AY98" s="1634"/>
      <c r="AZ98" s="1634"/>
      <c r="BA98" s="1642"/>
      <c r="BB98" s="770"/>
      <c r="BC98" s="770"/>
      <c r="BD98" s="762" t="str">
        <f t="shared" si="8"/>
        <v/>
      </c>
      <c r="BE98" s="757"/>
      <c r="BF98" s="757"/>
      <c r="BG98" s="757"/>
      <c r="BH98" s="757"/>
      <c r="BI98" s="770"/>
      <c r="BJ98" s="770"/>
      <c r="BK98" s="770"/>
      <c r="BL98" s="770"/>
      <c r="BM98" s="749"/>
      <c r="BN98" s="749"/>
      <c r="BO98" s="749"/>
      <c r="BP98" s="749"/>
      <c r="BQ98" s="766" t="str">
        <f t="shared" si="9"/>
        <v/>
      </c>
      <c r="BR98" s="890" t="str">
        <f t="shared" si="10"/>
        <v/>
      </c>
      <c r="BS98" s="891"/>
      <c r="BT98" s="891"/>
      <c r="BU98" s="999"/>
      <c r="BV98" s="1065"/>
      <c r="BW98" s="1065"/>
      <c r="BX98" s="1723"/>
      <c r="BY98" s="1740"/>
      <c r="BZ98" s="1005"/>
    </row>
    <row r="99" spans="1:78" ht="118" x14ac:dyDescent="0.2">
      <c r="A99" s="1702"/>
      <c r="B99" s="1703"/>
      <c r="C99" s="1704"/>
      <c r="D99" s="1021" t="s">
        <v>1387</v>
      </c>
      <c r="E99" s="1024" t="s">
        <v>284</v>
      </c>
      <c r="F99" s="1027">
        <v>6</v>
      </c>
      <c r="G99" s="1000" t="s">
        <v>1509</v>
      </c>
      <c r="H99" s="1030" t="s">
        <v>1248</v>
      </c>
      <c r="I99" s="994" t="s">
        <v>1215</v>
      </c>
      <c r="J99" s="1697" t="str">
        <f>IF(D99="","",IF(D99="RG",[1]Árbol!A110,IF(D99="RIC",[1]Árbol!A110,IF(D99="RLAFT",[1]Árbol!A110,IF(D99="RF",[1]Árbol!A110,IF(I99="","",(CONCATENATE(I99," ",$M$3," ",G99," ",$M$4," ",O99," ",$M$5," ",N99))))))))</f>
        <v>Pérdida de Disponibilidad de Bases de datos que contienen información sensible de todos los servidores públicos de la UAECD. Son las siguientes:
- Base de Datos Sociodemografica (BDS)
- Base de Datos Planta de personal (BDPP)  1. Pérdida o borrado de datos personales
2. Acceso no autorizado a los datos personales
3. Pérdida, destrucción, acceso o uso no autorizado  1. No existencia de una copia de seguridad
2.Ausencia de responsabilidades en la seguridad de la información en la descripción de los cargos
3. Ubicación no adecuada de la información (equipos de los funcionarios)</v>
      </c>
      <c r="K99" s="1036" t="s">
        <v>313</v>
      </c>
      <c r="L99" s="1000" t="s">
        <v>562</v>
      </c>
      <c r="M99" s="1069" t="s">
        <v>1389</v>
      </c>
      <c r="N99" s="1000" t="s">
        <v>1516</v>
      </c>
      <c r="O99" s="1000" t="s">
        <v>1517</v>
      </c>
      <c r="P99" s="1063" t="s">
        <v>1392</v>
      </c>
      <c r="Q99" s="1077" t="s">
        <v>1392</v>
      </c>
      <c r="R99" s="994" t="s">
        <v>250</v>
      </c>
      <c r="S99" s="1709">
        <f>IF(R99="Muy Alta",100%,IF(R99="Alta",80%,IF(R99="Media",60%,IF(R99="Baja",40%,IF(R99="Muy Baja",20%,"")))))</f>
        <v>0.4</v>
      </c>
      <c r="T99" s="994" t="s">
        <v>251</v>
      </c>
      <c r="U99" s="1709">
        <f>IF(T99="Catastrófico",100%,IF(T99="Mayor",80%,IF(T99="Moderado",60%,IF(T99="Menor",40%,IF(T99="Leve",20%,"")))))</f>
        <v>0.4</v>
      </c>
      <c r="V99" s="994" t="s">
        <v>317</v>
      </c>
      <c r="W99" s="1709">
        <f>IF(V99="Catastrófico",100%,IF(V99="Mayor",80%,IF(V99="Moderado",60%,IF(V99="Menor",40%,IF(V99="Leve",20%,"")))))</f>
        <v>0.2</v>
      </c>
      <c r="X99" s="1059" t="str">
        <f>IF(Y99=100%,"Catastrófico",IF(Y99=80%,"Mayor",IF(Y99=60%,"Moderado",IF(Y99=40%,"Menor",IF(Y99=20%,"Leve","")))))</f>
        <v>Menor</v>
      </c>
      <c r="Y99" s="1709">
        <f>IF(AND(U99="",W99=""),"",MAX(U99,W99))</f>
        <v>0.4</v>
      </c>
      <c r="Z99" s="1709" t="str">
        <f>CONCATENATE(R99,X99)</f>
        <v>BajaMenor</v>
      </c>
      <c r="AA99" s="1047" t="str">
        <f>IF(Z99="Muy AltaLeve","Alto",IF(Z99="Muy AltaMenor","Alto",IF(Z99="Muy AltaModerado","Alto",IF(Z99="Muy AltaMayor","Alto",IF(Z99="Muy AltaCatastrófico","Extremo",IF(Z99="AltaLeve","Moderado",IF(Z99="AltaMenor","Moderado",IF(Z99="AltaModerado","Alto",IF(Z99="AltaMayor","Alto",IF(Z99="AltaCatastrófico","Extremo",IF(Z99="MediaLeve","Moderado",IF(Z99="MediaMenor","Moderado",IF(Z99="MediaModerado","Moderado",IF(Z99="MediaMayor","Alto",IF(Z99="MediaCatastrófico","Extremo",IF(Z99="BajaLeve","Bajo",IF(Z99="BajaMenor","Moderado",IF(Z99="BajaModerado","Moderado",IF(Z99="BajaMayor","Alto",IF(Z99="BajaCatastrófico","Extremo",IF(Z99="Muy BajaLeve","Bajo",IF(Z99="Muy BajaMenor","Bajo",IF(Z99="Muy BajaModerado","Moderado",IF(Z99="Muy BajaMayor","Alto",IF(Z99="Muy BajaCatastrófico","Extremo","")))))))))))))))))))))))))</f>
        <v>Moderado</v>
      </c>
      <c r="AB99" s="97">
        <v>1</v>
      </c>
      <c r="AC99" s="9" t="s">
        <v>1409</v>
      </c>
      <c r="AD99" s="9" t="s">
        <v>1518</v>
      </c>
      <c r="AE99" s="9" t="s">
        <v>1480</v>
      </c>
      <c r="AF99" s="99" t="str">
        <f t="shared" si="0"/>
        <v>Probabilidad</v>
      </c>
      <c r="AG99" s="10" t="s">
        <v>281</v>
      </c>
      <c r="AH99" s="787">
        <f t="shared" si="1"/>
        <v>0.15</v>
      </c>
      <c r="AI99" s="10" t="s">
        <v>222</v>
      </c>
      <c r="AJ99" s="787">
        <f t="shared" si="2"/>
        <v>0.15</v>
      </c>
      <c r="AK99" s="101">
        <f t="shared" si="3"/>
        <v>0.3</v>
      </c>
      <c r="AL99" s="100">
        <f>IFERROR(IF(AF99="Probabilidad",(S99-(+S99*AK99)),IF(AF99="Impacto",S99,"")),"")</f>
        <v>0.28000000000000003</v>
      </c>
      <c r="AM99" s="100">
        <f>IFERROR(IF(AF99="Impacto",(Y99-(+Y99*AK99)),IF(AF99="Probabilidad",Y99,"")),"")</f>
        <v>0.4</v>
      </c>
      <c r="AN99" s="50" t="s">
        <v>859</v>
      </c>
      <c r="AO99" s="50" t="s">
        <v>245</v>
      </c>
      <c r="AP99" s="50" t="s">
        <v>241</v>
      </c>
      <c r="AQ99" s="50" t="s">
        <v>226</v>
      </c>
      <c r="AR99" s="1624" t="s">
        <v>1519</v>
      </c>
      <c r="AS99" s="1050">
        <f>S99</f>
        <v>0.4</v>
      </c>
      <c r="AT99" s="1050">
        <f>IF(AL99="","",MIN(AL99:AL104))</f>
        <v>0.16800000000000001</v>
      </c>
      <c r="AU99" s="1047" t="str">
        <f>IFERROR(IF(AT99="","",IF(AT99&lt;=0.2,"Muy Baja",IF(AT99&lt;=0.4,"Baja",IF(AT99&lt;=0.6,"Media",IF(AT99&lt;=0.8,"Alta","Muy Alta"))))),"")</f>
        <v>Muy Baja</v>
      </c>
      <c r="AV99" s="1050">
        <f>Y99</f>
        <v>0.4</v>
      </c>
      <c r="AW99" s="1050">
        <f>IF(AM99="","",MIN(AM99:AM104))</f>
        <v>0.30000000000000004</v>
      </c>
      <c r="AX99" s="1047" t="str">
        <f>IFERROR(IF(AW99="","",IF(AW99&lt;=0.2,"Leve",IF(AW99&lt;=0.4,"Menor",IF(AW99&lt;=0.6,"Moderado",IF(AW99&lt;=0.8,"Mayor","Catastrófico"))))),"")</f>
        <v>Menor</v>
      </c>
      <c r="AY99" s="1047" t="str">
        <f>AA99</f>
        <v>Moderado</v>
      </c>
      <c r="AZ99" s="1047" t="str">
        <f>IFERROR(IF(OR(AND(AU99="Muy Baja",AX99="Leve"),AND(AU99="Muy Baja",AX99="Menor"),AND(AU99="Baja",AX99="Leve")),"Bajo",IF(OR(AND(AU99="Muy baja",AX99="Moderado"),AND(AU99="Baja",AX99="Menor"),AND(AU99="Baja",AX99="Moderado"),AND(AU99="Media",AX99="Leve"),AND(AU99="Media",AX99="Menor"),AND(AU99="Media",AX99="Moderado"),AND(AU99="Alta",AX99="Leve"),AND(AU99="Alta",AX99="Menor")),"Moderado",IF(OR(AND(AU99="Muy Baja",AX99="Mayor"),AND(AU99="Baja",AX99="Mayor"),AND(AU99="Media",AX99="Mayor"),AND(AU99="Alta",AX99="Moderado"),AND(AU99="Alta",AX99="Mayor"),AND(AU99="Muy Alta",AX99="Leve"),AND(AU99="Muy Alta",AX99="Menor"),AND(AU99="Muy Alta",AX99="Moderado"),AND(AU99="Muy Alta",AX99="Mayor")),"Alto",IF(OR(AND(AU99="Muy Baja",AX99="Catastrófico"),AND(AU99="Baja",AX99="Catastrófico"),AND(AU99="Media",AX99="Catastrófico"),AND(AU99="Alta",AX99="Catastrófico"),AND(AU99="Muy Alta",AX99="Catastrófico")),"Extremo","")))),"")</f>
        <v>Bajo</v>
      </c>
      <c r="BA99" s="994" t="s">
        <v>255</v>
      </c>
      <c r="BB99" s="46"/>
      <c r="BC99" s="46"/>
      <c r="BD99" s="103" t="str">
        <f t="shared" si="8"/>
        <v/>
      </c>
      <c r="BE99" s="9"/>
      <c r="BF99" s="9"/>
      <c r="BG99" s="9"/>
      <c r="BH99" s="9"/>
      <c r="BI99" s="46"/>
      <c r="BJ99" s="46"/>
      <c r="BK99" s="46"/>
      <c r="BL99" s="46"/>
      <c r="BM99" s="48"/>
      <c r="BN99" s="48"/>
      <c r="BO99" s="48"/>
      <c r="BP99" s="48"/>
      <c r="BQ99" s="104" t="str">
        <f t="shared" si="9"/>
        <v/>
      </c>
      <c r="BR99" s="797" t="str">
        <f t="shared" si="10"/>
        <v/>
      </c>
      <c r="BS99" s="883"/>
      <c r="BT99" s="883"/>
      <c r="BU99" s="997" t="s">
        <v>1392</v>
      </c>
      <c r="BV99" s="1063" t="s">
        <v>3171</v>
      </c>
      <c r="BW99" s="1063" t="s">
        <v>1392</v>
      </c>
      <c r="BX99" s="1721" t="s">
        <v>1392</v>
      </c>
      <c r="BY99" s="1738" t="s">
        <v>3173</v>
      </c>
      <c r="BZ99" s="1003"/>
    </row>
    <row r="100" spans="1:78" ht="145" x14ac:dyDescent="0.2">
      <c r="A100" s="1702"/>
      <c r="B100" s="1703"/>
      <c r="C100" s="1704"/>
      <c r="D100" s="1705"/>
      <c r="E100" s="1025"/>
      <c r="F100" s="1619"/>
      <c r="G100" s="1001"/>
      <c r="H100" s="1031"/>
      <c r="I100" s="1641"/>
      <c r="J100" s="1631"/>
      <c r="K100" s="1037"/>
      <c r="L100" s="1001"/>
      <c r="M100" s="1070"/>
      <c r="N100" s="1001"/>
      <c r="O100" s="1001"/>
      <c r="P100" s="1064"/>
      <c r="Q100" s="1714"/>
      <c r="R100" s="1641"/>
      <c r="S100" s="1710"/>
      <c r="T100" s="1641"/>
      <c r="U100" s="1710"/>
      <c r="V100" s="1641"/>
      <c r="W100" s="1710"/>
      <c r="X100" s="1665"/>
      <c r="Y100" s="1710"/>
      <c r="Z100" s="1710"/>
      <c r="AA100" s="1633"/>
      <c r="AB100" s="812">
        <v>2</v>
      </c>
      <c r="AC100" s="774" t="s">
        <v>1494</v>
      </c>
      <c r="AD100" s="774">
        <v>1</v>
      </c>
      <c r="AE100" s="774" t="s">
        <v>1403</v>
      </c>
      <c r="AF100" s="813" t="str">
        <f t="shared" si="0"/>
        <v>Probabilidad</v>
      </c>
      <c r="AG100" s="780" t="s">
        <v>221</v>
      </c>
      <c r="AH100" s="790">
        <f t="shared" si="1"/>
        <v>0.25</v>
      </c>
      <c r="AI100" s="780" t="s">
        <v>222</v>
      </c>
      <c r="AJ100" s="790">
        <f t="shared" si="2"/>
        <v>0.15</v>
      </c>
      <c r="AK100" s="814">
        <f t="shared" si="3"/>
        <v>0.4</v>
      </c>
      <c r="AL100" s="815">
        <f>IFERROR(IF(AND(AF99="Probabilidad",AF100="Probabilidad"),(AL99-(+AL99*AK100)),IF(AF100="Probabilidad",(S99-(+S99*AK100)),IF(AF100="Impacto",AL99,""))),"")</f>
        <v>0.16800000000000001</v>
      </c>
      <c r="AM100" s="815">
        <f>IFERROR(IF(AND(AF99="Impacto",AF100="Impacto"),(AM99-(+AM99*AK100)),IF(AF100="Impacto",(Y99-(+Y99*AK100)),IF(AF100="Probabilidad",AM99,""))),"")</f>
        <v>0.4</v>
      </c>
      <c r="AN100" s="751" t="s">
        <v>223</v>
      </c>
      <c r="AO100" s="751" t="s">
        <v>443</v>
      </c>
      <c r="AP100" s="751" t="s">
        <v>241</v>
      </c>
      <c r="AQ100" s="751" t="s">
        <v>226</v>
      </c>
      <c r="AR100" s="1031"/>
      <c r="AS100" s="1631"/>
      <c r="AT100" s="1631"/>
      <c r="AU100" s="1633"/>
      <c r="AV100" s="1631"/>
      <c r="AW100" s="1631"/>
      <c r="AX100" s="1633"/>
      <c r="AY100" s="1633"/>
      <c r="AZ100" s="1633"/>
      <c r="BA100" s="1641"/>
      <c r="BB100" s="789"/>
      <c r="BC100" s="789"/>
      <c r="BD100" s="822" t="str">
        <f t="shared" si="8"/>
        <v/>
      </c>
      <c r="BE100" s="774"/>
      <c r="BF100" s="774"/>
      <c r="BG100" s="774"/>
      <c r="BH100" s="774"/>
      <c r="BI100" s="789"/>
      <c r="BJ100" s="789"/>
      <c r="BK100" s="789"/>
      <c r="BL100" s="789"/>
      <c r="BM100" s="791"/>
      <c r="BN100" s="791"/>
      <c r="BO100" s="791"/>
      <c r="BP100" s="791"/>
      <c r="BQ100" s="792" t="str">
        <f t="shared" si="9"/>
        <v/>
      </c>
      <c r="BR100" s="796" t="str">
        <f t="shared" si="10"/>
        <v/>
      </c>
      <c r="BS100" s="884"/>
      <c r="BT100" s="884"/>
      <c r="BU100" s="998"/>
      <c r="BV100" s="1064"/>
      <c r="BW100" s="1064"/>
      <c r="BX100" s="1722"/>
      <c r="BY100" s="1739"/>
      <c r="BZ100" s="1004"/>
    </row>
    <row r="101" spans="1:78" ht="167" x14ac:dyDescent="0.2">
      <c r="A101" s="1702"/>
      <c r="B101" s="1703"/>
      <c r="C101" s="1704"/>
      <c r="D101" s="1705"/>
      <c r="E101" s="1025"/>
      <c r="F101" s="1619"/>
      <c r="G101" s="1001"/>
      <c r="H101" s="1031"/>
      <c r="I101" s="1641"/>
      <c r="J101" s="1631"/>
      <c r="K101" s="1037"/>
      <c r="L101" s="1001"/>
      <c r="M101" s="1070"/>
      <c r="N101" s="1001"/>
      <c r="O101" s="1001"/>
      <c r="P101" s="1064"/>
      <c r="Q101" s="1714"/>
      <c r="R101" s="1641"/>
      <c r="S101" s="1710"/>
      <c r="T101" s="1641"/>
      <c r="U101" s="1710"/>
      <c r="V101" s="1641"/>
      <c r="W101" s="1710"/>
      <c r="X101" s="1665"/>
      <c r="Y101" s="1710"/>
      <c r="Z101" s="1710"/>
      <c r="AA101" s="1633"/>
      <c r="AB101" s="812">
        <v>3</v>
      </c>
      <c r="AC101" s="774" t="s">
        <v>1508</v>
      </c>
      <c r="AD101" s="774">
        <v>1.3</v>
      </c>
      <c r="AE101" s="774" t="s">
        <v>1403</v>
      </c>
      <c r="AF101" s="813" t="str">
        <f t="shared" si="0"/>
        <v>Impacto</v>
      </c>
      <c r="AG101" s="780" t="s">
        <v>264</v>
      </c>
      <c r="AH101" s="790">
        <f t="shared" si="1"/>
        <v>0.1</v>
      </c>
      <c r="AI101" s="780" t="s">
        <v>222</v>
      </c>
      <c r="AJ101" s="790">
        <f t="shared" si="2"/>
        <v>0.15</v>
      </c>
      <c r="AK101" s="814">
        <f t="shared" si="3"/>
        <v>0.25</v>
      </c>
      <c r="AL101" s="815">
        <f>IFERROR(IF(AND(AF100="Probabilidad",AF101="Probabilidad"),(AL100-(+AL100*AK101)),IF(AND(AF100="Impacto",AF101="Probabilidad"),(AL99-(+AL99*AK101)),IF(AF101="Impacto",AL100,""))),"")</f>
        <v>0.16800000000000001</v>
      </c>
      <c r="AM101" s="815">
        <f>IFERROR(IF(AND(AF100="Impacto",AF101="Impacto"),(AM100-(+AM100*AK101)),IF(AND(AF100="Probabilidad",AF101="Impacto"),(AM99-(+AM99*AK101)),IF(AF101="Probabilidad",AM100,""))),"")</f>
        <v>0.30000000000000004</v>
      </c>
      <c r="AN101" s="751" t="s">
        <v>223</v>
      </c>
      <c r="AO101" s="751" t="s">
        <v>291</v>
      </c>
      <c r="AP101" s="751" t="s">
        <v>241</v>
      </c>
      <c r="AQ101" s="751" t="s">
        <v>226</v>
      </c>
      <c r="AR101" s="1031"/>
      <c r="AS101" s="1631"/>
      <c r="AT101" s="1631"/>
      <c r="AU101" s="1633"/>
      <c r="AV101" s="1631"/>
      <c r="AW101" s="1631"/>
      <c r="AX101" s="1633"/>
      <c r="AY101" s="1633"/>
      <c r="AZ101" s="1633"/>
      <c r="BA101" s="1641"/>
      <c r="BB101" s="789"/>
      <c r="BC101" s="789"/>
      <c r="BD101" s="822" t="str">
        <f t="shared" si="8"/>
        <v/>
      </c>
      <c r="BE101" s="774"/>
      <c r="BF101" s="774"/>
      <c r="BG101" s="774"/>
      <c r="BH101" s="774"/>
      <c r="BI101" s="789"/>
      <c r="BJ101" s="789"/>
      <c r="BK101" s="789"/>
      <c r="BL101" s="789"/>
      <c r="BM101" s="791"/>
      <c r="BN101" s="791"/>
      <c r="BO101" s="791"/>
      <c r="BP101" s="791"/>
      <c r="BQ101" s="792" t="str">
        <f t="shared" si="9"/>
        <v/>
      </c>
      <c r="BR101" s="796" t="str">
        <f t="shared" si="10"/>
        <v/>
      </c>
      <c r="BS101" s="884"/>
      <c r="BT101" s="884"/>
      <c r="BU101" s="998"/>
      <c r="BV101" s="1064"/>
      <c r="BW101" s="1064"/>
      <c r="BX101" s="1722"/>
      <c r="BY101" s="1739"/>
      <c r="BZ101" s="1004"/>
    </row>
    <row r="102" spans="1:78" ht="16" x14ac:dyDescent="0.2">
      <c r="A102" s="1702"/>
      <c r="B102" s="1703"/>
      <c r="C102" s="1704"/>
      <c r="D102" s="1705"/>
      <c r="E102" s="1025"/>
      <c r="F102" s="1619"/>
      <c r="G102" s="1001"/>
      <c r="H102" s="1031"/>
      <c r="I102" s="1641"/>
      <c r="J102" s="1631"/>
      <c r="K102" s="1037"/>
      <c r="L102" s="1001"/>
      <c r="M102" s="1070"/>
      <c r="N102" s="1001"/>
      <c r="O102" s="1001"/>
      <c r="P102" s="1064"/>
      <c r="Q102" s="1714"/>
      <c r="R102" s="1641"/>
      <c r="S102" s="1710"/>
      <c r="T102" s="1641"/>
      <c r="U102" s="1710"/>
      <c r="V102" s="1641"/>
      <c r="W102" s="1710"/>
      <c r="X102" s="1665"/>
      <c r="Y102" s="1710"/>
      <c r="Z102" s="1710"/>
      <c r="AA102" s="1633"/>
      <c r="AB102" s="812">
        <v>4</v>
      </c>
      <c r="AC102" s="774"/>
      <c r="AD102" s="774"/>
      <c r="AE102" s="774"/>
      <c r="AF102" s="813" t="str">
        <f t="shared" si="0"/>
        <v/>
      </c>
      <c r="AG102" s="780"/>
      <c r="AH102" s="790" t="str">
        <f t="shared" si="1"/>
        <v/>
      </c>
      <c r="AI102" s="780"/>
      <c r="AJ102" s="790" t="str">
        <f t="shared" si="2"/>
        <v/>
      </c>
      <c r="AK102" s="814" t="str">
        <f t="shared" si="3"/>
        <v/>
      </c>
      <c r="AL102" s="815" t="str">
        <f>IFERROR(IF(AND(AF101="Probabilidad",AF102="Probabilidad"),(AL101-(+AL101*AK102)),IF(AND(AF101="Impacto",AF102="Probabilidad"),(AL100-(+AL100*AK102)),IF(AF102="Impacto",AL101,""))),"")</f>
        <v/>
      </c>
      <c r="AM102" s="815" t="str">
        <f>IFERROR(IF(AND(AF101="Impacto",AF102="Impacto"),(AM101-(+AM101*AK102)),IF(AND(AF101="Probabilidad",AF102="Impacto"),(AM100-(+AM100*AK102)),IF(AF102="Probabilidad",AM101,""))),"")</f>
        <v/>
      </c>
      <c r="AN102" s="751"/>
      <c r="AO102" s="751"/>
      <c r="AP102" s="751"/>
      <c r="AQ102" s="751"/>
      <c r="AR102" s="1031"/>
      <c r="AS102" s="1631"/>
      <c r="AT102" s="1631"/>
      <c r="AU102" s="1633"/>
      <c r="AV102" s="1631"/>
      <c r="AW102" s="1631"/>
      <c r="AX102" s="1633"/>
      <c r="AY102" s="1633"/>
      <c r="AZ102" s="1633"/>
      <c r="BA102" s="1641"/>
      <c r="BB102" s="789"/>
      <c r="BC102" s="789"/>
      <c r="BD102" s="822" t="str">
        <f t="shared" si="8"/>
        <v/>
      </c>
      <c r="BE102" s="774"/>
      <c r="BF102" s="774"/>
      <c r="BG102" s="774"/>
      <c r="BH102" s="774"/>
      <c r="BI102" s="789"/>
      <c r="BJ102" s="789"/>
      <c r="BK102" s="789"/>
      <c r="BL102" s="789"/>
      <c r="BM102" s="791"/>
      <c r="BN102" s="791"/>
      <c r="BO102" s="791"/>
      <c r="BP102" s="791"/>
      <c r="BQ102" s="792" t="str">
        <f t="shared" si="9"/>
        <v/>
      </c>
      <c r="BR102" s="796" t="str">
        <f t="shared" si="10"/>
        <v/>
      </c>
      <c r="BS102" s="884"/>
      <c r="BT102" s="884"/>
      <c r="BU102" s="998"/>
      <c r="BV102" s="1064"/>
      <c r="BW102" s="1064"/>
      <c r="BX102" s="1722"/>
      <c r="BY102" s="1739"/>
      <c r="BZ102" s="1004"/>
    </row>
    <row r="103" spans="1:78" ht="16" x14ac:dyDescent="0.2">
      <c r="A103" s="1702"/>
      <c r="B103" s="1703"/>
      <c r="C103" s="1704"/>
      <c r="D103" s="1705"/>
      <c r="E103" s="1025"/>
      <c r="F103" s="1619"/>
      <c r="G103" s="1001"/>
      <c r="H103" s="1031"/>
      <c r="I103" s="1641"/>
      <c r="J103" s="1631"/>
      <c r="K103" s="1037"/>
      <c r="L103" s="1001"/>
      <c r="M103" s="1070"/>
      <c r="N103" s="1001"/>
      <c r="O103" s="1001"/>
      <c r="P103" s="1064"/>
      <c r="Q103" s="1714"/>
      <c r="R103" s="1641"/>
      <c r="S103" s="1710"/>
      <c r="T103" s="1641"/>
      <c r="U103" s="1710"/>
      <c r="V103" s="1641"/>
      <c r="W103" s="1710"/>
      <c r="X103" s="1665"/>
      <c r="Y103" s="1710"/>
      <c r="Z103" s="1710"/>
      <c r="AA103" s="1633"/>
      <c r="AB103" s="812">
        <v>5</v>
      </c>
      <c r="AC103" s="774"/>
      <c r="AD103" s="774"/>
      <c r="AE103" s="774"/>
      <c r="AF103" s="813" t="str">
        <f t="shared" si="0"/>
        <v/>
      </c>
      <c r="AG103" s="780"/>
      <c r="AH103" s="790" t="str">
        <f t="shared" si="1"/>
        <v/>
      </c>
      <c r="AI103" s="780"/>
      <c r="AJ103" s="790" t="str">
        <f t="shared" si="2"/>
        <v/>
      </c>
      <c r="AK103" s="814" t="str">
        <f t="shared" si="3"/>
        <v/>
      </c>
      <c r="AL103" s="815" t="str">
        <f>IFERROR(IF(AND(AF102="Probabilidad",AF103="Probabilidad"),(AL102-(+AL102*AK103)),IF(AND(AF102="Impacto",AF103="Probabilidad"),(AL101-(+AL101*AK103)),IF(AF103="Impacto",AL102,""))),"")</f>
        <v/>
      </c>
      <c r="AM103" s="815" t="str">
        <f>IFERROR(IF(AND(AF102="Impacto",AF103="Impacto"),(AM102-(+AM102*AK103)),IF(AND(AF102="Probabilidad",AF103="Impacto"),(AM101-(+AM101*AK103)),IF(AF103="Probabilidad",AM102,""))),"")</f>
        <v/>
      </c>
      <c r="AN103" s="751"/>
      <c r="AO103" s="751"/>
      <c r="AP103" s="751"/>
      <c r="AQ103" s="751"/>
      <c r="AR103" s="1031"/>
      <c r="AS103" s="1631"/>
      <c r="AT103" s="1631"/>
      <c r="AU103" s="1633"/>
      <c r="AV103" s="1631"/>
      <c r="AW103" s="1631"/>
      <c r="AX103" s="1633"/>
      <c r="AY103" s="1633"/>
      <c r="AZ103" s="1633"/>
      <c r="BA103" s="1641"/>
      <c r="BB103" s="789"/>
      <c r="BC103" s="789"/>
      <c r="BD103" s="822" t="str">
        <f t="shared" si="8"/>
        <v/>
      </c>
      <c r="BE103" s="774"/>
      <c r="BF103" s="774"/>
      <c r="BG103" s="774"/>
      <c r="BH103" s="774"/>
      <c r="BI103" s="789"/>
      <c r="BJ103" s="789"/>
      <c r="BK103" s="789"/>
      <c r="BL103" s="789"/>
      <c r="BM103" s="791"/>
      <c r="BN103" s="791"/>
      <c r="BO103" s="791"/>
      <c r="BP103" s="791"/>
      <c r="BQ103" s="792" t="str">
        <f t="shared" si="9"/>
        <v/>
      </c>
      <c r="BR103" s="796" t="str">
        <f t="shared" si="10"/>
        <v/>
      </c>
      <c r="BS103" s="884"/>
      <c r="BT103" s="884"/>
      <c r="BU103" s="998"/>
      <c r="BV103" s="1064"/>
      <c r="BW103" s="1064"/>
      <c r="BX103" s="1722"/>
      <c r="BY103" s="1739"/>
      <c r="BZ103" s="1004"/>
    </row>
    <row r="104" spans="1:78" ht="17" thickBot="1" x14ac:dyDescent="0.25">
      <c r="A104" s="1702"/>
      <c r="B104" s="1703"/>
      <c r="C104" s="1704"/>
      <c r="D104" s="1706"/>
      <c r="E104" s="1026"/>
      <c r="F104" s="1620"/>
      <c r="G104" s="1002"/>
      <c r="H104" s="1032"/>
      <c r="I104" s="1642"/>
      <c r="J104" s="1632"/>
      <c r="K104" s="1038"/>
      <c r="L104" s="1002"/>
      <c r="M104" s="1071"/>
      <c r="N104" s="1002"/>
      <c r="O104" s="1002"/>
      <c r="P104" s="1065"/>
      <c r="Q104" s="1715"/>
      <c r="R104" s="1642"/>
      <c r="S104" s="1711"/>
      <c r="T104" s="1642"/>
      <c r="U104" s="1711"/>
      <c r="V104" s="1642"/>
      <c r="W104" s="1711"/>
      <c r="X104" s="1666"/>
      <c r="Y104" s="1711"/>
      <c r="Z104" s="1711"/>
      <c r="AA104" s="1634"/>
      <c r="AB104" s="773">
        <v>6</v>
      </c>
      <c r="AC104" s="757"/>
      <c r="AD104" s="757"/>
      <c r="AE104" s="757"/>
      <c r="AF104" s="896" t="str">
        <f t="shared" si="0"/>
        <v/>
      </c>
      <c r="AG104" s="888"/>
      <c r="AH104" s="887" t="str">
        <f t="shared" si="1"/>
        <v/>
      </c>
      <c r="AI104" s="888"/>
      <c r="AJ104" s="887" t="str">
        <f t="shared" si="2"/>
        <v/>
      </c>
      <c r="AK104" s="889" t="str">
        <f t="shared" si="3"/>
        <v/>
      </c>
      <c r="AL104" s="815" t="str">
        <f>IFERROR(IF(AND(AF103="Probabilidad",AF104="Probabilidad"),(AL103-(+AL103*AK104)),IF(AND(AF103="Impacto",AF104="Probabilidad"),(AL102-(+AL102*AK104)),IF(AF104="Impacto",AL103,""))),"")</f>
        <v/>
      </c>
      <c r="AM104" s="815" t="str">
        <f>IFERROR(IF(AND(AF103="Impacto",AF104="Impacto"),(AM103-(+AM103*AK104)),IF(AND(AF103="Probabilidad",AF104="Impacto"),(AM102-(+AM102*AK104)),IF(AF104="Probabilidad",AM103,""))),"")</f>
        <v/>
      </c>
      <c r="AN104" s="51"/>
      <c r="AO104" s="51"/>
      <c r="AP104" s="51"/>
      <c r="AQ104" s="51"/>
      <c r="AR104" s="1032"/>
      <c r="AS104" s="1632"/>
      <c r="AT104" s="1632"/>
      <c r="AU104" s="1634"/>
      <c r="AV104" s="1632"/>
      <c r="AW104" s="1632"/>
      <c r="AX104" s="1634"/>
      <c r="AY104" s="1634"/>
      <c r="AZ104" s="1634"/>
      <c r="BA104" s="1642"/>
      <c r="BB104" s="770"/>
      <c r="BC104" s="770"/>
      <c r="BD104" s="762" t="str">
        <f t="shared" si="8"/>
        <v/>
      </c>
      <c r="BE104" s="757"/>
      <c r="BF104" s="757"/>
      <c r="BG104" s="757"/>
      <c r="BH104" s="757"/>
      <c r="BI104" s="770"/>
      <c r="BJ104" s="770"/>
      <c r="BK104" s="770"/>
      <c r="BL104" s="770"/>
      <c r="BM104" s="749"/>
      <c r="BN104" s="749"/>
      <c r="BO104" s="749"/>
      <c r="BP104" s="749"/>
      <c r="BQ104" s="766" t="str">
        <f t="shared" si="9"/>
        <v/>
      </c>
      <c r="BR104" s="890" t="str">
        <f t="shared" si="10"/>
        <v/>
      </c>
      <c r="BS104" s="891"/>
      <c r="BT104" s="891"/>
      <c r="BU104" s="999"/>
      <c r="BV104" s="1065"/>
      <c r="BW104" s="1065"/>
      <c r="BX104" s="1723"/>
      <c r="BY104" s="1740"/>
      <c r="BZ104" s="1005"/>
    </row>
    <row r="105" spans="1:78" ht="167" x14ac:dyDescent="0.2">
      <c r="A105" s="1702"/>
      <c r="B105" s="1703"/>
      <c r="C105" s="1704"/>
      <c r="D105" s="1021" t="s">
        <v>1387</v>
      </c>
      <c r="E105" s="1024" t="s">
        <v>284</v>
      </c>
      <c r="F105" s="1027">
        <v>7</v>
      </c>
      <c r="G105" s="1000" t="s">
        <v>1520</v>
      </c>
      <c r="H105" s="1030" t="s">
        <v>1246</v>
      </c>
      <c r="I105" s="994" t="s">
        <v>1218</v>
      </c>
      <c r="J105" s="1697" t="str">
        <f>IF(D105="","",IF(D105="RG",[1]Árbol!A116,IF(D105="RIC",[1]Árbol!A116,IF(D105="RLAFT",[1]Árbol!A116,IF(D105="RF",[1]Árbol!A116,IF(I105="","",(CONCATENATE(I105," ",$M$3," ",G105," ",$M$4," ",O105," ",$M$5," ",N105))))))))</f>
        <v>Pérdida de confidencialidad e integridad de Archivo de Gestión de la Subgerencia de Talento Humano  1. Daños físicos daños por agua, fuego 
2. Eventos naturales: inundación o fenómenos sísmicos  1. Ausencia de control de accesos
2. Uso inadecuado o descuidado del control de acceso físico a las edificaciones y los recintos
3. Desconocimiento de políticas de seguridad</v>
      </c>
      <c r="K105" s="1036" t="s">
        <v>313</v>
      </c>
      <c r="L105" s="1000" t="s">
        <v>1179</v>
      </c>
      <c r="M105" s="1069" t="s">
        <v>1389</v>
      </c>
      <c r="N105" s="1000" t="s">
        <v>1521</v>
      </c>
      <c r="O105" s="1000" t="s">
        <v>1522</v>
      </c>
      <c r="P105" s="1063" t="s">
        <v>1392</v>
      </c>
      <c r="Q105" s="1077" t="s">
        <v>1392</v>
      </c>
      <c r="R105" s="994" t="s">
        <v>250</v>
      </c>
      <c r="S105" s="1709">
        <f>IF(R105="Muy Alta",100%,IF(R105="Alta",80%,IF(R105="Media",60%,IF(R105="Baja",40%,IF(R105="Muy Baja",20%,"")))))</f>
        <v>0.4</v>
      </c>
      <c r="T105" s="994" t="s">
        <v>251</v>
      </c>
      <c r="U105" s="1709">
        <f>IF(T105="Catastrófico",100%,IF(T105="Mayor",80%,IF(T105="Moderado",60%,IF(T105="Menor",40%,IF(T105="Leve",20%,"")))))</f>
        <v>0.4</v>
      </c>
      <c r="V105" s="994" t="s">
        <v>317</v>
      </c>
      <c r="W105" s="1709">
        <f>IF(V105="Catastrófico",100%,IF(V105="Mayor",80%,IF(V105="Moderado",60%,IF(V105="Menor",40%,IF(V105="Leve",20%,"")))))</f>
        <v>0.2</v>
      </c>
      <c r="X105" s="1059" t="str">
        <f>IF(Y105=100%,"Catastrófico",IF(Y105=80%,"Mayor",IF(Y105=60%,"Moderado",IF(Y105=40%,"Menor",IF(Y105=20%,"Leve","")))))</f>
        <v>Menor</v>
      </c>
      <c r="Y105" s="1709">
        <f>IF(AND(U105="",W105=""),"",MAX(U105,W105))</f>
        <v>0.4</v>
      </c>
      <c r="Z105" s="1709" t="str">
        <f>CONCATENATE(R105,X105)</f>
        <v>BajaMenor</v>
      </c>
      <c r="AA105" s="1047" t="str">
        <f>IF(Z105="Muy AltaLeve","Alto",IF(Z105="Muy AltaMenor","Alto",IF(Z105="Muy AltaModerado","Alto",IF(Z105="Muy AltaMayor","Alto",IF(Z105="Muy AltaCatastrófico","Extremo",IF(Z105="AltaLeve","Moderado",IF(Z105="AltaMenor","Moderado",IF(Z105="AltaModerado","Alto",IF(Z105="AltaMayor","Alto",IF(Z105="AltaCatastrófico","Extremo",IF(Z105="MediaLeve","Moderado",IF(Z105="MediaMenor","Moderado",IF(Z105="MediaModerado","Moderado",IF(Z105="MediaMayor","Alto",IF(Z105="MediaCatastrófico","Extremo",IF(Z105="BajaLeve","Bajo",IF(Z105="BajaMenor","Moderado",IF(Z105="BajaModerado","Moderado",IF(Z105="BajaMayor","Alto",IF(Z105="BajaCatastrófico","Extremo",IF(Z105="Muy BajaLeve","Bajo",IF(Z105="Muy BajaMenor","Bajo",IF(Z105="Muy BajaModerado","Moderado",IF(Z105="Muy BajaMayor","Alto",IF(Z105="Muy BajaCatastrófico","Extremo","")))))))))))))))))))))))))</f>
        <v>Moderado</v>
      </c>
      <c r="AB105" s="97">
        <v>1</v>
      </c>
      <c r="AC105" s="9" t="s">
        <v>1502</v>
      </c>
      <c r="AD105" s="9" t="s">
        <v>234</v>
      </c>
      <c r="AE105" s="9" t="s">
        <v>1503</v>
      </c>
      <c r="AF105" s="231" t="str">
        <f t="shared" si="0"/>
        <v>Probabilidad</v>
      </c>
      <c r="AG105" s="232" t="s">
        <v>221</v>
      </c>
      <c r="AH105" s="787">
        <f t="shared" si="1"/>
        <v>0.25</v>
      </c>
      <c r="AI105" s="232" t="s">
        <v>734</v>
      </c>
      <c r="AJ105" s="787">
        <f t="shared" si="2"/>
        <v>0.25</v>
      </c>
      <c r="AK105" s="101">
        <f t="shared" si="3"/>
        <v>0.5</v>
      </c>
      <c r="AL105" s="100">
        <f>IFERROR(IF(AF105="Probabilidad",(S105-(+S105*AK105)),IF(AF105="Impacto",S105,"")),"")</f>
        <v>0.2</v>
      </c>
      <c r="AM105" s="100">
        <f>IFERROR(IF(AF105="Impacto",(Y105-(+Y105*AK105)),IF(AF105="Probabilidad",Y105,"")),"")</f>
        <v>0.4</v>
      </c>
      <c r="AN105" s="50" t="s">
        <v>223</v>
      </c>
      <c r="AO105" s="50" t="s">
        <v>291</v>
      </c>
      <c r="AP105" s="50" t="s">
        <v>241</v>
      </c>
      <c r="AQ105" s="50" t="s">
        <v>226</v>
      </c>
      <c r="AR105" s="1624" t="s">
        <v>1501</v>
      </c>
      <c r="AS105" s="1050">
        <f>S105</f>
        <v>0.4</v>
      </c>
      <c r="AT105" s="1050">
        <f>IF(AL105="","",MIN(AL105:AL110))</f>
        <v>0.14000000000000001</v>
      </c>
      <c r="AU105" s="1047" t="str">
        <f>IFERROR(IF(AT105="","",IF(AT105&lt;=0.2,"Muy Baja",IF(AT105&lt;=0.4,"Baja",IF(AT105&lt;=0.6,"Media",IF(AT105&lt;=0.8,"Alta","Muy Alta"))))),"")</f>
        <v>Muy Baja</v>
      </c>
      <c r="AV105" s="1050">
        <f>Y105</f>
        <v>0.4</v>
      </c>
      <c r="AW105" s="1050">
        <f>IF(AM105="","",MIN(AM105:AM110))</f>
        <v>0.4</v>
      </c>
      <c r="AX105" s="1047" t="str">
        <f>IFERROR(IF(AW105="","",IF(AW105&lt;=0.2,"Leve",IF(AW105&lt;=0.4,"Menor",IF(AW105&lt;=0.6,"Moderado",IF(AW105&lt;=0.8,"Mayor","Catastrófico"))))),"")</f>
        <v>Menor</v>
      </c>
      <c r="AY105" s="1047" t="str">
        <f>AA105</f>
        <v>Moderado</v>
      </c>
      <c r="AZ105" s="1047" t="str">
        <f>IFERROR(IF(OR(AND(AU105="Muy Baja",AX105="Leve"),AND(AU105="Muy Baja",AX105="Menor"),AND(AU105="Baja",AX105="Leve")),"Bajo",IF(OR(AND(AU105="Muy baja",AX105="Moderado"),AND(AU105="Baja",AX105="Menor"),AND(AU105="Baja",AX105="Moderado"),AND(AU105="Media",AX105="Leve"),AND(AU105="Media",AX105="Menor"),AND(AU105="Media",AX105="Moderado"),AND(AU105="Alta",AX105="Leve"),AND(AU105="Alta",AX105="Menor")),"Moderado",IF(OR(AND(AU105="Muy Baja",AX105="Mayor"),AND(AU105="Baja",AX105="Mayor"),AND(AU105="Media",AX105="Mayor"),AND(AU105="Alta",AX105="Moderado"),AND(AU105="Alta",AX105="Mayor"),AND(AU105="Muy Alta",AX105="Leve"),AND(AU105="Muy Alta",AX105="Menor"),AND(AU105="Muy Alta",AX105="Moderado"),AND(AU105="Muy Alta",AX105="Mayor")),"Alto",IF(OR(AND(AU105="Muy Baja",AX105="Catastrófico"),AND(AU105="Baja",AX105="Catastrófico"),AND(AU105="Media",AX105="Catastrófico"),AND(AU105="Alta",AX105="Catastrófico"),AND(AU105="Muy Alta",AX105="Catastrófico")),"Extremo","")))),"")</f>
        <v>Bajo</v>
      </c>
      <c r="BA105" s="994" t="s">
        <v>255</v>
      </c>
      <c r="BB105" s="46"/>
      <c r="BC105" s="46"/>
      <c r="BD105" s="103" t="str">
        <f t="shared" si="8"/>
        <v/>
      </c>
      <c r="BE105" s="9"/>
      <c r="BF105" s="9"/>
      <c r="BG105" s="9"/>
      <c r="BH105" s="9"/>
      <c r="BI105" s="46"/>
      <c r="BJ105" s="46"/>
      <c r="BK105" s="46"/>
      <c r="BL105" s="46"/>
      <c r="BM105" s="48"/>
      <c r="BN105" s="48"/>
      <c r="BO105" s="48"/>
      <c r="BP105" s="48"/>
      <c r="BQ105" s="104" t="str">
        <f t="shared" si="9"/>
        <v/>
      </c>
      <c r="BR105" s="797" t="str">
        <f t="shared" si="10"/>
        <v/>
      </c>
      <c r="BS105" s="883"/>
      <c r="BT105" s="883"/>
      <c r="BU105" s="997" t="s">
        <v>1392</v>
      </c>
      <c r="BV105" s="1063" t="s">
        <v>3171</v>
      </c>
      <c r="BW105" s="1063" t="s">
        <v>1392</v>
      </c>
      <c r="BX105" s="1721" t="s">
        <v>1392</v>
      </c>
      <c r="BY105" s="1738" t="s">
        <v>3173</v>
      </c>
      <c r="BZ105" s="1003"/>
    </row>
    <row r="106" spans="1:78" ht="118" x14ac:dyDescent="0.2">
      <c r="A106" s="1702"/>
      <c r="B106" s="1703"/>
      <c r="C106" s="1704"/>
      <c r="D106" s="1705"/>
      <c r="E106" s="1025"/>
      <c r="F106" s="1619"/>
      <c r="G106" s="1001"/>
      <c r="H106" s="1031"/>
      <c r="I106" s="1641"/>
      <c r="J106" s="1631"/>
      <c r="K106" s="1037"/>
      <c r="L106" s="1001"/>
      <c r="M106" s="1070"/>
      <c r="N106" s="1001"/>
      <c r="O106" s="1001"/>
      <c r="P106" s="1064"/>
      <c r="Q106" s="1714"/>
      <c r="R106" s="1641"/>
      <c r="S106" s="1710"/>
      <c r="T106" s="1641"/>
      <c r="U106" s="1710"/>
      <c r="V106" s="1641"/>
      <c r="W106" s="1710"/>
      <c r="X106" s="1665"/>
      <c r="Y106" s="1710"/>
      <c r="Z106" s="1710"/>
      <c r="AA106" s="1633"/>
      <c r="AB106" s="812">
        <v>2</v>
      </c>
      <c r="AC106" s="774" t="s">
        <v>1409</v>
      </c>
      <c r="AD106" s="774" t="s">
        <v>1493</v>
      </c>
      <c r="AE106" s="774" t="s">
        <v>1480</v>
      </c>
      <c r="AF106" s="813" t="str">
        <f t="shared" si="0"/>
        <v>Probabilidad</v>
      </c>
      <c r="AG106" s="780" t="s">
        <v>281</v>
      </c>
      <c r="AH106" s="790">
        <f t="shared" si="1"/>
        <v>0.15</v>
      </c>
      <c r="AI106" s="780" t="s">
        <v>222</v>
      </c>
      <c r="AJ106" s="790">
        <f t="shared" si="2"/>
        <v>0.15</v>
      </c>
      <c r="AK106" s="814">
        <f t="shared" si="3"/>
        <v>0.3</v>
      </c>
      <c r="AL106" s="815">
        <f>IFERROR(IF(AND(AF105="Probabilidad",AF106="Probabilidad"),(AL105-(+AL105*AK106)),IF(AF106="Probabilidad",(S105-(+S105*AK106)),IF(AF106="Impacto",AL105,""))),"")</f>
        <v>0.14000000000000001</v>
      </c>
      <c r="AM106" s="815">
        <f>IFERROR(IF(AND(AF105="Impacto",AF106="Impacto"),(AM105-(+AM105*AK106)),IF(AF106="Impacto",(Y105-(Y105*AK106)),IF(AF106="Probabilidad",AM105,""))),"")</f>
        <v>0.4</v>
      </c>
      <c r="AN106" s="751" t="s">
        <v>859</v>
      </c>
      <c r="AO106" s="751" t="s">
        <v>245</v>
      </c>
      <c r="AP106" s="751" t="s">
        <v>241</v>
      </c>
      <c r="AQ106" s="751" t="s">
        <v>226</v>
      </c>
      <c r="AR106" s="1031"/>
      <c r="AS106" s="1631"/>
      <c r="AT106" s="1631"/>
      <c r="AU106" s="1633"/>
      <c r="AV106" s="1631"/>
      <c r="AW106" s="1631"/>
      <c r="AX106" s="1633"/>
      <c r="AY106" s="1633"/>
      <c r="AZ106" s="1633"/>
      <c r="BA106" s="1641"/>
      <c r="BB106" s="789"/>
      <c r="BC106" s="789"/>
      <c r="BD106" s="822" t="str">
        <f t="shared" si="8"/>
        <v/>
      </c>
      <c r="BE106" s="774"/>
      <c r="BF106" s="774"/>
      <c r="BG106" s="774"/>
      <c r="BH106" s="774"/>
      <c r="BI106" s="789"/>
      <c r="BJ106" s="789"/>
      <c r="BK106" s="789"/>
      <c r="BL106" s="789"/>
      <c r="BM106" s="791"/>
      <c r="BN106" s="791"/>
      <c r="BO106" s="791"/>
      <c r="BP106" s="791"/>
      <c r="BQ106" s="792" t="str">
        <f t="shared" si="9"/>
        <v/>
      </c>
      <c r="BR106" s="796" t="str">
        <f t="shared" si="10"/>
        <v/>
      </c>
      <c r="BS106" s="884"/>
      <c r="BT106" s="884"/>
      <c r="BU106" s="998"/>
      <c r="BV106" s="1064"/>
      <c r="BW106" s="1064"/>
      <c r="BX106" s="1722"/>
      <c r="BY106" s="1739"/>
      <c r="BZ106" s="1004"/>
    </row>
    <row r="107" spans="1:78" ht="16" x14ac:dyDescent="0.2">
      <c r="A107" s="1702"/>
      <c r="B107" s="1703"/>
      <c r="C107" s="1704"/>
      <c r="D107" s="1705"/>
      <c r="E107" s="1025"/>
      <c r="F107" s="1619"/>
      <c r="G107" s="1001"/>
      <c r="H107" s="1031"/>
      <c r="I107" s="1641"/>
      <c r="J107" s="1631"/>
      <c r="K107" s="1037"/>
      <c r="L107" s="1001"/>
      <c r="M107" s="1070"/>
      <c r="N107" s="1001"/>
      <c r="O107" s="1001"/>
      <c r="P107" s="1064"/>
      <c r="Q107" s="1714"/>
      <c r="R107" s="1641"/>
      <c r="S107" s="1710"/>
      <c r="T107" s="1641"/>
      <c r="U107" s="1710"/>
      <c r="V107" s="1641"/>
      <c r="W107" s="1710"/>
      <c r="X107" s="1665"/>
      <c r="Y107" s="1710"/>
      <c r="Z107" s="1710"/>
      <c r="AA107" s="1633"/>
      <c r="AB107" s="812">
        <v>3</v>
      </c>
      <c r="AC107" s="774"/>
      <c r="AD107" s="774"/>
      <c r="AE107" s="774"/>
      <c r="AF107" s="813" t="str">
        <f t="shared" si="0"/>
        <v/>
      </c>
      <c r="AG107" s="780"/>
      <c r="AH107" s="790" t="str">
        <f t="shared" si="1"/>
        <v/>
      </c>
      <c r="AI107" s="780"/>
      <c r="AJ107" s="790" t="str">
        <f t="shared" si="2"/>
        <v/>
      </c>
      <c r="AK107" s="814" t="str">
        <f t="shared" si="3"/>
        <v/>
      </c>
      <c r="AL107" s="815" t="str">
        <f>IFERROR(IF(AND(AF106="Probabilidad",AF107="Probabilidad"),(AL106-(+AL106*AK107)),IF(AND(AF106="Impacto",AF107="Probabilidad"),(AL105-(+AL105*AK107)),IF(AF107="Impacto",AL106,""))),"")</f>
        <v/>
      </c>
      <c r="AM107" s="815" t="str">
        <f>IFERROR(IF(AND(AF106="Impacto",AF107="Impacto"),(AM106-(+AM106*AK107)),IF(AND(AF106="Probabilidad",AF107="Impacto"),(AM105-(+AM105*AK107)),IF(AF107="Probabilidad",AM106,""))),"")</f>
        <v/>
      </c>
      <c r="AN107" s="751"/>
      <c r="AO107" s="751"/>
      <c r="AP107" s="751"/>
      <c r="AQ107" s="751"/>
      <c r="AR107" s="1031"/>
      <c r="AS107" s="1631"/>
      <c r="AT107" s="1631"/>
      <c r="AU107" s="1633"/>
      <c r="AV107" s="1631"/>
      <c r="AW107" s="1631"/>
      <c r="AX107" s="1633"/>
      <c r="AY107" s="1633"/>
      <c r="AZ107" s="1633"/>
      <c r="BA107" s="1641"/>
      <c r="BB107" s="789"/>
      <c r="BC107" s="789"/>
      <c r="BD107" s="822" t="str">
        <f t="shared" si="8"/>
        <v/>
      </c>
      <c r="BE107" s="774"/>
      <c r="BF107" s="774"/>
      <c r="BG107" s="774"/>
      <c r="BH107" s="774"/>
      <c r="BI107" s="789"/>
      <c r="BJ107" s="789"/>
      <c r="BK107" s="789"/>
      <c r="BL107" s="789"/>
      <c r="BM107" s="791"/>
      <c r="BN107" s="791"/>
      <c r="BO107" s="791"/>
      <c r="BP107" s="791"/>
      <c r="BQ107" s="792" t="str">
        <f t="shared" si="9"/>
        <v/>
      </c>
      <c r="BR107" s="796" t="str">
        <f t="shared" si="10"/>
        <v/>
      </c>
      <c r="BS107" s="884"/>
      <c r="BT107" s="884"/>
      <c r="BU107" s="998"/>
      <c r="BV107" s="1064"/>
      <c r="BW107" s="1064"/>
      <c r="BX107" s="1722"/>
      <c r="BY107" s="1739"/>
      <c r="BZ107" s="1004"/>
    </row>
    <row r="108" spans="1:78" ht="16" x14ac:dyDescent="0.2">
      <c r="A108" s="1702"/>
      <c r="B108" s="1703"/>
      <c r="C108" s="1704"/>
      <c r="D108" s="1705"/>
      <c r="E108" s="1025"/>
      <c r="F108" s="1619"/>
      <c r="G108" s="1001"/>
      <c r="H108" s="1031"/>
      <c r="I108" s="1641"/>
      <c r="J108" s="1631"/>
      <c r="K108" s="1037"/>
      <c r="L108" s="1001"/>
      <c r="M108" s="1070"/>
      <c r="N108" s="1001"/>
      <c r="O108" s="1001"/>
      <c r="P108" s="1064"/>
      <c r="Q108" s="1714"/>
      <c r="R108" s="1641"/>
      <c r="S108" s="1710"/>
      <c r="T108" s="1641"/>
      <c r="U108" s="1710"/>
      <c r="V108" s="1641"/>
      <c r="W108" s="1710"/>
      <c r="X108" s="1665"/>
      <c r="Y108" s="1710"/>
      <c r="Z108" s="1710"/>
      <c r="AA108" s="1633"/>
      <c r="AB108" s="812">
        <v>4</v>
      </c>
      <c r="AC108" s="774"/>
      <c r="AD108" s="774"/>
      <c r="AE108" s="774"/>
      <c r="AF108" s="813" t="str">
        <f t="shared" si="0"/>
        <v/>
      </c>
      <c r="AG108" s="780"/>
      <c r="AH108" s="790" t="str">
        <f t="shared" si="1"/>
        <v/>
      </c>
      <c r="AI108" s="780"/>
      <c r="AJ108" s="790" t="str">
        <f t="shared" si="2"/>
        <v/>
      </c>
      <c r="AK108" s="814" t="str">
        <f t="shared" si="3"/>
        <v/>
      </c>
      <c r="AL108" s="815" t="str">
        <f>IFERROR(IF(AND(AF107="Probabilidad",AF108="Probabilidad"),(AL107-(+AL107*AK108)),IF(AND(AF107="Impacto",AF108="Probabilidad"),(AL106-(+AL106*AK108)),IF(AF108="Impacto",AL107,""))),"")</f>
        <v/>
      </c>
      <c r="AM108" s="815" t="str">
        <f>IFERROR(IF(AND(AF107="Impacto",AF108="Impacto"),(AM107-(+AM107*AK108)),IF(AND(AF107="Probabilidad",AF108="Impacto"),(AM106-(+AM106*AK108)),IF(AF108="Probabilidad",AM107,""))),"")</f>
        <v/>
      </c>
      <c r="AN108" s="751"/>
      <c r="AO108" s="751"/>
      <c r="AP108" s="751"/>
      <c r="AQ108" s="751"/>
      <c r="AR108" s="1031"/>
      <c r="AS108" s="1631"/>
      <c r="AT108" s="1631"/>
      <c r="AU108" s="1633"/>
      <c r="AV108" s="1631"/>
      <c r="AW108" s="1631"/>
      <c r="AX108" s="1633"/>
      <c r="AY108" s="1633"/>
      <c r="AZ108" s="1633"/>
      <c r="BA108" s="1641"/>
      <c r="BB108" s="789"/>
      <c r="BC108" s="789"/>
      <c r="BD108" s="822" t="str">
        <f t="shared" si="8"/>
        <v/>
      </c>
      <c r="BE108" s="774"/>
      <c r="BF108" s="774"/>
      <c r="BG108" s="774"/>
      <c r="BH108" s="774"/>
      <c r="BI108" s="789"/>
      <c r="BJ108" s="789"/>
      <c r="BK108" s="789"/>
      <c r="BL108" s="789"/>
      <c r="BM108" s="791"/>
      <c r="BN108" s="791"/>
      <c r="BO108" s="791"/>
      <c r="BP108" s="791"/>
      <c r="BQ108" s="792" t="str">
        <f t="shared" si="9"/>
        <v/>
      </c>
      <c r="BR108" s="796" t="str">
        <f t="shared" si="10"/>
        <v/>
      </c>
      <c r="BS108" s="884"/>
      <c r="BT108" s="884"/>
      <c r="BU108" s="998"/>
      <c r="BV108" s="1064"/>
      <c r="BW108" s="1064"/>
      <c r="BX108" s="1722"/>
      <c r="BY108" s="1739"/>
      <c r="BZ108" s="1004"/>
    </row>
    <row r="109" spans="1:78" ht="16" x14ac:dyDescent="0.2">
      <c r="A109" s="1702"/>
      <c r="B109" s="1703"/>
      <c r="C109" s="1704"/>
      <c r="D109" s="1705"/>
      <c r="E109" s="1025"/>
      <c r="F109" s="1619"/>
      <c r="G109" s="1001"/>
      <c r="H109" s="1031"/>
      <c r="I109" s="1641"/>
      <c r="J109" s="1631"/>
      <c r="K109" s="1037"/>
      <c r="L109" s="1001"/>
      <c r="M109" s="1070"/>
      <c r="N109" s="1001"/>
      <c r="O109" s="1001"/>
      <c r="P109" s="1064"/>
      <c r="Q109" s="1714"/>
      <c r="R109" s="1641"/>
      <c r="S109" s="1710"/>
      <c r="T109" s="1641"/>
      <c r="U109" s="1710"/>
      <c r="V109" s="1641"/>
      <c r="W109" s="1710"/>
      <c r="X109" s="1665"/>
      <c r="Y109" s="1710"/>
      <c r="Z109" s="1710"/>
      <c r="AA109" s="1633"/>
      <c r="AB109" s="812">
        <v>5</v>
      </c>
      <c r="AC109" s="774"/>
      <c r="AD109" s="774"/>
      <c r="AE109" s="774"/>
      <c r="AF109" s="813" t="str">
        <f t="shared" si="0"/>
        <v/>
      </c>
      <c r="AG109" s="780"/>
      <c r="AH109" s="790" t="str">
        <f t="shared" si="1"/>
        <v/>
      </c>
      <c r="AI109" s="780"/>
      <c r="AJ109" s="790" t="str">
        <f t="shared" si="2"/>
        <v/>
      </c>
      <c r="AK109" s="814" t="str">
        <f t="shared" si="3"/>
        <v/>
      </c>
      <c r="AL109" s="815" t="str">
        <f>IFERROR(IF(AND(AF108="Probabilidad",AF109="Probabilidad"),(AL108-(+AL108*AK109)),IF(AND(AF108="Impacto",AF109="Probabilidad"),(AL107-(+AL107*AK109)),IF(AF109="Impacto",AL108,""))),"")</f>
        <v/>
      </c>
      <c r="AM109" s="815" t="str">
        <f>IFERROR(IF(AND(AF108="Impacto",AF109="Impacto"),(AM108-(+AM108*AK109)),IF(AND(AF108="Probabilidad",AF109="Impacto"),(AM107-(+AM107*AK109)),IF(AF109="Probabilidad",AM108,""))),"")</f>
        <v/>
      </c>
      <c r="AN109" s="751"/>
      <c r="AO109" s="751"/>
      <c r="AP109" s="751"/>
      <c r="AQ109" s="751"/>
      <c r="AR109" s="1031"/>
      <c r="AS109" s="1631"/>
      <c r="AT109" s="1631"/>
      <c r="AU109" s="1633"/>
      <c r="AV109" s="1631"/>
      <c r="AW109" s="1631"/>
      <c r="AX109" s="1633"/>
      <c r="AY109" s="1633"/>
      <c r="AZ109" s="1633"/>
      <c r="BA109" s="1641"/>
      <c r="BB109" s="789"/>
      <c r="BC109" s="789"/>
      <c r="BD109" s="822" t="str">
        <f t="shared" si="8"/>
        <v/>
      </c>
      <c r="BE109" s="774"/>
      <c r="BF109" s="774"/>
      <c r="BG109" s="774"/>
      <c r="BH109" s="774"/>
      <c r="BI109" s="789"/>
      <c r="BJ109" s="789"/>
      <c r="BK109" s="789"/>
      <c r="BL109" s="789"/>
      <c r="BM109" s="791"/>
      <c r="BN109" s="791"/>
      <c r="BO109" s="791"/>
      <c r="BP109" s="791"/>
      <c r="BQ109" s="792" t="str">
        <f t="shared" si="9"/>
        <v/>
      </c>
      <c r="BR109" s="796" t="str">
        <f t="shared" si="10"/>
        <v/>
      </c>
      <c r="BS109" s="884"/>
      <c r="BT109" s="884"/>
      <c r="BU109" s="998"/>
      <c r="BV109" s="1064"/>
      <c r="BW109" s="1064"/>
      <c r="BX109" s="1722"/>
      <c r="BY109" s="1739"/>
      <c r="BZ109" s="1004"/>
    </row>
    <row r="110" spans="1:78" ht="17" thickBot="1" x14ac:dyDescent="0.25">
      <c r="A110" s="1702"/>
      <c r="B110" s="1703"/>
      <c r="C110" s="1704"/>
      <c r="D110" s="1706"/>
      <c r="E110" s="1026"/>
      <c r="F110" s="1620"/>
      <c r="G110" s="1002"/>
      <c r="H110" s="1032"/>
      <c r="I110" s="1642"/>
      <c r="J110" s="1632"/>
      <c r="K110" s="1038"/>
      <c r="L110" s="1002"/>
      <c r="M110" s="1071"/>
      <c r="N110" s="1002"/>
      <c r="O110" s="1002"/>
      <c r="P110" s="1065"/>
      <c r="Q110" s="1715"/>
      <c r="R110" s="1642"/>
      <c r="S110" s="1711"/>
      <c r="T110" s="1642"/>
      <c r="U110" s="1711"/>
      <c r="V110" s="1642"/>
      <c r="W110" s="1711"/>
      <c r="X110" s="1666"/>
      <c r="Y110" s="1711"/>
      <c r="Z110" s="1711"/>
      <c r="AA110" s="1634"/>
      <c r="AB110" s="773">
        <v>6</v>
      </c>
      <c r="AC110" s="757"/>
      <c r="AD110" s="757"/>
      <c r="AE110" s="757"/>
      <c r="AF110" s="819" t="str">
        <f t="shared" si="0"/>
        <v/>
      </c>
      <c r="AG110" s="902"/>
      <c r="AH110" s="887" t="str">
        <f t="shared" si="1"/>
        <v/>
      </c>
      <c r="AI110" s="902"/>
      <c r="AJ110" s="887" t="str">
        <f t="shared" si="2"/>
        <v/>
      </c>
      <c r="AK110" s="889" t="str">
        <f t="shared" si="3"/>
        <v/>
      </c>
      <c r="AL110" s="815" t="str">
        <f>IFERROR(IF(AND(AF109="Probabilidad",AF110="Probabilidad"),(AL109-(+AL109*AK110)),IF(AND(AF109="Impacto",AF110="Probabilidad"),(AL108-(+AL108*AK110)),IF(AF110="Impacto",AL109,""))),"")</f>
        <v/>
      </c>
      <c r="AM110" s="815" t="str">
        <f>IFERROR(IF(AND(AF109="Impacto",AF110="Impacto"),(AM109-(+AM109*AK110)),IF(AND(AF109="Probabilidad",AF110="Impacto"),(AM108-(+AM108*AK110)),IF(AF110="Probabilidad",AM109,""))),"")</f>
        <v/>
      </c>
      <c r="AN110" s="51"/>
      <c r="AO110" s="51"/>
      <c r="AP110" s="51"/>
      <c r="AQ110" s="51"/>
      <c r="AR110" s="1032"/>
      <c r="AS110" s="1632"/>
      <c r="AT110" s="1632"/>
      <c r="AU110" s="1634"/>
      <c r="AV110" s="1632"/>
      <c r="AW110" s="1632"/>
      <c r="AX110" s="1634"/>
      <c r="AY110" s="1634"/>
      <c r="AZ110" s="1634"/>
      <c r="BA110" s="1642"/>
      <c r="BB110" s="770"/>
      <c r="BC110" s="770"/>
      <c r="BD110" s="762" t="str">
        <f t="shared" si="8"/>
        <v/>
      </c>
      <c r="BE110" s="757"/>
      <c r="BF110" s="757"/>
      <c r="BG110" s="757"/>
      <c r="BH110" s="757"/>
      <c r="BI110" s="770"/>
      <c r="BJ110" s="770"/>
      <c r="BK110" s="770"/>
      <c r="BL110" s="770"/>
      <c r="BM110" s="749"/>
      <c r="BN110" s="749"/>
      <c r="BO110" s="749"/>
      <c r="BP110" s="749"/>
      <c r="BQ110" s="766" t="str">
        <f t="shared" si="9"/>
        <v/>
      </c>
      <c r="BR110" s="890" t="str">
        <f t="shared" si="10"/>
        <v/>
      </c>
      <c r="BS110" s="891"/>
      <c r="BT110" s="891"/>
      <c r="BU110" s="999"/>
      <c r="BV110" s="1065"/>
      <c r="BW110" s="1065"/>
      <c r="BX110" s="1723"/>
      <c r="BY110" s="1740"/>
      <c r="BZ110" s="1005"/>
    </row>
    <row r="111" spans="1:78" ht="167" x14ac:dyDescent="0.2">
      <c r="A111" s="1702"/>
      <c r="B111" s="1703"/>
      <c r="C111" s="1704"/>
      <c r="D111" s="1021" t="s">
        <v>1387</v>
      </c>
      <c r="E111" s="1024" t="s">
        <v>284</v>
      </c>
      <c r="F111" s="1027">
        <v>8</v>
      </c>
      <c r="G111" s="1000" t="s">
        <v>1520</v>
      </c>
      <c r="H111" s="1030" t="s">
        <v>1246</v>
      </c>
      <c r="I111" s="994" t="s">
        <v>1215</v>
      </c>
      <c r="J111" s="1697" t="str">
        <f>IF(D111="","",IF(D111="RG",[1]Árbol!A122,IF(D111="RIC",[1]Árbol!A122,IF(D111="RLAFT",[1]Árbol!A122,IF(D111="RF",[1]Árbol!A122,IF(I111="","",(CONCATENATE(I111," ",$M$3," ",G111," ",$M$4," ",O111," ",$M$5," ",N111))))))))</f>
        <v xml:space="preserve">Pérdida de Disponibilidad de Archivo de Gestión de la Subgerencia de Talento Humano  1. Daño físico por daños por agua o fuego
2. Fenómenos sísmicos
3. Acceso no autorizado de los datos personales
4. Robo de medios o documentos  1. Ausencia de control de acceso
2. Desconocimiento o no aplicación de las políticas de seguridad y privacidad de la
información </v>
      </c>
      <c r="K111" s="1036" t="s">
        <v>313</v>
      </c>
      <c r="L111" s="1000" t="s">
        <v>1179</v>
      </c>
      <c r="M111" s="1069" t="s">
        <v>1389</v>
      </c>
      <c r="N111" s="1000" t="s">
        <v>1497</v>
      </c>
      <c r="O111" s="1000" t="s">
        <v>1523</v>
      </c>
      <c r="P111" s="1063" t="s">
        <v>1392</v>
      </c>
      <c r="Q111" s="1077" t="s">
        <v>1392</v>
      </c>
      <c r="R111" s="994" t="s">
        <v>250</v>
      </c>
      <c r="S111" s="1709">
        <f>IF(R111="Muy Alta",100%,IF(R111="Alta",80%,IF(R111="Media",60%,IF(R111="Baja",40%,IF(R111="Muy Baja",20%,"")))))</f>
        <v>0.4</v>
      </c>
      <c r="T111" s="994" t="s">
        <v>251</v>
      </c>
      <c r="U111" s="1709">
        <f>IF(T111="Catastrófico",100%,IF(T111="Mayor",80%,IF(T111="Moderado",60%,IF(T111="Menor",40%,IF(T111="Leve",20%,"")))))</f>
        <v>0.4</v>
      </c>
      <c r="V111" s="994" t="s">
        <v>317</v>
      </c>
      <c r="W111" s="1709">
        <f>IF(V111="Catastrófico",100%,IF(V111="Mayor",80%,IF(V111="Moderado",60%,IF(V111="Menor",40%,IF(V111="Leve",20%,"")))))</f>
        <v>0.2</v>
      </c>
      <c r="X111" s="1059" t="str">
        <f>IF(Y111=100%,"Catastrófico",IF(Y111=80%,"Mayor",IF(Y111=60%,"Moderado",IF(Y111=40%,"Menor",IF(Y111=20%,"Leve","")))))</f>
        <v>Menor</v>
      </c>
      <c r="Y111" s="1709">
        <f>IF(AND(U111="",W111=""),"",MAX(U111,W111))</f>
        <v>0.4</v>
      </c>
      <c r="Z111" s="1709" t="str">
        <f>CONCATENATE(R111,X111)</f>
        <v>BajaMenor</v>
      </c>
      <c r="AA111" s="1047" t="str">
        <f>IF(Z111="Muy AltaLeve","Alto",IF(Z111="Muy AltaMenor","Alto",IF(Z111="Muy AltaModerado","Alto",IF(Z111="Muy AltaMayor","Alto",IF(Z111="Muy AltaCatastrófico","Extremo",IF(Z111="AltaLeve","Moderado",IF(Z111="AltaMenor","Moderado",IF(Z111="AltaModerado","Alto",IF(Z111="AltaMayor","Alto",IF(Z111="AltaCatastrófico","Extremo",IF(Z111="MediaLeve","Moderado",IF(Z111="MediaMenor","Moderado",IF(Z111="MediaModerado","Moderado",IF(Z111="MediaMayor","Alto",IF(Z111="MediaCatastrófico","Extremo",IF(Z111="BajaLeve","Bajo",IF(Z111="BajaMenor","Moderado",IF(Z111="BajaModerado","Moderado",IF(Z111="BajaMayor","Alto",IF(Z111="BajaCatastrófico","Extremo",IF(Z111="Muy BajaLeve","Bajo",IF(Z111="Muy BajaMenor","Bajo",IF(Z111="Muy BajaModerado","Moderado",IF(Z111="Muy BajaMayor","Alto",IF(Z111="Muy BajaCatastrófico","Extremo","")))))))))))))))))))))))))</f>
        <v>Moderado</v>
      </c>
      <c r="AB111" s="97">
        <v>1</v>
      </c>
      <c r="AC111" s="9" t="s">
        <v>1524</v>
      </c>
      <c r="AD111" s="9" t="s">
        <v>234</v>
      </c>
      <c r="AE111" s="9" t="s">
        <v>1503</v>
      </c>
      <c r="AF111" s="99" t="str">
        <f t="shared" si="0"/>
        <v>Probabilidad</v>
      </c>
      <c r="AG111" s="10" t="s">
        <v>221</v>
      </c>
      <c r="AH111" s="787">
        <f t="shared" si="1"/>
        <v>0.25</v>
      </c>
      <c r="AI111" s="10" t="s">
        <v>734</v>
      </c>
      <c r="AJ111" s="787">
        <f t="shared" si="2"/>
        <v>0.25</v>
      </c>
      <c r="AK111" s="101">
        <f t="shared" si="3"/>
        <v>0.5</v>
      </c>
      <c r="AL111" s="100">
        <f>IFERROR(IF(AF111="Probabilidad",(S111-(+S111*AK111)),IF(AF111="Impacto",S111,"")),"")</f>
        <v>0.2</v>
      </c>
      <c r="AM111" s="100">
        <f>IFERROR(IF(AF111="Impacto",(Y111-(+Y111*AK111)),IF(AF111="Probabilidad",Y111,"")),"")</f>
        <v>0.4</v>
      </c>
      <c r="AN111" s="50" t="s">
        <v>223</v>
      </c>
      <c r="AO111" s="50" t="s">
        <v>291</v>
      </c>
      <c r="AP111" s="50" t="s">
        <v>241</v>
      </c>
      <c r="AQ111" s="50" t="s">
        <v>226</v>
      </c>
      <c r="AR111" s="1624" t="s">
        <v>1501</v>
      </c>
      <c r="AS111" s="1050">
        <f>S111</f>
        <v>0.4</v>
      </c>
      <c r="AT111" s="1050">
        <f>IF(AL111="","",MIN(AL111:AL116))</f>
        <v>0.14000000000000001</v>
      </c>
      <c r="AU111" s="1047" t="str">
        <f>IFERROR(IF(AT111="","",IF(AT111&lt;=0.2,"Muy Baja",IF(AT111&lt;=0.4,"Baja",IF(AT111&lt;=0.6,"Media",IF(AT111&lt;=0.8,"Alta","Muy Alta"))))),"")</f>
        <v>Muy Baja</v>
      </c>
      <c r="AV111" s="1050">
        <f>Y111</f>
        <v>0.4</v>
      </c>
      <c r="AW111" s="1050">
        <f>IF(AM111="","",MIN(AM111:AM116))</f>
        <v>0.4</v>
      </c>
      <c r="AX111" s="1047" t="str">
        <f>IFERROR(IF(AW111="","",IF(AW111&lt;=0.2,"Leve",IF(AW111&lt;=0.4,"Menor",IF(AW111&lt;=0.6,"Moderado",IF(AW111&lt;=0.8,"Mayor","Catastrófico"))))),"")</f>
        <v>Menor</v>
      </c>
      <c r="AY111" s="1047" t="str">
        <f>AA111</f>
        <v>Moderado</v>
      </c>
      <c r="AZ111" s="1047" t="str">
        <f>IFERROR(IF(OR(AND(AU111="Muy Baja",AX111="Leve"),AND(AU111="Muy Baja",AX111="Menor"),AND(AU111="Baja",AX111="Leve")),"Bajo",IF(OR(AND(AU111="Muy baja",AX111="Moderado"),AND(AU111="Baja",AX111="Menor"),AND(AU111="Baja",AX111="Moderado"),AND(AU111="Media",AX111="Leve"),AND(AU111="Media",AX111="Menor"),AND(AU111="Media",AX111="Moderado"),AND(AU111="Alta",AX111="Leve"),AND(AU111="Alta",AX111="Menor")),"Moderado",IF(OR(AND(AU111="Muy Baja",AX111="Mayor"),AND(AU111="Baja",AX111="Mayor"),AND(AU111="Media",AX111="Mayor"),AND(AU111="Alta",AX111="Moderado"),AND(AU111="Alta",AX111="Mayor"),AND(AU111="Muy Alta",AX111="Leve"),AND(AU111="Muy Alta",AX111="Menor"),AND(AU111="Muy Alta",AX111="Moderado"),AND(AU111="Muy Alta",AX111="Mayor")),"Alto",IF(OR(AND(AU111="Muy Baja",AX111="Catastrófico"),AND(AU111="Baja",AX111="Catastrófico"),AND(AU111="Media",AX111="Catastrófico"),AND(AU111="Alta",AX111="Catastrófico"),AND(AU111="Muy Alta",AX111="Catastrófico")),"Extremo","")))),"")</f>
        <v>Bajo</v>
      </c>
      <c r="BA111" s="994" t="s">
        <v>255</v>
      </c>
      <c r="BB111" s="46"/>
      <c r="BC111" s="46"/>
      <c r="BD111" s="103" t="str">
        <f t="shared" si="8"/>
        <v/>
      </c>
      <c r="BE111" s="9"/>
      <c r="BF111" s="9"/>
      <c r="BG111" s="9"/>
      <c r="BH111" s="9"/>
      <c r="BI111" s="46"/>
      <c r="BJ111" s="46"/>
      <c r="BK111" s="46"/>
      <c r="BL111" s="46"/>
      <c r="BM111" s="48"/>
      <c r="BN111" s="48"/>
      <c r="BO111" s="48"/>
      <c r="BP111" s="48"/>
      <c r="BQ111" s="104" t="str">
        <f t="shared" si="9"/>
        <v/>
      </c>
      <c r="BR111" s="797" t="str">
        <f t="shared" si="10"/>
        <v/>
      </c>
      <c r="BS111" s="883"/>
      <c r="BT111" s="883"/>
      <c r="BU111" s="997" t="s">
        <v>1392</v>
      </c>
      <c r="BV111" s="1063" t="s">
        <v>3171</v>
      </c>
      <c r="BW111" s="1063" t="s">
        <v>1392</v>
      </c>
      <c r="BX111" s="1721" t="s">
        <v>1392</v>
      </c>
      <c r="BY111" s="1738" t="s">
        <v>3173</v>
      </c>
      <c r="BZ111" s="1003"/>
    </row>
    <row r="112" spans="1:78" ht="167" x14ac:dyDescent="0.2">
      <c r="A112" s="1702"/>
      <c r="B112" s="1703"/>
      <c r="C112" s="1704"/>
      <c r="D112" s="1705"/>
      <c r="E112" s="1025"/>
      <c r="F112" s="1619"/>
      <c r="G112" s="1001"/>
      <c r="H112" s="1031"/>
      <c r="I112" s="1641"/>
      <c r="J112" s="1631"/>
      <c r="K112" s="1037"/>
      <c r="L112" s="1001"/>
      <c r="M112" s="1070"/>
      <c r="N112" s="1001"/>
      <c r="O112" s="1001"/>
      <c r="P112" s="1064"/>
      <c r="Q112" s="1714"/>
      <c r="R112" s="1641"/>
      <c r="S112" s="1710"/>
      <c r="T112" s="1641"/>
      <c r="U112" s="1710"/>
      <c r="V112" s="1641"/>
      <c r="W112" s="1710"/>
      <c r="X112" s="1665"/>
      <c r="Y112" s="1710"/>
      <c r="Z112" s="1710"/>
      <c r="AA112" s="1633"/>
      <c r="AB112" s="812">
        <v>2</v>
      </c>
      <c r="AC112" s="774" t="s">
        <v>1409</v>
      </c>
      <c r="AD112" s="774" t="s">
        <v>1493</v>
      </c>
      <c r="AE112" s="774" t="s">
        <v>1480</v>
      </c>
      <c r="AF112" s="813" t="str">
        <f t="shared" si="0"/>
        <v>Probabilidad</v>
      </c>
      <c r="AG112" s="780" t="s">
        <v>281</v>
      </c>
      <c r="AH112" s="790">
        <f t="shared" si="1"/>
        <v>0.15</v>
      </c>
      <c r="AI112" s="780" t="s">
        <v>222</v>
      </c>
      <c r="AJ112" s="790">
        <f t="shared" si="2"/>
        <v>0.15</v>
      </c>
      <c r="AK112" s="814">
        <f t="shared" si="3"/>
        <v>0.3</v>
      </c>
      <c r="AL112" s="815">
        <f>IFERROR(IF(AND(AF111="Probabilidad",AF112="Probabilidad"),(AL111-(+AL111*AK112)),IF(AF112="Probabilidad",(S111-(+S111*AK112)),IF(AF112="Impacto",AL111,""))),"")</f>
        <v>0.14000000000000001</v>
      </c>
      <c r="AM112" s="815">
        <f>IFERROR(IF(AND(AF111="Impacto",AF112="Impacto"),(AM111-(+AM111*AK112)),IF(AF112="Impacto",(Y111-(Y111*AK112)),IF(AF112="Probabilidad",AM111,""))),"")</f>
        <v>0.4</v>
      </c>
      <c r="AN112" s="751" t="s">
        <v>859</v>
      </c>
      <c r="AO112" s="751" t="s">
        <v>291</v>
      </c>
      <c r="AP112" s="751" t="s">
        <v>241</v>
      </c>
      <c r="AQ112" s="751" t="s">
        <v>226</v>
      </c>
      <c r="AR112" s="1031"/>
      <c r="AS112" s="1631"/>
      <c r="AT112" s="1631"/>
      <c r="AU112" s="1633"/>
      <c r="AV112" s="1631"/>
      <c r="AW112" s="1631"/>
      <c r="AX112" s="1633"/>
      <c r="AY112" s="1633"/>
      <c r="AZ112" s="1633"/>
      <c r="BA112" s="1641"/>
      <c r="BB112" s="789"/>
      <c r="BC112" s="789"/>
      <c r="BD112" s="822" t="str">
        <f t="shared" si="8"/>
        <v/>
      </c>
      <c r="BE112" s="774"/>
      <c r="BF112" s="774"/>
      <c r="BG112" s="774"/>
      <c r="BH112" s="774"/>
      <c r="BI112" s="789"/>
      <c r="BJ112" s="789"/>
      <c r="BK112" s="789"/>
      <c r="BL112" s="789"/>
      <c r="BM112" s="791"/>
      <c r="BN112" s="791"/>
      <c r="BO112" s="791"/>
      <c r="BP112" s="791"/>
      <c r="BQ112" s="792" t="str">
        <f t="shared" si="9"/>
        <v/>
      </c>
      <c r="BR112" s="796" t="str">
        <f t="shared" si="10"/>
        <v/>
      </c>
      <c r="BS112" s="884"/>
      <c r="BT112" s="884"/>
      <c r="BU112" s="998"/>
      <c r="BV112" s="1064"/>
      <c r="BW112" s="1064"/>
      <c r="BX112" s="1722"/>
      <c r="BY112" s="1739"/>
      <c r="BZ112" s="1004"/>
    </row>
    <row r="113" spans="1:78" ht="16" x14ac:dyDescent="0.2">
      <c r="A113" s="1702"/>
      <c r="B113" s="1703"/>
      <c r="C113" s="1704"/>
      <c r="D113" s="1705"/>
      <c r="E113" s="1025"/>
      <c r="F113" s="1619"/>
      <c r="G113" s="1001"/>
      <c r="H113" s="1031"/>
      <c r="I113" s="1641"/>
      <c r="J113" s="1631"/>
      <c r="K113" s="1037"/>
      <c r="L113" s="1001"/>
      <c r="M113" s="1070"/>
      <c r="N113" s="1001"/>
      <c r="O113" s="1001"/>
      <c r="P113" s="1064"/>
      <c r="Q113" s="1714"/>
      <c r="R113" s="1641"/>
      <c r="S113" s="1710"/>
      <c r="T113" s="1641"/>
      <c r="U113" s="1710"/>
      <c r="V113" s="1641"/>
      <c r="W113" s="1710"/>
      <c r="X113" s="1665"/>
      <c r="Y113" s="1710"/>
      <c r="Z113" s="1710"/>
      <c r="AA113" s="1633"/>
      <c r="AB113" s="812">
        <v>3</v>
      </c>
      <c r="AC113" s="774"/>
      <c r="AD113" s="774"/>
      <c r="AE113" s="774"/>
      <c r="AF113" s="813" t="str">
        <f t="shared" si="0"/>
        <v/>
      </c>
      <c r="AG113" s="780"/>
      <c r="AH113" s="790" t="str">
        <f t="shared" si="1"/>
        <v/>
      </c>
      <c r="AI113" s="780"/>
      <c r="AJ113" s="790" t="str">
        <f t="shared" si="2"/>
        <v/>
      </c>
      <c r="AK113" s="814" t="str">
        <f t="shared" si="3"/>
        <v/>
      </c>
      <c r="AL113" s="815" t="str">
        <f>IFERROR(IF(AND(AF112="Probabilidad",AF113="Probabilidad"),(AL112-(+AL112*AK113)),IF(AND(AF112="Impacto",AF113="Probabilidad"),(AL111-(+AL111*AK113)),IF(AF113="Impacto",AL112,""))),"")</f>
        <v/>
      </c>
      <c r="AM113" s="815" t="str">
        <f>IFERROR(IF(AND(AF112="Impacto",AF113="Impacto"),(AM112-(+AM112*AK113)),IF(AND(AF112="Probabilidad",AF113="Impacto"),(AM111-(+AM111*AK113)),IF(AF113="Probabilidad",AM112,""))),"")</f>
        <v/>
      </c>
      <c r="AN113" s="751"/>
      <c r="AO113" s="751"/>
      <c r="AP113" s="751"/>
      <c r="AQ113" s="751"/>
      <c r="AR113" s="1031"/>
      <c r="AS113" s="1631"/>
      <c r="AT113" s="1631"/>
      <c r="AU113" s="1633"/>
      <c r="AV113" s="1631"/>
      <c r="AW113" s="1631"/>
      <c r="AX113" s="1633"/>
      <c r="AY113" s="1633"/>
      <c r="AZ113" s="1633"/>
      <c r="BA113" s="1641"/>
      <c r="BB113" s="789"/>
      <c r="BC113" s="789"/>
      <c r="BD113" s="822" t="str">
        <f t="shared" si="8"/>
        <v/>
      </c>
      <c r="BE113" s="774"/>
      <c r="BF113" s="774"/>
      <c r="BG113" s="774"/>
      <c r="BH113" s="774"/>
      <c r="BI113" s="789"/>
      <c r="BJ113" s="789"/>
      <c r="BK113" s="789"/>
      <c r="BL113" s="789"/>
      <c r="BM113" s="791"/>
      <c r="BN113" s="791"/>
      <c r="BO113" s="791"/>
      <c r="BP113" s="791"/>
      <c r="BQ113" s="792" t="str">
        <f t="shared" si="9"/>
        <v/>
      </c>
      <c r="BR113" s="796" t="str">
        <f t="shared" si="10"/>
        <v/>
      </c>
      <c r="BS113" s="884"/>
      <c r="BT113" s="884"/>
      <c r="BU113" s="998"/>
      <c r="BV113" s="1064"/>
      <c r="BW113" s="1064"/>
      <c r="BX113" s="1722"/>
      <c r="BY113" s="1739"/>
      <c r="BZ113" s="1004"/>
    </row>
    <row r="114" spans="1:78" ht="16" x14ac:dyDescent="0.2">
      <c r="A114" s="1702"/>
      <c r="B114" s="1703"/>
      <c r="C114" s="1704"/>
      <c r="D114" s="1705"/>
      <c r="E114" s="1025"/>
      <c r="F114" s="1619"/>
      <c r="G114" s="1001"/>
      <c r="H114" s="1031"/>
      <c r="I114" s="1641"/>
      <c r="J114" s="1631"/>
      <c r="K114" s="1037"/>
      <c r="L114" s="1001"/>
      <c r="M114" s="1070"/>
      <c r="N114" s="1001"/>
      <c r="O114" s="1001"/>
      <c r="P114" s="1064"/>
      <c r="Q114" s="1714"/>
      <c r="R114" s="1641"/>
      <c r="S114" s="1710"/>
      <c r="T114" s="1641"/>
      <c r="U114" s="1710"/>
      <c r="V114" s="1641"/>
      <c r="W114" s="1710"/>
      <c r="X114" s="1665"/>
      <c r="Y114" s="1710"/>
      <c r="Z114" s="1710"/>
      <c r="AA114" s="1633"/>
      <c r="AB114" s="812">
        <v>4</v>
      </c>
      <c r="AC114" s="774"/>
      <c r="AD114" s="774"/>
      <c r="AE114" s="774"/>
      <c r="AF114" s="813" t="str">
        <f t="shared" si="0"/>
        <v/>
      </c>
      <c r="AG114" s="780"/>
      <c r="AH114" s="790" t="str">
        <f t="shared" si="1"/>
        <v/>
      </c>
      <c r="AI114" s="780"/>
      <c r="AJ114" s="790" t="str">
        <f t="shared" si="2"/>
        <v/>
      </c>
      <c r="AK114" s="814" t="str">
        <f t="shared" si="3"/>
        <v/>
      </c>
      <c r="AL114" s="815" t="str">
        <f>IFERROR(IF(AND(AF113="Probabilidad",AF114="Probabilidad"),(AL113-(+AL113*AK114)),IF(AND(AF113="Impacto",AF114="Probabilidad"),(AL112-(+AL112*AK114)),IF(AF114="Impacto",AL113,""))),"")</f>
        <v/>
      </c>
      <c r="AM114" s="817" t="str">
        <f>IFERROR(IF(AND(AF113="Impacto",AF114="Impacto"),(AM113-(+AM113*AK114)),IF(AND(AF113="Probabilidad",AF114="Impacto"),(AM112-(+AM112*AK114)),IF(AF114="Probabilidad",AM113,""))),"")</f>
        <v/>
      </c>
      <c r="AN114" s="751"/>
      <c r="AO114" s="751"/>
      <c r="AP114" s="751"/>
      <c r="AQ114" s="751"/>
      <c r="AR114" s="1031"/>
      <c r="AS114" s="1631"/>
      <c r="AT114" s="1631"/>
      <c r="AU114" s="1633"/>
      <c r="AV114" s="1631"/>
      <c r="AW114" s="1631"/>
      <c r="AX114" s="1633"/>
      <c r="AY114" s="1633"/>
      <c r="AZ114" s="1633"/>
      <c r="BA114" s="1641"/>
      <c r="BB114" s="789"/>
      <c r="BC114" s="789"/>
      <c r="BD114" s="822" t="str">
        <f t="shared" si="8"/>
        <v/>
      </c>
      <c r="BE114" s="774"/>
      <c r="BF114" s="774"/>
      <c r="BG114" s="774"/>
      <c r="BH114" s="774"/>
      <c r="BI114" s="789"/>
      <c r="BJ114" s="789"/>
      <c r="BK114" s="789"/>
      <c r="BL114" s="789"/>
      <c r="BM114" s="791"/>
      <c r="BN114" s="791"/>
      <c r="BO114" s="791"/>
      <c r="BP114" s="791"/>
      <c r="BQ114" s="792" t="str">
        <f t="shared" si="9"/>
        <v/>
      </c>
      <c r="BR114" s="796" t="str">
        <f t="shared" si="10"/>
        <v/>
      </c>
      <c r="BS114" s="884"/>
      <c r="BT114" s="884"/>
      <c r="BU114" s="998"/>
      <c r="BV114" s="1064"/>
      <c r="BW114" s="1064"/>
      <c r="BX114" s="1722"/>
      <c r="BY114" s="1739"/>
      <c r="BZ114" s="1004"/>
    </row>
    <row r="115" spans="1:78" ht="16" x14ac:dyDescent="0.2">
      <c r="A115" s="1702"/>
      <c r="B115" s="1703"/>
      <c r="C115" s="1704"/>
      <c r="D115" s="1705"/>
      <c r="E115" s="1025"/>
      <c r="F115" s="1619"/>
      <c r="G115" s="1001"/>
      <c r="H115" s="1031"/>
      <c r="I115" s="1641"/>
      <c r="J115" s="1631"/>
      <c r="K115" s="1037"/>
      <c r="L115" s="1001"/>
      <c r="M115" s="1070"/>
      <c r="N115" s="1001"/>
      <c r="O115" s="1001"/>
      <c r="P115" s="1064"/>
      <c r="Q115" s="1714"/>
      <c r="R115" s="1641"/>
      <c r="S115" s="1710"/>
      <c r="T115" s="1641"/>
      <c r="U115" s="1710"/>
      <c r="V115" s="1641"/>
      <c r="W115" s="1710"/>
      <c r="X115" s="1665"/>
      <c r="Y115" s="1710"/>
      <c r="Z115" s="1710"/>
      <c r="AA115" s="1633"/>
      <c r="AB115" s="812">
        <v>5</v>
      </c>
      <c r="AC115" s="774"/>
      <c r="AD115" s="774"/>
      <c r="AE115" s="774"/>
      <c r="AF115" s="813" t="str">
        <f t="shared" si="0"/>
        <v/>
      </c>
      <c r="AG115" s="780"/>
      <c r="AH115" s="790" t="str">
        <f t="shared" si="1"/>
        <v/>
      </c>
      <c r="AI115" s="780"/>
      <c r="AJ115" s="790" t="str">
        <f t="shared" si="2"/>
        <v/>
      </c>
      <c r="AK115" s="814" t="str">
        <f t="shared" si="3"/>
        <v/>
      </c>
      <c r="AL115" s="815" t="str">
        <f>IFERROR(IF(AND(AF114="Probabilidad",AF115="Probabilidad"),(AL114-(+AL114*AK115)),IF(AND(AF114="Impacto",AF115="Probabilidad"),(AL113-(+AL113*AK115)),IF(AF115="Impacto",AL114,""))),"")</f>
        <v/>
      </c>
      <c r="AM115" s="815" t="str">
        <f>IFERROR(IF(AND(AF114="Impacto",AF115="Impacto"),(AM114-(+AM114*AK115)),IF(AND(AF114="Probabilidad",AF115="Impacto"),(AM113-(+AM113*AK115)),IF(AF115="Probabilidad",AM114,""))),"")</f>
        <v/>
      </c>
      <c r="AN115" s="751"/>
      <c r="AO115" s="751"/>
      <c r="AP115" s="751"/>
      <c r="AQ115" s="751"/>
      <c r="AR115" s="1031"/>
      <c r="AS115" s="1631"/>
      <c r="AT115" s="1631"/>
      <c r="AU115" s="1633"/>
      <c r="AV115" s="1631"/>
      <c r="AW115" s="1631"/>
      <c r="AX115" s="1633"/>
      <c r="AY115" s="1633"/>
      <c r="AZ115" s="1633"/>
      <c r="BA115" s="1641"/>
      <c r="BB115" s="789"/>
      <c r="BC115" s="789"/>
      <c r="BD115" s="822" t="str">
        <f t="shared" si="8"/>
        <v/>
      </c>
      <c r="BE115" s="774"/>
      <c r="BF115" s="774"/>
      <c r="BG115" s="774"/>
      <c r="BH115" s="774"/>
      <c r="BI115" s="789"/>
      <c r="BJ115" s="789"/>
      <c r="BK115" s="789"/>
      <c r="BL115" s="789"/>
      <c r="BM115" s="791"/>
      <c r="BN115" s="791"/>
      <c r="BO115" s="791"/>
      <c r="BP115" s="791"/>
      <c r="BQ115" s="792" t="str">
        <f t="shared" si="9"/>
        <v/>
      </c>
      <c r="BR115" s="796" t="str">
        <f t="shared" si="10"/>
        <v/>
      </c>
      <c r="BS115" s="884"/>
      <c r="BT115" s="884"/>
      <c r="BU115" s="998"/>
      <c r="BV115" s="1064"/>
      <c r="BW115" s="1064"/>
      <c r="BX115" s="1722"/>
      <c r="BY115" s="1739"/>
      <c r="BZ115" s="1004"/>
    </row>
    <row r="116" spans="1:78" ht="17" thickBot="1" x14ac:dyDescent="0.25">
      <c r="A116" s="1702"/>
      <c r="B116" s="1703"/>
      <c r="C116" s="1704"/>
      <c r="D116" s="1706"/>
      <c r="E116" s="1026"/>
      <c r="F116" s="1620"/>
      <c r="G116" s="1002"/>
      <c r="H116" s="1032"/>
      <c r="I116" s="1642"/>
      <c r="J116" s="1632"/>
      <c r="K116" s="1038"/>
      <c r="L116" s="1002"/>
      <c r="M116" s="1071"/>
      <c r="N116" s="1002"/>
      <c r="O116" s="1002"/>
      <c r="P116" s="1065"/>
      <c r="Q116" s="1715"/>
      <c r="R116" s="1642"/>
      <c r="S116" s="1711"/>
      <c r="T116" s="1642"/>
      <c r="U116" s="1711"/>
      <c r="V116" s="1642"/>
      <c r="W116" s="1711"/>
      <c r="X116" s="1666"/>
      <c r="Y116" s="1711"/>
      <c r="Z116" s="1711"/>
      <c r="AA116" s="1634"/>
      <c r="AB116" s="773">
        <v>6</v>
      </c>
      <c r="AC116" s="757"/>
      <c r="AD116" s="757"/>
      <c r="AE116" s="757"/>
      <c r="AF116" s="896" t="str">
        <f t="shared" si="0"/>
        <v/>
      </c>
      <c r="AG116" s="888"/>
      <c r="AH116" s="887" t="str">
        <f t="shared" si="1"/>
        <v/>
      </c>
      <c r="AI116" s="888"/>
      <c r="AJ116" s="887" t="str">
        <f t="shared" si="2"/>
        <v/>
      </c>
      <c r="AK116" s="889" t="str">
        <f t="shared" si="3"/>
        <v/>
      </c>
      <c r="AL116" s="815" t="str">
        <f>IFERROR(IF(AND(AF115="Probabilidad",AF116="Probabilidad"),(AL115-(+AL115*AK116)),IF(AND(AF115="Impacto",AF116="Probabilidad"),(AL114-(+AL114*AK116)),IF(AF116="Impacto",AL115,""))),"")</f>
        <v/>
      </c>
      <c r="AM116" s="815" t="str">
        <f>IFERROR(IF(AND(AF115="Impacto",AF116="Impacto"),(AM115-(+AM115*AK116)),IF(AND(AF115="Probabilidad",AF116="Impacto"),(AM114-(+AM114*AK116)),IF(AF116="Probabilidad",AM115,""))),"")</f>
        <v/>
      </c>
      <c r="AN116" s="51"/>
      <c r="AO116" s="51"/>
      <c r="AP116" s="51"/>
      <c r="AQ116" s="51"/>
      <c r="AR116" s="1032"/>
      <c r="AS116" s="1632"/>
      <c r="AT116" s="1632"/>
      <c r="AU116" s="1634"/>
      <c r="AV116" s="1632"/>
      <c r="AW116" s="1632"/>
      <c r="AX116" s="1634"/>
      <c r="AY116" s="1634"/>
      <c r="AZ116" s="1634"/>
      <c r="BA116" s="1642"/>
      <c r="BB116" s="770"/>
      <c r="BC116" s="770"/>
      <c r="BD116" s="762" t="str">
        <f t="shared" si="8"/>
        <v/>
      </c>
      <c r="BE116" s="757"/>
      <c r="BF116" s="757"/>
      <c r="BG116" s="757"/>
      <c r="BH116" s="757"/>
      <c r="BI116" s="770"/>
      <c r="BJ116" s="770"/>
      <c r="BK116" s="770"/>
      <c r="BL116" s="770"/>
      <c r="BM116" s="749"/>
      <c r="BN116" s="749"/>
      <c r="BO116" s="749"/>
      <c r="BP116" s="749"/>
      <c r="BQ116" s="766" t="str">
        <f t="shared" si="9"/>
        <v/>
      </c>
      <c r="BR116" s="890" t="str">
        <f t="shared" si="10"/>
        <v/>
      </c>
      <c r="BS116" s="891"/>
      <c r="BT116" s="891"/>
      <c r="BU116" s="999"/>
      <c r="BV116" s="1065"/>
      <c r="BW116" s="1065"/>
      <c r="BX116" s="1723"/>
      <c r="BY116" s="1740"/>
      <c r="BZ116" s="1005"/>
    </row>
    <row r="117" spans="1:78" ht="167" x14ac:dyDescent="0.2">
      <c r="A117" s="1702"/>
      <c r="B117" s="1703"/>
      <c r="C117" s="1704"/>
      <c r="D117" s="1021" t="s">
        <v>1387</v>
      </c>
      <c r="E117" s="1024" t="s">
        <v>284</v>
      </c>
      <c r="F117" s="1027">
        <v>9</v>
      </c>
      <c r="G117" s="1000" t="s">
        <v>1525</v>
      </c>
      <c r="H117" s="1030" t="s">
        <v>1247</v>
      </c>
      <c r="I117" s="994" t="s">
        <v>1218</v>
      </c>
      <c r="J117" s="1697" t="str">
        <f>IF(D117="","",IF(D117="RG",[1]Árbol!A128,IF(D117="RIC",[1]Árbol!A128,IF(D117="RLAFT",[1]Árbol!A128,IF(D117="RF",[1]Árbol!A128,IF(I117="","",(CONCATENATE(I117," ",$M$3," ",G117," ",$M$4," ",O117," ",$M$5," ",N117))))))))</f>
        <v xml:space="preserve">Pérdida de confidencialidad e integridad de Sharepoint GGC -  STH  1. Perdida o hurto  de información                                            2. Espionaje remoto                                                                                                                    3. Corrupción de los datos         1. Desconocimiento de las políticas de seguridad de la información                                                                                                        2. Ausencia de copias de respaldo                                                                             3. Asignación errada de los derechos de acceso                                                                              </v>
      </c>
      <c r="K117" s="1036" t="s">
        <v>313</v>
      </c>
      <c r="L117" s="1000" t="s">
        <v>562</v>
      </c>
      <c r="M117" s="1069" t="s">
        <v>1389</v>
      </c>
      <c r="N117" s="1000" t="s">
        <v>1526</v>
      </c>
      <c r="O117" s="1000" t="s">
        <v>1527</v>
      </c>
      <c r="P117" s="1063" t="s">
        <v>1392</v>
      </c>
      <c r="Q117" s="1077" t="s">
        <v>1392</v>
      </c>
      <c r="R117" s="994" t="s">
        <v>217</v>
      </c>
      <c r="S117" s="1709">
        <f>IF(R117="Muy Alta",100%,IF(R117="Alta",80%,IF(R117="Media",60%,IF(R117="Baja",40%,IF(R117="Muy Baja",20%,"")))))</f>
        <v>0.6</v>
      </c>
      <c r="T117" s="994" t="s">
        <v>317</v>
      </c>
      <c r="U117" s="1709">
        <f>IF(T117="Catastrófico",100%,IF(T117="Mayor",80%,IF(T117="Moderado",60%,IF(T117="Menor",40%,IF(T117="Leve",20%,"")))))</f>
        <v>0.2</v>
      </c>
      <c r="V117" s="994" t="s">
        <v>251</v>
      </c>
      <c r="W117" s="1709">
        <f>IF(V117="Catastrófico",100%,IF(V117="Mayor",80%,IF(V117="Moderado",60%,IF(V117="Menor",40%,IF(V117="Leve",20%,"")))))</f>
        <v>0.4</v>
      </c>
      <c r="X117" s="1059" t="str">
        <f>IF(Y117=100%,"Catastrófico",IF(Y117=80%,"Mayor",IF(Y117=60%,"Moderado",IF(Y117=40%,"Menor",IF(Y117=20%,"Leve","")))))</f>
        <v>Menor</v>
      </c>
      <c r="Y117" s="1709">
        <f>IF(AND(U117="",W117=""),"",MAX(U117,W117))</f>
        <v>0.4</v>
      </c>
      <c r="Z117" s="1709" t="str">
        <f>CONCATENATE(R117,X117)</f>
        <v>MediaMenor</v>
      </c>
      <c r="AA117" s="1047" t="str">
        <f>IF(Z117="Muy AltaLeve","Alto",IF(Z117="Muy AltaMenor","Alto",IF(Z117="Muy AltaModerado","Alto",IF(Z117="Muy AltaMayor","Alto",IF(Z117="Muy AltaCatastrófico","Extremo",IF(Z117="AltaLeve","Moderado",IF(Z117="AltaMenor","Moderado",IF(Z117="AltaModerado","Alto",IF(Z117="AltaMayor","Alto",IF(Z117="AltaCatastrófico","Extremo",IF(Z117="MediaLeve","Moderado",IF(Z117="MediaMenor","Moderado",IF(Z117="MediaModerado","Moderado",IF(Z117="MediaMayor","Alto",IF(Z117="MediaCatastrófico","Extremo",IF(Z117="BajaLeve","Bajo",IF(Z117="BajaMenor","Moderado",IF(Z117="BajaModerado","Moderado",IF(Z117="BajaMayor","Alto",IF(Z117="BajaCatastrófico","Extremo",IF(Z117="Muy BajaLeve","Bajo",IF(Z117="Muy BajaMenor","Bajo",IF(Z117="Muy BajaModerado","Moderado",IF(Z117="Muy BajaMayor","Alto",IF(Z117="Muy BajaCatastrófico","Extremo","")))))))))))))))))))))))))</f>
        <v>Moderado</v>
      </c>
      <c r="AB117" s="97">
        <v>1</v>
      </c>
      <c r="AC117" s="9" t="s">
        <v>1414</v>
      </c>
      <c r="AD117" s="9">
        <v>1.3</v>
      </c>
      <c r="AE117" s="9" t="s">
        <v>1410</v>
      </c>
      <c r="AF117" s="231" t="str">
        <f t="shared" si="0"/>
        <v>Probabilidad</v>
      </c>
      <c r="AG117" s="232" t="s">
        <v>221</v>
      </c>
      <c r="AH117" s="787">
        <f t="shared" si="1"/>
        <v>0.25</v>
      </c>
      <c r="AI117" s="232" t="s">
        <v>222</v>
      </c>
      <c r="AJ117" s="787">
        <f t="shared" si="2"/>
        <v>0.15</v>
      </c>
      <c r="AK117" s="101">
        <f t="shared" si="3"/>
        <v>0.4</v>
      </c>
      <c r="AL117" s="100">
        <f>IFERROR(IF(AF117="Probabilidad",(S117-(+S117*AK117)),IF(AF117="Impacto",S117,"")),"")</f>
        <v>0.36</v>
      </c>
      <c r="AM117" s="100">
        <f>IFERROR(IF(AF117="Impacto",(Y117-(+Y117*AK117)),IF(AF117="Probabilidad",Y117,"")),"")</f>
        <v>0.4</v>
      </c>
      <c r="AN117" s="50" t="s">
        <v>859</v>
      </c>
      <c r="AO117" s="50" t="s">
        <v>291</v>
      </c>
      <c r="AP117" s="50" t="s">
        <v>241</v>
      </c>
      <c r="AQ117" s="50" t="s">
        <v>226</v>
      </c>
      <c r="AR117" s="1624" t="s">
        <v>1416</v>
      </c>
      <c r="AS117" s="1050">
        <f>S117</f>
        <v>0.6</v>
      </c>
      <c r="AT117" s="1050">
        <f>IF(AL117="","",MIN(AL117:AL122))</f>
        <v>0.126</v>
      </c>
      <c r="AU117" s="1047" t="str">
        <f>IFERROR(IF(AT117="","",IF(AT117&lt;=0.2,"Muy Baja",IF(AT117&lt;=0.4,"Baja",IF(AT117&lt;=0.6,"Media",IF(AT117&lt;=0.8,"Alta","Muy Alta"))))),"")</f>
        <v>Muy Baja</v>
      </c>
      <c r="AV117" s="1050">
        <f>Y117</f>
        <v>0.4</v>
      </c>
      <c r="AW117" s="1050">
        <f>IF(AM117="","",MIN(AM117:AM122))</f>
        <v>0.22500000000000003</v>
      </c>
      <c r="AX117" s="1047" t="str">
        <f>IFERROR(IF(AW117="","",IF(AW117&lt;=0.2,"Leve",IF(AW117&lt;=0.4,"Menor",IF(AW117&lt;=0.6,"Moderado",IF(AW117&lt;=0.8,"Mayor","Catastrófico"))))),"")</f>
        <v>Menor</v>
      </c>
      <c r="AY117" s="1047" t="str">
        <f>AA117</f>
        <v>Moderado</v>
      </c>
      <c r="AZ117" s="1047" t="str">
        <f>IFERROR(IF(OR(AND(AU117="Muy Baja",AX117="Leve"),AND(AU117="Muy Baja",AX117="Menor"),AND(AU117="Baja",AX117="Leve")),"Bajo",IF(OR(AND(AU117="Muy baja",AX117="Moderado"),AND(AU117="Baja",AX117="Menor"),AND(AU117="Baja",AX117="Moderado"),AND(AU117="Media",AX117="Leve"),AND(AU117="Media",AX117="Menor"),AND(AU117="Media",AX117="Moderado"),AND(AU117="Alta",AX117="Leve"),AND(AU117="Alta",AX117="Menor")),"Moderado",IF(OR(AND(AU117="Muy Baja",AX117="Mayor"),AND(AU117="Baja",AX117="Mayor"),AND(AU117="Media",AX117="Mayor"),AND(AU117="Alta",AX117="Moderado"),AND(AU117="Alta",AX117="Mayor"),AND(AU117="Muy Alta",AX117="Leve"),AND(AU117="Muy Alta",AX117="Menor"),AND(AU117="Muy Alta",AX117="Moderado"),AND(AU117="Muy Alta",AX117="Mayor")),"Alto",IF(OR(AND(AU117="Muy Baja",AX117="Catastrófico"),AND(AU117="Baja",AX117="Catastrófico"),AND(AU117="Media",AX117="Catastrófico"),AND(AU117="Alta",AX117="Catastrófico"),AND(AU117="Muy Alta",AX117="Catastrófico")),"Extremo","")))),"")</f>
        <v>Bajo</v>
      </c>
      <c r="BA117" s="994" t="s">
        <v>255</v>
      </c>
      <c r="BB117" s="46"/>
      <c r="BC117" s="46"/>
      <c r="BD117" s="103" t="str">
        <f t="shared" si="8"/>
        <v/>
      </c>
      <c r="BE117" s="9"/>
      <c r="BF117" s="9"/>
      <c r="BG117" s="9"/>
      <c r="BH117" s="9"/>
      <c r="BI117" s="46"/>
      <c r="BJ117" s="46"/>
      <c r="BK117" s="46"/>
      <c r="BL117" s="46"/>
      <c r="BM117" s="48"/>
      <c r="BN117" s="48"/>
      <c r="BO117" s="48"/>
      <c r="BP117" s="48"/>
      <c r="BQ117" s="104" t="str">
        <f t="shared" si="9"/>
        <v/>
      </c>
      <c r="BR117" s="797" t="str">
        <f t="shared" si="10"/>
        <v/>
      </c>
      <c r="BS117" s="883"/>
      <c r="BT117" s="883"/>
      <c r="BU117" s="997" t="s">
        <v>1392</v>
      </c>
      <c r="BV117" s="1063" t="s">
        <v>3171</v>
      </c>
      <c r="BW117" s="1063" t="s">
        <v>1392</v>
      </c>
      <c r="BX117" s="1721" t="s">
        <v>1392</v>
      </c>
      <c r="BY117" s="1738" t="s">
        <v>3173</v>
      </c>
      <c r="BZ117" s="1003"/>
    </row>
    <row r="118" spans="1:78" ht="145" x14ac:dyDescent="0.2">
      <c r="A118" s="1702"/>
      <c r="B118" s="1703"/>
      <c r="C118" s="1704"/>
      <c r="D118" s="1705"/>
      <c r="E118" s="1025"/>
      <c r="F118" s="1619"/>
      <c r="G118" s="1001"/>
      <c r="H118" s="1031"/>
      <c r="I118" s="1641"/>
      <c r="J118" s="1631"/>
      <c r="K118" s="1037"/>
      <c r="L118" s="1001"/>
      <c r="M118" s="1070"/>
      <c r="N118" s="1001"/>
      <c r="O118" s="1001"/>
      <c r="P118" s="1064"/>
      <c r="Q118" s="1714"/>
      <c r="R118" s="1641"/>
      <c r="S118" s="1710"/>
      <c r="T118" s="1641"/>
      <c r="U118" s="1710"/>
      <c r="V118" s="1641"/>
      <c r="W118" s="1710"/>
      <c r="X118" s="1665"/>
      <c r="Y118" s="1710"/>
      <c r="Z118" s="1710"/>
      <c r="AA118" s="1633"/>
      <c r="AB118" s="812">
        <v>2</v>
      </c>
      <c r="AC118" s="774" t="s">
        <v>1417</v>
      </c>
      <c r="AD118" s="774">
        <v>2</v>
      </c>
      <c r="AE118" s="774" t="s">
        <v>1418</v>
      </c>
      <c r="AF118" s="813" t="str">
        <f t="shared" si="0"/>
        <v>Impacto</v>
      </c>
      <c r="AG118" s="780" t="s">
        <v>264</v>
      </c>
      <c r="AH118" s="790">
        <f t="shared" si="1"/>
        <v>0.1</v>
      </c>
      <c r="AI118" s="780" t="s">
        <v>222</v>
      </c>
      <c r="AJ118" s="790">
        <f t="shared" si="2"/>
        <v>0.15</v>
      </c>
      <c r="AK118" s="814">
        <f t="shared" si="3"/>
        <v>0.25</v>
      </c>
      <c r="AL118" s="815">
        <f>IFERROR(IF(AND(AF117="Probabilidad",AF118="Probabilidad"),(AL117-(+AL117*AK118)),IF(AF118="Probabilidad",(S117-(+S117*AK118)),IF(AF118="Impacto",AL117,""))),"")</f>
        <v>0.36</v>
      </c>
      <c r="AM118" s="815">
        <f>IFERROR(IF(AND(AF117="Impacto",AF118="Impacto"),(AM117-(+AM117*AK118)),IF(AF118="Impacto",(Y117-(Y117*AK118)),IF(AF118="Probabilidad",AM117,""))),"")</f>
        <v>0.30000000000000004</v>
      </c>
      <c r="AN118" s="751" t="s">
        <v>223</v>
      </c>
      <c r="AO118" s="751" t="s">
        <v>443</v>
      </c>
      <c r="AP118" s="751" t="s">
        <v>241</v>
      </c>
      <c r="AQ118" s="751" t="s">
        <v>226</v>
      </c>
      <c r="AR118" s="1031"/>
      <c r="AS118" s="1631"/>
      <c r="AT118" s="1631"/>
      <c r="AU118" s="1633"/>
      <c r="AV118" s="1631"/>
      <c r="AW118" s="1631"/>
      <c r="AX118" s="1633"/>
      <c r="AY118" s="1633"/>
      <c r="AZ118" s="1633"/>
      <c r="BA118" s="1641"/>
      <c r="BB118" s="789"/>
      <c r="BC118" s="789"/>
      <c r="BD118" s="822" t="str">
        <f t="shared" si="8"/>
        <v/>
      </c>
      <c r="BE118" s="774"/>
      <c r="BF118" s="774"/>
      <c r="BG118" s="774"/>
      <c r="BH118" s="774"/>
      <c r="BI118" s="789"/>
      <c r="BJ118" s="789"/>
      <c r="BK118" s="789"/>
      <c r="BL118" s="789"/>
      <c r="BM118" s="791"/>
      <c r="BN118" s="791"/>
      <c r="BO118" s="791"/>
      <c r="BP118" s="791"/>
      <c r="BQ118" s="792" t="str">
        <f t="shared" si="9"/>
        <v/>
      </c>
      <c r="BR118" s="796" t="str">
        <f t="shared" si="10"/>
        <v/>
      </c>
      <c r="BS118" s="884"/>
      <c r="BT118" s="884"/>
      <c r="BU118" s="998"/>
      <c r="BV118" s="1064"/>
      <c r="BW118" s="1064"/>
      <c r="BX118" s="1722"/>
      <c r="BY118" s="1739"/>
      <c r="BZ118" s="1004"/>
    </row>
    <row r="119" spans="1:78" ht="118" x14ac:dyDescent="0.2">
      <c r="A119" s="1702"/>
      <c r="B119" s="1703"/>
      <c r="C119" s="1704"/>
      <c r="D119" s="1705"/>
      <c r="E119" s="1025"/>
      <c r="F119" s="1619"/>
      <c r="G119" s="1001"/>
      <c r="H119" s="1031"/>
      <c r="I119" s="1641"/>
      <c r="J119" s="1631"/>
      <c r="K119" s="1037"/>
      <c r="L119" s="1001"/>
      <c r="M119" s="1070"/>
      <c r="N119" s="1001"/>
      <c r="O119" s="1001"/>
      <c r="P119" s="1064"/>
      <c r="Q119" s="1714"/>
      <c r="R119" s="1641"/>
      <c r="S119" s="1710"/>
      <c r="T119" s="1641"/>
      <c r="U119" s="1710"/>
      <c r="V119" s="1641"/>
      <c r="W119" s="1710"/>
      <c r="X119" s="1665"/>
      <c r="Y119" s="1710"/>
      <c r="Z119" s="1710"/>
      <c r="AA119" s="1633"/>
      <c r="AB119" s="812">
        <v>3</v>
      </c>
      <c r="AC119" s="774" t="s">
        <v>1409</v>
      </c>
      <c r="AD119" s="774">
        <v>1</v>
      </c>
      <c r="AE119" s="774" t="s">
        <v>1420</v>
      </c>
      <c r="AF119" s="813" t="str">
        <f t="shared" si="0"/>
        <v>Probabilidad</v>
      </c>
      <c r="AG119" s="780" t="s">
        <v>281</v>
      </c>
      <c r="AH119" s="790">
        <f t="shared" si="1"/>
        <v>0.15</v>
      </c>
      <c r="AI119" s="780" t="s">
        <v>222</v>
      </c>
      <c r="AJ119" s="790">
        <f t="shared" si="2"/>
        <v>0.15</v>
      </c>
      <c r="AK119" s="814">
        <f t="shared" si="3"/>
        <v>0.3</v>
      </c>
      <c r="AL119" s="815">
        <f>IFERROR(IF(AND(AF118="Probabilidad",AF119="Probabilidad"),(AL118-(+AL118*AK119)),IF(AND(AF118="Impacto",AF119="Probabilidad"),(AL117-(+AL117*AK119)),IF(AF119="Impacto",AL118,""))),"")</f>
        <v>0.252</v>
      </c>
      <c r="AM119" s="815">
        <f>IFERROR(IF(AND(AF118="Impacto",AF119="Impacto"),(AM118-(+AM118*AK119)),IF(AND(AF118="Probabilidad",AF119="Impacto"),(AM117-(+AM117*AK119)),IF(AF119="Probabilidad",AM118,""))),"")</f>
        <v>0.30000000000000004</v>
      </c>
      <c r="AN119" s="751" t="s">
        <v>859</v>
      </c>
      <c r="AO119" s="751" t="s">
        <v>245</v>
      </c>
      <c r="AP119" s="751" t="s">
        <v>241</v>
      </c>
      <c r="AQ119" s="751" t="s">
        <v>226</v>
      </c>
      <c r="AR119" s="1031"/>
      <c r="AS119" s="1631"/>
      <c r="AT119" s="1631"/>
      <c r="AU119" s="1633"/>
      <c r="AV119" s="1631"/>
      <c r="AW119" s="1631"/>
      <c r="AX119" s="1633"/>
      <c r="AY119" s="1633"/>
      <c r="AZ119" s="1633"/>
      <c r="BA119" s="1641"/>
      <c r="BB119" s="789"/>
      <c r="BC119" s="789"/>
      <c r="BD119" s="822" t="str">
        <f t="shared" si="8"/>
        <v/>
      </c>
      <c r="BE119" s="774"/>
      <c r="BF119" s="774"/>
      <c r="BG119" s="774"/>
      <c r="BH119" s="774"/>
      <c r="BI119" s="789"/>
      <c r="BJ119" s="789"/>
      <c r="BK119" s="789"/>
      <c r="BL119" s="789"/>
      <c r="BM119" s="791"/>
      <c r="BN119" s="791"/>
      <c r="BO119" s="791"/>
      <c r="BP119" s="791"/>
      <c r="BQ119" s="792" t="str">
        <f t="shared" si="9"/>
        <v/>
      </c>
      <c r="BR119" s="796" t="str">
        <f t="shared" si="10"/>
        <v/>
      </c>
      <c r="BS119" s="884"/>
      <c r="BT119" s="884"/>
      <c r="BU119" s="998"/>
      <c r="BV119" s="1064"/>
      <c r="BW119" s="1064"/>
      <c r="BX119" s="1722"/>
      <c r="BY119" s="1739"/>
      <c r="BZ119" s="1004"/>
    </row>
    <row r="120" spans="1:78" ht="145" x14ac:dyDescent="0.2">
      <c r="A120" s="1702"/>
      <c r="B120" s="1703"/>
      <c r="C120" s="1704"/>
      <c r="D120" s="1705"/>
      <c r="E120" s="1025"/>
      <c r="F120" s="1619"/>
      <c r="G120" s="1001"/>
      <c r="H120" s="1031"/>
      <c r="I120" s="1641"/>
      <c r="J120" s="1631"/>
      <c r="K120" s="1037"/>
      <c r="L120" s="1001"/>
      <c r="M120" s="1070"/>
      <c r="N120" s="1001"/>
      <c r="O120" s="1001"/>
      <c r="P120" s="1064"/>
      <c r="Q120" s="1714"/>
      <c r="R120" s="1641"/>
      <c r="S120" s="1710"/>
      <c r="T120" s="1641"/>
      <c r="U120" s="1710"/>
      <c r="V120" s="1641"/>
      <c r="W120" s="1710"/>
      <c r="X120" s="1665"/>
      <c r="Y120" s="1710"/>
      <c r="Z120" s="1710"/>
      <c r="AA120" s="1633"/>
      <c r="AB120" s="812">
        <v>4</v>
      </c>
      <c r="AC120" s="774" t="s">
        <v>1402</v>
      </c>
      <c r="AD120" s="774">
        <v>2</v>
      </c>
      <c r="AE120" s="774" t="s">
        <v>1403</v>
      </c>
      <c r="AF120" s="813" t="str">
        <f t="shared" si="0"/>
        <v>Probabilidad</v>
      </c>
      <c r="AG120" s="780" t="s">
        <v>221</v>
      </c>
      <c r="AH120" s="790">
        <f t="shared" si="1"/>
        <v>0.25</v>
      </c>
      <c r="AI120" s="780" t="s">
        <v>734</v>
      </c>
      <c r="AJ120" s="790">
        <f t="shared" si="2"/>
        <v>0.25</v>
      </c>
      <c r="AK120" s="814">
        <f t="shared" si="3"/>
        <v>0.5</v>
      </c>
      <c r="AL120" s="815">
        <f>IFERROR(IF(AND(AF119="Probabilidad",AF120="Probabilidad"),(AL119-(+AL119*AK120)),IF(AND(AF119="Impacto",AF120="Probabilidad"),(AL118-(+AL118*AK120)),IF(AF120="Impacto",AL119,""))),"")</f>
        <v>0.126</v>
      </c>
      <c r="AM120" s="815">
        <f>IFERROR(IF(AND(AF119="Impacto",AF120="Impacto"),(AM119-(+AM119*AK120)),IF(AND(AF119="Probabilidad",AF120="Impacto"),(AM118-(+AM118*AK120)),IF(AF120="Probabilidad",AM119,""))),"")</f>
        <v>0.30000000000000004</v>
      </c>
      <c r="AN120" s="751" t="s">
        <v>223</v>
      </c>
      <c r="AO120" s="751" t="s">
        <v>443</v>
      </c>
      <c r="AP120" s="751" t="s">
        <v>241</v>
      </c>
      <c r="AQ120" s="751" t="s">
        <v>242</v>
      </c>
      <c r="AR120" s="1031"/>
      <c r="AS120" s="1631"/>
      <c r="AT120" s="1631"/>
      <c r="AU120" s="1633"/>
      <c r="AV120" s="1631"/>
      <c r="AW120" s="1631"/>
      <c r="AX120" s="1633"/>
      <c r="AY120" s="1633"/>
      <c r="AZ120" s="1633"/>
      <c r="BA120" s="1641"/>
      <c r="BB120" s="789"/>
      <c r="BC120" s="789"/>
      <c r="BD120" s="822" t="str">
        <f t="shared" si="8"/>
        <v/>
      </c>
      <c r="BE120" s="774"/>
      <c r="BF120" s="774"/>
      <c r="BG120" s="774"/>
      <c r="BH120" s="774"/>
      <c r="BI120" s="789"/>
      <c r="BJ120" s="789"/>
      <c r="BK120" s="789"/>
      <c r="BL120" s="789"/>
      <c r="BM120" s="791"/>
      <c r="BN120" s="791"/>
      <c r="BO120" s="791"/>
      <c r="BP120" s="791"/>
      <c r="BQ120" s="792" t="str">
        <f t="shared" si="9"/>
        <v/>
      </c>
      <c r="BR120" s="796" t="str">
        <f t="shared" si="10"/>
        <v/>
      </c>
      <c r="BS120" s="884"/>
      <c r="BT120" s="884"/>
      <c r="BU120" s="998"/>
      <c r="BV120" s="1064"/>
      <c r="BW120" s="1064"/>
      <c r="BX120" s="1722"/>
      <c r="BY120" s="1739"/>
      <c r="BZ120" s="1004"/>
    </row>
    <row r="121" spans="1:78" ht="167" x14ac:dyDescent="0.2">
      <c r="A121" s="1702"/>
      <c r="B121" s="1703"/>
      <c r="C121" s="1704"/>
      <c r="D121" s="1705"/>
      <c r="E121" s="1025"/>
      <c r="F121" s="1619"/>
      <c r="G121" s="1001"/>
      <c r="H121" s="1031"/>
      <c r="I121" s="1641"/>
      <c r="J121" s="1631"/>
      <c r="K121" s="1037"/>
      <c r="L121" s="1001"/>
      <c r="M121" s="1070"/>
      <c r="N121" s="1001"/>
      <c r="O121" s="1001"/>
      <c r="P121" s="1064"/>
      <c r="Q121" s="1714"/>
      <c r="R121" s="1641"/>
      <c r="S121" s="1710"/>
      <c r="T121" s="1641"/>
      <c r="U121" s="1710"/>
      <c r="V121" s="1641"/>
      <c r="W121" s="1710"/>
      <c r="X121" s="1665"/>
      <c r="Y121" s="1710"/>
      <c r="Z121" s="1710"/>
      <c r="AA121" s="1633"/>
      <c r="AB121" s="812">
        <v>5</v>
      </c>
      <c r="AC121" s="774" t="s">
        <v>1421</v>
      </c>
      <c r="AD121" s="774">
        <v>2</v>
      </c>
      <c r="AE121" s="774" t="s">
        <v>1403</v>
      </c>
      <c r="AF121" s="813" t="str">
        <f t="shared" si="0"/>
        <v>Impacto</v>
      </c>
      <c r="AG121" s="780" t="s">
        <v>264</v>
      </c>
      <c r="AH121" s="790">
        <f t="shared" si="1"/>
        <v>0.1</v>
      </c>
      <c r="AI121" s="780" t="s">
        <v>222</v>
      </c>
      <c r="AJ121" s="790">
        <f t="shared" si="2"/>
        <v>0.15</v>
      </c>
      <c r="AK121" s="814">
        <f t="shared" si="3"/>
        <v>0.25</v>
      </c>
      <c r="AL121" s="815">
        <f>IFERROR(IF(AND(AF120="Probabilidad",AF121="Probabilidad"),(AL120-(+AL120*AK121)),IF(AND(AF120="Impacto",AF121="Probabilidad"),(AL119-(+AL119*AK121)),IF(AF121="Impacto",AL120,""))),"")</f>
        <v>0.126</v>
      </c>
      <c r="AM121" s="815">
        <f>IFERROR(IF(AND(AF120="Impacto",AF121="Impacto"),(AM120-(+AM120*AK121)),IF(AND(AF120="Probabilidad",AF121="Impacto"),(AM119-(+AM119*AK121)),IF(AF121="Probabilidad",AM120,""))),"")</f>
        <v>0.22500000000000003</v>
      </c>
      <c r="AN121" s="751" t="s">
        <v>223</v>
      </c>
      <c r="AO121" s="751" t="s">
        <v>291</v>
      </c>
      <c r="AP121" s="751" t="s">
        <v>241</v>
      </c>
      <c r="AQ121" s="751" t="s">
        <v>242</v>
      </c>
      <c r="AR121" s="1031"/>
      <c r="AS121" s="1631"/>
      <c r="AT121" s="1631"/>
      <c r="AU121" s="1633"/>
      <c r="AV121" s="1631"/>
      <c r="AW121" s="1631"/>
      <c r="AX121" s="1633"/>
      <c r="AY121" s="1633"/>
      <c r="AZ121" s="1633"/>
      <c r="BA121" s="1641"/>
      <c r="BB121" s="789"/>
      <c r="BC121" s="789"/>
      <c r="BD121" s="822" t="str">
        <f t="shared" si="8"/>
        <v/>
      </c>
      <c r="BE121" s="774"/>
      <c r="BF121" s="774"/>
      <c r="BG121" s="774"/>
      <c r="BH121" s="774"/>
      <c r="BI121" s="789"/>
      <c r="BJ121" s="789"/>
      <c r="BK121" s="789"/>
      <c r="BL121" s="789"/>
      <c r="BM121" s="791"/>
      <c r="BN121" s="791"/>
      <c r="BO121" s="791"/>
      <c r="BP121" s="791"/>
      <c r="BQ121" s="792" t="str">
        <f t="shared" si="9"/>
        <v/>
      </c>
      <c r="BR121" s="796" t="str">
        <f t="shared" si="10"/>
        <v/>
      </c>
      <c r="BS121" s="884"/>
      <c r="BT121" s="884"/>
      <c r="BU121" s="998"/>
      <c r="BV121" s="1064"/>
      <c r="BW121" s="1064"/>
      <c r="BX121" s="1722"/>
      <c r="BY121" s="1739"/>
      <c r="BZ121" s="1004"/>
    </row>
    <row r="122" spans="1:78" ht="17" thickBot="1" x14ac:dyDescent="0.25">
      <c r="A122" s="1702"/>
      <c r="B122" s="1703"/>
      <c r="C122" s="1704"/>
      <c r="D122" s="1706"/>
      <c r="E122" s="1026"/>
      <c r="F122" s="1620"/>
      <c r="G122" s="1002"/>
      <c r="H122" s="1032"/>
      <c r="I122" s="1642"/>
      <c r="J122" s="1632"/>
      <c r="K122" s="1038"/>
      <c r="L122" s="1002"/>
      <c r="M122" s="1071"/>
      <c r="N122" s="1002"/>
      <c r="O122" s="1002"/>
      <c r="P122" s="1065"/>
      <c r="Q122" s="1715"/>
      <c r="R122" s="1642"/>
      <c r="S122" s="1711"/>
      <c r="T122" s="1642"/>
      <c r="U122" s="1711"/>
      <c r="V122" s="1642"/>
      <c r="W122" s="1711"/>
      <c r="X122" s="1666"/>
      <c r="Y122" s="1711"/>
      <c r="Z122" s="1711"/>
      <c r="AA122" s="1634"/>
      <c r="AB122" s="773">
        <v>6</v>
      </c>
      <c r="AC122" s="757"/>
      <c r="AD122" s="757"/>
      <c r="AE122" s="757"/>
      <c r="AF122" s="819" t="str">
        <f t="shared" si="0"/>
        <v/>
      </c>
      <c r="AG122" s="902"/>
      <c r="AH122" s="887" t="str">
        <f t="shared" si="1"/>
        <v/>
      </c>
      <c r="AI122" s="902"/>
      <c r="AJ122" s="887" t="str">
        <f t="shared" si="2"/>
        <v/>
      </c>
      <c r="AK122" s="889" t="str">
        <f t="shared" si="3"/>
        <v/>
      </c>
      <c r="AL122" s="815" t="str">
        <f>IFERROR(IF(AND(AF121="Probabilidad",AF122="Probabilidad"),(AL121-(+AL121*AK122)),IF(AND(AF121="Impacto",AF122="Probabilidad"),(AL120-(+AL120*AK122)),IF(AF122="Impacto",AL121,""))),"")</f>
        <v/>
      </c>
      <c r="AM122" s="815" t="str">
        <f>IFERROR(IF(AND(AF121="Impacto",AF122="Impacto"),(AM121-(+AM121*AK122)),IF(AND(AF121="Probabilidad",AF122="Impacto"),(AM120-(+AM120*AK122)),IF(AF122="Probabilidad",AM121,""))),"")</f>
        <v/>
      </c>
      <c r="AN122" s="51"/>
      <c r="AO122" s="51"/>
      <c r="AP122" s="51"/>
      <c r="AQ122" s="51"/>
      <c r="AR122" s="1032"/>
      <c r="AS122" s="1632"/>
      <c r="AT122" s="1632"/>
      <c r="AU122" s="1634"/>
      <c r="AV122" s="1632"/>
      <c r="AW122" s="1632"/>
      <c r="AX122" s="1634"/>
      <c r="AY122" s="1634"/>
      <c r="AZ122" s="1634"/>
      <c r="BA122" s="1642"/>
      <c r="BB122" s="770"/>
      <c r="BC122" s="770"/>
      <c r="BD122" s="762" t="str">
        <f t="shared" si="8"/>
        <v/>
      </c>
      <c r="BE122" s="757"/>
      <c r="BF122" s="757"/>
      <c r="BG122" s="757"/>
      <c r="BH122" s="757"/>
      <c r="BI122" s="770"/>
      <c r="BJ122" s="770"/>
      <c r="BK122" s="770"/>
      <c r="BL122" s="770"/>
      <c r="BM122" s="749"/>
      <c r="BN122" s="749"/>
      <c r="BO122" s="749"/>
      <c r="BP122" s="749"/>
      <c r="BQ122" s="766" t="str">
        <f t="shared" si="9"/>
        <v/>
      </c>
      <c r="BR122" s="890" t="str">
        <f t="shared" si="10"/>
        <v/>
      </c>
      <c r="BS122" s="891"/>
      <c r="BT122" s="891"/>
      <c r="BU122" s="999"/>
      <c r="BV122" s="1065"/>
      <c r="BW122" s="1065"/>
      <c r="BX122" s="1723"/>
      <c r="BY122" s="1740"/>
      <c r="BZ122" s="1005"/>
    </row>
    <row r="123" spans="1:78" ht="145" x14ac:dyDescent="0.2">
      <c r="A123" s="1702"/>
      <c r="B123" s="1703"/>
      <c r="C123" s="1704"/>
      <c r="D123" s="1021" t="s">
        <v>1387</v>
      </c>
      <c r="E123" s="1024" t="s">
        <v>284</v>
      </c>
      <c r="F123" s="1027">
        <v>10</v>
      </c>
      <c r="G123" s="1000" t="s">
        <v>1525</v>
      </c>
      <c r="H123" s="1030" t="s">
        <v>1247</v>
      </c>
      <c r="I123" s="994" t="s">
        <v>1215</v>
      </c>
      <c r="J123" s="1697" t="str">
        <f>IF(D123="","",IF(D123="RG",[1]Árbol!A134,IF(D123="RIC",[1]Árbol!A134,IF(D123="RLAFT",[1]Árbol!A134,IF(D123="RF",[1]Árbol!A134,IF(I123="","",(CONCATENATE(I123," ",$M$3," ",G123," ",$M$4," ",O123," ",$M$5," ",N123))))))))</f>
        <v xml:space="preserve">Pérdida de Disponibilidad de Sharepoint GGC -  STH  1. Perdida o hurto  de información                                            2. Espionaje remoto                                                                                                                    3. Corrupción de los datos 
4. Saturación de la red  1. Desconocimiento de las políticas de seguridad de la información                                2. Ausencia de monitores                                                                        3. Ausencia de respaldo de la información                                                              4. Asignación errada de los derechos de acceso                                                                              </v>
      </c>
      <c r="K123" s="1036" t="s">
        <v>313</v>
      </c>
      <c r="L123" s="1000" t="s">
        <v>562</v>
      </c>
      <c r="M123" s="1069" t="s">
        <v>1389</v>
      </c>
      <c r="N123" s="1000" t="s">
        <v>1528</v>
      </c>
      <c r="O123" s="1000" t="s">
        <v>1529</v>
      </c>
      <c r="P123" s="1063" t="s">
        <v>1392</v>
      </c>
      <c r="Q123" s="1077" t="s">
        <v>1392</v>
      </c>
      <c r="R123" s="994" t="s">
        <v>217</v>
      </c>
      <c r="S123" s="1709">
        <f>IF(R123="Muy Alta",100%,IF(R123="Alta",80%,IF(R123="Media",60%,IF(R123="Baja",40%,IF(R123="Muy Baja",20%,"")))))</f>
        <v>0.6</v>
      </c>
      <c r="T123" s="994" t="s">
        <v>317</v>
      </c>
      <c r="U123" s="1709">
        <f>IF(T123="Catastrófico",100%,IF(T123="Mayor",80%,IF(T123="Moderado",60%,IF(T123="Menor",40%,IF(T123="Leve",20%,"")))))</f>
        <v>0.2</v>
      </c>
      <c r="V123" s="994" t="s">
        <v>251</v>
      </c>
      <c r="W123" s="1709">
        <f>IF(V123="Catastrófico",100%,IF(V123="Mayor",80%,IF(V123="Moderado",60%,IF(V123="Menor",40%,IF(V123="Leve",20%,"")))))</f>
        <v>0.4</v>
      </c>
      <c r="X123" s="1059" t="str">
        <f>IF(Y123=100%,"Catastrófico",IF(Y123=80%,"Mayor",IF(Y123=60%,"Moderado",IF(Y123=40%,"Menor",IF(Y123=20%,"Leve","")))))</f>
        <v>Menor</v>
      </c>
      <c r="Y123" s="1709">
        <f>IF(AND(U123="",W123=""),"",MAX(U123,W123))</f>
        <v>0.4</v>
      </c>
      <c r="Z123" s="1709" t="str">
        <f>CONCATENATE(R123,X123)</f>
        <v>MediaMenor</v>
      </c>
      <c r="AA123" s="1047" t="str">
        <f>IF(Z123="Muy AltaLeve","Alto",IF(Z123="Muy AltaMenor","Alto",IF(Z123="Muy AltaModerado","Alto",IF(Z123="Muy AltaMayor","Alto",IF(Z123="Muy AltaCatastrófico","Extremo",IF(Z123="AltaLeve","Moderado",IF(Z123="AltaMenor","Moderado",IF(Z123="AltaModerado","Alto",IF(Z123="AltaMayor","Alto",IF(Z123="AltaCatastrófico","Extremo",IF(Z123="MediaLeve","Moderado",IF(Z123="MediaMenor","Moderado",IF(Z123="MediaModerado","Moderado",IF(Z123="MediaMayor","Alto",IF(Z123="MediaCatastrófico","Extremo",IF(Z123="BajaLeve","Bajo",IF(Z123="BajaMenor","Moderado",IF(Z123="BajaModerado","Moderado",IF(Z123="BajaMayor","Alto",IF(Z123="BajaCatastrófico","Extremo",IF(Z123="Muy BajaLeve","Bajo",IF(Z123="Muy BajaMenor","Bajo",IF(Z123="Muy BajaModerado","Moderado",IF(Z123="Muy BajaMayor","Alto",IF(Z123="Muy BajaCatastrófico","Extremo","")))))))))))))))))))))))))</f>
        <v>Moderado</v>
      </c>
      <c r="AB123" s="97">
        <v>1</v>
      </c>
      <c r="AC123" s="9" t="s">
        <v>1402</v>
      </c>
      <c r="AD123" s="9">
        <v>3</v>
      </c>
      <c r="AE123" s="9" t="s">
        <v>1403</v>
      </c>
      <c r="AF123" s="99" t="str">
        <f t="shared" si="0"/>
        <v>Probabilidad</v>
      </c>
      <c r="AG123" s="10" t="s">
        <v>221</v>
      </c>
      <c r="AH123" s="787">
        <f t="shared" si="1"/>
        <v>0.25</v>
      </c>
      <c r="AI123" s="10" t="s">
        <v>734</v>
      </c>
      <c r="AJ123" s="787">
        <f t="shared" si="2"/>
        <v>0.25</v>
      </c>
      <c r="AK123" s="101">
        <f t="shared" si="3"/>
        <v>0.5</v>
      </c>
      <c r="AL123" s="100">
        <f>IFERROR(IF(AF123="Probabilidad",(S123-(+S123*AK123)),IF(AF123="Impacto",S123,"")),"")</f>
        <v>0.3</v>
      </c>
      <c r="AM123" s="100">
        <f>IFERROR(IF(AF123="Impacto",(Y123-(+Y123*AK123)),IF(AF123="Probabilidad",Y123,"")),"")</f>
        <v>0.4</v>
      </c>
      <c r="AN123" s="50" t="s">
        <v>223</v>
      </c>
      <c r="AO123" s="50" t="s">
        <v>443</v>
      </c>
      <c r="AP123" s="50" t="s">
        <v>241</v>
      </c>
      <c r="AQ123" s="50" t="s">
        <v>226</v>
      </c>
      <c r="AR123" s="1624" t="s">
        <v>1404</v>
      </c>
      <c r="AS123" s="1050">
        <f>S123</f>
        <v>0.6</v>
      </c>
      <c r="AT123" s="1050">
        <f>IF(AL123="","",MIN(AL123:AL128))</f>
        <v>0.126</v>
      </c>
      <c r="AU123" s="1047" t="str">
        <f>IFERROR(IF(AT123="","",IF(AT123&lt;=0.2,"Muy Baja",IF(AT123&lt;=0.4,"Baja",IF(AT123&lt;=0.6,"Media",IF(AT123&lt;=0.8,"Alta","Muy Alta"))))),"")</f>
        <v>Muy Baja</v>
      </c>
      <c r="AV123" s="1050">
        <f>Y123</f>
        <v>0.4</v>
      </c>
      <c r="AW123" s="1050">
        <f>IF(AM123="","",MIN(AM123:AM128))</f>
        <v>0.30000000000000004</v>
      </c>
      <c r="AX123" s="1047" t="str">
        <f>IFERROR(IF(AW123="","",IF(AW123&lt;=0.2,"Leve",IF(AW123&lt;=0.4,"Menor",IF(AW123&lt;=0.6,"Moderado",IF(AW123&lt;=0.8,"Mayor","Catastrófico"))))),"")</f>
        <v>Menor</v>
      </c>
      <c r="AY123" s="1047" t="str">
        <f>AA123</f>
        <v>Moderado</v>
      </c>
      <c r="AZ123" s="1047" t="str">
        <f>IFERROR(IF(OR(AND(AU123="Muy Baja",AX123="Leve"),AND(AU123="Muy Baja",AX123="Menor"),AND(AU123="Baja",AX123="Leve")),"Bajo",IF(OR(AND(AU123="Muy baja",AX123="Moderado"),AND(AU123="Baja",AX123="Menor"),AND(AU123="Baja",AX123="Moderado"),AND(AU123="Media",AX123="Leve"),AND(AU123="Media",AX123="Menor"),AND(AU123="Media",AX123="Moderado"),AND(AU123="Alta",AX123="Leve"),AND(AU123="Alta",AX123="Menor")),"Moderado",IF(OR(AND(AU123="Muy Baja",AX123="Mayor"),AND(AU123="Baja",AX123="Mayor"),AND(AU123="Media",AX123="Mayor"),AND(AU123="Alta",AX123="Moderado"),AND(AU123="Alta",AX123="Mayor"),AND(AU123="Muy Alta",AX123="Leve"),AND(AU123="Muy Alta",AX123="Menor"),AND(AU123="Muy Alta",AX123="Moderado"),AND(AU123="Muy Alta",AX123="Mayor")),"Alto",IF(OR(AND(AU123="Muy Baja",AX123="Catastrófico"),AND(AU123="Baja",AX123="Catastrófico"),AND(AU123="Media",AX123="Catastrófico"),AND(AU123="Alta",AX123="Catastrófico"),AND(AU123="Muy Alta",AX123="Catastrófico")),"Extremo","")))),"")</f>
        <v>Bajo</v>
      </c>
      <c r="BA123" s="994" t="s">
        <v>255</v>
      </c>
      <c r="BB123" s="46"/>
      <c r="BC123" s="46"/>
      <c r="BD123" s="103" t="str">
        <f t="shared" si="8"/>
        <v/>
      </c>
      <c r="BE123" s="9"/>
      <c r="BF123" s="9"/>
      <c r="BG123" s="9"/>
      <c r="BH123" s="9"/>
      <c r="BI123" s="46"/>
      <c r="BJ123" s="46"/>
      <c r="BK123" s="46"/>
      <c r="BL123" s="46"/>
      <c r="BM123" s="48"/>
      <c r="BN123" s="48"/>
      <c r="BO123" s="48"/>
      <c r="BP123" s="48"/>
      <c r="BQ123" s="104" t="str">
        <f t="shared" si="9"/>
        <v/>
      </c>
      <c r="BR123" s="797" t="str">
        <f t="shared" si="10"/>
        <v/>
      </c>
      <c r="BS123" s="883"/>
      <c r="BT123" s="883"/>
      <c r="BU123" s="997" t="s">
        <v>1392</v>
      </c>
      <c r="BV123" s="1063" t="s">
        <v>3171</v>
      </c>
      <c r="BW123" s="1063" t="s">
        <v>1392</v>
      </c>
      <c r="BX123" s="1721" t="s">
        <v>1392</v>
      </c>
      <c r="BY123" s="1738" t="s">
        <v>3173</v>
      </c>
      <c r="BZ123" s="1003"/>
    </row>
    <row r="124" spans="1:78" ht="167" x14ac:dyDescent="0.2">
      <c r="A124" s="1702"/>
      <c r="B124" s="1703"/>
      <c r="C124" s="1704"/>
      <c r="D124" s="1705"/>
      <c r="E124" s="1025"/>
      <c r="F124" s="1619"/>
      <c r="G124" s="1001"/>
      <c r="H124" s="1031"/>
      <c r="I124" s="1641"/>
      <c r="J124" s="1631"/>
      <c r="K124" s="1037"/>
      <c r="L124" s="1001"/>
      <c r="M124" s="1070"/>
      <c r="N124" s="1001"/>
      <c r="O124" s="1001"/>
      <c r="P124" s="1064"/>
      <c r="Q124" s="1714"/>
      <c r="R124" s="1641"/>
      <c r="S124" s="1710"/>
      <c r="T124" s="1641"/>
      <c r="U124" s="1710"/>
      <c r="V124" s="1641"/>
      <c r="W124" s="1710"/>
      <c r="X124" s="1665"/>
      <c r="Y124" s="1710"/>
      <c r="Z124" s="1710"/>
      <c r="AA124" s="1633"/>
      <c r="AB124" s="812">
        <v>2</v>
      </c>
      <c r="AC124" s="774" t="s">
        <v>1405</v>
      </c>
      <c r="AD124" s="774">
        <v>3</v>
      </c>
      <c r="AE124" s="774" t="s">
        <v>1403</v>
      </c>
      <c r="AF124" s="813" t="str">
        <f t="shared" si="0"/>
        <v>Impacto</v>
      </c>
      <c r="AG124" s="780" t="s">
        <v>264</v>
      </c>
      <c r="AH124" s="790">
        <f t="shared" si="1"/>
        <v>0.1</v>
      </c>
      <c r="AI124" s="780" t="s">
        <v>222</v>
      </c>
      <c r="AJ124" s="790">
        <f t="shared" si="2"/>
        <v>0.15</v>
      </c>
      <c r="AK124" s="814">
        <f t="shared" si="3"/>
        <v>0.25</v>
      </c>
      <c r="AL124" s="815">
        <f>IFERROR(IF(AND(AF123="Probabilidad",AF124="Probabilidad"),(AL123-(+AL123*AK124)),IF(AF124="Probabilidad",(S123-(+S123*AK124)),IF(AF124="Impacto",AL123,""))),"")</f>
        <v>0.3</v>
      </c>
      <c r="AM124" s="815">
        <f>IFERROR(IF(AND(AF123="Impacto",AF124="Impacto"),(AM123-(+AM123*AK124)),IF(AF124="Impacto",(Y123-(Y123*AK124)),IF(AF124="Probabilidad",AM123,""))),"")</f>
        <v>0.30000000000000004</v>
      </c>
      <c r="AN124" s="751" t="s">
        <v>223</v>
      </c>
      <c r="AO124" s="751" t="s">
        <v>291</v>
      </c>
      <c r="AP124" s="751" t="s">
        <v>241</v>
      </c>
      <c r="AQ124" s="751" t="s">
        <v>226</v>
      </c>
      <c r="AR124" s="1031"/>
      <c r="AS124" s="1631"/>
      <c r="AT124" s="1631"/>
      <c r="AU124" s="1633"/>
      <c r="AV124" s="1631"/>
      <c r="AW124" s="1631"/>
      <c r="AX124" s="1633"/>
      <c r="AY124" s="1633"/>
      <c r="AZ124" s="1633"/>
      <c r="BA124" s="1641"/>
      <c r="BB124" s="789"/>
      <c r="BC124" s="789"/>
      <c r="BD124" s="822" t="str">
        <f t="shared" si="8"/>
        <v/>
      </c>
      <c r="BE124" s="774"/>
      <c r="BF124" s="774"/>
      <c r="BG124" s="774"/>
      <c r="BH124" s="774"/>
      <c r="BI124" s="789"/>
      <c r="BJ124" s="789"/>
      <c r="BK124" s="789"/>
      <c r="BL124" s="789"/>
      <c r="BM124" s="791"/>
      <c r="BN124" s="791"/>
      <c r="BO124" s="791"/>
      <c r="BP124" s="791"/>
      <c r="BQ124" s="792" t="str">
        <f t="shared" si="9"/>
        <v/>
      </c>
      <c r="BR124" s="796" t="str">
        <f t="shared" si="10"/>
        <v/>
      </c>
      <c r="BS124" s="884"/>
      <c r="BT124" s="884"/>
      <c r="BU124" s="998"/>
      <c r="BV124" s="1064"/>
      <c r="BW124" s="1064"/>
      <c r="BX124" s="1722"/>
      <c r="BY124" s="1739"/>
      <c r="BZ124" s="1004"/>
    </row>
    <row r="125" spans="1:78" ht="145" x14ac:dyDescent="0.2">
      <c r="A125" s="1702"/>
      <c r="B125" s="1703"/>
      <c r="C125" s="1704"/>
      <c r="D125" s="1705"/>
      <c r="E125" s="1025"/>
      <c r="F125" s="1619"/>
      <c r="G125" s="1001"/>
      <c r="H125" s="1031"/>
      <c r="I125" s="1641"/>
      <c r="J125" s="1631"/>
      <c r="K125" s="1037"/>
      <c r="L125" s="1001"/>
      <c r="M125" s="1070"/>
      <c r="N125" s="1001"/>
      <c r="O125" s="1001"/>
      <c r="P125" s="1064"/>
      <c r="Q125" s="1714"/>
      <c r="R125" s="1641"/>
      <c r="S125" s="1710"/>
      <c r="T125" s="1641"/>
      <c r="U125" s="1710"/>
      <c r="V125" s="1641"/>
      <c r="W125" s="1710"/>
      <c r="X125" s="1665"/>
      <c r="Y125" s="1710"/>
      <c r="Z125" s="1710"/>
      <c r="AA125" s="1633"/>
      <c r="AB125" s="812">
        <v>3</v>
      </c>
      <c r="AC125" s="774" t="s">
        <v>1406</v>
      </c>
      <c r="AD125" s="774">
        <v>3</v>
      </c>
      <c r="AE125" s="774" t="s">
        <v>1408</v>
      </c>
      <c r="AF125" s="813" t="str">
        <f t="shared" si="0"/>
        <v>Probabilidad</v>
      </c>
      <c r="AG125" s="780" t="s">
        <v>221</v>
      </c>
      <c r="AH125" s="790">
        <f t="shared" si="1"/>
        <v>0.25</v>
      </c>
      <c r="AI125" s="780" t="s">
        <v>222</v>
      </c>
      <c r="AJ125" s="790">
        <f t="shared" si="2"/>
        <v>0.15</v>
      </c>
      <c r="AK125" s="814">
        <f t="shared" si="3"/>
        <v>0.4</v>
      </c>
      <c r="AL125" s="815">
        <f>IFERROR(IF(AND(AF124="Probabilidad",AF125="Probabilidad"),(AL124-(+AL124*AK125)),IF(AND(AF124="Impacto",AF125="Probabilidad"),(AL123-(+AL123*AK125)),IF(AF125="Impacto",AL124,""))),"")</f>
        <v>0.18</v>
      </c>
      <c r="AM125" s="815">
        <f>IFERROR(IF(AND(AF124="Impacto",AF125="Impacto"),(AM124-(+AM124*AK125)),IF(AND(AF124="Probabilidad",AF125="Impacto"),(AM123-(+AM123*AK125)),IF(AF125="Probabilidad",AM124,""))),"")</f>
        <v>0.30000000000000004</v>
      </c>
      <c r="AN125" s="751" t="s">
        <v>223</v>
      </c>
      <c r="AO125" s="751" t="s">
        <v>443</v>
      </c>
      <c r="AP125" s="751" t="s">
        <v>241</v>
      </c>
      <c r="AQ125" s="751" t="s">
        <v>226</v>
      </c>
      <c r="AR125" s="1031"/>
      <c r="AS125" s="1631"/>
      <c r="AT125" s="1631"/>
      <c r="AU125" s="1633"/>
      <c r="AV125" s="1631"/>
      <c r="AW125" s="1631"/>
      <c r="AX125" s="1633"/>
      <c r="AY125" s="1633"/>
      <c r="AZ125" s="1633"/>
      <c r="BA125" s="1641"/>
      <c r="BB125" s="789"/>
      <c r="BC125" s="789"/>
      <c r="BD125" s="822" t="str">
        <f t="shared" si="8"/>
        <v/>
      </c>
      <c r="BE125" s="774"/>
      <c r="BF125" s="774"/>
      <c r="BG125" s="774"/>
      <c r="BH125" s="774"/>
      <c r="BI125" s="789"/>
      <c r="BJ125" s="789"/>
      <c r="BK125" s="789"/>
      <c r="BL125" s="789"/>
      <c r="BM125" s="791"/>
      <c r="BN125" s="791"/>
      <c r="BO125" s="791"/>
      <c r="BP125" s="791"/>
      <c r="BQ125" s="792" t="str">
        <f t="shared" si="9"/>
        <v/>
      </c>
      <c r="BR125" s="796" t="str">
        <f t="shared" si="10"/>
        <v/>
      </c>
      <c r="BS125" s="884"/>
      <c r="BT125" s="884"/>
      <c r="BU125" s="998"/>
      <c r="BV125" s="1064"/>
      <c r="BW125" s="1064"/>
      <c r="BX125" s="1722"/>
      <c r="BY125" s="1739"/>
      <c r="BZ125" s="1004"/>
    </row>
    <row r="126" spans="1:78" ht="118" x14ac:dyDescent="0.2">
      <c r="A126" s="1702"/>
      <c r="B126" s="1703"/>
      <c r="C126" s="1704"/>
      <c r="D126" s="1705"/>
      <c r="E126" s="1025"/>
      <c r="F126" s="1619"/>
      <c r="G126" s="1001"/>
      <c r="H126" s="1031"/>
      <c r="I126" s="1641"/>
      <c r="J126" s="1631"/>
      <c r="K126" s="1037"/>
      <c r="L126" s="1001"/>
      <c r="M126" s="1070"/>
      <c r="N126" s="1001"/>
      <c r="O126" s="1001"/>
      <c r="P126" s="1064"/>
      <c r="Q126" s="1714"/>
      <c r="R126" s="1641"/>
      <c r="S126" s="1710"/>
      <c r="T126" s="1641"/>
      <c r="U126" s="1710"/>
      <c r="V126" s="1641"/>
      <c r="W126" s="1710"/>
      <c r="X126" s="1665"/>
      <c r="Y126" s="1710"/>
      <c r="Z126" s="1710"/>
      <c r="AA126" s="1633"/>
      <c r="AB126" s="812">
        <v>4</v>
      </c>
      <c r="AC126" s="774" t="s">
        <v>1409</v>
      </c>
      <c r="AD126" s="774">
        <v>1</v>
      </c>
      <c r="AE126" s="774" t="s">
        <v>1410</v>
      </c>
      <c r="AF126" s="813" t="str">
        <f t="shared" si="0"/>
        <v>Probabilidad</v>
      </c>
      <c r="AG126" s="780" t="s">
        <v>281</v>
      </c>
      <c r="AH126" s="790">
        <f t="shared" si="1"/>
        <v>0.15</v>
      </c>
      <c r="AI126" s="780" t="s">
        <v>222</v>
      </c>
      <c r="AJ126" s="790">
        <f t="shared" si="2"/>
        <v>0.15</v>
      </c>
      <c r="AK126" s="814">
        <f t="shared" si="3"/>
        <v>0.3</v>
      </c>
      <c r="AL126" s="815">
        <f>IFERROR(IF(AND(AF125="Probabilidad",AF126="Probabilidad"),(AL125-(+AL125*AK126)),IF(AND(AF125="Impacto",AF126="Probabilidad"),(AL124-(+AL124*AK126)),IF(AF126="Impacto",AL125,""))),"")</f>
        <v>0.126</v>
      </c>
      <c r="AM126" s="815">
        <f>IFERROR(IF(AND(AF125="Impacto",AF126="Impacto"),(AM125-(+AM125*AK126)),IF(AND(AF125="Probabilidad",AF126="Impacto"),(AM124-(+AM124*AK126)),IF(AF126="Probabilidad",AM125,""))),"")</f>
        <v>0.30000000000000004</v>
      </c>
      <c r="AN126" s="751" t="s">
        <v>859</v>
      </c>
      <c r="AO126" s="751" t="s">
        <v>245</v>
      </c>
      <c r="AP126" s="751" t="s">
        <v>241</v>
      </c>
      <c r="AQ126" s="751" t="s">
        <v>226</v>
      </c>
      <c r="AR126" s="1031"/>
      <c r="AS126" s="1631"/>
      <c r="AT126" s="1631"/>
      <c r="AU126" s="1633"/>
      <c r="AV126" s="1631"/>
      <c r="AW126" s="1631"/>
      <c r="AX126" s="1633"/>
      <c r="AY126" s="1633"/>
      <c r="AZ126" s="1633"/>
      <c r="BA126" s="1641"/>
      <c r="BB126" s="789"/>
      <c r="BC126" s="789"/>
      <c r="BD126" s="822" t="str">
        <f t="shared" si="8"/>
        <v/>
      </c>
      <c r="BE126" s="774"/>
      <c r="BF126" s="774"/>
      <c r="BG126" s="774"/>
      <c r="BH126" s="774"/>
      <c r="BI126" s="789"/>
      <c r="BJ126" s="789"/>
      <c r="BK126" s="789"/>
      <c r="BL126" s="789"/>
      <c r="BM126" s="791"/>
      <c r="BN126" s="791"/>
      <c r="BO126" s="791"/>
      <c r="BP126" s="791"/>
      <c r="BQ126" s="792" t="str">
        <f t="shared" si="9"/>
        <v/>
      </c>
      <c r="BR126" s="796" t="str">
        <f t="shared" si="10"/>
        <v/>
      </c>
      <c r="BS126" s="884"/>
      <c r="BT126" s="884"/>
      <c r="BU126" s="998"/>
      <c r="BV126" s="1064"/>
      <c r="BW126" s="1064"/>
      <c r="BX126" s="1722"/>
      <c r="BY126" s="1739"/>
      <c r="BZ126" s="1004"/>
    </row>
    <row r="127" spans="1:78" ht="16" x14ac:dyDescent="0.2">
      <c r="A127" s="1702"/>
      <c r="B127" s="1703"/>
      <c r="C127" s="1704"/>
      <c r="D127" s="1705"/>
      <c r="E127" s="1025"/>
      <c r="F127" s="1619"/>
      <c r="G127" s="1001"/>
      <c r="H127" s="1031"/>
      <c r="I127" s="1641"/>
      <c r="J127" s="1631"/>
      <c r="K127" s="1037"/>
      <c r="L127" s="1001"/>
      <c r="M127" s="1070"/>
      <c r="N127" s="1001"/>
      <c r="O127" s="1001"/>
      <c r="P127" s="1064"/>
      <c r="Q127" s="1714"/>
      <c r="R127" s="1641"/>
      <c r="S127" s="1710"/>
      <c r="T127" s="1641"/>
      <c r="U127" s="1710"/>
      <c r="V127" s="1641"/>
      <c r="W127" s="1710"/>
      <c r="X127" s="1665"/>
      <c r="Y127" s="1710"/>
      <c r="Z127" s="1710"/>
      <c r="AA127" s="1633"/>
      <c r="AB127" s="812">
        <v>5</v>
      </c>
      <c r="AC127" s="774"/>
      <c r="AD127" s="774"/>
      <c r="AE127" s="774"/>
      <c r="AF127" s="813" t="str">
        <f t="shared" si="0"/>
        <v/>
      </c>
      <c r="AG127" s="780"/>
      <c r="AH127" s="790" t="str">
        <f t="shared" si="1"/>
        <v/>
      </c>
      <c r="AI127" s="780"/>
      <c r="AJ127" s="790" t="str">
        <f t="shared" si="2"/>
        <v/>
      </c>
      <c r="AK127" s="814" t="str">
        <f t="shared" si="3"/>
        <v/>
      </c>
      <c r="AL127" s="815" t="str">
        <f>IFERROR(IF(AND(AF126="Probabilidad",AF127="Probabilidad"),(AL126-(+AL126*AK127)),IF(AND(AF126="Impacto",AF127="Probabilidad"),(AL125-(+AL125*AK127)),IF(AF127="Impacto",AL126,""))),"")</f>
        <v/>
      </c>
      <c r="AM127" s="815" t="str">
        <f>IFERROR(IF(AND(AF126="Impacto",AF127="Impacto"),(AM126-(+AM126*AK127)),IF(AND(AF126="Probabilidad",AF127="Impacto"),(AM125-(+AM125*AK127)),IF(AF127="Probabilidad",AM126,""))),"")</f>
        <v/>
      </c>
      <c r="AN127" s="751"/>
      <c r="AO127" s="751"/>
      <c r="AP127" s="751"/>
      <c r="AQ127" s="751"/>
      <c r="AR127" s="1031"/>
      <c r="AS127" s="1631"/>
      <c r="AT127" s="1631"/>
      <c r="AU127" s="1633"/>
      <c r="AV127" s="1631"/>
      <c r="AW127" s="1631"/>
      <c r="AX127" s="1633"/>
      <c r="AY127" s="1633"/>
      <c r="AZ127" s="1633"/>
      <c r="BA127" s="1641"/>
      <c r="BB127" s="789"/>
      <c r="BC127" s="789"/>
      <c r="BD127" s="822" t="str">
        <f t="shared" si="8"/>
        <v/>
      </c>
      <c r="BE127" s="774"/>
      <c r="BF127" s="774"/>
      <c r="BG127" s="774"/>
      <c r="BH127" s="774"/>
      <c r="BI127" s="789"/>
      <c r="BJ127" s="789"/>
      <c r="BK127" s="789"/>
      <c r="BL127" s="789"/>
      <c r="BM127" s="791"/>
      <c r="BN127" s="791"/>
      <c r="BO127" s="791"/>
      <c r="BP127" s="791"/>
      <c r="BQ127" s="792" t="str">
        <f t="shared" si="9"/>
        <v/>
      </c>
      <c r="BR127" s="796" t="str">
        <f t="shared" si="10"/>
        <v/>
      </c>
      <c r="BS127" s="884"/>
      <c r="BT127" s="884"/>
      <c r="BU127" s="998"/>
      <c r="BV127" s="1064"/>
      <c r="BW127" s="1064"/>
      <c r="BX127" s="1722"/>
      <c r="BY127" s="1739"/>
      <c r="BZ127" s="1004"/>
    </row>
    <row r="128" spans="1:78" ht="17" thickBot="1" x14ac:dyDescent="0.25">
      <c r="A128" s="1702"/>
      <c r="B128" s="1703"/>
      <c r="C128" s="1704"/>
      <c r="D128" s="1706"/>
      <c r="E128" s="1026"/>
      <c r="F128" s="1620"/>
      <c r="G128" s="1002"/>
      <c r="H128" s="1032"/>
      <c r="I128" s="1642"/>
      <c r="J128" s="1632"/>
      <c r="K128" s="1038"/>
      <c r="L128" s="1002"/>
      <c r="M128" s="1071"/>
      <c r="N128" s="1002"/>
      <c r="O128" s="1002"/>
      <c r="P128" s="1065"/>
      <c r="Q128" s="1715"/>
      <c r="R128" s="1642"/>
      <c r="S128" s="1711"/>
      <c r="T128" s="1642"/>
      <c r="U128" s="1711"/>
      <c r="V128" s="1642"/>
      <c r="W128" s="1711"/>
      <c r="X128" s="1666"/>
      <c r="Y128" s="1711"/>
      <c r="Z128" s="1711"/>
      <c r="AA128" s="1634"/>
      <c r="AB128" s="773">
        <v>6</v>
      </c>
      <c r="AC128" s="757"/>
      <c r="AD128" s="757"/>
      <c r="AE128" s="757"/>
      <c r="AF128" s="896" t="str">
        <f t="shared" si="0"/>
        <v/>
      </c>
      <c r="AG128" s="888"/>
      <c r="AH128" s="887" t="str">
        <f t="shared" si="1"/>
        <v/>
      </c>
      <c r="AI128" s="888"/>
      <c r="AJ128" s="887" t="str">
        <f t="shared" si="2"/>
        <v/>
      </c>
      <c r="AK128" s="889" t="str">
        <f t="shared" si="3"/>
        <v/>
      </c>
      <c r="AL128" s="935" t="str">
        <f>IFERROR(IF(AND(AF127="Probabilidad",AF128="Probabilidad"),(AL127-(+AL127*AK128)),IF(AND(AF127="Impacto",AF128="Probabilidad"),(AL126-(+AL126*AK128)),IF(AF128="Impacto",AL127,""))),"")</f>
        <v/>
      </c>
      <c r="AM128" s="935" t="str">
        <f>IFERROR(IF(AND(AF127="Impacto",AF128="Impacto"),(AM127-(+AM127*AK128)),IF(AND(AF127="Probabilidad",AF128="Impacto"),(AM126-(+AM126*AK128)),IF(AF128="Probabilidad",AM127,""))),"")</f>
        <v/>
      </c>
      <c r="AN128" s="51"/>
      <c r="AO128" s="51"/>
      <c r="AP128" s="51"/>
      <c r="AQ128" s="51"/>
      <c r="AR128" s="1032"/>
      <c r="AS128" s="1632"/>
      <c r="AT128" s="1632"/>
      <c r="AU128" s="1634"/>
      <c r="AV128" s="1632"/>
      <c r="AW128" s="1632"/>
      <c r="AX128" s="1634"/>
      <c r="AY128" s="1634"/>
      <c r="AZ128" s="1634"/>
      <c r="BA128" s="1642"/>
      <c r="BB128" s="770"/>
      <c r="BC128" s="770"/>
      <c r="BD128" s="762" t="str">
        <f t="shared" si="8"/>
        <v/>
      </c>
      <c r="BE128" s="757"/>
      <c r="BF128" s="757"/>
      <c r="BG128" s="757"/>
      <c r="BH128" s="757"/>
      <c r="BI128" s="770"/>
      <c r="BJ128" s="770"/>
      <c r="BK128" s="770"/>
      <c r="BL128" s="770"/>
      <c r="BM128" s="749"/>
      <c r="BN128" s="749"/>
      <c r="BO128" s="749"/>
      <c r="BP128" s="749"/>
      <c r="BQ128" s="766" t="str">
        <f t="shared" si="9"/>
        <v/>
      </c>
      <c r="BR128" s="890" t="str">
        <f t="shared" si="10"/>
        <v/>
      </c>
      <c r="BS128" s="891"/>
      <c r="BT128" s="891"/>
      <c r="BU128" s="999"/>
      <c r="BV128" s="1065"/>
      <c r="BW128" s="1065"/>
      <c r="BX128" s="1723"/>
      <c r="BY128" s="1740"/>
      <c r="BZ128" s="1005"/>
    </row>
    <row r="129" spans="1:78" ht="167" x14ac:dyDescent="0.2">
      <c r="A129" s="1702"/>
      <c r="B129" s="1703"/>
      <c r="C129" s="1704"/>
      <c r="D129" s="1021" t="s">
        <v>1387</v>
      </c>
      <c r="E129" s="1024" t="s">
        <v>284</v>
      </c>
      <c r="F129" s="1027">
        <v>11</v>
      </c>
      <c r="G129" s="1000" t="s">
        <v>1530</v>
      </c>
      <c r="H129" s="1030" t="s">
        <v>1247</v>
      </c>
      <c r="I129" s="994" t="s">
        <v>1218</v>
      </c>
      <c r="J129" s="1697" t="str">
        <f>IF(D129="","",IF(D129="RG",[1]Árbol!A140,IF(D129="RIC",[1]Árbol!A140,IF(D129="RLAFT",[1]Árbol!A140,IF(D129="RF",[1]Árbol!A140,IF(I129="","",(CONCATENATE(I129," ",$M$3," ",G129," ",$M$4," ",O129," ",$M$5," ",N129))))))))</f>
        <v xml:space="preserve">Pérdida de confidencialidad e integridad de Espacio en Onedrive  1. Perdida o hurto  de información                                            2. Espionaje remoto                                                                                                                    3. Corrupción de los datos         1. Desconocimiento de las políticas de seguridad de la información                                                                                                        2. Ausencia de copias de respaldo                                                                             3. Asignación errada de los derechos de acceso                                                                              </v>
      </c>
      <c r="K129" s="1036" t="s">
        <v>313</v>
      </c>
      <c r="L129" s="1000" t="s">
        <v>562</v>
      </c>
      <c r="M129" s="1069" t="s">
        <v>1389</v>
      </c>
      <c r="N129" s="1000" t="s">
        <v>1526</v>
      </c>
      <c r="O129" s="1000" t="s">
        <v>1527</v>
      </c>
      <c r="P129" s="1063" t="s">
        <v>1392</v>
      </c>
      <c r="Q129" s="1077" t="s">
        <v>1392</v>
      </c>
      <c r="R129" s="994" t="s">
        <v>217</v>
      </c>
      <c r="S129" s="1709">
        <f>IF(R129="Muy Alta",100%,IF(R129="Alta",80%,IF(R129="Media",60%,IF(R129="Baja",40%,IF(R129="Muy Baja",20%,"")))))</f>
        <v>0.6</v>
      </c>
      <c r="T129" s="994" t="s">
        <v>317</v>
      </c>
      <c r="U129" s="1709">
        <f>IF(T129="Catastrófico",100%,IF(T129="Mayor",80%,IF(T129="Moderado",60%,IF(T129="Menor",40%,IF(T129="Leve",20%,"")))))</f>
        <v>0.2</v>
      </c>
      <c r="V129" s="994" t="s">
        <v>251</v>
      </c>
      <c r="W129" s="1709">
        <f>IF(V129="Catastrófico",100%,IF(V129="Mayor",80%,IF(V129="Moderado",60%,IF(V129="Menor",40%,IF(V129="Leve",20%,"")))))</f>
        <v>0.4</v>
      </c>
      <c r="X129" s="1059" t="str">
        <f>IF(Y129=100%,"Catastrófico",IF(Y129=80%,"Mayor",IF(Y129=60%,"Moderado",IF(Y129=40%,"Menor",IF(Y129=20%,"Leve","")))))</f>
        <v>Menor</v>
      </c>
      <c r="Y129" s="1709">
        <f>IF(AND(U129="",W129=""),"",MAX(U129,W129))</f>
        <v>0.4</v>
      </c>
      <c r="Z129" s="1709" t="str">
        <f>CONCATENATE(R129,X129)</f>
        <v>MediaMenor</v>
      </c>
      <c r="AA129" s="1047" t="str">
        <f>IF(Z129="Muy AltaLeve","Alto",IF(Z129="Muy AltaMenor","Alto",IF(Z129="Muy AltaModerado","Alto",IF(Z129="Muy AltaMayor","Alto",IF(Z129="Muy AltaCatastrófico","Extremo",IF(Z129="AltaLeve","Moderado",IF(Z129="AltaMenor","Moderado",IF(Z129="AltaModerado","Alto",IF(Z129="AltaMayor","Alto",IF(Z129="AltaCatastrófico","Extremo",IF(Z129="MediaLeve","Moderado",IF(Z129="MediaMenor","Moderado",IF(Z129="MediaModerado","Moderado",IF(Z129="MediaMayor","Alto",IF(Z129="MediaCatastrófico","Extremo",IF(Z129="BajaLeve","Bajo",IF(Z129="BajaMenor","Moderado",IF(Z129="BajaModerado","Moderado",IF(Z129="BajaMayor","Alto",IF(Z129="BajaCatastrófico","Extremo",IF(Z129="Muy BajaLeve","Bajo",IF(Z129="Muy BajaMenor","Bajo",IF(Z129="Muy BajaModerado","Moderado",IF(Z129="Muy BajaMayor","Alto",IF(Z129="Muy BajaCatastrófico","Extremo","")))))))))))))))))))))))))</f>
        <v>Moderado</v>
      </c>
      <c r="AB129" s="97">
        <v>1</v>
      </c>
      <c r="AC129" s="9" t="s">
        <v>1414</v>
      </c>
      <c r="AD129" s="9">
        <v>1.3</v>
      </c>
      <c r="AE129" s="9" t="s">
        <v>1410</v>
      </c>
      <c r="AF129" s="99" t="str">
        <f t="shared" si="0"/>
        <v>Probabilidad</v>
      </c>
      <c r="AG129" s="10" t="s">
        <v>221</v>
      </c>
      <c r="AH129" s="787">
        <f t="shared" si="1"/>
        <v>0.25</v>
      </c>
      <c r="AI129" s="10" t="s">
        <v>222</v>
      </c>
      <c r="AJ129" s="787">
        <f t="shared" si="2"/>
        <v>0.15</v>
      </c>
      <c r="AK129" s="101">
        <f t="shared" si="3"/>
        <v>0.4</v>
      </c>
      <c r="AL129" s="100">
        <f>IFERROR(IF(AF129="Probabilidad",(S129-(+S129*AK129)),IF(AF129="Impacto",S129,"")),"")</f>
        <v>0.36</v>
      </c>
      <c r="AM129" s="100">
        <f>IFERROR(IF(AF129="Impacto",(Y129-(+Y129*AK129)),IF(AF129="Probabilidad",Y129,"")),"")</f>
        <v>0.4</v>
      </c>
      <c r="AN129" s="50" t="s">
        <v>859</v>
      </c>
      <c r="AO129" s="50" t="s">
        <v>291</v>
      </c>
      <c r="AP129" s="50" t="s">
        <v>241</v>
      </c>
      <c r="AQ129" s="50" t="s">
        <v>226</v>
      </c>
      <c r="AR129" s="1624" t="s">
        <v>1404</v>
      </c>
      <c r="AS129" s="1050">
        <f>S129</f>
        <v>0.6</v>
      </c>
      <c r="AT129" s="1050">
        <f>IF(AL129="","",MIN(AL129:AL134))</f>
        <v>0.126</v>
      </c>
      <c r="AU129" s="1047" t="str">
        <f>IFERROR(IF(AT129="","",IF(AT129&lt;=0.2,"Muy Baja",IF(AT129&lt;=0.4,"Baja",IF(AT129&lt;=0.6,"Media",IF(AT129&lt;=0.8,"Alta","Muy Alta"))))),"")</f>
        <v>Muy Baja</v>
      </c>
      <c r="AV129" s="1050">
        <f>Y129</f>
        <v>0.4</v>
      </c>
      <c r="AW129" s="1050">
        <f>IF(AM129="","",MIN(AM129:AM134))</f>
        <v>0.22500000000000003</v>
      </c>
      <c r="AX129" s="1047" t="str">
        <f>IFERROR(IF(AW129="","",IF(AW129&lt;=0.2,"Leve",IF(AW129&lt;=0.4,"Menor",IF(AW129&lt;=0.6,"Moderado",IF(AW129&lt;=0.8,"Mayor","Catastrófico"))))),"")</f>
        <v>Menor</v>
      </c>
      <c r="AY129" s="1047" t="str">
        <f>AA129</f>
        <v>Moderado</v>
      </c>
      <c r="AZ129" s="1047" t="str">
        <f>IFERROR(IF(OR(AND(AU129="Muy Baja",AX129="Leve"),AND(AU129="Muy Baja",AX129="Menor"),AND(AU129="Baja",AX129="Leve")),"Bajo",IF(OR(AND(AU129="Muy baja",AX129="Moderado"),AND(AU129="Baja",AX129="Menor"),AND(AU129="Baja",AX129="Moderado"),AND(AU129="Media",AX129="Leve"),AND(AU129="Media",AX129="Menor"),AND(AU129="Media",AX129="Moderado"),AND(AU129="Alta",AX129="Leve"),AND(AU129="Alta",AX129="Menor")),"Moderado",IF(OR(AND(AU129="Muy Baja",AX129="Mayor"),AND(AU129="Baja",AX129="Mayor"),AND(AU129="Media",AX129="Mayor"),AND(AU129="Alta",AX129="Moderado"),AND(AU129="Alta",AX129="Mayor"),AND(AU129="Muy Alta",AX129="Leve"),AND(AU129="Muy Alta",AX129="Menor"),AND(AU129="Muy Alta",AX129="Moderado"),AND(AU129="Muy Alta",AX129="Mayor")),"Alto",IF(OR(AND(AU129="Muy Baja",AX129="Catastrófico"),AND(AU129="Baja",AX129="Catastrófico"),AND(AU129="Media",AX129="Catastrófico"),AND(AU129="Alta",AX129="Catastrófico"),AND(AU129="Muy Alta",AX129="Catastrófico")),"Extremo","")))),"")</f>
        <v>Bajo</v>
      </c>
      <c r="BA129" s="994" t="s">
        <v>255</v>
      </c>
      <c r="BB129" s="46"/>
      <c r="BC129" s="46"/>
      <c r="BD129" s="103" t="str">
        <f t="shared" si="8"/>
        <v/>
      </c>
      <c r="BE129" s="9"/>
      <c r="BF129" s="9"/>
      <c r="BG129" s="9"/>
      <c r="BH129" s="9"/>
      <c r="BI129" s="46"/>
      <c r="BJ129" s="46"/>
      <c r="BK129" s="46"/>
      <c r="BL129" s="46"/>
      <c r="BM129" s="48"/>
      <c r="BN129" s="48"/>
      <c r="BO129" s="48"/>
      <c r="BP129" s="48"/>
      <c r="BQ129" s="104" t="str">
        <f t="shared" si="9"/>
        <v/>
      </c>
      <c r="BR129" s="797" t="str">
        <f t="shared" si="10"/>
        <v/>
      </c>
      <c r="BS129" s="883"/>
      <c r="BT129" s="883"/>
      <c r="BU129" s="997" t="s">
        <v>1392</v>
      </c>
      <c r="BV129" s="1063" t="s">
        <v>3171</v>
      </c>
      <c r="BW129" s="1063" t="s">
        <v>1392</v>
      </c>
      <c r="BX129" s="1721" t="s">
        <v>1392</v>
      </c>
      <c r="BY129" s="1738" t="s">
        <v>3173</v>
      </c>
      <c r="BZ129" s="1003"/>
    </row>
    <row r="130" spans="1:78" ht="145" x14ac:dyDescent="0.2">
      <c r="A130" s="1702"/>
      <c r="B130" s="1703"/>
      <c r="C130" s="1704"/>
      <c r="D130" s="1705"/>
      <c r="E130" s="1025"/>
      <c r="F130" s="1619"/>
      <c r="G130" s="1001"/>
      <c r="H130" s="1031"/>
      <c r="I130" s="1641"/>
      <c r="J130" s="1631"/>
      <c r="K130" s="1037"/>
      <c r="L130" s="1001"/>
      <c r="M130" s="1070"/>
      <c r="N130" s="1001"/>
      <c r="O130" s="1001"/>
      <c r="P130" s="1064"/>
      <c r="Q130" s="1714"/>
      <c r="R130" s="1641"/>
      <c r="S130" s="1710"/>
      <c r="T130" s="1641"/>
      <c r="U130" s="1710"/>
      <c r="V130" s="1641"/>
      <c r="W130" s="1710"/>
      <c r="X130" s="1665"/>
      <c r="Y130" s="1710"/>
      <c r="Z130" s="1710"/>
      <c r="AA130" s="1633"/>
      <c r="AB130" s="812">
        <v>2</v>
      </c>
      <c r="AC130" s="774" t="s">
        <v>1417</v>
      </c>
      <c r="AD130" s="774">
        <v>2</v>
      </c>
      <c r="AE130" s="774" t="s">
        <v>1418</v>
      </c>
      <c r="AF130" s="813" t="str">
        <f t="shared" si="0"/>
        <v>Impacto</v>
      </c>
      <c r="AG130" s="780" t="s">
        <v>264</v>
      </c>
      <c r="AH130" s="790">
        <f t="shared" si="1"/>
        <v>0.1</v>
      </c>
      <c r="AI130" s="780" t="s">
        <v>222</v>
      </c>
      <c r="AJ130" s="790">
        <f t="shared" si="2"/>
        <v>0.15</v>
      </c>
      <c r="AK130" s="814">
        <f t="shared" si="3"/>
        <v>0.25</v>
      </c>
      <c r="AL130" s="815">
        <f>IFERROR(IF(AND(AF129="Probabilidad",AF130="Probabilidad"),(AL129-(+AL129*AK130)),IF(AF130="Probabilidad",(S129-(+S129*AK130)),IF(AF130="Impacto",AL129,""))),"")</f>
        <v>0.36</v>
      </c>
      <c r="AM130" s="815">
        <f>IFERROR(IF(AND(AF129="Impacto",AF130="Impacto"),(AM129-(+AM129*AK130)),IF(AF130="Impacto",(Y129-(Y129*AK130)),IF(AF130="Probabilidad",AM129,""))),"")</f>
        <v>0.30000000000000004</v>
      </c>
      <c r="AN130" s="751" t="s">
        <v>223</v>
      </c>
      <c r="AO130" s="751" t="s">
        <v>443</v>
      </c>
      <c r="AP130" s="751" t="s">
        <v>241</v>
      </c>
      <c r="AQ130" s="751" t="s">
        <v>226</v>
      </c>
      <c r="AR130" s="1031"/>
      <c r="AS130" s="1631"/>
      <c r="AT130" s="1631"/>
      <c r="AU130" s="1633"/>
      <c r="AV130" s="1631"/>
      <c r="AW130" s="1631"/>
      <c r="AX130" s="1633"/>
      <c r="AY130" s="1633"/>
      <c r="AZ130" s="1633"/>
      <c r="BA130" s="1641"/>
      <c r="BB130" s="789"/>
      <c r="BC130" s="789"/>
      <c r="BD130" s="822" t="str">
        <f t="shared" si="8"/>
        <v/>
      </c>
      <c r="BE130" s="774"/>
      <c r="BF130" s="774"/>
      <c r="BG130" s="774"/>
      <c r="BH130" s="774"/>
      <c r="BI130" s="789"/>
      <c r="BJ130" s="789"/>
      <c r="BK130" s="789"/>
      <c r="BL130" s="789"/>
      <c r="BM130" s="791"/>
      <c r="BN130" s="791"/>
      <c r="BO130" s="791"/>
      <c r="BP130" s="791"/>
      <c r="BQ130" s="792" t="str">
        <f t="shared" si="9"/>
        <v/>
      </c>
      <c r="BR130" s="796" t="str">
        <f t="shared" si="10"/>
        <v/>
      </c>
      <c r="BS130" s="884"/>
      <c r="BT130" s="884"/>
      <c r="BU130" s="998"/>
      <c r="BV130" s="1064"/>
      <c r="BW130" s="1064"/>
      <c r="BX130" s="1722"/>
      <c r="BY130" s="1739"/>
      <c r="BZ130" s="1004"/>
    </row>
    <row r="131" spans="1:78" ht="118" x14ac:dyDescent="0.2">
      <c r="A131" s="1702"/>
      <c r="B131" s="1703"/>
      <c r="C131" s="1704"/>
      <c r="D131" s="1705"/>
      <c r="E131" s="1025"/>
      <c r="F131" s="1619"/>
      <c r="G131" s="1001"/>
      <c r="H131" s="1031"/>
      <c r="I131" s="1641"/>
      <c r="J131" s="1631"/>
      <c r="K131" s="1037"/>
      <c r="L131" s="1001"/>
      <c r="M131" s="1070"/>
      <c r="N131" s="1001"/>
      <c r="O131" s="1001"/>
      <c r="P131" s="1064"/>
      <c r="Q131" s="1714"/>
      <c r="R131" s="1641"/>
      <c r="S131" s="1710"/>
      <c r="T131" s="1641"/>
      <c r="U131" s="1710"/>
      <c r="V131" s="1641"/>
      <c r="W131" s="1710"/>
      <c r="X131" s="1665"/>
      <c r="Y131" s="1710"/>
      <c r="Z131" s="1710"/>
      <c r="AA131" s="1633"/>
      <c r="AB131" s="812">
        <v>3</v>
      </c>
      <c r="AC131" s="774" t="s">
        <v>1409</v>
      </c>
      <c r="AD131" s="774">
        <v>1</v>
      </c>
      <c r="AE131" s="774" t="s">
        <v>1420</v>
      </c>
      <c r="AF131" s="813" t="str">
        <f t="shared" si="0"/>
        <v>Probabilidad</v>
      </c>
      <c r="AG131" s="780" t="s">
        <v>281</v>
      </c>
      <c r="AH131" s="790">
        <f t="shared" si="1"/>
        <v>0.15</v>
      </c>
      <c r="AI131" s="780" t="s">
        <v>222</v>
      </c>
      <c r="AJ131" s="790">
        <f t="shared" si="2"/>
        <v>0.15</v>
      </c>
      <c r="AK131" s="814">
        <f t="shared" si="3"/>
        <v>0.3</v>
      </c>
      <c r="AL131" s="815">
        <f>IFERROR(IF(AND(AF130="Probabilidad",AF131="Probabilidad"),(AL130-(+AL130*AK131)),IF(AND(AF130="Impacto",AF131="Probabilidad"),(AL129-(+AL129*AK131)),IF(AF131="Impacto",AL130,""))),"")</f>
        <v>0.252</v>
      </c>
      <c r="AM131" s="815">
        <f>IFERROR(IF(AND(AF130="Impacto",AF131="Impacto"),(AM130-(+AM130*AK131)),IF(AND(AF130="Probabilidad",AF131="Impacto"),(AM129-(+AM129*AK131)),IF(AF131="Probabilidad",AM130,""))),"")</f>
        <v>0.30000000000000004</v>
      </c>
      <c r="AN131" s="751" t="s">
        <v>859</v>
      </c>
      <c r="AO131" s="751" t="s">
        <v>245</v>
      </c>
      <c r="AP131" s="751" t="s">
        <v>241</v>
      </c>
      <c r="AQ131" s="751" t="s">
        <v>226</v>
      </c>
      <c r="AR131" s="1031"/>
      <c r="AS131" s="1631"/>
      <c r="AT131" s="1631"/>
      <c r="AU131" s="1633"/>
      <c r="AV131" s="1631"/>
      <c r="AW131" s="1631"/>
      <c r="AX131" s="1633"/>
      <c r="AY131" s="1633"/>
      <c r="AZ131" s="1633"/>
      <c r="BA131" s="1641"/>
      <c r="BB131" s="789"/>
      <c r="BC131" s="789"/>
      <c r="BD131" s="822" t="str">
        <f t="shared" si="8"/>
        <v/>
      </c>
      <c r="BE131" s="774"/>
      <c r="BF131" s="774"/>
      <c r="BG131" s="774"/>
      <c r="BH131" s="774"/>
      <c r="BI131" s="789"/>
      <c r="BJ131" s="789"/>
      <c r="BK131" s="789"/>
      <c r="BL131" s="789"/>
      <c r="BM131" s="791"/>
      <c r="BN131" s="791"/>
      <c r="BO131" s="791"/>
      <c r="BP131" s="791"/>
      <c r="BQ131" s="792" t="str">
        <f t="shared" si="9"/>
        <v/>
      </c>
      <c r="BR131" s="796" t="str">
        <f t="shared" si="10"/>
        <v/>
      </c>
      <c r="BS131" s="884"/>
      <c r="BT131" s="884"/>
      <c r="BU131" s="998"/>
      <c r="BV131" s="1064"/>
      <c r="BW131" s="1064"/>
      <c r="BX131" s="1722"/>
      <c r="BY131" s="1739"/>
      <c r="BZ131" s="1004"/>
    </row>
    <row r="132" spans="1:78" ht="145" x14ac:dyDescent="0.2">
      <c r="A132" s="1702"/>
      <c r="B132" s="1703"/>
      <c r="C132" s="1704"/>
      <c r="D132" s="1705"/>
      <c r="E132" s="1025"/>
      <c r="F132" s="1619"/>
      <c r="G132" s="1001"/>
      <c r="H132" s="1031"/>
      <c r="I132" s="1641"/>
      <c r="J132" s="1631"/>
      <c r="K132" s="1037"/>
      <c r="L132" s="1001"/>
      <c r="M132" s="1070"/>
      <c r="N132" s="1001"/>
      <c r="O132" s="1001"/>
      <c r="P132" s="1064"/>
      <c r="Q132" s="1714"/>
      <c r="R132" s="1641"/>
      <c r="S132" s="1710"/>
      <c r="T132" s="1641"/>
      <c r="U132" s="1710"/>
      <c r="V132" s="1641"/>
      <c r="W132" s="1710"/>
      <c r="X132" s="1665"/>
      <c r="Y132" s="1710"/>
      <c r="Z132" s="1710"/>
      <c r="AA132" s="1633"/>
      <c r="AB132" s="812">
        <v>4</v>
      </c>
      <c r="AC132" s="774" t="s">
        <v>1402</v>
      </c>
      <c r="AD132" s="774">
        <v>2</v>
      </c>
      <c r="AE132" s="774" t="s">
        <v>1403</v>
      </c>
      <c r="AF132" s="813" t="str">
        <f t="shared" si="0"/>
        <v>Probabilidad</v>
      </c>
      <c r="AG132" s="780" t="s">
        <v>221</v>
      </c>
      <c r="AH132" s="790">
        <f t="shared" si="1"/>
        <v>0.25</v>
      </c>
      <c r="AI132" s="780" t="s">
        <v>734</v>
      </c>
      <c r="AJ132" s="790">
        <f t="shared" si="2"/>
        <v>0.25</v>
      </c>
      <c r="AK132" s="814">
        <f t="shared" si="3"/>
        <v>0.5</v>
      </c>
      <c r="AL132" s="815">
        <f>IFERROR(IF(AND(AF131="Probabilidad",AF132="Probabilidad"),(AL131-(+AL131*AK132)),IF(AND(AF131="Impacto",AF132="Probabilidad"),(AL130-(+AL130*AK132)),IF(AF132="Impacto",AL131,""))),"")</f>
        <v>0.126</v>
      </c>
      <c r="AM132" s="815">
        <f>IFERROR(IF(AND(AF131="Impacto",AF132="Impacto"),(AM131-(+AM131*AK132)),IF(AND(AF131="Probabilidad",AF132="Impacto"),(AM130-(+AM130*AK132)),IF(AF132="Probabilidad",AM131,""))),"")</f>
        <v>0.30000000000000004</v>
      </c>
      <c r="AN132" s="751" t="s">
        <v>223</v>
      </c>
      <c r="AO132" s="751" t="s">
        <v>443</v>
      </c>
      <c r="AP132" s="751" t="s">
        <v>241</v>
      </c>
      <c r="AQ132" s="751" t="s">
        <v>242</v>
      </c>
      <c r="AR132" s="1031"/>
      <c r="AS132" s="1631"/>
      <c r="AT132" s="1631"/>
      <c r="AU132" s="1633"/>
      <c r="AV132" s="1631"/>
      <c r="AW132" s="1631"/>
      <c r="AX132" s="1633"/>
      <c r="AY132" s="1633"/>
      <c r="AZ132" s="1633"/>
      <c r="BA132" s="1641"/>
      <c r="BB132" s="789"/>
      <c r="BC132" s="789"/>
      <c r="BD132" s="822" t="str">
        <f t="shared" si="8"/>
        <v/>
      </c>
      <c r="BE132" s="774"/>
      <c r="BF132" s="774"/>
      <c r="BG132" s="774"/>
      <c r="BH132" s="774"/>
      <c r="BI132" s="789"/>
      <c r="BJ132" s="789"/>
      <c r="BK132" s="789"/>
      <c r="BL132" s="789"/>
      <c r="BM132" s="791"/>
      <c r="BN132" s="791"/>
      <c r="BO132" s="791"/>
      <c r="BP132" s="791"/>
      <c r="BQ132" s="792" t="str">
        <f t="shared" si="9"/>
        <v/>
      </c>
      <c r="BR132" s="796" t="str">
        <f t="shared" si="10"/>
        <v/>
      </c>
      <c r="BS132" s="884"/>
      <c r="BT132" s="884"/>
      <c r="BU132" s="998"/>
      <c r="BV132" s="1064"/>
      <c r="BW132" s="1064"/>
      <c r="BX132" s="1722"/>
      <c r="BY132" s="1739"/>
      <c r="BZ132" s="1004"/>
    </row>
    <row r="133" spans="1:78" ht="167" x14ac:dyDescent="0.2">
      <c r="A133" s="1702"/>
      <c r="B133" s="1703"/>
      <c r="C133" s="1704"/>
      <c r="D133" s="1705"/>
      <c r="E133" s="1025"/>
      <c r="F133" s="1619"/>
      <c r="G133" s="1001"/>
      <c r="H133" s="1031"/>
      <c r="I133" s="1641"/>
      <c r="J133" s="1631"/>
      <c r="K133" s="1037"/>
      <c r="L133" s="1001"/>
      <c r="M133" s="1070"/>
      <c r="N133" s="1001"/>
      <c r="O133" s="1001"/>
      <c r="P133" s="1064"/>
      <c r="Q133" s="1714"/>
      <c r="R133" s="1641"/>
      <c r="S133" s="1710"/>
      <c r="T133" s="1641"/>
      <c r="U133" s="1710"/>
      <c r="V133" s="1641"/>
      <c r="W133" s="1710"/>
      <c r="X133" s="1665"/>
      <c r="Y133" s="1710"/>
      <c r="Z133" s="1710"/>
      <c r="AA133" s="1633"/>
      <c r="AB133" s="812">
        <v>5</v>
      </c>
      <c r="AC133" s="774" t="s">
        <v>1421</v>
      </c>
      <c r="AD133" s="774">
        <v>2</v>
      </c>
      <c r="AE133" s="774" t="s">
        <v>1403</v>
      </c>
      <c r="AF133" s="813" t="str">
        <f t="shared" si="0"/>
        <v>Impacto</v>
      </c>
      <c r="AG133" s="780" t="s">
        <v>264</v>
      </c>
      <c r="AH133" s="790">
        <f t="shared" si="1"/>
        <v>0.1</v>
      </c>
      <c r="AI133" s="780" t="s">
        <v>222</v>
      </c>
      <c r="AJ133" s="790">
        <f t="shared" si="2"/>
        <v>0.15</v>
      </c>
      <c r="AK133" s="814">
        <f t="shared" si="3"/>
        <v>0.25</v>
      </c>
      <c r="AL133" s="815">
        <f>IFERROR(IF(AND(AF132="Probabilidad",AF133="Probabilidad"),(AL132-(+AL132*AK133)),IF(AND(AF132="Impacto",AF133="Probabilidad"),(AL131-(+AL131*AK133)),IF(AF133="Impacto",AL132,""))),"")</f>
        <v>0.126</v>
      </c>
      <c r="AM133" s="815">
        <f>IFERROR(IF(AND(AF132="Impacto",AF133="Impacto"),(AM132-(+AM132*AK133)),IF(AND(AF132="Probabilidad",AF133="Impacto"),(AM131-(+AM131*AK133)),IF(AF133="Probabilidad",AM132,""))),"")</f>
        <v>0.22500000000000003</v>
      </c>
      <c r="AN133" s="751" t="s">
        <v>223</v>
      </c>
      <c r="AO133" s="751" t="s">
        <v>291</v>
      </c>
      <c r="AP133" s="751" t="s">
        <v>241</v>
      </c>
      <c r="AQ133" s="751" t="s">
        <v>242</v>
      </c>
      <c r="AR133" s="1031"/>
      <c r="AS133" s="1631"/>
      <c r="AT133" s="1631"/>
      <c r="AU133" s="1633"/>
      <c r="AV133" s="1631"/>
      <c r="AW133" s="1631"/>
      <c r="AX133" s="1633"/>
      <c r="AY133" s="1633"/>
      <c r="AZ133" s="1633"/>
      <c r="BA133" s="1641"/>
      <c r="BB133" s="789"/>
      <c r="BC133" s="789"/>
      <c r="BD133" s="822" t="str">
        <f t="shared" si="8"/>
        <v/>
      </c>
      <c r="BE133" s="774"/>
      <c r="BF133" s="774"/>
      <c r="BG133" s="774"/>
      <c r="BH133" s="774"/>
      <c r="BI133" s="789"/>
      <c r="BJ133" s="789"/>
      <c r="BK133" s="789"/>
      <c r="BL133" s="789"/>
      <c r="BM133" s="791"/>
      <c r="BN133" s="791"/>
      <c r="BO133" s="791"/>
      <c r="BP133" s="791"/>
      <c r="BQ133" s="792" t="str">
        <f t="shared" si="9"/>
        <v/>
      </c>
      <c r="BR133" s="796" t="str">
        <f t="shared" si="10"/>
        <v/>
      </c>
      <c r="BS133" s="884"/>
      <c r="BT133" s="884"/>
      <c r="BU133" s="998"/>
      <c r="BV133" s="1064"/>
      <c r="BW133" s="1064"/>
      <c r="BX133" s="1722"/>
      <c r="BY133" s="1739"/>
      <c r="BZ133" s="1004"/>
    </row>
    <row r="134" spans="1:78" ht="17" thickBot="1" x14ac:dyDescent="0.25">
      <c r="A134" s="1702"/>
      <c r="B134" s="1703"/>
      <c r="C134" s="1704"/>
      <c r="D134" s="1706"/>
      <c r="E134" s="1026"/>
      <c r="F134" s="1620"/>
      <c r="G134" s="1002"/>
      <c r="H134" s="1032"/>
      <c r="I134" s="1642"/>
      <c r="J134" s="1632"/>
      <c r="K134" s="1038"/>
      <c r="L134" s="1002"/>
      <c r="M134" s="1071"/>
      <c r="N134" s="1002"/>
      <c r="O134" s="1002"/>
      <c r="P134" s="1065"/>
      <c r="Q134" s="1715"/>
      <c r="R134" s="1642"/>
      <c r="S134" s="1711"/>
      <c r="T134" s="1642"/>
      <c r="U134" s="1711"/>
      <c r="V134" s="1642"/>
      <c r="W134" s="1711"/>
      <c r="X134" s="1666"/>
      <c r="Y134" s="1711"/>
      <c r="Z134" s="1711"/>
      <c r="AA134" s="1634"/>
      <c r="AB134" s="773">
        <v>6</v>
      </c>
      <c r="AC134" s="757"/>
      <c r="AD134" s="757"/>
      <c r="AE134" s="757"/>
      <c r="AF134" s="896" t="str">
        <f t="shared" si="0"/>
        <v/>
      </c>
      <c r="AG134" s="888"/>
      <c r="AH134" s="887" t="str">
        <f t="shared" si="1"/>
        <v/>
      </c>
      <c r="AI134" s="888"/>
      <c r="AJ134" s="887" t="str">
        <f t="shared" si="2"/>
        <v/>
      </c>
      <c r="AK134" s="889" t="str">
        <f t="shared" si="3"/>
        <v/>
      </c>
      <c r="AL134" s="935" t="str">
        <f>IFERROR(IF(AND(AF133="Probabilidad",AF134="Probabilidad"),(AL133-(+AL133*AK134)),IF(AND(AF133="Impacto",AF134="Probabilidad"),(AL132-(+AL132*AK134)),IF(AF134="Impacto",AL133,""))),"")</f>
        <v/>
      </c>
      <c r="AM134" s="935" t="str">
        <f>IFERROR(IF(AND(AF133="Impacto",AF134="Impacto"),(AM133-(+AM133*AK134)),IF(AND(AF133="Probabilidad",AF134="Impacto"),(AM132-(+AM132*AK134)),IF(AF134="Probabilidad",AM133,""))),"")</f>
        <v/>
      </c>
      <c r="AN134" s="51"/>
      <c r="AO134" s="51"/>
      <c r="AP134" s="51"/>
      <c r="AQ134" s="51"/>
      <c r="AR134" s="1032"/>
      <c r="AS134" s="1632"/>
      <c r="AT134" s="1632"/>
      <c r="AU134" s="1634"/>
      <c r="AV134" s="1632"/>
      <c r="AW134" s="1632"/>
      <c r="AX134" s="1634"/>
      <c r="AY134" s="1634"/>
      <c r="AZ134" s="1634"/>
      <c r="BA134" s="1642"/>
      <c r="BB134" s="770"/>
      <c r="BC134" s="770"/>
      <c r="BD134" s="762" t="str">
        <f t="shared" ref="BD134:BD197" si="11">IF(SUM(BE134:BH134)=0,"",SUM(BE134:BH134))</f>
        <v/>
      </c>
      <c r="BE134" s="757"/>
      <c r="BF134" s="757"/>
      <c r="BG134" s="757"/>
      <c r="BH134" s="757"/>
      <c r="BI134" s="770"/>
      <c r="BJ134" s="770"/>
      <c r="BK134" s="770"/>
      <c r="BL134" s="770"/>
      <c r="BM134" s="749"/>
      <c r="BN134" s="749"/>
      <c r="BO134" s="749"/>
      <c r="BP134" s="749"/>
      <c r="BQ134" s="766" t="str">
        <f t="shared" si="9"/>
        <v/>
      </c>
      <c r="BR134" s="890" t="str">
        <f t="shared" si="10"/>
        <v/>
      </c>
      <c r="BS134" s="891"/>
      <c r="BT134" s="891"/>
      <c r="BU134" s="999"/>
      <c r="BV134" s="1065"/>
      <c r="BW134" s="1065"/>
      <c r="BX134" s="1723"/>
      <c r="BY134" s="1740"/>
      <c r="BZ134" s="1005"/>
    </row>
    <row r="135" spans="1:78" ht="145" x14ac:dyDescent="0.2">
      <c r="A135" s="1702"/>
      <c r="B135" s="1703"/>
      <c r="C135" s="1704"/>
      <c r="D135" s="1021" t="s">
        <v>1387</v>
      </c>
      <c r="E135" s="1024" t="s">
        <v>284</v>
      </c>
      <c r="F135" s="1027">
        <v>12</v>
      </c>
      <c r="G135" s="1000" t="s">
        <v>1530</v>
      </c>
      <c r="H135" s="1030" t="s">
        <v>1247</v>
      </c>
      <c r="I135" s="994" t="s">
        <v>1215</v>
      </c>
      <c r="J135" s="1697" t="str">
        <f>IF(D135="","",IF(D135="RG",[1]Árbol!A146,IF(D135="RIC",[1]Árbol!A146,IF(D135="RLAFT",[1]Árbol!A146,IF(D135="RF",[1]Árbol!A146,IF(I135="","",(CONCATENATE(I135," ",$M$3," ",G135," ",$M$4," ",O135," ",$M$5," ",N135))))))))</f>
        <v xml:space="preserve">Pérdida de Disponibilidad de Espacio en Onedrive  1. Perdida o hurto  de información                                            2. Espionaje remoto                                                                                                                    3. Corrupción de los datos 
4. Saturación de la red  1. Desconocimiento de las políticas de seguridad de la información                                2. Ausencia de monitores                                                                        3. Ausencia de respaldo de la información                                                              4. Asignación errada de los derechos de acceso                                                                              </v>
      </c>
      <c r="K135" s="1036" t="s">
        <v>313</v>
      </c>
      <c r="L135" s="1000" t="s">
        <v>562</v>
      </c>
      <c r="M135" s="1069" t="s">
        <v>1389</v>
      </c>
      <c r="N135" s="1000" t="s">
        <v>1528</v>
      </c>
      <c r="O135" s="1000" t="s">
        <v>1529</v>
      </c>
      <c r="P135" s="1063" t="s">
        <v>1392</v>
      </c>
      <c r="Q135" s="1077" t="s">
        <v>1392</v>
      </c>
      <c r="R135" s="994" t="s">
        <v>217</v>
      </c>
      <c r="S135" s="1709">
        <f>IF(R135="Muy Alta",100%,IF(R135="Alta",80%,IF(R135="Media",60%,IF(R135="Baja",40%,IF(R135="Muy Baja",20%,"")))))</f>
        <v>0.6</v>
      </c>
      <c r="T135" s="994" t="s">
        <v>317</v>
      </c>
      <c r="U135" s="1709">
        <f>IF(T135="Catastrófico",100%,IF(T135="Mayor",80%,IF(T135="Moderado",60%,IF(T135="Menor",40%,IF(T135="Leve",20%,"")))))</f>
        <v>0.2</v>
      </c>
      <c r="V135" s="994" t="s">
        <v>251</v>
      </c>
      <c r="W135" s="1709">
        <f>IF(V135="Catastrófico",100%,IF(V135="Mayor",80%,IF(V135="Moderado",60%,IF(V135="Menor",40%,IF(V135="Leve",20%,"")))))</f>
        <v>0.4</v>
      </c>
      <c r="X135" s="1059" t="str">
        <f>IF(Y135=100%,"Catastrófico",IF(Y135=80%,"Mayor",IF(Y135=60%,"Moderado",IF(Y135=40%,"Menor",IF(Y135=20%,"Leve","")))))</f>
        <v>Menor</v>
      </c>
      <c r="Y135" s="1709">
        <f>IF(AND(U135="",W135=""),"",MAX(U135,W135))</f>
        <v>0.4</v>
      </c>
      <c r="Z135" s="1709" t="str">
        <f>CONCATENATE(R135,X135)</f>
        <v>MediaMenor</v>
      </c>
      <c r="AA135" s="1047" t="str">
        <f>IF(Z135="Muy AltaLeve","Alto",IF(Z135="Muy AltaMenor","Alto",IF(Z135="Muy AltaModerado","Alto",IF(Z135="Muy AltaMayor","Alto",IF(Z135="Muy AltaCatastrófico","Extremo",IF(Z135="AltaLeve","Moderado",IF(Z135="AltaMenor","Moderado",IF(Z135="AltaModerado","Alto",IF(Z135="AltaMayor","Alto",IF(Z135="AltaCatastrófico","Extremo",IF(Z135="MediaLeve","Moderado",IF(Z135="MediaMenor","Moderado",IF(Z135="MediaModerado","Moderado",IF(Z135="MediaMayor","Alto",IF(Z135="MediaCatastrófico","Extremo",IF(Z135="BajaLeve","Bajo",IF(Z135="BajaMenor","Moderado",IF(Z135="BajaModerado","Moderado",IF(Z135="BajaMayor","Alto",IF(Z135="BajaCatastrófico","Extremo",IF(Z135="Muy BajaLeve","Bajo",IF(Z135="Muy BajaMenor","Bajo",IF(Z135="Muy BajaModerado","Moderado",IF(Z135="Muy BajaMayor","Alto",IF(Z135="Muy BajaCatastrófico","Extremo","")))))))))))))))))))))))))</f>
        <v>Moderado</v>
      </c>
      <c r="AB135" s="97">
        <v>1</v>
      </c>
      <c r="AC135" s="9" t="s">
        <v>1402</v>
      </c>
      <c r="AD135" s="9">
        <v>3</v>
      </c>
      <c r="AE135" s="9" t="s">
        <v>1403</v>
      </c>
      <c r="AF135" s="99" t="str">
        <f t="shared" si="0"/>
        <v>Probabilidad</v>
      </c>
      <c r="AG135" s="10" t="s">
        <v>221</v>
      </c>
      <c r="AH135" s="787">
        <f t="shared" si="1"/>
        <v>0.25</v>
      </c>
      <c r="AI135" s="10" t="s">
        <v>734</v>
      </c>
      <c r="AJ135" s="787">
        <f t="shared" si="2"/>
        <v>0.25</v>
      </c>
      <c r="AK135" s="101">
        <f t="shared" si="3"/>
        <v>0.5</v>
      </c>
      <c r="AL135" s="100">
        <f>IFERROR(IF(AF135="Probabilidad",(S135-(+S135*AK135)),IF(AF135="Impacto",S135,"")),"")</f>
        <v>0.3</v>
      </c>
      <c r="AM135" s="100">
        <f>IFERROR(IF(AF135="Impacto",(Y135-(+Y135*AK135)),IF(AF135="Probabilidad",Y135,"")),"")</f>
        <v>0.4</v>
      </c>
      <c r="AN135" s="50" t="s">
        <v>223</v>
      </c>
      <c r="AO135" s="50" t="s">
        <v>443</v>
      </c>
      <c r="AP135" s="50" t="s">
        <v>241</v>
      </c>
      <c r="AQ135" s="50" t="s">
        <v>242</v>
      </c>
      <c r="AR135" s="1624" t="s">
        <v>1416</v>
      </c>
      <c r="AS135" s="1050">
        <f>S135</f>
        <v>0.6</v>
      </c>
      <c r="AT135" s="1050">
        <f>IF(AL135="","",MIN(AL135:AL140))</f>
        <v>0.126</v>
      </c>
      <c r="AU135" s="1047" t="str">
        <f>IFERROR(IF(AT135="","",IF(AT135&lt;=0.2,"Muy Baja",IF(AT135&lt;=0.4,"Baja",IF(AT135&lt;=0.6,"Media",IF(AT135&lt;=0.8,"Alta","Muy Alta"))))),"")</f>
        <v>Muy Baja</v>
      </c>
      <c r="AV135" s="1050">
        <f>Y135</f>
        <v>0.4</v>
      </c>
      <c r="AW135" s="1050">
        <f>IF(AM135="","",MIN(AM135:AM140))</f>
        <v>0.30000000000000004</v>
      </c>
      <c r="AX135" s="1047" t="str">
        <f>IFERROR(IF(AW135="","",IF(AW135&lt;=0.2,"Leve",IF(AW135&lt;=0.4,"Menor",IF(AW135&lt;=0.6,"Moderado",IF(AW135&lt;=0.8,"Mayor","Catastrófico"))))),"")</f>
        <v>Menor</v>
      </c>
      <c r="AY135" s="1047" t="str">
        <f>AA135</f>
        <v>Moderado</v>
      </c>
      <c r="AZ135" s="1047" t="str">
        <f>IFERROR(IF(OR(AND(AU135="Muy Baja",AX135="Leve"),AND(AU135="Muy Baja",AX135="Menor"),AND(AU135="Baja",AX135="Leve")),"Bajo",IF(OR(AND(AU135="Muy baja",AX135="Moderado"),AND(AU135="Baja",AX135="Menor"),AND(AU135="Baja",AX135="Moderado"),AND(AU135="Media",AX135="Leve"),AND(AU135="Media",AX135="Menor"),AND(AU135="Media",AX135="Moderado"),AND(AU135="Alta",AX135="Leve"),AND(AU135="Alta",AX135="Menor")),"Moderado",IF(OR(AND(AU135="Muy Baja",AX135="Mayor"),AND(AU135="Baja",AX135="Mayor"),AND(AU135="Media",AX135="Mayor"),AND(AU135="Alta",AX135="Moderado"),AND(AU135="Alta",AX135="Mayor"),AND(AU135="Muy Alta",AX135="Leve"),AND(AU135="Muy Alta",AX135="Menor"),AND(AU135="Muy Alta",AX135="Moderado"),AND(AU135="Muy Alta",AX135="Mayor")),"Alto",IF(OR(AND(AU135="Muy Baja",AX135="Catastrófico"),AND(AU135="Baja",AX135="Catastrófico"),AND(AU135="Media",AX135="Catastrófico"),AND(AU135="Alta",AX135="Catastrófico"),AND(AU135="Muy Alta",AX135="Catastrófico")),"Extremo","")))),"")</f>
        <v>Bajo</v>
      </c>
      <c r="BA135" s="994" t="s">
        <v>255</v>
      </c>
      <c r="BB135" s="46"/>
      <c r="BC135" s="46"/>
      <c r="BD135" s="103" t="str">
        <f t="shared" si="11"/>
        <v/>
      </c>
      <c r="BE135" s="9"/>
      <c r="BF135" s="9"/>
      <c r="BG135" s="9"/>
      <c r="BH135" s="9"/>
      <c r="BI135" s="46"/>
      <c r="BJ135" s="46"/>
      <c r="BK135" s="46"/>
      <c r="BL135" s="46"/>
      <c r="BM135" s="48"/>
      <c r="BN135" s="48"/>
      <c r="BO135" s="48"/>
      <c r="BP135" s="48"/>
      <c r="BQ135" s="104" t="str">
        <f t="shared" si="9"/>
        <v/>
      </c>
      <c r="BR135" s="797" t="str">
        <f t="shared" si="10"/>
        <v/>
      </c>
      <c r="BS135" s="883"/>
      <c r="BT135" s="883"/>
      <c r="BU135" s="997" t="s">
        <v>1392</v>
      </c>
      <c r="BV135" s="1063" t="s">
        <v>3171</v>
      </c>
      <c r="BW135" s="1063" t="s">
        <v>1392</v>
      </c>
      <c r="BX135" s="1721" t="s">
        <v>1392</v>
      </c>
      <c r="BY135" s="1738" t="s">
        <v>3173</v>
      </c>
      <c r="BZ135" s="1003"/>
    </row>
    <row r="136" spans="1:78" ht="167" x14ac:dyDescent="0.2">
      <c r="A136" s="1702"/>
      <c r="B136" s="1703"/>
      <c r="C136" s="1704"/>
      <c r="D136" s="1705"/>
      <c r="E136" s="1025"/>
      <c r="F136" s="1619"/>
      <c r="G136" s="1001"/>
      <c r="H136" s="1031"/>
      <c r="I136" s="1641"/>
      <c r="J136" s="1631"/>
      <c r="K136" s="1037"/>
      <c r="L136" s="1001"/>
      <c r="M136" s="1070"/>
      <c r="N136" s="1001"/>
      <c r="O136" s="1001"/>
      <c r="P136" s="1064"/>
      <c r="Q136" s="1714"/>
      <c r="R136" s="1641"/>
      <c r="S136" s="1710"/>
      <c r="T136" s="1641"/>
      <c r="U136" s="1710"/>
      <c r="V136" s="1641"/>
      <c r="W136" s="1710"/>
      <c r="X136" s="1665"/>
      <c r="Y136" s="1710"/>
      <c r="Z136" s="1710"/>
      <c r="AA136" s="1633"/>
      <c r="AB136" s="812">
        <v>2</v>
      </c>
      <c r="AC136" s="774" t="s">
        <v>1405</v>
      </c>
      <c r="AD136" s="774">
        <v>3</v>
      </c>
      <c r="AE136" s="774" t="s">
        <v>1403</v>
      </c>
      <c r="AF136" s="813" t="str">
        <f t="shared" si="0"/>
        <v>Impacto</v>
      </c>
      <c r="AG136" s="780" t="s">
        <v>264</v>
      </c>
      <c r="AH136" s="790">
        <f t="shared" si="1"/>
        <v>0.1</v>
      </c>
      <c r="AI136" s="780" t="s">
        <v>222</v>
      </c>
      <c r="AJ136" s="790">
        <f t="shared" si="2"/>
        <v>0.15</v>
      </c>
      <c r="AK136" s="814">
        <f t="shared" si="3"/>
        <v>0.25</v>
      </c>
      <c r="AL136" s="815">
        <f>IFERROR(IF(AND(AF135="Probabilidad",AF136="Probabilidad"),(AL135-(+AL135*AK136)),IF(AF136="Probabilidad",(S135-(+S135*AK136)),IF(AF136="Impacto",AL135,""))),"")</f>
        <v>0.3</v>
      </c>
      <c r="AM136" s="815">
        <f>IFERROR(IF(AND(AF135="Impacto",AF136="Impacto"),(AM135-(+AM135*AK136)),IF(AF136="Impacto",(Y135-(Y135*AK136)),IF(AF136="Probabilidad",AM135,""))),"")</f>
        <v>0.30000000000000004</v>
      </c>
      <c r="AN136" s="751" t="s">
        <v>223</v>
      </c>
      <c r="AO136" s="751" t="s">
        <v>291</v>
      </c>
      <c r="AP136" s="751" t="s">
        <v>241</v>
      </c>
      <c r="AQ136" s="751" t="s">
        <v>242</v>
      </c>
      <c r="AR136" s="1031"/>
      <c r="AS136" s="1631"/>
      <c r="AT136" s="1631"/>
      <c r="AU136" s="1633"/>
      <c r="AV136" s="1631"/>
      <c r="AW136" s="1631"/>
      <c r="AX136" s="1633"/>
      <c r="AY136" s="1633"/>
      <c r="AZ136" s="1633"/>
      <c r="BA136" s="1641"/>
      <c r="BB136" s="789"/>
      <c r="BC136" s="789"/>
      <c r="BD136" s="822" t="str">
        <f t="shared" si="11"/>
        <v/>
      </c>
      <c r="BE136" s="774"/>
      <c r="BF136" s="774"/>
      <c r="BG136" s="774"/>
      <c r="BH136" s="774"/>
      <c r="BI136" s="789"/>
      <c r="BJ136" s="789"/>
      <c r="BK136" s="789"/>
      <c r="BL136" s="789"/>
      <c r="BM136" s="791"/>
      <c r="BN136" s="791"/>
      <c r="BO136" s="791"/>
      <c r="BP136" s="791"/>
      <c r="BQ136" s="792" t="str">
        <f t="shared" si="9"/>
        <v/>
      </c>
      <c r="BR136" s="796" t="str">
        <f t="shared" si="10"/>
        <v/>
      </c>
      <c r="BS136" s="884"/>
      <c r="BT136" s="884"/>
      <c r="BU136" s="998"/>
      <c r="BV136" s="1064"/>
      <c r="BW136" s="1064"/>
      <c r="BX136" s="1722"/>
      <c r="BY136" s="1739"/>
      <c r="BZ136" s="1004"/>
    </row>
    <row r="137" spans="1:78" ht="145" x14ac:dyDescent="0.2">
      <c r="A137" s="1702"/>
      <c r="B137" s="1703"/>
      <c r="C137" s="1704"/>
      <c r="D137" s="1705"/>
      <c r="E137" s="1025"/>
      <c r="F137" s="1619"/>
      <c r="G137" s="1001"/>
      <c r="H137" s="1031"/>
      <c r="I137" s="1641"/>
      <c r="J137" s="1631"/>
      <c r="K137" s="1037"/>
      <c r="L137" s="1001"/>
      <c r="M137" s="1070"/>
      <c r="N137" s="1001"/>
      <c r="O137" s="1001"/>
      <c r="P137" s="1064"/>
      <c r="Q137" s="1714"/>
      <c r="R137" s="1641"/>
      <c r="S137" s="1710"/>
      <c r="T137" s="1641"/>
      <c r="U137" s="1710"/>
      <c r="V137" s="1641"/>
      <c r="W137" s="1710"/>
      <c r="X137" s="1665"/>
      <c r="Y137" s="1710"/>
      <c r="Z137" s="1710"/>
      <c r="AA137" s="1633"/>
      <c r="AB137" s="812">
        <v>3</v>
      </c>
      <c r="AC137" s="774" t="s">
        <v>1406</v>
      </c>
      <c r="AD137" s="774">
        <v>2</v>
      </c>
      <c r="AE137" s="774" t="s">
        <v>1408</v>
      </c>
      <c r="AF137" s="813" t="str">
        <f t="shared" si="0"/>
        <v>Probabilidad</v>
      </c>
      <c r="AG137" s="780" t="s">
        <v>221</v>
      </c>
      <c r="AH137" s="790">
        <f t="shared" si="1"/>
        <v>0.25</v>
      </c>
      <c r="AI137" s="780" t="s">
        <v>222</v>
      </c>
      <c r="AJ137" s="790">
        <f t="shared" si="2"/>
        <v>0.15</v>
      </c>
      <c r="AK137" s="814">
        <f t="shared" si="3"/>
        <v>0.4</v>
      </c>
      <c r="AL137" s="815">
        <f>IFERROR(IF(AND(AF136="Probabilidad",AF137="Probabilidad"),(AL136-(+AL136*AK137)),IF(AND(AF136="Impacto",AF137="Probabilidad"),(AL135-(+AL135*AK137)),IF(AF137="Impacto",AL136,""))),"")</f>
        <v>0.18</v>
      </c>
      <c r="AM137" s="815">
        <f>IFERROR(IF(AND(AF136="Impacto",AF137="Impacto"),(AM136-(+AM136*AK137)),IF(AND(AF136="Probabilidad",AF137="Impacto"),(AM135-(+AM135*AK137)),IF(AF137="Probabilidad",AM136,""))),"")</f>
        <v>0.30000000000000004</v>
      </c>
      <c r="AN137" s="751" t="s">
        <v>223</v>
      </c>
      <c r="AO137" s="751" t="s">
        <v>443</v>
      </c>
      <c r="AP137" s="751" t="s">
        <v>241</v>
      </c>
      <c r="AQ137" s="751" t="s">
        <v>226</v>
      </c>
      <c r="AR137" s="1031"/>
      <c r="AS137" s="1631"/>
      <c r="AT137" s="1631"/>
      <c r="AU137" s="1633"/>
      <c r="AV137" s="1631"/>
      <c r="AW137" s="1631"/>
      <c r="AX137" s="1633"/>
      <c r="AY137" s="1633"/>
      <c r="AZ137" s="1633"/>
      <c r="BA137" s="1641"/>
      <c r="BB137" s="789"/>
      <c r="BC137" s="789"/>
      <c r="BD137" s="822" t="str">
        <f t="shared" si="11"/>
        <v/>
      </c>
      <c r="BE137" s="774"/>
      <c r="BF137" s="774"/>
      <c r="BG137" s="774"/>
      <c r="BH137" s="774"/>
      <c r="BI137" s="789"/>
      <c r="BJ137" s="789"/>
      <c r="BK137" s="789"/>
      <c r="BL137" s="789"/>
      <c r="BM137" s="791"/>
      <c r="BN137" s="791"/>
      <c r="BO137" s="791"/>
      <c r="BP137" s="791"/>
      <c r="BQ137" s="792" t="str">
        <f t="shared" ref="BQ137:BQ200" si="12">IF(SUM(BM137:BP137)=0,"",SUM(BM137:BP137))</f>
        <v/>
      </c>
      <c r="BR137" s="796" t="str">
        <f t="shared" ref="BR137:BR200" si="13">IF(ISERROR(BQ137/BD137),"",(BQ137/BD137))</f>
        <v/>
      </c>
      <c r="BS137" s="884"/>
      <c r="BT137" s="884"/>
      <c r="BU137" s="998"/>
      <c r="BV137" s="1064"/>
      <c r="BW137" s="1064"/>
      <c r="BX137" s="1722"/>
      <c r="BY137" s="1739"/>
      <c r="BZ137" s="1004"/>
    </row>
    <row r="138" spans="1:78" ht="118" x14ac:dyDescent="0.2">
      <c r="A138" s="1702"/>
      <c r="B138" s="1703"/>
      <c r="C138" s="1704"/>
      <c r="D138" s="1705"/>
      <c r="E138" s="1025"/>
      <c r="F138" s="1619"/>
      <c r="G138" s="1001"/>
      <c r="H138" s="1031"/>
      <c r="I138" s="1641"/>
      <c r="J138" s="1631"/>
      <c r="K138" s="1037"/>
      <c r="L138" s="1001"/>
      <c r="M138" s="1070"/>
      <c r="N138" s="1001"/>
      <c r="O138" s="1001"/>
      <c r="P138" s="1064"/>
      <c r="Q138" s="1714"/>
      <c r="R138" s="1641"/>
      <c r="S138" s="1710"/>
      <c r="T138" s="1641"/>
      <c r="U138" s="1710"/>
      <c r="V138" s="1641"/>
      <c r="W138" s="1710"/>
      <c r="X138" s="1665"/>
      <c r="Y138" s="1710"/>
      <c r="Z138" s="1710"/>
      <c r="AA138" s="1633"/>
      <c r="AB138" s="812">
        <v>4</v>
      </c>
      <c r="AC138" s="774" t="s">
        <v>1409</v>
      </c>
      <c r="AD138" s="774">
        <v>1</v>
      </c>
      <c r="AE138" s="774" t="s">
        <v>1410</v>
      </c>
      <c r="AF138" s="813" t="str">
        <f t="shared" si="0"/>
        <v>Probabilidad</v>
      </c>
      <c r="AG138" s="780" t="s">
        <v>281</v>
      </c>
      <c r="AH138" s="790">
        <f t="shared" si="1"/>
        <v>0.15</v>
      </c>
      <c r="AI138" s="780" t="s">
        <v>222</v>
      </c>
      <c r="AJ138" s="790">
        <f t="shared" si="2"/>
        <v>0.15</v>
      </c>
      <c r="AK138" s="814">
        <f t="shared" si="3"/>
        <v>0.3</v>
      </c>
      <c r="AL138" s="815">
        <f>IFERROR(IF(AND(AF137="Probabilidad",AF138="Probabilidad"),(AL137-(+AL137*AK138)),IF(AND(AF137="Impacto",AF138="Probabilidad"),(AL136-(+AL136*AK138)),IF(AF138="Impacto",AL137,""))),"")</f>
        <v>0.126</v>
      </c>
      <c r="AM138" s="815">
        <f>IFERROR(IF(AND(AF137="Impacto",AF138="Impacto"),(AM137-(+AM137*AK138)),IF(AND(AF137="Probabilidad",AF138="Impacto"),(AM136-(+AM136*AK138)),IF(AF138="Probabilidad",AM137,""))),"")</f>
        <v>0.30000000000000004</v>
      </c>
      <c r="AN138" s="751" t="s">
        <v>859</v>
      </c>
      <c r="AO138" s="751" t="s">
        <v>245</v>
      </c>
      <c r="AP138" s="751" t="s">
        <v>241</v>
      </c>
      <c r="AQ138" s="751" t="s">
        <v>226</v>
      </c>
      <c r="AR138" s="1031"/>
      <c r="AS138" s="1631"/>
      <c r="AT138" s="1631"/>
      <c r="AU138" s="1633"/>
      <c r="AV138" s="1631"/>
      <c r="AW138" s="1631"/>
      <c r="AX138" s="1633"/>
      <c r="AY138" s="1633"/>
      <c r="AZ138" s="1633"/>
      <c r="BA138" s="1641"/>
      <c r="BB138" s="789"/>
      <c r="BC138" s="789"/>
      <c r="BD138" s="822" t="str">
        <f t="shared" si="11"/>
        <v/>
      </c>
      <c r="BE138" s="774"/>
      <c r="BF138" s="774"/>
      <c r="BG138" s="774"/>
      <c r="BH138" s="774"/>
      <c r="BI138" s="789"/>
      <c r="BJ138" s="789"/>
      <c r="BK138" s="789"/>
      <c r="BL138" s="789"/>
      <c r="BM138" s="791"/>
      <c r="BN138" s="791"/>
      <c r="BO138" s="791"/>
      <c r="BP138" s="791"/>
      <c r="BQ138" s="792" t="str">
        <f t="shared" si="12"/>
        <v/>
      </c>
      <c r="BR138" s="796" t="str">
        <f t="shared" si="13"/>
        <v/>
      </c>
      <c r="BS138" s="884"/>
      <c r="BT138" s="884"/>
      <c r="BU138" s="998"/>
      <c r="BV138" s="1064"/>
      <c r="BW138" s="1064"/>
      <c r="BX138" s="1722"/>
      <c r="BY138" s="1739"/>
      <c r="BZ138" s="1004"/>
    </row>
    <row r="139" spans="1:78" ht="16" x14ac:dyDescent="0.2">
      <c r="A139" s="1702"/>
      <c r="B139" s="1703"/>
      <c r="C139" s="1704"/>
      <c r="D139" s="1705"/>
      <c r="E139" s="1025"/>
      <c r="F139" s="1619"/>
      <c r="G139" s="1001"/>
      <c r="H139" s="1031"/>
      <c r="I139" s="1641"/>
      <c r="J139" s="1631"/>
      <c r="K139" s="1037"/>
      <c r="L139" s="1001"/>
      <c r="M139" s="1070"/>
      <c r="N139" s="1001"/>
      <c r="O139" s="1001"/>
      <c r="P139" s="1064"/>
      <c r="Q139" s="1714"/>
      <c r="R139" s="1641"/>
      <c r="S139" s="1710"/>
      <c r="T139" s="1641"/>
      <c r="U139" s="1710"/>
      <c r="V139" s="1641"/>
      <c r="W139" s="1710"/>
      <c r="X139" s="1665"/>
      <c r="Y139" s="1710"/>
      <c r="Z139" s="1710"/>
      <c r="AA139" s="1633"/>
      <c r="AB139" s="812">
        <v>5</v>
      </c>
      <c r="AC139" s="774"/>
      <c r="AD139" s="774"/>
      <c r="AE139" s="774"/>
      <c r="AF139" s="813" t="str">
        <f t="shared" si="0"/>
        <v/>
      </c>
      <c r="AG139" s="780"/>
      <c r="AH139" s="790" t="str">
        <f t="shared" si="1"/>
        <v/>
      </c>
      <c r="AI139" s="780"/>
      <c r="AJ139" s="790" t="str">
        <f t="shared" si="2"/>
        <v/>
      </c>
      <c r="AK139" s="814" t="str">
        <f t="shared" si="3"/>
        <v/>
      </c>
      <c r="AL139" s="815" t="str">
        <f>IFERROR(IF(AND(AF138="Probabilidad",AF139="Probabilidad"),(AL138-(+AL138*AK139)),IF(AND(AF138="Impacto",AF139="Probabilidad"),(AL137-(+AL137*AK139)),IF(AF139="Impacto",AL138,""))),"")</f>
        <v/>
      </c>
      <c r="AM139" s="815" t="str">
        <f>IFERROR(IF(AND(AF138="Impacto",AF139="Impacto"),(AM138-(+AM138*AK139)),IF(AND(AF138="Probabilidad",AF139="Impacto"),(AM137-(+AM137*AK139)),IF(AF139="Probabilidad",AM138,""))),"")</f>
        <v/>
      </c>
      <c r="AN139" s="751"/>
      <c r="AO139" s="751"/>
      <c r="AP139" s="751"/>
      <c r="AQ139" s="751"/>
      <c r="AR139" s="1031"/>
      <c r="AS139" s="1631"/>
      <c r="AT139" s="1631"/>
      <c r="AU139" s="1633"/>
      <c r="AV139" s="1631"/>
      <c r="AW139" s="1631"/>
      <c r="AX139" s="1633"/>
      <c r="AY139" s="1633"/>
      <c r="AZ139" s="1633"/>
      <c r="BA139" s="1641"/>
      <c r="BB139" s="789"/>
      <c r="BC139" s="789"/>
      <c r="BD139" s="822" t="str">
        <f t="shared" si="11"/>
        <v/>
      </c>
      <c r="BE139" s="774"/>
      <c r="BF139" s="774"/>
      <c r="BG139" s="774"/>
      <c r="BH139" s="774"/>
      <c r="BI139" s="789"/>
      <c r="BJ139" s="789"/>
      <c r="BK139" s="789"/>
      <c r="BL139" s="789"/>
      <c r="BM139" s="791"/>
      <c r="BN139" s="791"/>
      <c r="BO139" s="791"/>
      <c r="BP139" s="791"/>
      <c r="BQ139" s="792" t="str">
        <f t="shared" si="12"/>
        <v/>
      </c>
      <c r="BR139" s="796" t="str">
        <f t="shared" si="13"/>
        <v/>
      </c>
      <c r="BS139" s="884"/>
      <c r="BT139" s="884"/>
      <c r="BU139" s="998"/>
      <c r="BV139" s="1064"/>
      <c r="BW139" s="1064"/>
      <c r="BX139" s="1722"/>
      <c r="BY139" s="1739"/>
      <c r="BZ139" s="1004"/>
    </row>
    <row r="140" spans="1:78" ht="17" thickBot="1" x14ac:dyDescent="0.25">
      <c r="A140" s="1702"/>
      <c r="B140" s="1703"/>
      <c r="C140" s="1704"/>
      <c r="D140" s="1706"/>
      <c r="E140" s="1026"/>
      <c r="F140" s="1620"/>
      <c r="G140" s="1002"/>
      <c r="H140" s="1032"/>
      <c r="I140" s="1642"/>
      <c r="J140" s="1632"/>
      <c r="K140" s="1038"/>
      <c r="L140" s="1002"/>
      <c r="M140" s="1071"/>
      <c r="N140" s="1002"/>
      <c r="O140" s="1002"/>
      <c r="P140" s="1065"/>
      <c r="Q140" s="1715"/>
      <c r="R140" s="1642"/>
      <c r="S140" s="1711"/>
      <c r="T140" s="1642"/>
      <c r="U140" s="1711"/>
      <c r="V140" s="1642"/>
      <c r="W140" s="1711"/>
      <c r="X140" s="1666"/>
      <c r="Y140" s="1711"/>
      <c r="Z140" s="1711"/>
      <c r="AA140" s="1634"/>
      <c r="AB140" s="773">
        <v>6</v>
      </c>
      <c r="AC140" s="757"/>
      <c r="AD140" s="757"/>
      <c r="AE140" s="757"/>
      <c r="AF140" s="896" t="str">
        <f t="shared" si="0"/>
        <v/>
      </c>
      <c r="AG140" s="888"/>
      <c r="AH140" s="887" t="str">
        <f t="shared" si="1"/>
        <v/>
      </c>
      <c r="AI140" s="888"/>
      <c r="AJ140" s="887" t="str">
        <f t="shared" si="2"/>
        <v/>
      </c>
      <c r="AK140" s="889" t="str">
        <f t="shared" si="3"/>
        <v/>
      </c>
      <c r="AL140" s="935" t="str">
        <f>IFERROR(IF(AND(AF139="Probabilidad",AF140="Probabilidad"),(AL139-(+AL139*AK140)),IF(AND(AF139="Impacto",AF140="Probabilidad"),(AL138-(+AL138*AK140)),IF(AF140="Impacto",AL139,""))),"")</f>
        <v/>
      </c>
      <c r="AM140" s="935" t="str">
        <f>IFERROR(IF(AND(AF139="Impacto",AF140="Impacto"),(AM139-(+AM139*AK140)),IF(AND(AF139="Probabilidad",AF140="Impacto"),(AM138-(+AM138*AK140)),IF(AF140="Probabilidad",AM139,""))),"")</f>
        <v/>
      </c>
      <c r="AN140" s="51"/>
      <c r="AO140" s="51"/>
      <c r="AP140" s="51"/>
      <c r="AQ140" s="51"/>
      <c r="AR140" s="1032"/>
      <c r="AS140" s="1632"/>
      <c r="AT140" s="1632"/>
      <c r="AU140" s="1634"/>
      <c r="AV140" s="1632"/>
      <c r="AW140" s="1632"/>
      <c r="AX140" s="1634"/>
      <c r="AY140" s="1634"/>
      <c r="AZ140" s="1634"/>
      <c r="BA140" s="1642"/>
      <c r="BB140" s="770"/>
      <c r="BC140" s="770"/>
      <c r="BD140" s="762" t="str">
        <f t="shared" si="11"/>
        <v/>
      </c>
      <c r="BE140" s="757"/>
      <c r="BF140" s="757"/>
      <c r="BG140" s="757"/>
      <c r="BH140" s="757"/>
      <c r="BI140" s="770"/>
      <c r="BJ140" s="770"/>
      <c r="BK140" s="770"/>
      <c r="BL140" s="770"/>
      <c r="BM140" s="749"/>
      <c r="BN140" s="749"/>
      <c r="BO140" s="749"/>
      <c r="BP140" s="749"/>
      <c r="BQ140" s="766" t="str">
        <f t="shared" si="12"/>
        <v/>
      </c>
      <c r="BR140" s="890" t="str">
        <f t="shared" si="13"/>
        <v/>
      </c>
      <c r="BS140" s="891"/>
      <c r="BT140" s="891"/>
      <c r="BU140" s="999"/>
      <c r="BV140" s="1065"/>
      <c r="BW140" s="1065"/>
      <c r="BX140" s="1723"/>
      <c r="BY140" s="1740"/>
      <c r="BZ140" s="1005"/>
    </row>
    <row r="141" spans="1:78" ht="167" x14ac:dyDescent="0.2">
      <c r="A141" s="1702"/>
      <c r="B141" s="1703"/>
      <c r="C141" s="1704"/>
      <c r="D141" s="1021" t="s">
        <v>1387</v>
      </c>
      <c r="E141" s="1024" t="s">
        <v>284</v>
      </c>
      <c r="F141" s="1027">
        <v>13</v>
      </c>
      <c r="G141" s="1000" t="s">
        <v>1531</v>
      </c>
      <c r="H141" s="1030" t="s">
        <v>1244</v>
      </c>
      <c r="I141" s="994" t="s">
        <v>1218</v>
      </c>
      <c r="J141" s="1697" t="str">
        <f>IF(D141="","",IF(D141="RG",[1]Árbol!A152,IF(D141="RIC",[1]Árbol!A152,IF(D141="RLAFT",[1]Árbol!A152,IF(D141="RF",[1]Árbol!A152,IF(I141="","",(CONCATENATE(I141," ",$M$3," ",G141," ",$M$4," ",O141," ",$M$5," ",N141))))))))</f>
        <v>Pérdida de confidencialidad e integridad de Sicapital - Perno  1. Uso no autorizado del equipo
2. Corrupción de los datos
3. Pérdida o borrado de información  1.Ausencia de mecanismos de identificación y autentificación, como la autentificación de usuario
2.Ausencia de responsabilidades en la seguridad de la información en la descripción de los cargos
3. Desconocimiento de políticas de seguridad de la información</v>
      </c>
      <c r="K141" s="1036" t="s">
        <v>313</v>
      </c>
      <c r="L141" s="1000" t="s">
        <v>562</v>
      </c>
      <c r="M141" s="1069" t="s">
        <v>1389</v>
      </c>
      <c r="N141" s="1000" t="s">
        <v>1532</v>
      </c>
      <c r="O141" s="1000" t="s">
        <v>1533</v>
      </c>
      <c r="P141" s="1063" t="s">
        <v>1392</v>
      </c>
      <c r="Q141" s="1077" t="s">
        <v>1392</v>
      </c>
      <c r="R141" s="994" t="s">
        <v>340</v>
      </c>
      <c r="S141" s="1709">
        <f>IF(R141="Muy Alta",100%,IF(R141="Alta",80%,IF(R141="Media",60%,IF(R141="Baja",40%,IF(R141="Muy Baja",20%,"")))))</f>
        <v>0.8</v>
      </c>
      <c r="T141" s="994" t="s">
        <v>218</v>
      </c>
      <c r="U141" s="1709">
        <f>IF(T141="Catastrófico",100%,IF(T141="Mayor",80%,IF(T141="Moderado",60%,IF(T141="Menor",40%,IF(T141="Leve",20%,"")))))</f>
        <v>0.6</v>
      </c>
      <c r="V141" s="994" t="s">
        <v>317</v>
      </c>
      <c r="W141" s="1709">
        <f>IF(V141="Catastrófico",100%,IF(V141="Mayor",80%,IF(V141="Moderado",60%,IF(V141="Menor",40%,IF(V141="Leve",20%,"")))))</f>
        <v>0.2</v>
      </c>
      <c r="X141" s="1059" t="str">
        <f>IF(Y141=100%,"Catastrófico",IF(Y141=80%,"Mayor",IF(Y141=60%,"Moderado",IF(Y141=40%,"Menor",IF(Y141=20%,"Leve","")))))</f>
        <v>Moderado</v>
      </c>
      <c r="Y141" s="1709">
        <f>IF(AND(U141="",W141=""),"",MAX(U141,W141))</f>
        <v>0.6</v>
      </c>
      <c r="Z141" s="1709" t="str">
        <f>CONCATENATE(R141,X141)</f>
        <v>AltaModerado</v>
      </c>
      <c r="AA141" s="1047" t="str">
        <f>IF(Z141="Muy AltaLeve","Alto",IF(Z141="Muy AltaMenor","Alto",IF(Z141="Muy AltaModerado","Alto",IF(Z141="Muy AltaMayor","Alto",IF(Z141="Muy AltaCatastrófico","Extremo",IF(Z141="AltaLeve","Moderado",IF(Z141="AltaMenor","Moderado",IF(Z141="AltaModerado","Alto",IF(Z141="AltaMayor","Alto",IF(Z141="AltaCatastrófico","Extremo",IF(Z141="MediaLeve","Moderado",IF(Z141="MediaMenor","Moderado",IF(Z141="MediaModerado","Moderado",IF(Z141="MediaMayor","Alto",IF(Z141="MediaCatastrófico","Extremo",IF(Z141="BajaLeve","Bajo",IF(Z141="BajaMenor","Moderado",IF(Z141="BajaModerado","Moderado",IF(Z141="BajaMayor","Alto",IF(Z141="BajaCatastrófico","Extremo",IF(Z141="Muy BajaLeve","Bajo",IF(Z141="Muy BajaMenor","Bajo",IF(Z141="Muy BajaModerado","Moderado",IF(Z141="Muy BajaMayor","Alto",IF(Z141="Muy BajaCatastrófico","Extremo","")))))))))))))))))))))))))</f>
        <v>Alto</v>
      </c>
      <c r="AB141" s="97">
        <v>1</v>
      </c>
      <c r="AC141" s="9" t="s">
        <v>1534</v>
      </c>
      <c r="AD141" s="9">
        <v>1</v>
      </c>
      <c r="AE141" s="9" t="s">
        <v>1535</v>
      </c>
      <c r="AF141" s="99" t="str">
        <f t="shared" si="0"/>
        <v>Probabilidad</v>
      </c>
      <c r="AG141" s="10" t="s">
        <v>281</v>
      </c>
      <c r="AH141" s="787">
        <f t="shared" si="1"/>
        <v>0.15</v>
      </c>
      <c r="AI141" s="10" t="s">
        <v>734</v>
      </c>
      <c r="AJ141" s="787">
        <f t="shared" si="2"/>
        <v>0.25</v>
      </c>
      <c r="AK141" s="101">
        <f t="shared" si="3"/>
        <v>0.4</v>
      </c>
      <c r="AL141" s="100">
        <f>IFERROR(IF(AF141="Probabilidad",(S141-(+S141*AK141)),IF(AF141="Impacto",S141,"")),"")</f>
        <v>0.48</v>
      </c>
      <c r="AM141" s="100">
        <f>IFERROR(IF(AF141="Impacto",(Y141-(+Y141*AK141)),IF(AF141="Probabilidad",Y141,"")),"")</f>
        <v>0.6</v>
      </c>
      <c r="AN141" s="50" t="s">
        <v>223</v>
      </c>
      <c r="AO141" s="50" t="s">
        <v>291</v>
      </c>
      <c r="AP141" s="50" t="s">
        <v>241</v>
      </c>
      <c r="AQ141" s="50" t="s">
        <v>226</v>
      </c>
      <c r="AR141" s="1624" t="s">
        <v>1536</v>
      </c>
      <c r="AS141" s="1050">
        <f>S141</f>
        <v>0.8</v>
      </c>
      <c r="AT141" s="1050">
        <f>IF(AL141="","",MIN(AL141:AL146))</f>
        <v>0.20159999999999997</v>
      </c>
      <c r="AU141" s="1047" t="str">
        <f>IFERROR(IF(AT141="","",IF(AT141&lt;=0.2,"Muy Baja",IF(AT141&lt;=0.4,"Baja",IF(AT141&lt;=0.6,"Media",IF(AT141&lt;=0.8,"Alta","Muy Alta"))))),"")</f>
        <v>Baja</v>
      </c>
      <c r="AV141" s="1050">
        <f>Y141</f>
        <v>0.6</v>
      </c>
      <c r="AW141" s="1050">
        <f>IF(AM141="","",MIN(AM141:AM146))</f>
        <v>0.44999999999999996</v>
      </c>
      <c r="AX141" s="1047" t="str">
        <f>IFERROR(IF(AW141="","",IF(AW141&lt;=0.2,"Leve",IF(AW141&lt;=0.4,"Menor",IF(AW141&lt;=0.6,"Moderado",IF(AW141&lt;=0.8,"Mayor","Catastrófico"))))),"")</f>
        <v>Moderado</v>
      </c>
      <c r="AY141" s="1047" t="str">
        <f>AA141</f>
        <v>Alto</v>
      </c>
      <c r="AZ141" s="1047" t="str">
        <f>IFERROR(IF(OR(AND(AU141="Muy Baja",AX141="Leve"),AND(AU141="Muy Baja",AX141="Menor"),AND(AU141="Baja",AX141="Leve")),"Bajo",IF(OR(AND(AU141="Muy baja",AX141="Moderado"),AND(AU141="Baja",AX141="Menor"),AND(AU141="Baja",AX141="Moderado"),AND(AU141="Media",AX141="Leve"),AND(AU141="Media",AX141="Menor"),AND(AU141="Media",AX141="Moderado"),AND(AU141="Alta",AX141="Leve"),AND(AU141="Alta",AX141="Menor")),"Moderado",IF(OR(AND(AU141="Muy Baja",AX141="Mayor"),AND(AU141="Baja",AX141="Mayor"),AND(AU141="Media",AX141="Mayor"),AND(AU141="Alta",AX141="Moderado"),AND(AU141="Alta",AX141="Mayor"),AND(AU141="Muy Alta",AX141="Leve"),AND(AU141="Muy Alta",AX141="Menor"),AND(AU141="Muy Alta",AX141="Moderado"),AND(AU141="Muy Alta",AX141="Mayor")),"Alto",IF(OR(AND(AU141="Muy Baja",AX141="Catastrófico"),AND(AU141="Baja",AX141="Catastrófico"),AND(AU141="Media",AX141="Catastrófico"),AND(AU141="Alta",AX141="Catastrófico"),AND(AU141="Muy Alta",AX141="Catastrófico")),"Extremo","")))),"")</f>
        <v>Moderado</v>
      </c>
      <c r="BA141" s="994" t="s">
        <v>228</v>
      </c>
      <c r="BB141" s="46" t="s">
        <v>1537</v>
      </c>
      <c r="BC141" s="46" t="s">
        <v>1483</v>
      </c>
      <c r="BD141" s="103">
        <f t="shared" si="11"/>
        <v>2</v>
      </c>
      <c r="BE141" s="9"/>
      <c r="BF141" s="9">
        <v>1</v>
      </c>
      <c r="BG141" s="9"/>
      <c r="BH141" s="9">
        <v>1</v>
      </c>
      <c r="BI141" s="46" t="s">
        <v>1484</v>
      </c>
      <c r="BJ141" s="46" t="s">
        <v>1485</v>
      </c>
      <c r="BK141" s="46" t="s">
        <v>3176</v>
      </c>
      <c r="BL141" s="46" t="s">
        <v>3177</v>
      </c>
      <c r="BM141" s="48"/>
      <c r="BN141" s="48">
        <v>1</v>
      </c>
      <c r="BO141" s="48"/>
      <c r="BP141" s="48"/>
      <c r="BQ141" s="104">
        <f t="shared" si="12"/>
        <v>1</v>
      </c>
      <c r="BR141" s="797">
        <f t="shared" si="13"/>
        <v>0.5</v>
      </c>
      <c r="BS141" s="883"/>
      <c r="BT141" s="883"/>
      <c r="BU141" s="997" t="s">
        <v>1392</v>
      </c>
      <c r="BV141" s="1063" t="s">
        <v>3171</v>
      </c>
      <c r="BW141" s="1063" t="s">
        <v>1392</v>
      </c>
      <c r="BX141" s="1721" t="s">
        <v>1392</v>
      </c>
      <c r="BY141" s="1738" t="s">
        <v>3178</v>
      </c>
      <c r="BZ141" s="1003"/>
    </row>
    <row r="142" spans="1:78" ht="167" x14ac:dyDescent="0.2">
      <c r="A142" s="1702"/>
      <c r="B142" s="1703"/>
      <c r="C142" s="1704"/>
      <c r="D142" s="1705"/>
      <c r="E142" s="1025"/>
      <c r="F142" s="1619"/>
      <c r="G142" s="1001"/>
      <c r="H142" s="1031"/>
      <c r="I142" s="1641"/>
      <c r="J142" s="1631"/>
      <c r="K142" s="1037"/>
      <c r="L142" s="1001"/>
      <c r="M142" s="1070"/>
      <c r="N142" s="1001"/>
      <c r="O142" s="1001"/>
      <c r="P142" s="1064"/>
      <c r="Q142" s="1714"/>
      <c r="R142" s="1641"/>
      <c r="S142" s="1710"/>
      <c r="T142" s="1641"/>
      <c r="U142" s="1710"/>
      <c r="V142" s="1641"/>
      <c r="W142" s="1710"/>
      <c r="X142" s="1665"/>
      <c r="Y142" s="1710"/>
      <c r="Z142" s="1710"/>
      <c r="AA142" s="1633"/>
      <c r="AB142" s="812">
        <v>2</v>
      </c>
      <c r="AC142" s="774" t="s">
        <v>1538</v>
      </c>
      <c r="AD142" s="774">
        <v>1</v>
      </c>
      <c r="AE142" s="774" t="s">
        <v>1535</v>
      </c>
      <c r="AF142" s="813" t="str">
        <f t="shared" si="0"/>
        <v>Probabilidad</v>
      </c>
      <c r="AG142" s="780" t="s">
        <v>281</v>
      </c>
      <c r="AH142" s="790">
        <f t="shared" si="1"/>
        <v>0.15</v>
      </c>
      <c r="AI142" s="780" t="s">
        <v>222</v>
      </c>
      <c r="AJ142" s="790">
        <f t="shared" si="2"/>
        <v>0.15</v>
      </c>
      <c r="AK142" s="814">
        <f t="shared" si="3"/>
        <v>0.3</v>
      </c>
      <c r="AL142" s="815">
        <f>IFERROR(IF(AND(AF141="Probabilidad",AF142="Probabilidad"),(AL141-(+AL141*AK142)),IF(AF142="Probabilidad",(S141-(+S141*AK142)),IF(AF142="Impacto",AL141,""))),"")</f>
        <v>0.33599999999999997</v>
      </c>
      <c r="AM142" s="815">
        <f>IFERROR(IF(AND(AF141="Impacto",AF142="Impacto"),(AM141-(+AM141*AK142)),IF(AF142="Impacto",(Y141-(Y141*AK142)),IF(AF142="Probabilidad",AM141,""))),"")</f>
        <v>0.6</v>
      </c>
      <c r="AN142" s="751" t="s">
        <v>223</v>
      </c>
      <c r="AO142" s="751" t="s">
        <v>291</v>
      </c>
      <c r="AP142" s="751" t="s">
        <v>241</v>
      </c>
      <c r="AQ142" s="751" t="s">
        <v>226</v>
      </c>
      <c r="AR142" s="1031"/>
      <c r="AS142" s="1631"/>
      <c r="AT142" s="1631"/>
      <c r="AU142" s="1633"/>
      <c r="AV142" s="1631"/>
      <c r="AW142" s="1631"/>
      <c r="AX142" s="1633"/>
      <c r="AY142" s="1633"/>
      <c r="AZ142" s="1633"/>
      <c r="BA142" s="1641"/>
      <c r="BB142" s="789"/>
      <c r="BC142" s="789"/>
      <c r="BD142" s="822" t="str">
        <f t="shared" si="11"/>
        <v/>
      </c>
      <c r="BE142" s="774"/>
      <c r="BF142" s="774"/>
      <c r="BG142" s="774"/>
      <c r="BH142" s="774"/>
      <c r="BI142" s="789"/>
      <c r="BJ142" s="789"/>
      <c r="BK142" s="789"/>
      <c r="BL142" s="789"/>
      <c r="BM142" s="791"/>
      <c r="BN142" s="791"/>
      <c r="BO142" s="791"/>
      <c r="BP142" s="791"/>
      <c r="BQ142" s="792" t="str">
        <f t="shared" si="12"/>
        <v/>
      </c>
      <c r="BR142" s="796" t="str">
        <f t="shared" si="13"/>
        <v/>
      </c>
      <c r="BS142" s="884"/>
      <c r="BT142" s="884"/>
      <c r="BU142" s="998"/>
      <c r="BV142" s="1064"/>
      <c r="BW142" s="1064"/>
      <c r="BX142" s="1722"/>
      <c r="BY142" s="1739"/>
      <c r="BZ142" s="1004"/>
    </row>
    <row r="143" spans="1:78" ht="118" x14ac:dyDescent="0.2">
      <c r="A143" s="1702"/>
      <c r="B143" s="1703"/>
      <c r="C143" s="1704"/>
      <c r="D143" s="1705"/>
      <c r="E143" s="1025"/>
      <c r="F143" s="1619"/>
      <c r="G143" s="1001"/>
      <c r="H143" s="1031"/>
      <c r="I143" s="1641"/>
      <c r="J143" s="1631"/>
      <c r="K143" s="1037"/>
      <c r="L143" s="1001"/>
      <c r="M143" s="1070"/>
      <c r="N143" s="1001"/>
      <c r="O143" s="1001"/>
      <c r="P143" s="1064"/>
      <c r="Q143" s="1714"/>
      <c r="R143" s="1641"/>
      <c r="S143" s="1710"/>
      <c r="T143" s="1641"/>
      <c r="U143" s="1710"/>
      <c r="V143" s="1641"/>
      <c r="W143" s="1710"/>
      <c r="X143" s="1665"/>
      <c r="Y143" s="1710"/>
      <c r="Z143" s="1710"/>
      <c r="AA143" s="1633"/>
      <c r="AB143" s="812">
        <v>3</v>
      </c>
      <c r="AC143" s="774" t="s">
        <v>1409</v>
      </c>
      <c r="AD143" s="774" t="s">
        <v>1493</v>
      </c>
      <c r="AE143" s="774" t="s">
        <v>1480</v>
      </c>
      <c r="AF143" s="813" t="str">
        <f t="shared" si="0"/>
        <v>Impacto</v>
      </c>
      <c r="AG143" s="780" t="s">
        <v>264</v>
      </c>
      <c r="AH143" s="790">
        <f t="shared" si="1"/>
        <v>0.1</v>
      </c>
      <c r="AI143" s="780" t="s">
        <v>222</v>
      </c>
      <c r="AJ143" s="790">
        <f t="shared" si="2"/>
        <v>0.15</v>
      </c>
      <c r="AK143" s="814">
        <f t="shared" si="3"/>
        <v>0.25</v>
      </c>
      <c r="AL143" s="815">
        <f>IFERROR(IF(AND(AF142="Probabilidad",AF143="Probabilidad"),(AL142-(+AL142*AK143)),IF(AND(AF142="Impacto",AF143="Probabilidad"),(AL141-(+AL141*AK143)),IF(AF143="Impacto",AL142,""))),"")</f>
        <v>0.33599999999999997</v>
      </c>
      <c r="AM143" s="815">
        <f>IFERROR(IF(AND(AF142="Impacto",AF143="Impacto"),(AM142-(+AM142*AK143)),IF(AND(AF142="Probabilidad",AF143="Impacto"),(AM141-(+AM141*AK143)),IF(AF143="Probabilidad",AM142,""))),"")</f>
        <v>0.44999999999999996</v>
      </c>
      <c r="AN143" s="751" t="s">
        <v>859</v>
      </c>
      <c r="AO143" s="751" t="s">
        <v>245</v>
      </c>
      <c r="AP143" s="751" t="s">
        <v>241</v>
      </c>
      <c r="AQ143" s="751" t="s">
        <v>226</v>
      </c>
      <c r="AR143" s="1031"/>
      <c r="AS143" s="1631"/>
      <c r="AT143" s="1631"/>
      <c r="AU143" s="1633"/>
      <c r="AV143" s="1631"/>
      <c r="AW143" s="1631"/>
      <c r="AX143" s="1633"/>
      <c r="AY143" s="1633"/>
      <c r="AZ143" s="1633"/>
      <c r="BA143" s="1641"/>
      <c r="BB143" s="789"/>
      <c r="BC143" s="789"/>
      <c r="BD143" s="822" t="str">
        <f t="shared" si="11"/>
        <v/>
      </c>
      <c r="BE143" s="774"/>
      <c r="BF143" s="774"/>
      <c r="BG143" s="774"/>
      <c r="BH143" s="774"/>
      <c r="BI143" s="789"/>
      <c r="BJ143" s="789"/>
      <c r="BK143" s="789"/>
      <c r="BL143" s="789"/>
      <c r="BM143" s="791"/>
      <c r="BN143" s="791"/>
      <c r="BO143" s="791"/>
      <c r="BP143" s="791"/>
      <c r="BQ143" s="792" t="str">
        <f t="shared" si="12"/>
        <v/>
      </c>
      <c r="BR143" s="796" t="str">
        <f t="shared" si="13"/>
        <v/>
      </c>
      <c r="BS143" s="884"/>
      <c r="BT143" s="884"/>
      <c r="BU143" s="998"/>
      <c r="BV143" s="1064"/>
      <c r="BW143" s="1064"/>
      <c r="BX143" s="1722"/>
      <c r="BY143" s="1739"/>
      <c r="BZ143" s="1004"/>
    </row>
    <row r="144" spans="1:78" ht="145" x14ac:dyDescent="0.2">
      <c r="A144" s="1702"/>
      <c r="B144" s="1703"/>
      <c r="C144" s="1704"/>
      <c r="D144" s="1705"/>
      <c r="E144" s="1025"/>
      <c r="F144" s="1619"/>
      <c r="G144" s="1001"/>
      <c r="H144" s="1031"/>
      <c r="I144" s="1641"/>
      <c r="J144" s="1631"/>
      <c r="K144" s="1037"/>
      <c r="L144" s="1001"/>
      <c r="M144" s="1070"/>
      <c r="N144" s="1001"/>
      <c r="O144" s="1001"/>
      <c r="P144" s="1064"/>
      <c r="Q144" s="1714"/>
      <c r="R144" s="1641"/>
      <c r="S144" s="1710"/>
      <c r="T144" s="1641"/>
      <c r="U144" s="1710"/>
      <c r="V144" s="1641"/>
      <c r="W144" s="1710"/>
      <c r="X144" s="1665"/>
      <c r="Y144" s="1710"/>
      <c r="Z144" s="1710"/>
      <c r="AA144" s="1633"/>
      <c r="AB144" s="812">
        <v>4</v>
      </c>
      <c r="AC144" s="774" t="s">
        <v>1539</v>
      </c>
      <c r="AD144" s="774">
        <v>3</v>
      </c>
      <c r="AE144" s="774" t="s">
        <v>1403</v>
      </c>
      <c r="AF144" s="813" t="str">
        <f t="shared" si="0"/>
        <v>Probabilidad</v>
      </c>
      <c r="AG144" s="780" t="s">
        <v>221</v>
      </c>
      <c r="AH144" s="790">
        <f t="shared" si="1"/>
        <v>0.25</v>
      </c>
      <c r="AI144" s="780" t="s">
        <v>222</v>
      </c>
      <c r="AJ144" s="790">
        <f t="shared" si="2"/>
        <v>0.15</v>
      </c>
      <c r="AK144" s="814">
        <f t="shared" si="3"/>
        <v>0.4</v>
      </c>
      <c r="AL144" s="815">
        <f>IFERROR(IF(AND(AF143="Probabilidad",AF144="Probabilidad"),(AL143-(+AL143*AK144)),IF(AND(AF143="Impacto",AF144="Probabilidad"),(AL142-(+AL142*AK144)),IF(AF144="Impacto",AL143,""))),"")</f>
        <v>0.20159999999999997</v>
      </c>
      <c r="AM144" s="815">
        <f>IFERROR(IF(AND(AF143="Impacto",AF144="Impacto"),(AM143-(+AM143*AK144)),IF(AND(AF143="Probabilidad",AF144="Impacto"),(AM142-(+AM142*AK144)),IF(AF144="Probabilidad",AM143,""))),"")</f>
        <v>0.44999999999999996</v>
      </c>
      <c r="AN144" s="751" t="s">
        <v>223</v>
      </c>
      <c r="AO144" s="751" t="s">
        <v>443</v>
      </c>
      <c r="AP144" s="751" t="s">
        <v>241</v>
      </c>
      <c r="AQ144" s="751" t="s">
        <v>226</v>
      </c>
      <c r="AR144" s="1031"/>
      <c r="AS144" s="1631"/>
      <c r="AT144" s="1631"/>
      <c r="AU144" s="1633"/>
      <c r="AV144" s="1631"/>
      <c r="AW144" s="1631"/>
      <c r="AX144" s="1633"/>
      <c r="AY144" s="1633"/>
      <c r="AZ144" s="1633"/>
      <c r="BA144" s="1641"/>
      <c r="BB144" s="789"/>
      <c r="BC144" s="789"/>
      <c r="BD144" s="822" t="str">
        <f t="shared" si="11"/>
        <v/>
      </c>
      <c r="BE144" s="774"/>
      <c r="BF144" s="774"/>
      <c r="BG144" s="774"/>
      <c r="BH144" s="774"/>
      <c r="BI144" s="789"/>
      <c r="BJ144" s="789"/>
      <c r="BK144" s="789"/>
      <c r="BL144" s="789"/>
      <c r="BM144" s="791"/>
      <c r="BN144" s="791"/>
      <c r="BO144" s="791"/>
      <c r="BP144" s="791"/>
      <c r="BQ144" s="792" t="str">
        <f t="shared" si="12"/>
        <v/>
      </c>
      <c r="BR144" s="796" t="str">
        <f t="shared" si="13"/>
        <v/>
      </c>
      <c r="BS144" s="884"/>
      <c r="BT144" s="884"/>
      <c r="BU144" s="998"/>
      <c r="BV144" s="1064"/>
      <c r="BW144" s="1064"/>
      <c r="BX144" s="1722"/>
      <c r="BY144" s="1739"/>
      <c r="BZ144" s="1004"/>
    </row>
    <row r="145" spans="1:78" ht="16" x14ac:dyDescent="0.2">
      <c r="A145" s="1702"/>
      <c r="B145" s="1703"/>
      <c r="C145" s="1704"/>
      <c r="D145" s="1705"/>
      <c r="E145" s="1025"/>
      <c r="F145" s="1619"/>
      <c r="G145" s="1001"/>
      <c r="H145" s="1031"/>
      <c r="I145" s="1641"/>
      <c r="J145" s="1631"/>
      <c r="K145" s="1037"/>
      <c r="L145" s="1001"/>
      <c r="M145" s="1070"/>
      <c r="N145" s="1001"/>
      <c r="O145" s="1001"/>
      <c r="P145" s="1064"/>
      <c r="Q145" s="1714"/>
      <c r="R145" s="1641"/>
      <c r="S145" s="1710"/>
      <c r="T145" s="1641"/>
      <c r="U145" s="1710"/>
      <c r="V145" s="1641"/>
      <c r="W145" s="1710"/>
      <c r="X145" s="1665"/>
      <c r="Y145" s="1710"/>
      <c r="Z145" s="1710"/>
      <c r="AA145" s="1633"/>
      <c r="AB145" s="812">
        <v>5</v>
      </c>
      <c r="AC145" s="774"/>
      <c r="AD145" s="774"/>
      <c r="AE145" s="774"/>
      <c r="AF145" s="813" t="str">
        <f t="shared" si="0"/>
        <v/>
      </c>
      <c r="AG145" s="780"/>
      <c r="AH145" s="790" t="str">
        <f t="shared" si="1"/>
        <v/>
      </c>
      <c r="AI145" s="780"/>
      <c r="AJ145" s="790" t="str">
        <f t="shared" si="2"/>
        <v/>
      </c>
      <c r="AK145" s="814" t="str">
        <f t="shared" si="3"/>
        <v/>
      </c>
      <c r="AL145" s="815" t="str">
        <f>IFERROR(IF(AND(AF144="Probabilidad",AF145="Probabilidad"),(AL144-(+AL144*AK145)),IF(AND(AF144="Impacto",AF145="Probabilidad"),(AL143-(+AL143*AK145)),IF(AF145="Impacto",AL144,""))),"")</f>
        <v/>
      </c>
      <c r="AM145" s="815" t="str">
        <f>IFERROR(IF(AND(AF144="Impacto",AF145="Impacto"),(AM144-(+AM144*AK145)),IF(AND(AF144="Probabilidad",AF145="Impacto"),(AM143-(+AM143*AK145)),IF(AF145="Probabilidad",AM144,""))),"")</f>
        <v/>
      </c>
      <c r="AN145" s="751"/>
      <c r="AO145" s="751"/>
      <c r="AP145" s="751"/>
      <c r="AQ145" s="751"/>
      <c r="AR145" s="1031"/>
      <c r="AS145" s="1631"/>
      <c r="AT145" s="1631"/>
      <c r="AU145" s="1633"/>
      <c r="AV145" s="1631"/>
      <c r="AW145" s="1631"/>
      <c r="AX145" s="1633"/>
      <c r="AY145" s="1633"/>
      <c r="AZ145" s="1633"/>
      <c r="BA145" s="1641"/>
      <c r="BB145" s="789"/>
      <c r="BC145" s="789"/>
      <c r="BD145" s="822" t="str">
        <f t="shared" si="11"/>
        <v/>
      </c>
      <c r="BE145" s="774"/>
      <c r="BF145" s="774"/>
      <c r="BG145" s="774"/>
      <c r="BH145" s="774"/>
      <c r="BI145" s="789"/>
      <c r="BJ145" s="789"/>
      <c r="BK145" s="789"/>
      <c r="BL145" s="789"/>
      <c r="BM145" s="791"/>
      <c r="BN145" s="791"/>
      <c r="BO145" s="791"/>
      <c r="BP145" s="791"/>
      <c r="BQ145" s="792" t="str">
        <f t="shared" si="12"/>
        <v/>
      </c>
      <c r="BR145" s="796" t="str">
        <f t="shared" si="13"/>
        <v/>
      </c>
      <c r="BS145" s="884"/>
      <c r="BT145" s="884"/>
      <c r="BU145" s="998"/>
      <c r="BV145" s="1064"/>
      <c r="BW145" s="1064"/>
      <c r="BX145" s="1722"/>
      <c r="BY145" s="1739"/>
      <c r="BZ145" s="1004"/>
    </row>
    <row r="146" spans="1:78" ht="17" thickBot="1" x14ac:dyDescent="0.25">
      <c r="A146" s="1702"/>
      <c r="B146" s="1703"/>
      <c r="C146" s="1704"/>
      <c r="D146" s="1706"/>
      <c r="E146" s="1026"/>
      <c r="F146" s="1620"/>
      <c r="G146" s="1002"/>
      <c r="H146" s="1032"/>
      <c r="I146" s="1642"/>
      <c r="J146" s="1632"/>
      <c r="K146" s="1038"/>
      <c r="L146" s="1002"/>
      <c r="M146" s="1071"/>
      <c r="N146" s="1002"/>
      <c r="O146" s="1002"/>
      <c r="P146" s="1065"/>
      <c r="Q146" s="1715"/>
      <c r="R146" s="1642"/>
      <c r="S146" s="1711"/>
      <c r="T146" s="1642"/>
      <c r="U146" s="1711"/>
      <c r="V146" s="1642"/>
      <c r="W146" s="1711"/>
      <c r="X146" s="1666"/>
      <c r="Y146" s="1711"/>
      <c r="Z146" s="1711"/>
      <c r="AA146" s="1634"/>
      <c r="AB146" s="773">
        <v>6</v>
      </c>
      <c r="AC146" s="757"/>
      <c r="AD146" s="757"/>
      <c r="AE146" s="757"/>
      <c r="AF146" s="896" t="str">
        <f t="shared" si="0"/>
        <v/>
      </c>
      <c r="AG146" s="888"/>
      <c r="AH146" s="887" t="str">
        <f t="shared" si="1"/>
        <v/>
      </c>
      <c r="AI146" s="888"/>
      <c r="AJ146" s="887" t="str">
        <f t="shared" si="2"/>
        <v/>
      </c>
      <c r="AK146" s="889" t="str">
        <f t="shared" si="3"/>
        <v/>
      </c>
      <c r="AL146" s="935" t="str">
        <f>IFERROR(IF(AND(AF145="Probabilidad",AF146="Probabilidad"),(AL145-(+AL145*AK146)),IF(AND(AF145="Impacto",AF146="Probabilidad"),(AL144-(+AL144*AK146)),IF(AF146="Impacto",AL145,""))),"")</f>
        <v/>
      </c>
      <c r="AM146" s="935" t="str">
        <f>IFERROR(IF(AND(AF145="Impacto",AF146="Impacto"),(AM145-(+AM145*AK146)),IF(AND(AF145="Probabilidad",AF146="Impacto"),(AM144-(+AM144*AK146)),IF(AF146="Probabilidad",AM145,""))),"")</f>
        <v/>
      </c>
      <c r="AN146" s="51"/>
      <c r="AO146" s="51"/>
      <c r="AP146" s="51"/>
      <c r="AQ146" s="51"/>
      <c r="AR146" s="1032"/>
      <c r="AS146" s="1632"/>
      <c r="AT146" s="1632"/>
      <c r="AU146" s="1634"/>
      <c r="AV146" s="1632"/>
      <c r="AW146" s="1632"/>
      <c r="AX146" s="1634"/>
      <c r="AY146" s="1634"/>
      <c r="AZ146" s="1634"/>
      <c r="BA146" s="1642"/>
      <c r="BB146" s="770"/>
      <c r="BC146" s="770"/>
      <c r="BD146" s="762" t="str">
        <f t="shared" si="11"/>
        <v/>
      </c>
      <c r="BE146" s="757"/>
      <c r="BF146" s="757"/>
      <c r="BG146" s="757"/>
      <c r="BH146" s="757"/>
      <c r="BI146" s="770"/>
      <c r="BJ146" s="770"/>
      <c r="BK146" s="770"/>
      <c r="BL146" s="770"/>
      <c r="BM146" s="749"/>
      <c r="BN146" s="749"/>
      <c r="BO146" s="749"/>
      <c r="BP146" s="749"/>
      <c r="BQ146" s="766" t="str">
        <f t="shared" si="12"/>
        <v/>
      </c>
      <c r="BR146" s="890" t="str">
        <f t="shared" si="13"/>
        <v/>
      </c>
      <c r="BS146" s="891"/>
      <c r="BT146" s="891"/>
      <c r="BU146" s="999"/>
      <c r="BV146" s="1065"/>
      <c r="BW146" s="1065"/>
      <c r="BX146" s="1723"/>
      <c r="BY146" s="1740"/>
      <c r="BZ146" s="1005"/>
    </row>
    <row r="147" spans="1:78" ht="118" x14ac:dyDescent="0.2">
      <c r="A147" s="1702"/>
      <c r="B147" s="1703"/>
      <c r="C147" s="1704"/>
      <c r="D147" s="1021" t="s">
        <v>1387</v>
      </c>
      <c r="E147" s="1024" t="s">
        <v>284</v>
      </c>
      <c r="F147" s="1027">
        <v>14</v>
      </c>
      <c r="G147" s="1063" t="s">
        <v>1540</v>
      </c>
      <c r="H147" s="1030" t="s">
        <v>1244</v>
      </c>
      <c r="I147" s="994" t="s">
        <v>1215</v>
      </c>
      <c r="J147" s="1697" t="str">
        <f>IF(D147="","",IF(D147="RG",[1]Árbol!A158,IF(D147="RIC",[1]Árbol!A158,IF(D147="RLAFT",[1]Árbol!A158,IF(D147="RF",[1]Árbol!A158,IF(I147="","",(CONCATENATE(I147," ",$M$3," ",G147," ",$M$4," ",O147," ",$M$5," ",N147))))))))</f>
        <v xml:space="preserve">Pérdida de Disponibilidad de Sicapital - Perno
CONTINUIDAD   1. Procesamiento ilegal de los datos
2. Robo de medios o documentos
CONTINUIDAD 
 3. Indisponibilidad o falla de la aplicación.   1. Ausencia de planes de continuidad
2. Arquitectura insegura de la red
3. Ausencia de copias de respaldo
4. Gestión deficiente de las contraseñas
 CONTINUIDAD: 5. Obsolescencia del aplicativo PERNO.
</v>
      </c>
      <c r="K147" s="1036" t="s">
        <v>313</v>
      </c>
      <c r="L147" s="1000" t="s">
        <v>562</v>
      </c>
      <c r="M147" s="1069" t="s">
        <v>1389</v>
      </c>
      <c r="N147" s="1063" t="s">
        <v>1541</v>
      </c>
      <c r="O147" s="1063" t="s">
        <v>1542</v>
      </c>
      <c r="P147" s="1063" t="s">
        <v>1392</v>
      </c>
      <c r="Q147" s="1077" t="s">
        <v>1392</v>
      </c>
      <c r="R147" s="994" t="s">
        <v>340</v>
      </c>
      <c r="S147" s="1709">
        <f>IF(R147="Muy Alta",100%,IF(R147="Alta",80%,IF(R147="Media",60%,IF(R147="Baja",40%,IF(R147="Muy Baja",20%,"")))))</f>
        <v>0.8</v>
      </c>
      <c r="T147" s="994" t="s">
        <v>218</v>
      </c>
      <c r="U147" s="1709">
        <f>IF(T147="Catastrófico",100%,IF(T147="Mayor",80%,IF(T147="Moderado",60%,IF(T147="Menor",40%,IF(T147="Leve",20%,"")))))</f>
        <v>0.6</v>
      </c>
      <c r="V147" s="994" t="s">
        <v>251</v>
      </c>
      <c r="W147" s="1709">
        <f>IF(V147="Catastrófico",100%,IF(V147="Mayor",80%,IF(V147="Moderado",60%,IF(V147="Menor",40%,IF(V147="Leve",20%,"")))))</f>
        <v>0.4</v>
      </c>
      <c r="X147" s="1059" t="str">
        <f>IF(Y147=100%,"Catastrófico",IF(Y147=80%,"Mayor",IF(Y147=60%,"Moderado",IF(Y147=40%,"Menor",IF(Y147=20%,"Leve","")))))</f>
        <v>Moderado</v>
      </c>
      <c r="Y147" s="1709">
        <f>IF(AND(U147="",W147=""),"",MAX(U147,W147))</f>
        <v>0.6</v>
      </c>
      <c r="Z147" s="1709" t="str">
        <f>CONCATENATE(R147,X147)</f>
        <v>AltaModerado</v>
      </c>
      <c r="AA147" s="1047" t="str">
        <f>IF(Z147="Muy AltaLeve","Alto",IF(Z147="Muy AltaMenor","Alto",IF(Z147="Muy AltaModerado","Alto",IF(Z147="Muy AltaMayor","Alto",IF(Z147="Muy AltaCatastrófico","Extremo",IF(Z147="AltaLeve","Moderado",IF(Z147="AltaMenor","Moderado",IF(Z147="AltaModerado","Alto",IF(Z147="AltaMayor","Alto",IF(Z147="AltaCatastrófico","Extremo",IF(Z147="MediaLeve","Moderado",IF(Z147="MediaMenor","Moderado",IF(Z147="MediaModerado","Moderado",IF(Z147="MediaMayor","Alto",IF(Z147="MediaCatastrófico","Extremo",IF(Z147="BajaLeve","Bajo",IF(Z147="BajaMenor","Moderado",IF(Z147="BajaModerado","Moderado",IF(Z147="BajaMayor","Alto",IF(Z147="BajaCatastrófico","Extremo",IF(Z147="Muy BajaLeve","Bajo",IF(Z147="Muy BajaMenor","Bajo",IF(Z147="Muy BajaModerado","Moderado",IF(Z147="Muy BajaMayor","Alto",IF(Z147="Muy BajaCatastrófico","Extremo","")))))))))))))))))))))))))</f>
        <v>Alto</v>
      </c>
      <c r="AB147" s="97">
        <v>1</v>
      </c>
      <c r="AC147" s="9" t="s">
        <v>1409</v>
      </c>
      <c r="AD147" s="9">
        <v>3</v>
      </c>
      <c r="AE147" s="9" t="s">
        <v>1480</v>
      </c>
      <c r="AF147" s="99" t="str">
        <f t="shared" si="0"/>
        <v>Probabilidad</v>
      </c>
      <c r="AG147" s="10" t="s">
        <v>281</v>
      </c>
      <c r="AH147" s="787">
        <f t="shared" si="1"/>
        <v>0.15</v>
      </c>
      <c r="AI147" s="10" t="s">
        <v>222</v>
      </c>
      <c r="AJ147" s="787">
        <f t="shared" si="2"/>
        <v>0.15</v>
      </c>
      <c r="AK147" s="101">
        <f t="shared" si="3"/>
        <v>0.3</v>
      </c>
      <c r="AL147" s="100">
        <f>IFERROR(IF(AF147="Probabilidad",(S147-(+S147*AK147)),IF(AF147="Impacto",S147,"")),"")</f>
        <v>0.56000000000000005</v>
      </c>
      <c r="AM147" s="100">
        <f>IFERROR(IF(AF147="Impacto",(Y147-(+Y147*AK147)),IF(AF147="Probabilidad",Y147,"")),"")</f>
        <v>0.6</v>
      </c>
      <c r="AN147" s="50" t="s">
        <v>859</v>
      </c>
      <c r="AO147" s="50" t="s">
        <v>245</v>
      </c>
      <c r="AP147" s="50" t="s">
        <v>241</v>
      </c>
      <c r="AQ147" s="50" t="s">
        <v>226</v>
      </c>
      <c r="AR147" s="1624" t="s">
        <v>1543</v>
      </c>
      <c r="AS147" s="1050">
        <f>S147</f>
        <v>0.8</v>
      </c>
      <c r="AT147" s="1050">
        <f>IF(AL147="","",MIN(AL147:AL152))</f>
        <v>8.4672000000000011E-2</v>
      </c>
      <c r="AU147" s="1047" t="str">
        <f>IFERROR(IF(AT147="","",IF(AT147&lt;=0.2,"Muy Baja",IF(AT147&lt;=0.4,"Baja",IF(AT147&lt;=0.6,"Media",IF(AT147&lt;=0.8,"Alta","Muy Alta"))))),"")</f>
        <v>Muy Baja</v>
      </c>
      <c r="AV147" s="1050">
        <f>Y147</f>
        <v>0.6</v>
      </c>
      <c r="AW147" s="1050">
        <f>IF(AM147="","",MIN(AM147:AM152))</f>
        <v>0.6</v>
      </c>
      <c r="AX147" s="1047" t="str">
        <f>IFERROR(IF(AW147="","",IF(AW147&lt;=0.2,"Leve",IF(AW147&lt;=0.4,"Menor",IF(AW147&lt;=0.6,"Moderado",IF(AW147&lt;=0.8,"Mayor","Catastrófico"))))),"")</f>
        <v>Moderado</v>
      </c>
      <c r="AY147" s="1047" t="str">
        <f>AA147</f>
        <v>Alto</v>
      </c>
      <c r="AZ147" s="1047" t="str">
        <f>IFERROR(IF(OR(AND(AU147="Muy Baja",AX147="Leve"),AND(AU147="Muy Baja",AX147="Menor"),AND(AU147="Baja",AX147="Leve")),"Bajo",IF(OR(AND(AU147="Muy baja",AX147="Moderado"),AND(AU147="Baja",AX147="Menor"),AND(AU147="Baja",AX147="Moderado"),AND(AU147="Media",AX147="Leve"),AND(AU147="Media",AX147="Menor"),AND(AU147="Media",AX147="Moderado"),AND(AU147="Alta",AX147="Leve"),AND(AU147="Alta",AX147="Menor")),"Moderado",IF(OR(AND(AU147="Muy Baja",AX147="Mayor"),AND(AU147="Baja",AX147="Mayor"),AND(AU147="Media",AX147="Mayor"),AND(AU147="Alta",AX147="Moderado"),AND(AU147="Alta",AX147="Mayor"),AND(AU147="Muy Alta",AX147="Leve"),AND(AU147="Muy Alta",AX147="Menor"),AND(AU147="Muy Alta",AX147="Moderado"),AND(AU147="Muy Alta",AX147="Mayor")),"Alto",IF(OR(AND(AU147="Muy Baja",AX147="Catastrófico"),AND(AU147="Baja",AX147="Catastrófico"),AND(AU147="Media",AX147="Catastrófico"),AND(AU147="Alta",AX147="Catastrófico"),AND(AU147="Muy Alta",AX147="Catastrófico")),"Extremo","")))),"")</f>
        <v>Moderado</v>
      </c>
      <c r="BA147" s="994" t="s">
        <v>228</v>
      </c>
      <c r="BB147" s="46" t="s">
        <v>1544</v>
      </c>
      <c r="BC147" s="46" t="s">
        <v>1545</v>
      </c>
      <c r="BD147" s="103">
        <f t="shared" si="11"/>
        <v>4</v>
      </c>
      <c r="BE147" s="9">
        <v>1</v>
      </c>
      <c r="BF147" s="9">
        <v>1</v>
      </c>
      <c r="BG147" s="9">
        <v>1</v>
      </c>
      <c r="BH147" s="9">
        <v>1</v>
      </c>
      <c r="BI147" s="46" t="s">
        <v>1484</v>
      </c>
      <c r="BJ147" s="46" t="s">
        <v>1485</v>
      </c>
      <c r="BK147" s="46" t="s">
        <v>3179</v>
      </c>
      <c r="BL147" s="46" t="s">
        <v>3177</v>
      </c>
      <c r="BM147" s="48">
        <v>1</v>
      </c>
      <c r="BN147" s="48">
        <v>1</v>
      </c>
      <c r="BO147" s="48"/>
      <c r="BP147" s="48"/>
      <c r="BQ147" s="104">
        <f t="shared" si="12"/>
        <v>2</v>
      </c>
      <c r="BR147" s="797">
        <f t="shared" si="13"/>
        <v>0.5</v>
      </c>
      <c r="BS147" s="883"/>
      <c r="BT147" s="883"/>
      <c r="BU147" s="997" t="s">
        <v>1392</v>
      </c>
      <c r="BV147" s="1063" t="s">
        <v>3171</v>
      </c>
      <c r="BW147" s="1063" t="s">
        <v>1392</v>
      </c>
      <c r="BX147" s="1721" t="s">
        <v>1392</v>
      </c>
      <c r="BY147" s="1738" t="s">
        <v>3172</v>
      </c>
      <c r="BZ147" s="1003"/>
    </row>
    <row r="148" spans="1:78" ht="167" x14ac:dyDescent="0.2">
      <c r="A148" s="1702"/>
      <c r="B148" s="1703"/>
      <c r="C148" s="1704"/>
      <c r="D148" s="1705"/>
      <c r="E148" s="1025"/>
      <c r="F148" s="1619"/>
      <c r="G148" s="1064"/>
      <c r="H148" s="1031"/>
      <c r="I148" s="1641"/>
      <c r="J148" s="1631"/>
      <c r="K148" s="1037"/>
      <c r="L148" s="1001"/>
      <c r="M148" s="1070"/>
      <c r="N148" s="1064"/>
      <c r="O148" s="1064"/>
      <c r="P148" s="1064"/>
      <c r="Q148" s="1714"/>
      <c r="R148" s="1641"/>
      <c r="S148" s="1710"/>
      <c r="T148" s="1641"/>
      <c r="U148" s="1710"/>
      <c r="V148" s="1641"/>
      <c r="W148" s="1710"/>
      <c r="X148" s="1665"/>
      <c r="Y148" s="1710"/>
      <c r="Z148" s="1710"/>
      <c r="AA148" s="1633"/>
      <c r="AB148" s="812">
        <v>2</v>
      </c>
      <c r="AC148" s="774" t="s">
        <v>1546</v>
      </c>
      <c r="AD148" s="774">
        <v>4</v>
      </c>
      <c r="AE148" s="774" t="s">
        <v>1547</v>
      </c>
      <c r="AF148" s="813" t="str">
        <f t="shared" si="0"/>
        <v>Probabilidad</v>
      </c>
      <c r="AG148" s="780" t="s">
        <v>281</v>
      </c>
      <c r="AH148" s="790">
        <f t="shared" si="1"/>
        <v>0.15</v>
      </c>
      <c r="AI148" s="780" t="s">
        <v>734</v>
      </c>
      <c r="AJ148" s="790">
        <f t="shared" si="2"/>
        <v>0.25</v>
      </c>
      <c r="AK148" s="814">
        <f t="shared" si="3"/>
        <v>0.4</v>
      </c>
      <c r="AL148" s="815">
        <f>IFERROR(IF(AND(AF147="Probabilidad",AF148="Probabilidad"),(AL147-(+AL147*AK148)),IF(AF148="Probabilidad",(S147-(+S147*AK148)),IF(AF148="Impacto",AL147,""))),"")</f>
        <v>0.33600000000000002</v>
      </c>
      <c r="AM148" s="815">
        <f>IFERROR(IF(AND(AF147="Impacto",AF148="Impacto"),(AM147-(+AM147*AK148)),IF(AF148="Impacto",(Y147-(Y147*AK148)),IF(AF148="Probabilidad",AM147,""))),"")</f>
        <v>0.6</v>
      </c>
      <c r="AN148" s="751" t="s">
        <v>223</v>
      </c>
      <c r="AO148" s="751" t="s">
        <v>291</v>
      </c>
      <c r="AP148" s="751" t="s">
        <v>241</v>
      </c>
      <c r="AQ148" s="751" t="s">
        <v>226</v>
      </c>
      <c r="AR148" s="1031"/>
      <c r="AS148" s="1631"/>
      <c r="AT148" s="1631"/>
      <c r="AU148" s="1633"/>
      <c r="AV148" s="1631"/>
      <c r="AW148" s="1631"/>
      <c r="AX148" s="1633"/>
      <c r="AY148" s="1633"/>
      <c r="AZ148" s="1633"/>
      <c r="BA148" s="1641"/>
      <c r="BB148" s="789"/>
      <c r="BC148" s="789"/>
      <c r="BD148" s="822" t="str">
        <f t="shared" si="11"/>
        <v/>
      </c>
      <c r="BE148" s="774"/>
      <c r="BF148" s="774"/>
      <c r="BG148" s="774"/>
      <c r="BH148" s="774"/>
      <c r="BI148" s="789"/>
      <c r="BJ148" s="789"/>
      <c r="BK148" s="789"/>
      <c r="BL148" s="789"/>
      <c r="BM148" s="791"/>
      <c r="BN148" s="791"/>
      <c r="BO148" s="791"/>
      <c r="BP148" s="791"/>
      <c r="BQ148" s="792" t="str">
        <f t="shared" si="12"/>
        <v/>
      </c>
      <c r="BR148" s="796" t="str">
        <f t="shared" si="13"/>
        <v/>
      </c>
      <c r="BS148" s="884"/>
      <c r="BT148" s="884"/>
      <c r="BU148" s="998"/>
      <c r="BV148" s="1064"/>
      <c r="BW148" s="1064"/>
      <c r="BX148" s="1722"/>
      <c r="BY148" s="1739"/>
      <c r="BZ148" s="1004"/>
    </row>
    <row r="149" spans="1:78" ht="145" x14ac:dyDescent="0.2">
      <c r="A149" s="1702"/>
      <c r="B149" s="1703"/>
      <c r="C149" s="1704"/>
      <c r="D149" s="1705"/>
      <c r="E149" s="1025"/>
      <c r="F149" s="1619"/>
      <c r="G149" s="1064"/>
      <c r="H149" s="1031"/>
      <c r="I149" s="1641"/>
      <c r="J149" s="1631"/>
      <c r="K149" s="1037"/>
      <c r="L149" s="1001"/>
      <c r="M149" s="1070"/>
      <c r="N149" s="1064"/>
      <c r="O149" s="1064"/>
      <c r="P149" s="1064"/>
      <c r="Q149" s="1714"/>
      <c r="R149" s="1641"/>
      <c r="S149" s="1710"/>
      <c r="T149" s="1641"/>
      <c r="U149" s="1710"/>
      <c r="V149" s="1641"/>
      <c r="W149" s="1710"/>
      <c r="X149" s="1665"/>
      <c r="Y149" s="1710"/>
      <c r="Z149" s="1710"/>
      <c r="AA149" s="1633"/>
      <c r="AB149" s="812">
        <v>3</v>
      </c>
      <c r="AC149" s="774" t="s">
        <v>1548</v>
      </c>
      <c r="AD149" s="774">
        <v>3</v>
      </c>
      <c r="AE149" s="774" t="s">
        <v>1403</v>
      </c>
      <c r="AF149" s="813" t="str">
        <f t="shared" si="0"/>
        <v>Probabilidad</v>
      </c>
      <c r="AG149" s="780" t="s">
        <v>281</v>
      </c>
      <c r="AH149" s="790">
        <f t="shared" si="1"/>
        <v>0.15</v>
      </c>
      <c r="AI149" s="780" t="s">
        <v>222</v>
      </c>
      <c r="AJ149" s="790">
        <f t="shared" si="2"/>
        <v>0.15</v>
      </c>
      <c r="AK149" s="814">
        <f t="shared" si="3"/>
        <v>0.3</v>
      </c>
      <c r="AL149" s="815">
        <f>IFERROR(IF(AND(AF148="Probabilidad",AF149="Probabilidad"),(AL148-(+AL148*AK149)),IF(AND(AF148="Impacto",AF149="Probabilidad"),(AL147-(+AL147*AK149)),IF(AF149="Impacto",AL148,""))),"")</f>
        <v>0.23520000000000002</v>
      </c>
      <c r="AM149" s="815">
        <f>IFERROR(IF(AND(AF148="Impacto",AF149="Impacto"),(AM148-(+AM148*AK149)),IF(AND(AF148="Probabilidad",AF149="Impacto"),(AM147-(+AM147*AK149)),IF(AF149="Probabilidad",AM148,""))),"")</f>
        <v>0.6</v>
      </c>
      <c r="AN149" s="751" t="s">
        <v>223</v>
      </c>
      <c r="AO149" s="751" t="s">
        <v>224</v>
      </c>
      <c r="AP149" s="751" t="s">
        <v>241</v>
      </c>
      <c r="AQ149" s="751" t="s">
        <v>226</v>
      </c>
      <c r="AR149" s="1031"/>
      <c r="AS149" s="1631"/>
      <c r="AT149" s="1631"/>
      <c r="AU149" s="1633"/>
      <c r="AV149" s="1631"/>
      <c r="AW149" s="1631"/>
      <c r="AX149" s="1633"/>
      <c r="AY149" s="1633"/>
      <c r="AZ149" s="1633"/>
      <c r="BA149" s="1641"/>
      <c r="BB149" s="789"/>
      <c r="BC149" s="789"/>
      <c r="BD149" s="822" t="str">
        <f t="shared" si="11"/>
        <v/>
      </c>
      <c r="BE149" s="774"/>
      <c r="BF149" s="774"/>
      <c r="BG149" s="774"/>
      <c r="BH149" s="774"/>
      <c r="BI149" s="789"/>
      <c r="BJ149" s="789"/>
      <c r="BK149" s="789"/>
      <c r="BL149" s="789"/>
      <c r="BM149" s="791"/>
      <c r="BN149" s="791"/>
      <c r="BO149" s="791"/>
      <c r="BP149" s="791"/>
      <c r="BQ149" s="792" t="str">
        <f t="shared" si="12"/>
        <v/>
      </c>
      <c r="BR149" s="796" t="str">
        <f t="shared" si="13"/>
        <v/>
      </c>
      <c r="BS149" s="884"/>
      <c r="BT149" s="884"/>
      <c r="BU149" s="998"/>
      <c r="BV149" s="1064"/>
      <c r="BW149" s="1064"/>
      <c r="BX149" s="1722"/>
      <c r="BY149" s="1739"/>
      <c r="BZ149" s="1004"/>
    </row>
    <row r="150" spans="1:78" ht="145" x14ac:dyDescent="0.2">
      <c r="A150" s="1702"/>
      <c r="B150" s="1703"/>
      <c r="C150" s="1704"/>
      <c r="D150" s="1705"/>
      <c r="E150" s="1025"/>
      <c r="F150" s="1619"/>
      <c r="G150" s="1064"/>
      <c r="H150" s="1031"/>
      <c r="I150" s="1641"/>
      <c r="J150" s="1631"/>
      <c r="K150" s="1037"/>
      <c r="L150" s="1001"/>
      <c r="M150" s="1070"/>
      <c r="N150" s="1064"/>
      <c r="O150" s="1064"/>
      <c r="P150" s="1064"/>
      <c r="Q150" s="1714"/>
      <c r="R150" s="1641"/>
      <c r="S150" s="1710"/>
      <c r="T150" s="1641"/>
      <c r="U150" s="1710"/>
      <c r="V150" s="1641"/>
      <c r="W150" s="1710"/>
      <c r="X150" s="1665"/>
      <c r="Y150" s="1710"/>
      <c r="Z150" s="1710"/>
      <c r="AA150" s="1633"/>
      <c r="AB150" s="812">
        <v>4</v>
      </c>
      <c r="AC150" s="774" t="s">
        <v>1549</v>
      </c>
      <c r="AD150" s="774" t="s">
        <v>1550</v>
      </c>
      <c r="AE150" s="774" t="s">
        <v>1403</v>
      </c>
      <c r="AF150" s="813" t="str">
        <f t="shared" si="0"/>
        <v>Probabilidad</v>
      </c>
      <c r="AG150" s="780" t="s">
        <v>221</v>
      </c>
      <c r="AH150" s="790">
        <f t="shared" si="1"/>
        <v>0.25</v>
      </c>
      <c r="AI150" s="780" t="s">
        <v>222</v>
      </c>
      <c r="AJ150" s="790">
        <f t="shared" si="2"/>
        <v>0.15</v>
      </c>
      <c r="AK150" s="814">
        <f t="shared" si="3"/>
        <v>0.4</v>
      </c>
      <c r="AL150" s="815">
        <f>IFERROR(IF(AND(AF149="Probabilidad",AF150="Probabilidad"),(AL149-(+AL149*AK150)),IF(AND(AF149="Impacto",AF150="Probabilidad"),(AL148-(+AL148*AK150)),IF(AF150="Impacto",AL149,""))),"")</f>
        <v>0.14112000000000002</v>
      </c>
      <c r="AM150" s="815">
        <f>IFERROR(IF(AND(AF149="Impacto",AF150="Impacto"),(AM149-(+AM149*AK150)),IF(AND(AF149="Probabilidad",AF150="Impacto"),(AM148-(+AM148*AK150)),IF(AF150="Probabilidad",AM149,""))),"")</f>
        <v>0.6</v>
      </c>
      <c r="AN150" s="751" t="s">
        <v>223</v>
      </c>
      <c r="AO150" s="751" t="s">
        <v>443</v>
      </c>
      <c r="AP150" s="751" t="s">
        <v>241</v>
      </c>
      <c r="AQ150" s="751" t="s">
        <v>226</v>
      </c>
      <c r="AR150" s="1031"/>
      <c r="AS150" s="1631"/>
      <c r="AT150" s="1631"/>
      <c r="AU150" s="1633"/>
      <c r="AV150" s="1631"/>
      <c r="AW150" s="1631"/>
      <c r="AX150" s="1633"/>
      <c r="AY150" s="1633"/>
      <c r="AZ150" s="1633"/>
      <c r="BA150" s="1641"/>
      <c r="BB150" s="789"/>
      <c r="BC150" s="789"/>
      <c r="BD150" s="822" t="str">
        <f t="shared" si="11"/>
        <v/>
      </c>
      <c r="BE150" s="774"/>
      <c r="BF150" s="774"/>
      <c r="BG150" s="774"/>
      <c r="BH150" s="774"/>
      <c r="BI150" s="789"/>
      <c r="BJ150" s="789"/>
      <c r="BK150" s="789"/>
      <c r="BL150" s="789"/>
      <c r="BM150" s="791"/>
      <c r="BN150" s="791"/>
      <c r="BO150" s="791"/>
      <c r="BP150" s="791"/>
      <c r="BQ150" s="792" t="str">
        <f t="shared" si="12"/>
        <v/>
      </c>
      <c r="BR150" s="796" t="str">
        <f t="shared" si="13"/>
        <v/>
      </c>
      <c r="BS150" s="884"/>
      <c r="BT150" s="884"/>
      <c r="BU150" s="998"/>
      <c r="BV150" s="1064"/>
      <c r="BW150" s="1064"/>
      <c r="BX150" s="1722"/>
      <c r="BY150" s="1739"/>
      <c r="BZ150" s="1004"/>
    </row>
    <row r="151" spans="1:78" ht="167" x14ac:dyDescent="0.2">
      <c r="A151" s="1702"/>
      <c r="B151" s="1703"/>
      <c r="C151" s="1704"/>
      <c r="D151" s="1705"/>
      <c r="E151" s="1025"/>
      <c r="F151" s="1619"/>
      <c r="G151" s="1064"/>
      <c r="H151" s="1031"/>
      <c r="I151" s="1641"/>
      <c r="J151" s="1631"/>
      <c r="K151" s="1037"/>
      <c r="L151" s="1001"/>
      <c r="M151" s="1070"/>
      <c r="N151" s="1064"/>
      <c r="O151" s="1064"/>
      <c r="P151" s="1064"/>
      <c r="Q151" s="1714"/>
      <c r="R151" s="1641"/>
      <c r="S151" s="1710"/>
      <c r="T151" s="1641"/>
      <c r="U151" s="1710"/>
      <c r="V151" s="1641"/>
      <c r="W151" s="1710"/>
      <c r="X151" s="1665"/>
      <c r="Y151" s="1710"/>
      <c r="Z151" s="1710"/>
      <c r="AA151" s="1633"/>
      <c r="AB151" s="812">
        <v>5</v>
      </c>
      <c r="AC151" s="761" t="s">
        <v>1551</v>
      </c>
      <c r="AD151" s="761">
        <v>5</v>
      </c>
      <c r="AE151" s="761" t="s">
        <v>1552</v>
      </c>
      <c r="AF151" s="816" t="str">
        <f t="shared" si="0"/>
        <v>Probabilidad</v>
      </c>
      <c r="AG151" s="751" t="s">
        <v>221</v>
      </c>
      <c r="AH151" s="790">
        <f t="shared" si="1"/>
        <v>0.25</v>
      </c>
      <c r="AI151" s="751" t="s">
        <v>222</v>
      </c>
      <c r="AJ151" s="790">
        <f t="shared" si="2"/>
        <v>0.15</v>
      </c>
      <c r="AK151" s="814">
        <f t="shared" si="3"/>
        <v>0.4</v>
      </c>
      <c r="AL151" s="817">
        <f>IFERROR(IF(AND(AF150="Probabilidad",AF151="Probabilidad"),(AL150-(+AL150*AK151)),IF(AND(AF150="Impacto",AF151="Probabilidad"),(AL149-(+AL149*AK151)),IF(AF151="Impacto",AL150,""))),"")</f>
        <v>8.4672000000000011E-2</v>
      </c>
      <c r="AM151" s="817">
        <f>IFERROR(IF(AND(AF150="Impacto",AF151="Impacto"),(AM150-(+AM150*AK151)),IF(AND(AF150="Probabilidad",AF151="Impacto"),(AM149-(+AM149*AK151)),IF(AF151="Probabilidad",AM150,""))),"")</f>
        <v>0.6</v>
      </c>
      <c r="AN151" s="751" t="s">
        <v>859</v>
      </c>
      <c r="AO151" s="751" t="s">
        <v>291</v>
      </c>
      <c r="AP151" s="751" t="s">
        <v>241</v>
      </c>
      <c r="AQ151" s="751" t="s">
        <v>226</v>
      </c>
      <c r="AR151" s="1031"/>
      <c r="AS151" s="1631"/>
      <c r="AT151" s="1631"/>
      <c r="AU151" s="1633"/>
      <c r="AV151" s="1631"/>
      <c r="AW151" s="1631"/>
      <c r="AX151" s="1633"/>
      <c r="AY151" s="1633"/>
      <c r="AZ151" s="1633"/>
      <c r="BA151" s="1641"/>
      <c r="BB151" s="789"/>
      <c r="BC151" s="789"/>
      <c r="BD151" s="822" t="str">
        <f t="shared" si="11"/>
        <v/>
      </c>
      <c r="BE151" s="774"/>
      <c r="BF151" s="774"/>
      <c r="BG151" s="774"/>
      <c r="BH151" s="774"/>
      <c r="BI151" s="789"/>
      <c r="BJ151" s="789"/>
      <c r="BK151" s="789"/>
      <c r="BL151" s="789"/>
      <c r="BM151" s="791"/>
      <c r="BN151" s="791"/>
      <c r="BO151" s="791"/>
      <c r="BP151" s="791"/>
      <c r="BQ151" s="792" t="str">
        <f t="shared" si="12"/>
        <v/>
      </c>
      <c r="BR151" s="796" t="str">
        <f t="shared" si="13"/>
        <v/>
      </c>
      <c r="BS151" s="884"/>
      <c r="BT151" s="884"/>
      <c r="BU151" s="998"/>
      <c r="BV151" s="1064"/>
      <c r="BW151" s="1064"/>
      <c r="BX151" s="1722"/>
      <c r="BY151" s="1739"/>
      <c r="BZ151" s="1004"/>
    </row>
    <row r="152" spans="1:78" ht="17" thickBot="1" x14ac:dyDescent="0.25">
      <c r="A152" s="1702"/>
      <c r="B152" s="1703"/>
      <c r="C152" s="1704"/>
      <c r="D152" s="1706"/>
      <c r="E152" s="1026"/>
      <c r="F152" s="1620"/>
      <c r="G152" s="1065"/>
      <c r="H152" s="1032"/>
      <c r="I152" s="1642"/>
      <c r="J152" s="1632"/>
      <c r="K152" s="1038"/>
      <c r="L152" s="1002"/>
      <c r="M152" s="1071"/>
      <c r="N152" s="1065"/>
      <c r="O152" s="1065"/>
      <c r="P152" s="1065"/>
      <c r="Q152" s="1715"/>
      <c r="R152" s="1642"/>
      <c r="S152" s="1711"/>
      <c r="T152" s="1642"/>
      <c r="U152" s="1711"/>
      <c r="V152" s="1642"/>
      <c r="W152" s="1711"/>
      <c r="X152" s="1666"/>
      <c r="Y152" s="1711"/>
      <c r="Z152" s="1711"/>
      <c r="AA152" s="1634"/>
      <c r="AB152" s="773">
        <v>6</v>
      </c>
      <c r="AC152" s="752"/>
      <c r="AD152" s="752"/>
      <c r="AE152" s="752"/>
      <c r="AF152" s="936" t="str">
        <f t="shared" si="0"/>
        <v/>
      </c>
      <c r="AG152" s="937"/>
      <c r="AH152" s="887" t="str">
        <f t="shared" si="1"/>
        <v/>
      </c>
      <c r="AI152" s="937"/>
      <c r="AJ152" s="887" t="str">
        <f t="shared" si="2"/>
        <v/>
      </c>
      <c r="AK152" s="889" t="str">
        <f t="shared" si="3"/>
        <v/>
      </c>
      <c r="AL152" s="938" t="str">
        <f>IFERROR(IF(AND(AF151="Probabilidad",AF152="Probabilidad"),(AL151-(+AL151*AK152)),IF(AND(AF151="Impacto",AF152="Probabilidad"),(AL150-(+AL150*AK152)),IF(AF152="Impacto",AL151,""))),"")</f>
        <v/>
      </c>
      <c r="AM152" s="938" t="str">
        <f>IFERROR(IF(AND(AF151="Impacto",AF152="Impacto"),(AM151-(+AM151*AK152)),IF(AND(AF151="Probabilidad",AF152="Impacto"),(AM150-(+AM150*AK152)),IF(AF152="Probabilidad",AM151,""))),"")</f>
        <v/>
      </c>
      <c r="AN152" s="51"/>
      <c r="AO152" s="51"/>
      <c r="AP152" s="51"/>
      <c r="AQ152" s="51"/>
      <c r="AR152" s="1032"/>
      <c r="AS152" s="1632"/>
      <c r="AT152" s="1632"/>
      <c r="AU152" s="1634"/>
      <c r="AV152" s="1632"/>
      <c r="AW152" s="1632"/>
      <c r="AX152" s="1634"/>
      <c r="AY152" s="1634"/>
      <c r="AZ152" s="1634"/>
      <c r="BA152" s="1642"/>
      <c r="BB152" s="770"/>
      <c r="BC152" s="770"/>
      <c r="BD152" s="762" t="str">
        <f t="shared" si="11"/>
        <v/>
      </c>
      <c r="BE152" s="757"/>
      <c r="BF152" s="757"/>
      <c r="BG152" s="757"/>
      <c r="BH152" s="757"/>
      <c r="BI152" s="770"/>
      <c r="BJ152" s="770"/>
      <c r="BK152" s="770"/>
      <c r="BL152" s="770"/>
      <c r="BM152" s="749"/>
      <c r="BN152" s="749"/>
      <c r="BO152" s="749"/>
      <c r="BP152" s="749"/>
      <c r="BQ152" s="766" t="str">
        <f t="shared" si="12"/>
        <v/>
      </c>
      <c r="BR152" s="890" t="str">
        <f t="shared" si="13"/>
        <v/>
      </c>
      <c r="BS152" s="891"/>
      <c r="BT152" s="891"/>
      <c r="BU152" s="999"/>
      <c r="BV152" s="1065"/>
      <c r="BW152" s="1065"/>
      <c r="BX152" s="1723"/>
      <c r="BY152" s="1740"/>
      <c r="BZ152" s="1005"/>
    </row>
    <row r="153" spans="1:78" ht="171.75" customHeight="1" thickBot="1" x14ac:dyDescent="0.25">
      <c r="A153" s="1702"/>
      <c r="B153" s="1703"/>
      <c r="C153" s="1704"/>
      <c r="D153" s="1021" t="s">
        <v>1387</v>
      </c>
      <c r="E153" s="1024" t="s">
        <v>284</v>
      </c>
      <c r="F153" s="1027">
        <v>15</v>
      </c>
      <c r="G153" s="1000" t="s">
        <v>1553</v>
      </c>
      <c r="H153" s="1030" t="s">
        <v>1245</v>
      </c>
      <c r="I153" s="994" t="s">
        <v>1215</v>
      </c>
      <c r="J153" s="1697" t="str">
        <f>IF(D153="","",IF(D153="RG",[1]Árbol!A164,IF(D153="RIC",[1]Árbol!A164,IF(D153="RLAFT",[1]Árbol!A164,IF(D153="RF",[1]Árbol!A164,IF(I153="","",(CONCATENATE(I153," ",$M$3," ",G153," ",$M$4," ",O153," ",$M$5," ",N153))))))))</f>
        <v>Pérdida de Disponibilidad de Recurso humano de la STH.  CONTINUIDAD 1. Ausencia de personal estratégico, técnico uoperativo.  CONTINUIDAD 1. Retiro, enfermedad, incapacidad, vacaciones del personal.</v>
      </c>
      <c r="K153" s="1036" t="s">
        <v>313</v>
      </c>
      <c r="L153" s="1000" t="s">
        <v>314</v>
      </c>
      <c r="M153" s="1069" t="s">
        <v>1389</v>
      </c>
      <c r="N153" s="1063" t="s">
        <v>1554</v>
      </c>
      <c r="O153" s="1063" t="s">
        <v>1555</v>
      </c>
      <c r="P153" s="1063" t="s">
        <v>1392</v>
      </c>
      <c r="Q153" s="1077" t="s">
        <v>1392</v>
      </c>
      <c r="R153" s="994" t="s">
        <v>250</v>
      </c>
      <c r="S153" s="1709">
        <f>IF(R153="Muy Alta",100%,IF(R153="Alta",80%,IF(R153="Media",60%,IF(R153="Baja",40%,IF(R153="Muy Baja",20%,"")))))</f>
        <v>0.4</v>
      </c>
      <c r="T153" s="994" t="s">
        <v>251</v>
      </c>
      <c r="U153" s="1709">
        <f>IF(T153="Catastrófico",100%,IF(T153="Mayor",80%,IF(T153="Moderado",60%,IF(T153="Menor",40%,IF(T153="Leve",20%,"")))))</f>
        <v>0.4</v>
      </c>
      <c r="V153" s="994" t="s">
        <v>218</v>
      </c>
      <c r="W153" s="1709">
        <f>IF(V153="Catastrófico",100%,IF(V153="Mayor",80%,IF(V153="Moderado",60%,IF(V153="Menor",40%,IF(V153="Leve",20%,"")))))</f>
        <v>0.6</v>
      </c>
      <c r="X153" s="1059" t="str">
        <f>IF(Y153=100%,"Catastrófico",IF(Y153=80%,"Mayor",IF(Y153=60%,"Moderado",IF(Y153=40%,"Menor",IF(Y153=20%,"Leve","")))))</f>
        <v>Moderado</v>
      </c>
      <c r="Y153" s="1709">
        <f>IF(AND(U153="",W153=""),"",MAX(U153,W153))</f>
        <v>0.6</v>
      </c>
      <c r="Z153" s="1709" t="str">
        <f>CONCATENATE(R153,X153)</f>
        <v>BajaModerado</v>
      </c>
      <c r="AA153" s="1047" t="str">
        <f>IF(Z153="Muy AltaLeve","Alto",IF(Z153="Muy AltaMenor","Alto",IF(Z153="Muy AltaModerado","Alto",IF(Z153="Muy AltaMayor","Alto",IF(Z153="Muy AltaCatastrófico","Extremo",IF(Z153="AltaLeve","Moderado",IF(Z153="AltaMenor","Moderado",IF(Z153="AltaModerado","Alto",IF(Z153="AltaMayor","Alto",IF(Z153="AltaCatastrófico","Extremo",IF(Z153="MediaLeve","Moderado",IF(Z153="MediaMenor","Moderado",IF(Z153="MediaModerado","Moderado",IF(Z153="MediaMayor","Alto",IF(Z153="MediaCatastrófico","Extremo",IF(Z153="BajaLeve","Bajo",IF(Z153="BajaMenor","Moderado",IF(Z153="BajaModerado","Moderado",IF(Z153="BajaMayor","Alto",IF(Z153="BajaCatastrófico","Extremo",IF(Z153="Muy BajaLeve","Bajo",IF(Z153="Muy BajaMenor","Bajo",IF(Z153="Muy BajaModerado","Moderado",IF(Z153="Muy BajaMayor","Alto",IF(Z153="Muy BajaCatastrófico","Extremo","")))))))))))))))))))))))))</f>
        <v>Moderado</v>
      </c>
      <c r="AB153" s="97">
        <v>1</v>
      </c>
      <c r="AC153" s="302" t="s">
        <v>1556</v>
      </c>
      <c r="AD153" s="302">
        <v>1</v>
      </c>
      <c r="AE153" s="302" t="s">
        <v>1552</v>
      </c>
      <c r="AF153" s="334" t="str">
        <f t="shared" si="0"/>
        <v>Probabilidad</v>
      </c>
      <c r="AG153" s="335" t="s">
        <v>221</v>
      </c>
      <c r="AH153" s="787">
        <f t="shared" si="1"/>
        <v>0.25</v>
      </c>
      <c r="AI153" s="335" t="s">
        <v>222</v>
      </c>
      <c r="AJ153" s="787">
        <f t="shared" si="2"/>
        <v>0.15</v>
      </c>
      <c r="AK153" s="101">
        <f t="shared" si="3"/>
        <v>0.4</v>
      </c>
      <c r="AL153" s="336">
        <f>IFERROR(IF(AF153="Probabilidad",(S153-(+S153*AK153)),IF(AF153="Impacto",S153,"")),"")</f>
        <v>0.24</v>
      </c>
      <c r="AM153" s="336">
        <f>IFERROR(IF(AF153="Impacto",(Y153-(+Y153*AK153)),IF(AF153="Probabilidad",Y153,"")),"")</f>
        <v>0.6</v>
      </c>
      <c r="AN153" s="50" t="s">
        <v>859</v>
      </c>
      <c r="AO153" s="50" t="s">
        <v>291</v>
      </c>
      <c r="AP153" s="50" t="s">
        <v>241</v>
      </c>
      <c r="AQ153" s="50" t="s">
        <v>226</v>
      </c>
      <c r="AR153" s="1624" t="s">
        <v>1557</v>
      </c>
      <c r="AS153" s="1050">
        <f>S153</f>
        <v>0.4</v>
      </c>
      <c r="AT153" s="1050">
        <f>IF(AL153="","",MIN(AL153:AL158))</f>
        <v>0.10079999999999999</v>
      </c>
      <c r="AU153" s="1047" t="str">
        <f>IFERROR(IF(AT153="","",IF(AT153&lt;=0.2,"Muy Baja",IF(AT153&lt;=0.4,"Baja",IF(AT153&lt;=0.6,"Media",IF(AT153&lt;=0.8,"Alta","Muy Alta"))))),"")</f>
        <v>Muy Baja</v>
      </c>
      <c r="AV153" s="1050">
        <f>Y153</f>
        <v>0.6</v>
      </c>
      <c r="AW153" s="1050">
        <f>IF(AM153="","",MIN(AM153:AM158))</f>
        <v>0.6</v>
      </c>
      <c r="AX153" s="1047" t="str">
        <f>IFERROR(IF(AW153="","",IF(AW153&lt;=0.2,"Leve",IF(AW153&lt;=0.4,"Menor",IF(AW153&lt;=0.6,"Moderado",IF(AW153&lt;=0.8,"Mayor","Catastrófico"))))),"")</f>
        <v>Moderado</v>
      </c>
      <c r="AY153" s="1047" t="str">
        <f>AA153</f>
        <v>Moderado</v>
      </c>
      <c r="AZ153" s="1047" t="str">
        <f>IFERROR(IF(OR(AND(AU153="Muy Baja",AX153="Leve"),AND(AU153="Muy Baja",AX153="Menor"),AND(AU153="Baja",AX153="Leve")),"Bajo",IF(OR(AND(AU153="Muy baja",AX153="Moderado"),AND(AU153="Baja",AX153="Menor"),AND(AU153="Baja",AX153="Moderado"),AND(AU153="Media",AX153="Leve"),AND(AU153="Media",AX153="Menor"),AND(AU153="Media",AX153="Moderado"),AND(AU153="Alta",AX153="Leve"),AND(AU153="Alta",AX153="Menor")),"Moderado",IF(OR(AND(AU153="Muy Baja",AX153="Mayor"),AND(AU153="Baja",AX153="Mayor"),AND(AU153="Media",AX153="Mayor"),AND(AU153="Alta",AX153="Moderado"),AND(AU153="Alta",AX153="Mayor"),AND(AU153="Muy Alta",AX153="Leve"),AND(AU153="Muy Alta",AX153="Menor"),AND(AU153="Muy Alta",AX153="Moderado"),AND(AU153="Muy Alta",AX153="Mayor")),"Alto",IF(OR(AND(AU153="Muy Baja",AX153="Catastrófico"),AND(AU153="Baja",AX153="Catastrófico"),AND(AU153="Media",AX153="Catastrófico"),AND(AU153="Alta",AX153="Catastrófico"),AND(AU153="Muy Alta",AX153="Catastrófico")),"Extremo","")))),"")</f>
        <v>Moderado</v>
      </c>
      <c r="BA153" s="994" t="s">
        <v>228</v>
      </c>
      <c r="BB153" s="46" t="s">
        <v>1558</v>
      </c>
      <c r="BC153" s="46" t="s">
        <v>1559</v>
      </c>
      <c r="BD153" s="103">
        <f t="shared" si="11"/>
        <v>1</v>
      </c>
      <c r="BE153" s="9">
        <v>1</v>
      </c>
      <c r="BF153" s="9"/>
      <c r="BG153" s="9"/>
      <c r="BH153" s="9"/>
      <c r="BI153" s="46" t="s">
        <v>1245</v>
      </c>
      <c r="BJ153" s="46" t="s">
        <v>1485</v>
      </c>
      <c r="BK153" s="46" t="s">
        <v>3180</v>
      </c>
      <c r="BL153" s="46" t="s">
        <v>3181</v>
      </c>
      <c r="BM153" s="48">
        <v>1</v>
      </c>
      <c r="BN153" s="48"/>
      <c r="BO153" s="48"/>
      <c r="BP153" s="48"/>
      <c r="BQ153" s="104">
        <f t="shared" si="12"/>
        <v>1</v>
      </c>
      <c r="BR153" s="797">
        <f t="shared" si="13"/>
        <v>1</v>
      </c>
      <c r="BS153" s="883"/>
      <c r="BT153" s="883"/>
      <c r="BU153" s="997" t="s">
        <v>1392</v>
      </c>
      <c r="BV153" s="1063" t="s">
        <v>3171</v>
      </c>
      <c r="BW153" s="1063" t="s">
        <v>1392</v>
      </c>
      <c r="BX153" s="1721" t="s">
        <v>1392</v>
      </c>
      <c r="BY153" s="1738" t="s">
        <v>3182</v>
      </c>
      <c r="BZ153" s="1003"/>
    </row>
    <row r="154" spans="1:78" ht="118" x14ac:dyDescent="0.2">
      <c r="A154" s="1702"/>
      <c r="B154" s="1703"/>
      <c r="C154" s="1704"/>
      <c r="D154" s="1705"/>
      <c r="E154" s="1025"/>
      <c r="F154" s="1619"/>
      <c r="G154" s="1001"/>
      <c r="H154" s="1031"/>
      <c r="I154" s="1641"/>
      <c r="J154" s="1631"/>
      <c r="K154" s="1037"/>
      <c r="L154" s="1001"/>
      <c r="M154" s="1070"/>
      <c r="N154" s="1064"/>
      <c r="O154" s="1064"/>
      <c r="P154" s="1064"/>
      <c r="Q154" s="1714"/>
      <c r="R154" s="1641"/>
      <c r="S154" s="1710"/>
      <c r="T154" s="1641"/>
      <c r="U154" s="1710"/>
      <c r="V154" s="1641"/>
      <c r="W154" s="1710"/>
      <c r="X154" s="1665"/>
      <c r="Y154" s="1710"/>
      <c r="Z154" s="1710"/>
      <c r="AA154" s="1633"/>
      <c r="AB154" s="812">
        <v>2</v>
      </c>
      <c r="AC154" s="9" t="s">
        <v>1409</v>
      </c>
      <c r="AD154" s="774">
        <v>1</v>
      </c>
      <c r="AE154" s="774" t="s">
        <v>1560</v>
      </c>
      <c r="AF154" s="813" t="str">
        <f t="shared" si="0"/>
        <v>Probabilidad</v>
      </c>
      <c r="AG154" s="780" t="s">
        <v>281</v>
      </c>
      <c r="AH154" s="790">
        <f t="shared" si="1"/>
        <v>0.15</v>
      </c>
      <c r="AI154" s="780" t="s">
        <v>222</v>
      </c>
      <c r="AJ154" s="790">
        <f t="shared" si="2"/>
        <v>0.15</v>
      </c>
      <c r="AK154" s="814">
        <f t="shared" si="3"/>
        <v>0.3</v>
      </c>
      <c r="AL154" s="815">
        <f>IFERROR(IF(AND(AF153="Probabilidad",AF154="Probabilidad"),(AL153-(+AL153*AK154)),IF(AF154="Probabilidad",(S153-(+S153*AK154)),IF(AF154="Impacto",AL153,""))),"")</f>
        <v>0.16799999999999998</v>
      </c>
      <c r="AM154" s="815">
        <f>IFERROR(IF(AND(AF153="Impacto",AF154="Impacto"),(AM153-(+AM153*AK154)),IF(AF154="Impacto",(Y153-(Y153*AK154)),IF(AF154="Probabilidad",AM153,""))),"")</f>
        <v>0.6</v>
      </c>
      <c r="AN154" s="751" t="s">
        <v>859</v>
      </c>
      <c r="AO154" s="751" t="s">
        <v>245</v>
      </c>
      <c r="AP154" s="751" t="s">
        <v>241</v>
      </c>
      <c r="AQ154" s="751" t="s">
        <v>226</v>
      </c>
      <c r="AR154" s="1031"/>
      <c r="AS154" s="1631"/>
      <c r="AT154" s="1631"/>
      <c r="AU154" s="1633"/>
      <c r="AV154" s="1631"/>
      <c r="AW154" s="1631"/>
      <c r="AX154" s="1633"/>
      <c r="AY154" s="1633"/>
      <c r="AZ154" s="1633"/>
      <c r="BA154" s="1641"/>
      <c r="BB154" s="789"/>
      <c r="BC154" s="789"/>
      <c r="BD154" s="822" t="str">
        <f t="shared" si="11"/>
        <v/>
      </c>
      <c r="BE154" s="774"/>
      <c r="BF154" s="774"/>
      <c r="BG154" s="774"/>
      <c r="BH154" s="774"/>
      <c r="BI154" s="789"/>
      <c r="BJ154" s="789"/>
      <c r="BK154" s="789"/>
      <c r="BL154" s="789"/>
      <c r="BM154" s="791"/>
      <c r="BN154" s="791"/>
      <c r="BO154" s="791"/>
      <c r="BP154" s="791"/>
      <c r="BQ154" s="792" t="str">
        <f t="shared" si="12"/>
        <v/>
      </c>
      <c r="BR154" s="796" t="str">
        <f t="shared" si="13"/>
        <v/>
      </c>
      <c r="BS154" s="884"/>
      <c r="BT154" s="884"/>
      <c r="BU154" s="998"/>
      <c r="BV154" s="1064"/>
      <c r="BW154" s="1064"/>
      <c r="BX154" s="1722"/>
      <c r="BY154" s="1739"/>
      <c r="BZ154" s="1004"/>
    </row>
    <row r="155" spans="1:78" ht="167" x14ac:dyDescent="0.2">
      <c r="A155" s="1702"/>
      <c r="B155" s="1703"/>
      <c r="C155" s="1704"/>
      <c r="D155" s="1705"/>
      <c r="E155" s="1025"/>
      <c r="F155" s="1619"/>
      <c r="G155" s="1001"/>
      <c r="H155" s="1031"/>
      <c r="I155" s="1641"/>
      <c r="J155" s="1631"/>
      <c r="K155" s="1037"/>
      <c r="L155" s="1001"/>
      <c r="M155" s="1070"/>
      <c r="N155" s="1064"/>
      <c r="O155" s="1064"/>
      <c r="P155" s="1064"/>
      <c r="Q155" s="1714"/>
      <c r="R155" s="1641"/>
      <c r="S155" s="1710"/>
      <c r="T155" s="1641"/>
      <c r="U155" s="1710"/>
      <c r="V155" s="1641"/>
      <c r="W155" s="1710"/>
      <c r="X155" s="1665"/>
      <c r="Y155" s="1710"/>
      <c r="Z155" s="1710"/>
      <c r="AA155" s="1633"/>
      <c r="AB155" s="812">
        <v>3</v>
      </c>
      <c r="AC155" s="774" t="s">
        <v>1561</v>
      </c>
      <c r="AD155" s="774">
        <v>1</v>
      </c>
      <c r="AE155" s="774" t="s">
        <v>1560</v>
      </c>
      <c r="AF155" s="813" t="str">
        <f t="shared" si="0"/>
        <v>Probabilidad</v>
      </c>
      <c r="AG155" s="780" t="s">
        <v>221</v>
      </c>
      <c r="AH155" s="790">
        <f t="shared" si="1"/>
        <v>0.25</v>
      </c>
      <c r="AI155" s="780" t="s">
        <v>222</v>
      </c>
      <c r="AJ155" s="790">
        <f t="shared" si="2"/>
        <v>0.15</v>
      </c>
      <c r="AK155" s="814">
        <f t="shared" si="3"/>
        <v>0.4</v>
      </c>
      <c r="AL155" s="815">
        <f>IFERROR(IF(AND(AF154="Probabilidad",AF155="Probabilidad"),(AL154-(+AL154*AK155)),IF(AND(AF154="Impacto",AF155="Probabilidad"),(AL153-(+AL153*AK155)),IF(AF155="Impacto",AL154,""))),"")</f>
        <v>0.10079999999999999</v>
      </c>
      <c r="AM155" s="815">
        <f>IFERROR(IF(AND(AF154="Impacto",AF155="Impacto"),(AM154-(+AM154*AK155)),IF(AND(AF154="Probabilidad",AF155="Impacto"),(AM153-(+AM153*AK155)),IF(AF155="Probabilidad",AM154,""))),"")</f>
        <v>0.6</v>
      </c>
      <c r="AN155" s="751" t="s">
        <v>859</v>
      </c>
      <c r="AO155" s="751" t="s">
        <v>291</v>
      </c>
      <c r="AP155" s="751" t="s">
        <v>241</v>
      </c>
      <c r="AQ155" s="751" t="s">
        <v>226</v>
      </c>
      <c r="AR155" s="1031"/>
      <c r="AS155" s="1631"/>
      <c r="AT155" s="1631"/>
      <c r="AU155" s="1633"/>
      <c r="AV155" s="1631"/>
      <c r="AW155" s="1631"/>
      <c r="AX155" s="1633"/>
      <c r="AY155" s="1633"/>
      <c r="AZ155" s="1633"/>
      <c r="BA155" s="1641"/>
      <c r="BB155" s="789"/>
      <c r="BC155" s="789"/>
      <c r="BD155" s="822" t="str">
        <f t="shared" si="11"/>
        <v/>
      </c>
      <c r="BE155" s="774"/>
      <c r="BF155" s="774"/>
      <c r="BG155" s="774"/>
      <c r="BH155" s="774"/>
      <c r="BI155" s="789"/>
      <c r="BJ155" s="789"/>
      <c r="BK155" s="789"/>
      <c r="BL155" s="789"/>
      <c r="BM155" s="791"/>
      <c r="BN155" s="791"/>
      <c r="BO155" s="791"/>
      <c r="BP155" s="791"/>
      <c r="BQ155" s="792" t="str">
        <f t="shared" si="12"/>
        <v/>
      </c>
      <c r="BR155" s="796" t="str">
        <f t="shared" si="13"/>
        <v/>
      </c>
      <c r="BS155" s="884"/>
      <c r="BT155" s="884"/>
      <c r="BU155" s="998"/>
      <c r="BV155" s="1064"/>
      <c r="BW155" s="1064"/>
      <c r="BX155" s="1722"/>
      <c r="BY155" s="1739"/>
      <c r="BZ155" s="1004"/>
    </row>
    <row r="156" spans="1:78" ht="16" x14ac:dyDescent="0.2">
      <c r="A156" s="1702"/>
      <c r="B156" s="1703"/>
      <c r="C156" s="1704"/>
      <c r="D156" s="1705"/>
      <c r="E156" s="1025"/>
      <c r="F156" s="1619"/>
      <c r="G156" s="1001"/>
      <c r="H156" s="1031"/>
      <c r="I156" s="1641"/>
      <c r="J156" s="1631"/>
      <c r="K156" s="1037"/>
      <c r="L156" s="1001"/>
      <c r="M156" s="1070"/>
      <c r="N156" s="1064"/>
      <c r="O156" s="1064"/>
      <c r="P156" s="1064"/>
      <c r="Q156" s="1714"/>
      <c r="R156" s="1641"/>
      <c r="S156" s="1710"/>
      <c r="T156" s="1641"/>
      <c r="U156" s="1710"/>
      <c r="V156" s="1641"/>
      <c r="W156" s="1710"/>
      <c r="X156" s="1665"/>
      <c r="Y156" s="1710"/>
      <c r="Z156" s="1710"/>
      <c r="AA156" s="1633"/>
      <c r="AB156" s="812">
        <v>4</v>
      </c>
      <c r="AC156" s="774"/>
      <c r="AD156" s="774"/>
      <c r="AE156" s="774"/>
      <c r="AF156" s="813" t="str">
        <f t="shared" si="0"/>
        <v/>
      </c>
      <c r="AG156" s="780"/>
      <c r="AH156" s="790" t="str">
        <f t="shared" si="1"/>
        <v/>
      </c>
      <c r="AI156" s="780"/>
      <c r="AJ156" s="790" t="str">
        <f t="shared" si="2"/>
        <v/>
      </c>
      <c r="AK156" s="814" t="str">
        <f t="shared" si="3"/>
        <v/>
      </c>
      <c r="AL156" s="815" t="str">
        <f>IFERROR(IF(AND(AF155="Probabilidad",AF156="Probabilidad"),(AL155-(+AL155*AK156)),IF(AND(AF155="Impacto",AF156="Probabilidad"),(AL154-(+AL154*AK156)),IF(AF156="Impacto",AL155,""))),"")</f>
        <v/>
      </c>
      <c r="AM156" s="815" t="str">
        <f>IFERROR(IF(AND(AF155="Impacto",AF156="Impacto"),(AM155-(+AM155*AK156)),IF(AND(AF155="Probabilidad",AF156="Impacto"),(AM154-(+AM154*AK156)),IF(AF156="Probabilidad",AM155,""))),"")</f>
        <v/>
      </c>
      <c r="AN156" s="751"/>
      <c r="AO156" s="751"/>
      <c r="AP156" s="751"/>
      <c r="AQ156" s="751"/>
      <c r="AR156" s="1031"/>
      <c r="AS156" s="1631"/>
      <c r="AT156" s="1631"/>
      <c r="AU156" s="1633"/>
      <c r="AV156" s="1631"/>
      <c r="AW156" s="1631"/>
      <c r="AX156" s="1633"/>
      <c r="AY156" s="1633"/>
      <c r="AZ156" s="1633"/>
      <c r="BA156" s="1641"/>
      <c r="BB156" s="789"/>
      <c r="BC156" s="789"/>
      <c r="BD156" s="822" t="str">
        <f t="shared" si="11"/>
        <v/>
      </c>
      <c r="BE156" s="774"/>
      <c r="BF156" s="774"/>
      <c r="BG156" s="774"/>
      <c r="BH156" s="774"/>
      <c r="BI156" s="789"/>
      <c r="BJ156" s="789"/>
      <c r="BK156" s="789"/>
      <c r="BL156" s="789"/>
      <c r="BM156" s="791"/>
      <c r="BN156" s="791"/>
      <c r="BO156" s="791"/>
      <c r="BP156" s="791"/>
      <c r="BQ156" s="792" t="str">
        <f t="shared" si="12"/>
        <v/>
      </c>
      <c r="BR156" s="796" t="str">
        <f t="shared" si="13"/>
        <v/>
      </c>
      <c r="BS156" s="884"/>
      <c r="BT156" s="884"/>
      <c r="BU156" s="998"/>
      <c r="BV156" s="1064"/>
      <c r="BW156" s="1064"/>
      <c r="BX156" s="1722"/>
      <c r="BY156" s="1739"/>
      <c r="BZ156" s="1004"/>
    </row>
    <row r="157" spans="1:78" ht="16" x14ac:dyDescent="0.2">
      <c r="A157" s="1702"/>
      <c r="B157" s="1703"/>
      <c r="C157" s="1704"/>
      <c r="D157" s="1705"/>
      <c r="E157" s="1025"/>
      <c r="F157" s="1619"/>
      <c r="G157" s="1001"/>
      <c r="H157" s="1031"/>
      <c r="I157" s="1641"/>
      <c r="J157" s="1631"/>
      <c r="K157" s="1037"/>
      <c r="L157" s="1001"/>
      <c r="M157" s="1070"/>
      <c r="N157" s="1064"/>
      <c r="O157" s="1064"/>
      <c r="P157" s="1064"/>
      <c r="Q157" s="1714"/>
      <c r="R157" s="1641"/>
      <c r="S157" s="1710"/>
      <c r="T157" s="1641"/>
      <c r="U157" s="1710"/>
      <c r="V157" s="1641"/>
      <c r="W157" s="1710"/>
      <c r="X157" s="1665"/>
      <c r="Y157" s="1710"/>
      <c r="Z157" s="1710"/>
      <c r="AA157" s="1633"/>
      <c r="AB157" s="812">
        <v>5</v>
      </c>
      <c r="AC157" s="774"/>
      <c r="AD157" s="774"/>
      <c r="AE157" s="774"/>
      <c r="AF157" s="813" t="str">
        <f t="shared" si="0"/>
        <v/>
      </c>
      <c r="AG157" s="780"/>
      <c r="AH157" s="790" t="str">
        <f t="shared" si="1"/>
        <v/>
      </c>
      <c r="AI157" s="780"/>
      <c r="AJ157" s="790" t="str">
        <f t="shared" si="2"/>
        <v/>
      </c>
      <c r="AK157" s="814" t="str">
        <f t="shared" si="3"/>
        <v/>
      </c>
      <c r="AL157" s="815" t="str">
        <f>IFERROR(IF(AND(AF156="Probabilidad",AF157="Probabilidad"),(AL156-(+AL156*AK157)),IF(AND(AF156="Impacto",AF157="Probabilidad"),(AL155-(+AL155*AK157)),IF(AF157="Impacto",AL156,""))),"")</f>
        <v/>
      </c>
      <c r="AM157" s="815" t="str">
        <f>IFERROR(IF(AND(AF156="Impacto",AF157="Impacto"),(AM156-(+AM156*AK157)),IF(AND(AF156="Probabilidad",AF157="Impacto"),(AM155-(+AM155*AK157)),IF(AF157="Probabilidad",AM156,""))),"")</f>
        <v/>
      </c>
      <c r="AN157" s="751"/>
      <c r="AO157" s="751"/>
      <c r="AP157" s="751"/>
      <c r="AQ157" s="751"/>
      <c r="AR157" s="1031"/>
      <c r="AS157" s="1631"/>
      <c r="AT157" s="1631"/>
      <c r="AU157" s="1633"/>
      <c r="AV157" s="1631"/>
      <c r="AW157" s="1631"/>
      <c r="AX157" s="1633"/>
      <c r="AY157" s="1633"/>
      <c r="AZ157" s="1633"/>
      <c r="BA157" s="1641"/>
      <c r="BB157" s="789"/>
      <c r="BC157" s="789"/>
      <c r="BD157" s="822" t="str">
        <f t="shared" si="11"/>
        <v/>
      </c>
      <c r="BE157" s="774"/>
      <c r="BF157" s="774"/>
      <c r="BG157" s="774"/>
      <c r="BH157" s="774"/>
      <c r="BI157" s="789"/>
      <c r="BJ157" s="789"/>
      <c r="BK157" s="789"/>
      <c r="BL157" s="789"/>
      <c r="BM157" s="791"/>
      <c r="BN157" s="791"/>
      <c r="BO157" s="791"/>
      <c r="BP157" s="791"/>
      <c r="BQ157" s="792" t="str">
        <f t="shared" si="12"/>
        <v/>
      </c>
      <c r="BR157" s="796" t="str">
        <f t="shared" si="13"/>
        <v/>
      </c>
      <c r="BS157" s="884"/>
      <c r="BT157" s="884"/>
      <c r="BU157" s="998"/>
      <c r="BV157" s="1064"/>
      <c r="BW157" s="1064"/>
      <c r="BX157" s="1722"/>
      <c r="BY157" s="1739"/>
      <c r="BZ157" s="1004"/>
    </row>
    <row r="158" spans="1:78" ht="17" thickBot="1" x14ac:dyDescent="0.25">
      <c r="A158" s="1702"/>
      <c r="B158" s="1703"/>
      <c r="C158" s="1704"/>
      <c r="D158" s="1706"/>
      <c r="E158" s="1026"/>
      <c r="F158" s="1620"/>
      <c r="G158" s="1002"/>
      <c r="H158" s="1032"/>
      <c r="I158" s="1642"/>
      <c r="J158" s="1632"/>
      <c r="K158" s="1038"/>
      <c r="L158" s="1002"/>
      <c r="M158" s="1071"/>
      <c r="N158" s="1065"/>
      <c r="O158" s="1065"/>
      <c r="P158" s="1065"/>
      <c r="Q158" s="1715"/>
      <c r="R158" s="1642"/>
      <c r="S158" s="1711"/>
      <c r="T158" s="1642"/>
      <c r="U158" s="1711"/>
      <c r="V158" s="1642"/>
      <c r="W158" s="1711"/>
      <c r="X158" s="1666"/>
      <c r="Y158" s="1711"/>
      <c r="Z158" s="1711"/>
      <c r="AA158" s="1634"/>
      <c r="AB158" s="773">
        <v>6</v>
      </c>
      <c r="AC158" s="757"/>
      <c r="AD158" s="757"/>
      <c r="AE158" s="757"/>
      <c r="AF158" s="896" t="str">
        <f t="shared" si="0"/>
        <v/>
      </c>
      <c r="AG158" s="888"/>
      <c r="AH158" s="887" t="str">
        <f t="shared" si="1"/>
        <v/>
      </c>
      <c r="AI158" s="888"/>
      <c r="AJ158" s="887" t="str">
        <f t="shared" si="2"/>
        <v/>
      </c>
      <c r="AK158" s="889" t="str">
        <f t="shared" si="3"/>
        <v/>
      </c>
      <c r="AL158" s="935" t="str">
        <f>IFERROR(IF(AND(AF157="Probabilidad",AF158="Probabilidad"),(AL157-(+AL157*AK158)),IF(AND(AF157="Impacto",AF158="Probabilidad"),(AL156-(+AL156*AK158)),IF(AF158="Impacto",AL157,""))),"")</f>
        <v/>
      </c>
      <c r="AM158" s="935" t="str">
        <f>IFERROR(IF(AND(AF157="Impacto",AF158="Impacto"),(AM157-(+AM157*AK158)),IF(AND(AF157="Probabilidad",AF158="Impacto"),(AM156-(+AM156*AK158)),IF(AF158="Probabilidad",AM157,""))),"")</f>
        <v/>
      </c>
      <c r="AN158" s="51"/>
      <c r="AO158" s="51"/>
      <c r="AP158" s="51"/>
      <c r="AQ158" s="51"/>
      <c r="AR158" s="1032"/>
      <c r="AS158" s="1632"/>
      <c r="AT158" s="1632"/>
      <c r="AU158" s="1634"/>
      <c r="AV158" s="1632"/>
      <c r="AW158" s="1632"/>
      <c r="AX158" s="1634"/>
      <c r="AY158" s="1634"/>
      <c r="AZ158" s="1634"/>
      <c r="BA158" s="1642"/>
      <c r="BB158" s="770"/>
      <c r="BC158" s="770"/>
      <c r="BD158" s="762" t="str">
        <f t="shared" si="11"/>
        <v/>
      </c>
      <c r="BE158" s="757"/>
      <c r="BF158" s="757"/>
      <c r="BG158" s="757"/>
      <c r="BH158" s="757"/>
      <c r="BI158" s="770"/>
      <c r="BJ158" s="770"/>
      <c r="BK158" s="770"/>
      <c r="BL158" s="770"/>
      <c r="BM158" s="749"/>
      <c r="BN158" s="749"/>
      <c r="BO158" s="749"/>
      <c r="BP158" s="749"/>
      <c r="BQ158" s="766" t="str">
        <f t="shared" si="12"/>
        <v/>
      </c>
      <c r="BR158" s="890" t="str">
        <f t="shared" si="13"/>
        <v/>
      </c>
      <c r="BS158" s="891"/>
      <c r="BT158" s="891"/>
      <c r="BU158" s="999"/>
      <c r="BV158" s="1065"/>
      <c r="BW158" s="1065"/>
      <c r="BX158" s="1723"/>
      <c r="BY158" s="1740"/>
      <c r="BZ158" s="1005"/>
    </row>
    <row r="159" spans="1:78" ht="145.5" customHeight="1" x14ac:dyDescent="0.2">
      <c r="A159" s="1702"/>
      <c r="B159" s="1703"/>
      <c r="C159" s="1704"/>
      <c r="D159" s="1021" t="s">
        <v>1387</v>
      </c>
      <c r="E159" s="1024" t="s">
        <v>284</v>
      </c>
      <c r="F159" s="1027">
        <v>16</v>
      </c>
      <c r="G159" s="1000" t="s">
        <v>1553</v>
      </c>
      <c r="H159" s="1030" t="s">
        <v>1245</v>
      </c>
      <c r="I159" s="994" t="s">
        <v>1216</v>
      </c>
      <c r="J159" s="1697" t="str">
        <f>IF(D159="","",IF(D159="RG",[1]Árbol!A170,IF(D159="RIC",[1]Árbol!A170,IF(D159="RLAFT",[1]Árbol!A170,IF(D159="RF",[1]Árbol!A170,IF(I159="","",(CONCATENATE(I159," ",$M$3," ",G159," ",$M$4," ",O159," ",$M$5," ",N159))))))))</f>
        <v>Pérdida de Confidencialidad de Recurso humano de la STH.  1. Incumplimiento de las politicas de seguridad.
2. Error humano en Uso de los sistemas de información de STH  1. Ausencia del personal
2. Entrenamiento insuficiente en seguridad
3. Falla de conciencia acerca de la seguridad</v>
      </c>
      <c r="K159" s="1036" t="s">
        <v>313</v>
      </c>
      <c r="L159" s="1000" t="s">
        <v>314</v>
      </c>
      <c r="M159" s="1069" t="s">
        <v>1389</v>
      </c>
      <c r="N159" s="1000" t="s">
        <v>1562</v>
      </c>
      <c r="O159" s="1000" t="s">
        <v>1563</v>
      </c>
      <c r="P159" s="1063" t="s">
        <v>1392</v>
      </c>
      <c r="Q159" s="1077" t="s">
        <v>1392</v>
      </c>
      <c r="R159" s="994" t="s">
        <v>269</v>
      </c>
      <c r="S159" s="1709">
        <f>IF(R159="Muy Alta",100%,IF(R159="Alta",80%,IF(R159="Media",60%,IF(R159="Baja",40%,IF(R159="Muy Baja",20%,"")))))</f>
        <v>0.2</v>
      </c>
      <c r="T159" s="994" t="s">
        <v>317</v>
      </c>
      <c r="U159" s="1709">
        <f>IF(T159="Catastrófico",100%,IF(T159="Mayor",80%,IF(T159="Moderado",60%,IF(T159="Menor",40%,IF(T159="Leve",20%,"")))))</f>
        <v>0.2</v>
      </c>
      <c r="V159" s="994" t="s">
        <v>317</v>
      </c>
      <c r="W159" s="1709">
        <f>IF(V159="Catastrófico",100%,IF(V159="Mayor",80%,IF(V159="Moderado",60%,IF(V159="Menor",40%,IF(V159="Leve",20%,"")))))</f>
        <v>0.2</v>
      </c>
      <c r="X159" s="1059" t="str">
        <f>IF(Y159=100%,"Catastrófico",IF(Y159=80%,"Mayor",IF(Y159=60%,"Moderado",IF(Y159=40%,"Menor",IF(Y159=20%,"Leve","")))))</f>
        <v>Leve</v>
      </c>
      <c r="Y159" s="1709">
        <f>IF(AND(U159="",W159=""),"",MAX(U159,W159))</f>
        <v>0.2</v>
      </c>
      <c r="Z159" s="1709" t="str">
        <f>CONCATENATE(R159,X159)</f>
        <v>Muy BajaLeve</v>
      </c>
      <c r="AA159" s="1047" t="str">
        <f>IF(Z159="Muy AltaLeve","Alto",IF(Z159="Muy AltaMenor","Alto",IF(Z159="Muy AltaModerado","Alto",IF(Z159="Muy AltaMayor","Alto",IF(Z159="Muy AltaCatastrófico","Extremo",IF(Z159="AltaLeve","Moderado",IF(Z159="AltaMenor","Moderado",IF(Z159="AltaModerado","Alto",IF(Z159="AltaMayor","Alto",IF(Z159="AltaCatastrófico","Extremo",IF(Z159="MediaLeve","Moderado",IF(Z159="MediaMenor","Moderado",IF(Z159="MediaModerado","Moderado",IF(Z159="MediaMayor","Alto",IF(Z159="MediaCatastrófico","Extremo",IF(Z159="BajaLeve","Bajo",IF(Z159="BajaMenor","Moderado",IF(Z159="BajaModerado","Moderado",IF(Z159="BajaMayor","Alto",IF(Z159="BajaCatastrófico","Extremo",IF(Z159="Muy BajaLeve","Bajo",IF(Z159="Muy BajaMenor","Bajo",IF(Z159="Muy BajaModerado","Moderado",IF(Z159="Muy BajaMayor","Alto",IF(Z159="Muy BajaCatastrófico","Extremo","")))))))))))))))))))))))))</f>
        <v>Bajo</v>
      </c>
      <c r="AB159" s="97">
        <v>1</v>
      </c>
      <c r="AC159" s="9" t="s">
        <v>1409</v>
      </c>
      <c r="AD159" s="9" t="s">
        <v>598</v>
      </c>
      <c r="AE159" s="9" t="s">
        <v>1560</v>
      </c>
      <c r="AF159" s="99" t="str">
        <f t="shared" si="0"/>
        <v>Probabilidad</v>
      </c>
      <c r="AG159" s="10" t="s">
        <v>221</v>
      </c>
      <c r="AH159" s="787">
        <f t="shared" si="1"/>
        <v>0.25</v>
      </c>
      <c r="AI159" s="10" t="s">
        <v>222</v>
      </c>
      <c r="AJ159" s="787">
        <f t="shared" si="2"/>
        <v>0.15</v>
      </c>
      <c r="AK159" s="101">
        <f t="shared" si="3"/>
        <v>0.4</v>
      </c>
      <c r="AL159" s="100">
        <f>IFERROR(IF(AF159="Probabilidad",(S159-(+S159*AK159)),IF(AF159="Impacto",S159,"")),"")</f>
        <v>0.12</v>
      </c>
      <c r="AM159" s="100">
        <f>IFERROR(IF(AF159="Impacto",(Y159-(+Y159*AK159)),IF(AF159="Probabilidad",Y159,"")),"")</f>
        <v>0.2</v>
      </c>
      <c r="AN159" s="50" t="s">
        <v>859</v>
      </c>
      <c r="AO159" s="50" t="s">
        <v>245</v>
      </c>
      <c r="AP159" s="50" t="s">
        <v>241</v>
      </c>
      <c r="AQ159" s="50" t="s">
        <v>226</v>
      </c>
      <c r="AR159" s="1624" t="s">
        <v>1557</v>
      </c>
      <c r="AS159" s="1050">
        <f>S159</f>
        <v>0.2</v>
      </c>
      <c r="AT159" s="1050">
        <f>IF(AL159="","",MIN(AL159:AL164))</f>
        <v>0.12</v>
      </c>
      <c r="AU159" s="1047" t="str">
        <f>IFERROR(IF(AT159="","",IF(AT159&lt;=0.2,"Muy Baja",IF(AT159&lt;=0.4,"Baja",IF(AT159&lt;=0.6,"Media",IF(AT159&lt;=0.8,"Alta","Muy Alta"))))),"")</f>
        <v>Muy Baja</v>
      </c>
      <c r="AV159" s="1050">
        <f>Y159</f>
        <v>0.2</v>
      </c>
      <c r="AW159" s="1050">
        <f>IF(AM159="","",MIN(AM159:AM164))</f>
        <v>0.2</v>
      </c>
      <c r="AX159" s="1047" t="str">
        <f>IFERROR(IF(AW159="","",IF(AW159&lt;=0.2,"Leve",IF(AW159&lt;=0.4,"Menor",IF(AW159&lt;=0.6,"Moderado",IF(AW159&lt;=0.8,"Mayor","Catastrófico"))))),"")</f>
        <v>Leve</v>
      </c>
      <c r="AY159" s="1047" t="str">
        <f>AA159</f>
        <v>Bajo</v>
      </c>
      <c r="AZ159" s="1047" t="str">
        <f>IFERROR(IF(OR(AND(AU159="Muy Baja",AX159="Leve"),AND(AU159="Muy Baja",AX159="Menor"),AND(AU159="Baja",AX159="Leve")),"Bajo",IF(OR(AND(AU159="Muy baja",AX159="Moderado"),AND(AU159="Baja",AX159="Menor"),AND(AU159="Baja",AX159="Moderado"),AND(AU159="Media",AX159="Leve"),AND(AU159="Media",AX159="Menor"),AND(AU159="Media",AX159="Moderado"),AND(AU159="Alta",AX159="Leve"),AND(AU159="Alta",AX159="Menor")),"Moderado",IF(OR(AND(AU159="Muy Baja",AX159="Mayor"),AND(AU159="Baja",AX159="Mayor"),AND(AU159="Media",AX159="Mayor"),AND(AU159="Alta",AX159="Moderado"),AND(AU159="Alta",AX159="Mayor"),AND(AU159="Muy Alta",AX159="Leve"),AND(AU159="Muy Alta",AX159="Menor"),AND(AU159="Muy Alta",AX159="Moderado"),AND(AU159="Muy Alta",AX159="Mayor")),"Alto",IF(OR(AND(AU159="Muy Baja",AX159="Catastrófico"),AND(AU159="Baja",AX159="Catastrófico"),AND(AU159="Media",AX159="Catastrófico"),AND(AU159="Alta",AX159="Catastrófico"),AND(AU159="Muy Alta",AX159="Catastrófico")),"Extremo","")))),"")</f>
        <v>Bajo</v>
      </c>
      <c r="BA159" s="994" t="s">
        <v>255</v>
      </c>
      <c r="BB159" s="46"/>
      <c r="BC159" s="46"/>
      <c r="BD159" s="103" t="str">
        <f t="shared" si="11"/>
        <v/>
      </c>
      <c r="BE159" s="9"/>
      <c r="BF159" s="9"/>
      <c r="BG159" s="9"/>
      <c r="BH159" s="9"/>
      <c r="BI159" s="46"/>
      <c r="BJ159" s="46"/>
      <c r="BK159" s="46"/>
      <c r="BL159" s="46"/>
      <c r="BM159" s="48"/>
      <c r="BN159" s="48"/>
      <c r="BO159" s="48"/>
      <c r="BP159" s="48"/>
      <c r="BQ159" s="104" t="str">
        <f t="shared" si="12"/>
        <v/>
      </c>
      <c r="BR159" s="797" t="str">
        <f t="shared" si="13"/>
        <v/>
      </c>
      <c r="BS159" s="883"/>
      <c r="BT159" s="883"/>
      <c r="BU159" s="997" t="s">
        <v>1392</v>
      </c>
      <c r="BV159" s="1063" t="s">
        <v>3171</v>
      </c>
      <c r="BW159" s="1063" t="s">
        <v>1392</v>
      </c>
      <c r="BX159" s="1721" t="s">
        <v>1392</v>
      </c>
      <c r="BY159" s="1738" t="s">
        <v>3173</v>
      </c>
      <c r="BZ159" s="1003"/>
    </row>
    <row r="160" spans="1:78" ht="16" x14ac:dyDescent="0.2">
      <c r="A160" s="1702"/>
      <c r="B160" s="1703"/>
      <c r="C160" s="1704"/>
      <c r="D160" s="1705"/>
      <c r="E160" s="1025"/>
      <c r="F160" s="1619"/>
      <c r="G160" s="1001"/>
      <c r="H160" s="1031"/>
      <c r="I160" s="1641"/>
      <c r="J160" s="1631"/>
      <c r="K160" s="1037"/>
      <c r="L160" s="1001"/>
      <c r="M160" s="1070"/>
      <c r="N160" s="1001"/>
      <c r="O160" s="1001"/>
      <c r="P160" s="1064"/>
      <c r="Q160" s="1714"/>
      <c r="R160" s="1641"/>
      <c r="S160" s="1710"/>
      <c r="T160" s="1641"/>
      <c r="U160" s="1710"/>
      <c r="V160" s="1641"/>
      <c r="W160" s="1710"/>
      <c r="X160" s="1665"/>
      <c r="Y160" s="1710"/>
      <c r="Z160" s="1710"/>
      <c r="AA160" s="1633"/>
      <c r="AB160" s="812">
        <v>2</v>
      </c>
      <c r="AC160" s="774"/>
      <c r="AD160" s="774"/>
      <c r="AE160" s="774"/>
      <c r="AF160" s="813" t="str">
        <f t="shared" si="0"/>
        <v/>
      </c>
      <c r="AG160" s="780"/>
      <c r="AH160" s="790" t="str">
        <f t="shared" si="1"/>
        <v/>
      </c>
      <c r="AI160" s="780"/>
      <c r="AJ160" s="790" t="str">
        <f t="shared" si="2"/>
        <v/>
      </c>
      <c r="AK160" s="814" t="str">
        <f t="shared" si="3"/>
        <v/>
      </c>
      <c r="AL160" s="815" t="str">
        <f>IFERROR(IF(AND(AF159="Probabilidad",AF160="Probabilidad"),(AL159-(+AL159*AK160)),IF(AF160="Probabilidad",(S159-(+S159*AK160)),IF(AF160="Impacto",AL159,""))),"")</f>
        <v/>
      </c>
      <c r="AM160" s="815" t="str">
        <f>IFERROR(IF(AND(AF159="Impacto",AF160="Impacto"),(AM159-(+AM159*AK160)),IF(AF160="Impacto",(Y159-(Y159*AK160)),IF(AF160="Probabilidad",AM159,""))),"")</f>
        <v/>
      </c>
      <c r="AN160" s="751"/>
      <c r="AO160" s="751"/>
      <c r="AP160" s="751"/>
      <c r="AQ160" s="751"/>
      <c r="AR160" s="1031"/>
      <c r="AS160" s="1631"/>
      <c r="AT160" s="1631"/>
      <c r="AU160" s="1633"/>
      <c r="AV160" s="1631"/>
      <c r="AW160" s="1631"/>
      <c r="AX160" s="1633"/>
      <c r="AY160" s="1633"/>
      <c r="AZ160" s="1633"/>
      <c r="BA160" s="1641"/>
      <c r="BB160" s="789"/>
      <c r="BC160" s="789"/>
      <c r="BD160" s="822" t="str">
        <f t="shared" si="11"/>
        <v/>
      </c>
      <c r="BE160" s="774"/>
      <c r="BF160" s="774"/>
      <c r="BG160" s="774"/>
      <c r="BH160" s="774"/>
      <c r="BI160" s="789"/>
      <c r="BJ160" s="789"/>
      <c r="BK160" s="789"/>
      <c r="BL160" s="789"/>
      <c r="BM160" s="791"/>
      <c r="BN160" s="791"/>
      <c r="BO160" s="791"/>
      <c r="BP160" s="791"/>
      <c r="BQ160" s="792" t="str">
        <f t="shared" si="12"/>
        <v/>
      </c>
      <c r="BR160" s="796" t="str">
        <f t="shared" si="13"/>
        <v/>
      </c>
      <c r="BS160" s="884"/>
      <c r="BT160" s="884"/>
      <c r="BU160" s="998"/>
      <c r="BV160" s="1064"/>
      <c r="BW160" s="1064"/>
      <c r="BX160" s="1722"/>
      <c r="BY160" s="1739"/>
      <c r="BZ160" s="1004"/>
    </row>
    <row r="161" spans="1:78" ht="16" x14ac:dyDescent="0.2">
      <c r="A161" s="1702"/>
      <c r="B161" s="1703"/>
      <c r="C161" s="1704"/>
      <c r="D161" s="1705"/>
      <c r="E161" s="1025"/>
      <c r="F161" s="1619"/>
      <c r="G161" s="1001"/>
      <c r="H161" s="1031"/>
      <c r="I161" s="1641"/>
      <c r="J161" s="1631"/>
      <c r="K161" s="1037"/>
      <c r="L161" s="1001"/>
      <c r="M161" s="1070"/>
      <c r="N161" s="1001"/>
      <c r="O161" s="1001"/>
      <c r="P161" s="1064"/>
      <c r="Q161" s="1714"/>
      <c r="R161" s="1641"/>
      <c r="S161" s="1710"/>
      <c r="T161" s="1641"/>
      <c r="U161" s="1710"/>
      <c r="V161" s="1641"/>
      <c r="W161" s="1710"/>
      <c r="X161" s="1665"/>
      <c r="Y161" s="1710"/>
      <c r="Z161" s="1710"/>
      <c r="AA161" s="1633"/>
      <c r="AB161" s="812">
        <v>3</v>
      </c>
      <c r="AC161" s="774"/>
      <c r="AD161" s="774"/>
      <c r="AE161" s="774"/>
      <c r="AF161" s="813" t="str">
        <f t="shared" si="0"/>
        <v/>
      </c>
      <c r="AG161" s="780"/>
      <c r="AH161" s="790" t="str">
        <f t="shared" si="1"/>
        <v/>
      </c>
      <c r="AI161" s="780"/>
      <c r="AJ161" s="790" t="str">
        <f t="shared" si="2"/>
        <v/>
      </c>
      <c r="AK161" s="814" t="str">
        <f t="shared" si="3"/>
        <v/>
      </c>
      <c r="AL161" s="815" t="str">
        <f>IFERROR(IF(AND(AF160="Probabilidad",AF161="Probabilidad"),(AL160-(+AL160*AK161)),IF(AND(AF160="Impacto",AF161="Probabilidad"),(AL159-(+AL159*AK161)),IF(AF161="Impacto",AL160,""))),"")</f>
        <v/>
      </c>
      <c r="AM161" s="815" t="str">
        <f>IFERROR(IF(AND(AF160="Impacto",AF161="Impacto"),(AM160-(+AM160*AK161)),IF(AND(AF160="Probabilidad",AF161="Impacto"),(AM159-(+AM159*AK161)),IF(AF161="Probabilidad",AM160,""))),"")</f>
        <v/>
      </c>
      <c r="AN161" s="751"/>
      <c r="AO161" s="751"/>
      <c r="AP161" s="751"/>
      <c r="AQ161" s="751"/>
      <c r="AR161" s="1031"/>
      <c r="AS161" s="1631"/>
      <c r="AT161" s="1631"/>
      <c r="AU161" s="1633"/>
      <c r="AV161" s="1631"/>
      <c r="AW161" s="1631"/>
      <c r="AX161" s="1633"/>
      <c r="AY161" s="1633"/>
      <c r="AZ161" s="1633"/>
      <c r="BA161" s="1641"/>
      <c r="BB161" s="789"/>
      <c r="BC161" s="789"/>
      <c r="BD161" s="822" t="str">
        <f t="shared" si="11"/>
        <v/>
      </c>
      <c r="BE161" s="774"/>
      <c r="BF161" s="774"/>
      <c r="BG161" s="774"/>
      <c r="BH161" s="774"/>
      <c r="BI161" s="789"/>
      <c r="BJ161" s="789"/>
      <c r="BK161" s="789"/>
      <c r="BL161" s="789"/>
      <c r="BM161" s="791"/>
      <c r="BN161" s="791"/>
      <c r="BO161" s="791"/>
      <c r="BP161" s="791"/>
      <c r="BQ161" s="792" t="str">
        <f t="shared" si="12"/>
        <v/>
      </c>
      <c r="BR161" s="796" t="str">
        <f t="shared" si="13"/>
        <v/>
      </c>
      <c r="BS161" s="884"/>
      <c r="BT161" s="884"/>
      <c r="BU161" s="998"/>
      <c r="BV161" s="1064"/>
      <c r="BW161" s="1064"/>
      <c r="BX161" s="1722"/>
      <c r="BY161" s="1739"/>
      <c r="BZ161" s="1004"/>
    </row>
    <row r="162" spans="1:78" ht="16" x14ac:dyDescent="0.2">
      <c r="A162" s="1702"/>
      <c r="B162" s="1703"/>
      <c r="C162" s="1704"/>
      <c r="D162" s="1705"/>
      <c r="E162" s="1025"/>
      <c r="F162" s="1619"/>
      <c r="G162" s="1001"/>
      <c r="H162" s="1031"/>
      <c r="I162" s="1641"/>
      <c r="J162" s="1631"/>
      <c r="K162" s="1037"/>
      <c r="L162" s="1001"/>
      <c r="M162" s="1070"/>
      <c r="N162" s="1001"/>
      <c r="O162" s="1001"/>
      <c r="P162" s="1064"/>
      <c r="Q162" s="1714"/>
      <c r="R162" s="1641"/>
      <c r="S162" s="1710"/>
      <c r="T162" s="1641"/>
      <c r="U162" s="1710"/>
      <c r="V162" s="1641"/>
      <c r="W162" s="1710"/>
      <c r="X162" s="1665"/>
      <c r="Y162" s="1710"/>
      <c r="Z162" s="1710"/>
      <c r="AA162" s="1633"/>
      <c r="AB162" s="812">
        <v>4</v>
      </c>
      <c r="AC162" s="774"/>
      <c r="AD162" s="774"/>
      <c r="AE162" s="774"/>
      <c r="AF162" s="813" t="str">
        <f t="shared" si="0"/>
        <v/>
      </c>
      <c r="AG162" s="780"/>
      <c r="AH162" s="790" t="str">
        <f t="shared" si="1"/>
        <v/>
      </c>
      <c r="AI162" s="780"/>
      <c r="AJ162" s="790" t="str">
        <f t="shared" si="2"/>
        <v/>
      </c>
      <c r="AK162" s="814" t="str">
        <f t="shared" si="3"/>
        <v/>
      </c>
      <c r="AL162" s="815" t="str">
        <f>IFERROR(IF(AND(AF161="Probabilidad",AF162="Probabilidad"),(AL161-(+AL161*AK162)),IF(AND(AF161="Impacto",AF162="Probabilidad"),(AL160-(+AL160*AK162)),IF(AF162="Impacto",AL161,""))),"")</f>
        <v/>
      </c>
      <c r="AM162" s="815" t="str">
        <f>IFERROR(IF(AND(AF161="Impacto",AF162="Impacto"),(AM161-(+AM161*AK162)),IF(AND(AF161="Probabilidad",AF162="Impacto"),(AM160-(+AM160*AK162)),IF(AF162="Probabilidad",AM161,""))),"")</f>
        <v/>
      </c>
      <c r="AN162" s="751"/>
      <c r="AO162" s="751"/>
      <c r="AP162" s="751"/>
      <c r="AQ162" s="751"/>
      <c r="AR162" s="1031"/>
      <c r="AS162" s="1631"/>
      <c r="AT162" s="1631"/>
      <c r="AU162" s="1633"/>
      <c r="AV162" s="1631"/>
      <c r="AW162" s="1631"/>
      <c r="AX162" s="1633"/>
      <c r="AY162" s="1633"/>
      <c r="AZ162" s="1633"/>
      <c r="BA162" s="1641"/>
      <c r="BB162" s="789"/>
      <c r="BC162" s="789"/>
      <c r="BD162" s="822" t="str">
        <f t="shared" si="11"/>
        <v/>
      </c>
      <c r="BE162" s="774"/>
      <c r="BF162" s="774"/>
      <c r="BG162" s="774"/>
      <c r="BH162" s="774"/>
      <c r="BI162" s="789"/>
      <c r="BJ162" s="789"/>
      <c r="BK162" s="789"/>
      <c r="BL162" s="789"/>
      <c r="BM162" s="791"/>
      <c r="BN162" s="791"/>
      <c r="BO162" s="791"/>
      <c r="BP162" s="791"/>
      <c r="BQ162" s="792" t="str">
        <f t="shared" si="12"/>
        <v/>
      </c>
      <c r="BR162" s="796" t="str">
        <f t="shared" si="13"/>
        <v/>
      </c>
      <c r="BS162" s="884"/>
      <c r="BT162" s="884"/>
      <c r="BU162" s="998"/>
      <c r="BV162" s="1064"/>
      <c r="BW162" s="1064"/>
      <c r="BX162" s="1722"/>
      <c r="BY162" s="1739"/>
      <c r="BZ162" s="1004"/>
    </row>
    <row r="163" spans="1:78" ht="16" x14ac:dyDescent="0.2">
      <c r="A163" s="1702"/>
      <c r="B163" s="1703"/>
      <c r="C163" s="1704"/>
      <c r="D163" s="1705"/>
      <c r="E163" s="1025"/>
      <c r="F163" s="1619"/>
      <c r="G163" s="1001"/>
      <c r="H163" s="1031"/>
      <c r="I163" s="1641"/>
      <c r="J163" s="1631"/>
      <c r="K163" s="1037"/>
      <c r="L163" s="1001"/>
      <c r="M163" s="1070"/>
      <c r="N163" s="1001"/>
      <c r="O163" s="1001"/>
      <c r="P163" s="1064"/>
      <c r="Q163" s="1714"/>
      <c r="R163" s="1641"/>
      <c r="S163" s="1710"/>
      <c r="T163" s="1641"/>
      <c r="U163" s="1710"/>
      <c r="V163" s="1641"/>
      <c r="W163" s="1710"/>
      <c r="X163" s="1665"/>
      <c r="Y163" s="1710"/>
      <c r="Z163" s="1710"/>
      <c r="AA163" s="1633"/>
      <c r="AB163" s="812">
        <v>5</v>
      </c>
      <c r="AC163" s="774"/>
      <c r="AD163" s="774"/>
      <c r="AE163" s="774"/>
      <c r="AF163" s="813" t="str">
        <f t="shared" si="0"/>
        <v/>
      </c>
      <c r="AG163" s="780"/>
      <c r="AH163" s="790" t="str">
        <f t="shared" si="1"/>
        <v/>
      </c>
      <c r="AI163" s="780"/>
      <c r="AJ163" s="790" t="str">
        <f t="shared" si="2"/>
        <v/>
      </c>
      <c r="AK163" s="814" t="str">
        <f t="shared" si="3"/>
        <v/>
      </c>
      <c r="AL163" s="815" t="str">
        <f>IFERROR(IF(AND(AF162="Probabilidad",AF163="Probabilidad"),(AL162-(+AL162*AK163)),IF(AND(AF162="Impacto",AF163="Probabilidad"),(AL161-(+AL161*AK163)),IF(AF163="Impacto",AL162,""))),"")</f>
        <v/>
      </c>
      <c r="AM163" s="815" t="str">
        <f>IFERROR(IF(AND(AF162="Impacto",AF163="Impacto"),(AM162-(+AM162*AK163)),IF(AND(AF162="Probabilidad",AF163="Impacto"),(AM161-(+AM161*AK163)),IF(AF163="Probabilidad",AM162,""))),"")</f>
        <v/>
      </c>
      <c r="AN163" s="751"/>
      <c r="AO163" s="751"/>
      <c r="AP163" s="751"/>
      <c r="AQ163" s="751"/>
      <c r="AR163" s="1031"/>
      <c r="AS163" s="1631"/>
      <c r="AT163" s="1631"/>
      <c r="AU163" s="1633"/>
      <c r="AV163" s="1631"/>
      <c r="AW163" s="1631"/>
      <c r="AX163" s="1633"/>
      <c r="AY163" s="1633"/>
      <c r="AZ163" s="1633"/>
      <c r="BA163" s="1641"/>
      <c r="BB163" s="789"/>
      <c r="BC163" s="789"/>
      <c r="BD163" s="822" t="str">
        <f t="shared" si="11"/>
        <v/>
      </c>
      <c r="BE163" s="774"/>
      <c r="BF163" s="774"/>
      <c r="BG163" s="774"/>
      <c r="BH163" s="774"/>
      <c r="BI163" s="789"/>
      <c r="BJ163" s="789"/>
      <c r="BK163" s="789"/>
      <c r="BL163" s="789"/>
      <c r="BM163" s="791"/>
      <c r="BN163" s="791"/>
      <c r="BO163" s="791"/>
      <c r="BP163" s="791"/>
      <c r="BQ163" s="792" t="str">
        <f t="shared" si="12"/>
        <v/>
      </c>
      <c r="BR163" s="796" t="str">
        <f t="shared" si="13"/>
        <v/>
      </c>
      <c r="BS163" s="884"/>
      <c r="BT163" s="884"/>
      <c r="BU163" s="998"/>
      <c r="BV163" s="1064"/>
      <c r="BW163" s="1064"/>
      <c r="BX163" s="1722"/>
      <c r="BY163" s="1739"/>
      <c r="BZ163" s="1004"/>
    </row>
    <row r="164" spans="1:78" ht="17" thickBot="1" x14ac:dyDescent="0.25">
      <c r="A164" s="1702"/>
      <c r="B164" s="1703"/>
      <c r="C164" s="1704"/>
      <c r="D164" s="1706"/>
      <c r="E164" s="1026"/>
      <c r="F164" s="1620"/>
      <c r="G164" s="1002"/>
      <c r="H164" s="1032"/>
      <c r="I164" s="1642"/>
      <c r="J164" s="1632"/>
      <c r="K164" s="1038"/>
      <c r="L164" s="1002"/>
      <c r="M164" s="1071"/>
      <c r="N164" s="1002"/>
      <c r="O164" s="1002"/>
      <c r="P164" s="1065"/>
      <c r="Q164" s="1715"/>
      <c r="R164" s="1642"/>
      <c r="S164" s="1711"/>
      <c r="T164" s="1642"/>
      <c r="U164" s="1711"/>
      <c r="V164" s="1642"/>
      <c r="W164" s="1711"/>
      <c r="X164" s="1666"/>
      <c r="Y164" s="1711"/>
      <c r="Z164" s="1711"/>
      <c r="AA164" s="1634"/>
      <c r="AB164" s="773">
        <v>6</v>
      </c>
      <c r="AC164" s="757"/>
      <c r="AD164" s="757"/>
      <c r="AE164" s="757"/>
      <c r="AF164" s="896" t="str">
        <f t="shared" si="0"/>
        <v/>
      </c>
      <c r="AG164" s="888"/>
      <c r="AH164" s="887" t="str">
        <f t="shared" si="1"/>
        <v/>
      </c>
      <c r="AI164" s="888"/>
      <c r="AJ164" s="887" t="str">
        <f t="shared" si="2"/>
        <v/>
      </c>
      <c r="AK164" s="889" t="str">
        <f t="shared" si="3"/>
        <v/>
      </c>
      <c r="AL164" s="935" t="str">
        <f>IFERROR(IF(AND(AF163="Probabilidad",AF164="Probabilidad"),(AL163-(+AL163*AK164)),IF(AND(AF163="Impacto",AF164="Probabilidad"),(AL162-(+AL162*AK164)),IF(AF164="Impacto",AL163,""))),"")</f>
        <v/>
      </c>
      <c r="AM164" s="935" t="str">
        <f>IFERROR(IF(AND(AF163="Impacto",AF164="Impacto"),(AM163-(+AM163*AK164)),IF(AND(AF163="Probabilidad",AF164="Impacto"),(AM162-(+AM162*AK164)),IF(AF164="Probabilidad",AM163,""))),"")</f>
        <v/>
      </c>
      <c r="AN164" s="51"/>
      <c r="AO164" s="51"/>
      <c r="AP164" s="51"/>
      <c r="AQ164" s="51"/>
      <c r="AR164" s="1032"/>
      <c r="AS164" s="1632"/>
      <c r="AT164" s="1632"/>
      <c r="AU164" s="1634"/>
      <c r="AV164" s="1632"/>
      <c r="AW164" s="1632"/>
      <c r="AX164" s="1634"/>
      <c r="AY164" s="1634"/>
      <c r="AZ164" s="1634"/>
      <c r="BA164" s="1642"/>
      <c r="BB164" s="770"/>
      <c r="BC164" s="770"/>
      <c r="BD164" s="762" t="str">
        <f t="shared" si="11"/>
        <v/>
      </c>
      <c r="BE164" s="757"/>
      <c r="BF164" s="757"/>
      <c r="BG164" s="757"/>
      <c r="BH164" s="757"/>
      <c r="BI164" s="770"/>
      <c r="BJ164" s="770"/>
      <c r="BK164" s="770"/>
      <c r="BL164" s="770"/>
      <c r="BM164" s="749"/>
      <c r="BN164" s="749"/>
      <c r="BO164" s="749"/>
      <c r="BP164" s="749"/>
      <c r="BQ164" s="766" t="str">
        <f t="shared" si="12"/>
        <v/>
      </c>
      <c r="BR164" s="890" t="str">
        <f t="shared" si="13"/>
        <v/>
      </c>
      <c r="BS164" s="891"/>
      <c r="BT164" s="891"/>
      <c r="BU164" s="999"/>
      <c r="BV164" s="1065"/>
      <c r="BW164" s="1065"/>
      <c r="BX164" s="1723"/>
      <c r="BY164" s="1740"/>
      <c r="BZ164" s="1005"/>
    </row>
    <row r="165" spans="1:78" ht="167" x14ac:dyDescent="0.2">
      <c r="A165" s="1757" t="s">
        <v>363</v>
      </c>
      <c r="B165" s="1703" t="s">
        <v>207</v>
      </c>
      <c r="C165" s="1704" t="s">
        <v>1564</v>
      </c>
      <c r="D165" s="1021" t="s">
        <v>1387</v>
      </c>
      <c r="E165" s="1024" t="s">
        <v>365</v>
      </c>
      <c r="F165" s="1027">
        <v>1</v>
      </c>
      <c r="G165" s="1758" t="s">
        <v>1565</v>
      </c>
      <c r="H165" s="1030" t="s">
        <v>1247</v>
      </c>
      <c r="I165" s="994" t="s">
        <v>1218</v>
      </c>
      <c r="J165" s="1697" t="str">
        <f>IF(D165="","",IF(D165="RG",[1]Árbol!A176,IF(D165="RIC",[1]Árbol!A176,IF(D165="RLAFT",[1]Árbol!A176,IF(D165="RF",[1]Árbol!A176,IF(I165="","",(CONCATENATE(I165," ",$M$3," ",G165," ",$M$4," ",O165," ",$M$5," ",N165))))))))</f>
        <v>Pérdida de confidencialidad e integridad de Aplicaciones Web y códigos fuente de la  Subgerencia de Analítica de Datos   
1. Afectación de los sistemas de información y servicios informaticos
2. Pérdida, modificación o uso no autorizado de la información
3. Ataques externos cibernéticos.
4. Abuso de derechos
5. Mal funcionamiento de IT  1. Inconvenientes en la gestión operativa, administración y/o soporte de la infraestrutura tecnológica que soporta las plataformas o servicios de la entidad
2. Debilidades en el mantenimiento de la Infraestructura Tecnológica
3. Fallas Humanas</v>
      </c>
      <c r="K165" s="1036" t="s">
        <v>313</v>
      </c>
      <c r="L165" s="1000" t="s">
        <v>562</v>
      </c>
      <c r="M165" s="1069" t="s">
        <v>1389</v>
      </c>
      <c r="N165" s="1767" t="s">
        <v>1566</v>
      </c>
      <c r="O165" s="1767" t="s">
        <v>1567</v>
      </c>
      <c r="P165" s="1063" t="s">
        <v>1392</v>
      </c>
      <c r="Q165" s="1077" t="s">
        <v>1392</v>
      </c>
      <c r="R165" s="994" t="s">
        <v>269</v>
      </c>
      <c r="S165" s="1764">
        <f>IF(R165="Muy Alta",100%,IF(R165="Alta",80%,IF(R165="Media",60%,IF(R165="Baja",40%,IF(R165="Muy Baja",20%,"")))))</f>
        <v>0.2</v>
      </c>
      <c r="T165" s="994" t="s">
        <v>317</v>
      </c>
      <c r="U165" s="1764">
        <f>IF(T165="Catastrófico",100%,IF(T165="Mayor",80%,IF(T165="Moderado",60%,IF(T165="Menor",40%,IF(T165="Leve",20%,"")))))</f>
        <v>0.2</v>
      </c>
      <c r="V165" s="994" t="s">
        <v>251</v>
      </c>
      <c r="W165" s="1764">
        <f>IF(V165="Catastrófico",100%,IF(V165="Mayor",80%,IF(V165="Moderado",60%,IF(V165="Menor",40%,IF(V165="Leve",20%,"")))))</f>
        <v>0.4</v>
      </c>
      <c r="X165" s="1059" t="str">
        <f>IF(Y165=100%,"Catastrófico",IF(Y165=80%,"Mayor",IF(Y165=60%,"Moderado",IF(Y165=40%,"Menor",IF(Y165=20%,"Leve","")))))</f>
        <v>Menor</v>
      </c>
      <c r="Y165" s="1764">
        <f>IF(AND(U165="",W165=""),"",MAX(U165,W165))</f>
        <v>0.4</v>
      </c>
      <c r="Z165" s="1764" t="str">
        <f>CONCATENATE(R165,X165)</f>
        <v>Muy BajaMenor</v>
      </c>
      <c r="AA165" s="1041" t="str">
        <f>IF(Z165="Muy AltaLeve","Alto",IF(Z165="Muy AltaMenor","Alto",IF(Z165="Muy AltaModerado","Alto",IF(Z165="Muy AltaMayor","Alto",IF(Z165="Muy AltaCatastrófico","Extremo",IF(Z165="AltaLeve","Moderado",IF(Z165="AltaMenor","Moderado",IF(Z165="AltaModerado","Alto",IF(Z165="AltaMayor","Alto",IF(Z165="AltaCatastrófico","Extremo",IF(Z165="MediaLeve","Moderado",IF(Z165="MediaMenor","Moderado",IF(Z165="MediaModerado","Moderado",IF(Z165="MediaMayor","Alto",IF(Z165="MediaCatastrófico","Extremo",IF(Z165="BajaLeve","Bajo",IF(Z165="BajaMenor","Moderado",IF(Z165="BajaModerado","Moderado",IF(Z165="BajaMayor","Alto",IF(Z165="BajaCatastrófico","Extremo",IF(Z165="Muy BajaLeve","Bajo",IF(Z165="Muy BajaMenor","Bajo",IF(Z165="Muy BajaModerado","Moderado",IF(Z165="Muy BajaMayor","Alto",IF(Z165="Muy BajaCatastrófico","Extremo","")))))))))))))))))))))))))</f>
        <v>Bajo</v>
      </c>
      <c r="AB165" s="97">
        <v>1</v>
      </c>
      <c r="AC165" s="981" t="s">
        <v>1568</v>
      </c>
      <c r="AD165" s="989">
        <v>1.2</v>
      </c>
      <c r="AE165" s="981" t="s">
        <v>1569</v>
      </c>
      <c r="AF165" s="813" t="str">
        <f>IF(OR(AG165="Preventivo",AG165="Detectivo"),"Probabilidad",IF(AG165="Correctivo","Impacto",""))</f>
        <v>Probabilidad</v>
      </c>
      <c r="AG165" s="10" t="s">
        <v>281</v>
      </c>
      <c r="AH165" s="941">
        <f>IF(AG165="","",IF(AG165="Preventivo",25%,IF(AG165="Detectivo",15%,IF(AG165="Correctivo",10%))))</f>
        <v>0.15</v>
      </c>
      <c r="AI165" s="10" t="s">
        <v>734</v>
      </c>
      <c r="AJ165" s="941">
        <f>IF(AI165="Automático",25%,IF(AI165="Manual",15%,""))</f>
        <v>0.25</v>
      </c>
      <c r="AK165" s="814">
        <f>IF(OR(AH165="",AJ165=""),"",AH165+AJ165)</f>
        <v>0.4</v>
      </c>
      <c r="AL165" s="100">
        <f>IFERROR(IF(AF165="Probabilidad",(S165-(+S165*AK165)),IF(AF165="Impacto",S165,"")),"")</f>
        <v>0.12</v>
      </c>
      <c r="AM165" s="100">
        <f>IFERROR(IF(AF165="Impacto",(Y165-(+Y165*AK165)),IF(AF165="Probabilidad",Y165,"")),"")</f>
        <v>0.4</v>
      </c>
      <c r="AN165" s="50" t="s">
        <v>223</v>
      </c>
      <c r="AO165" s="50" t="s">
        <v>291</v>
      </c>
      <c r="AP165" s="50" t="s">
        <v>241</v>
      </c>
      <c r="AQ165" s="50" t="s">
        <v>226</v>
      </c>
      <c r="AR165" s="1624" t="s">
        <v>1570</v>
      </c>
      <c r="AS165" s="1050">
        <f>S165</f>
        <v>0.2</v>
      </c>
      <c r="AT165" s="1050">
        <f>IF(AL165="","",MIN(AL165:AL170))</f>
        <v>2.1167999999999999E-2</v>
      </c>
      <c r="AU165" s="1047" t="str">
        <f>IFERROR(IF(AT165="","",IF(AT165&lt;=0.2,"Muy Baja",IF(AT165&lt;=0.4,"Baja",IF(AT165&lt;=0.6,"Media",IF(AT165&lt;=0.8,"Alta","Muy Alta"))))),"")</f>
        <v>Muy Baja</v>
      </c>
      <c r="AV165" s="1050">
        <f>Y165</f>
        <v>0.4</v>
      </c>
      <c r="AW165" s="1050">
        <f>IF(AM165="","",MIN(AM165:AM170))</f>
        <v>0.30000000000000004</v>
      </c>
      <c r="AX165" s="1047" t="str">
        <f>IFERROR(IF(AW165="","",IF(AW165&lt;=0.2,"Leve",IF(AW165&lt;=0.4,"Menor",IF(AW165&lt;=0.6,"Moderado",IF(AW165&lt;=0.8,"Mayor","Catastrófico"))))),"")</f>
        <v>Menor</v>
      </c>
      <c r="AY165" s="1047" t="str">
        <f>AA165</f>
        <v>Bajo</v>
      </c>
      <c r="AZ165" s="1047" t="str">
        <f>IFERROR(IF(OR(AND(AU165="Muy Baja",AX165="Leve"),AND(AU165="Muy Baja",AX165="Menor"),AND(AU165="Baja",AX165="Leve")),"Bajo",IF(OR(AND(AU165="Muy baja",AX165="Moderado"),AND(AU165="Baja",AX165="Menor"),AND(AU165="Baja",AX165="Moderado"),AND(AU165="Media",AX165="Leve"),AND(AU165="Media",AX165="Menor"),AND(AU165="Media",AX165="Moderado"),AND(AU165="Alta",AX165="Leve"),AND(AU165="Alta",AX165="Menor")),"Moderado",IF(OR(AND(AU165="Muy Baja",AX165="Mayor"),AND(AU165="Baja",AX165="Mayor"),AND(AU165="Media",AX165="Mayor"),AND(AU165="Alta",AX165="Moderado"),AND(AU165="Alta",AX165="Mayor"),AND(AU165="Muy Alta",AX165="Leve"),AND(AU165="Muy Alta",AX165="Menor"),AND(AU165="Muy Alta",AX165="Moderado"),AND(AU165="Muy Alta",AX165="Mayor")),"Alto",IF(OR(AND(AU165="Muy Baja",AX165="Catastrófico"),AND(AU165="Baja",AX165="Catastrófico"),AND(AU165="Media",AX165="Catastrófico"),AND(AU165="Alta",AX165="Catastrófico"),AND(AU165="Muy Alta",AX165="Catastrófico")),"Extremo","")))),"")</f>
        <v>Bajo</v>
      </c>
      <c r="BA165" s="994" t="s">
        <v>255</v>
      </c>
      <c r="BB165" s="216"/>
      <c r="BC165" s="216"/>
      <c r="BD165" s="102" t="str">
        <f t="shared" si="11"/>
        <v/>
      </c>
      <c r="BE165" s="49"/>
      <c r="BF165" s="49"/>
      <c r="BG165" s="49"/>
      <c r="BH165" s="49"/>
      <c r="BI165" s="46"/>
      <c r="BJ165" s="46"/>
      <c r="BK165" s="46"/>
      <c r="BL165" s="46"/>
      <c r="BM165" s="48"/>
      <c r="BN165" s="48"/>
      <c r="BO165" s="48"/>
      <c r="BP165" s="48"/>
      <c r="BQ165" s="104" t="str">
        <f t="shared" si="12"/>
        <v/>
      </c>
      <c r="BR165" s="797" t="str">
        <f t="shared" si="13"/>
        <v/>
      </c>
      <c r="BS165" s="883"/>
      <c r="BT165" s="883"/>
      <c r="BU165" s="997" t="s">
        <v>1392</v>
      </c>
      <c r="BV165" s="1000" t="s">
        <v>3183</v>
      </c>
      <c r="BW165" s="1000" t="s">
        <v>3183</v>
      </c>
      <c r="BX165" s="1761" t="s">
        <v>3183</v>
      </c>
      <c r="BY165" s="1724" t="s">
        <v>3184</v>
      </c>
      <c r="BZ165" s="1003"/>
    </row>
    <row r="166" spans="1:78" ht="118" x14ac:dyDescent="0.2">
      <c r="A166" s="1757"/>
      <c r="B166" s="1703"/>
      <c r="C166" s="1704"/>
      <c r="D166" s="1705"/>
      <c r="E166" s="1025"/>
      <c r="F166" s="1619"/>
      <c r="G166" s="1759"/>
      <c r="H166" s="1031"/>
      <c r="I166" s="1641"/>
      <c r="J166" s="1631"/>
      <c r="K166" s="1037"/>
      <c r="L166" s="1001"/>
      <c r="M166" s="1070"/>
      <c r="N166" s="1768"/>
      <c r="O166" s="1768"/>
      <c r="P166" s="1064"/>
      <c r="Q166" s="1714"/>
      <c r="R166" s="1641"/>
      <c r="S166" s="1765"/>
      <c r="T166" s="1641"/>
      <c r="U166" s="1765"/>
      <c r="V166" s="1641"/>
      <c r="W166" s="1765"/>
      <c r="X166" s="1665"/>
      <c r="Y166" s="1765"/>
      <c r="Z166" s="1765"/>
      <c r="AA166" s="1042"/>
      <c r="AB166" s="812">
        <v>2</v>
      </c>
      <c r="AC166" s="982" t="s">
        <v>1571</v>
      </c>
      <c r="AD166" s="986">
        <v>3</v>
      </c>
      <c r="AE166" s="983" t="s">
        <v>1572</v>
      </c>
      <c r="AF166" s="813" t="str">
        <f>IF(OR(AG166="Preventivo",AG166="Detectivo"),"Probabilidad",IF(AG166="Correctivo","Impacto",""))</f>
        <v>Probabilidad</v>
      </c>
      <c r="AG166" s="780" t="s">
        <v>281</v>
      </c>
      <c r="AH166" s="941">
        <f>IF(AG166="","",IF(AG166="Preventivo",25%,IF(AG166="Detectivo",15%,IF(AG166="Correctivo",10%))))</f>
        <v>0.15</v>
      </c>
      <c r="AI166" s="780" t="s">
        <v>734</v>
      </c>
      <c r="AJ166" s="941">
        <f>IF(AI166="Automático",25%,IF(AI166="Manual",15%,""))</f>
        <v>0.25</v>
      </c>
      <c r="AK166" s="814">
        <f>IF(OR(AH166="",AJ166=""),"",AH166+AJ166)</f>
        <v>0.4</v>
      </c>
      <c r="AL166" s="815">
        <f>IFERROR(IF(AND(AF165="Probabilidad",AF166="Probabilidad"),(AL165-(+AL165*AK166)),IF(AF166="Probabilidad",(S165-(+S165*AK166)),IF(AF166="Impacto",AL165,""))),"")</f>
        <v>7.1999999999999995E-2</v>
      </c>
      <c r="AM166" s="815">
        <f>IFERROR(IF(AND(AF165="Impacto",AF166="Impacto"),(AM165-(+AM165*AK166)),IF(AF166="Impacto",(Y165-(+Y165*AK166)),IF(AF166="Probabilidad",AM165,""))),"")</f>
        <v>0.4</v>
      </c>
      <c r="AN166" s="751" t="s">
        <v>859</v>
      </c>
      <c r="AO166" s="751" t="s">
        <v>245</v>
      </c>
      <c r="AP166" s="751" t="s">
        <v>241</v>
      </c>
      <c r="AQ166" s="751" t="s">
        <v>226</v>
      </c>
      <c r="AR166" s="1031"/>
      <c r="AS166" s="1631"/>
      <c r="AT166" s="1631"/>
      <c r="AU166" s="1633"/>
      <c r="AV166" s="1631"/>
      <c r="AW166" s="1631"/>
      <c r="AX166" s="1633"/>
      <c r="AY166" s="1633"/>
      <c r="AZ166" s="1633"/>
      <c r="BA166" s="1641"/>
      <c r="BB166" s="788"/>
      <c r="BC166" s="788"/>
      <c r="BD166" s="781" t="str">
        <f t="shared" si="11"/>
        <v/>
      </c>
      <c r="BE166" s="755"/>
      <c r="BF166" s="755"/>
      <c r="BG166" s="755"/>
      <c r="BH166" s="755"/>
      <c r="BI166" s="789"/>
      <c r="BJ166" s="789"/>
      <c r="BK166" s="789"/>
      <c r="BL166" s="789"/>
      <c r="BM166" s="791"/>
      <c r="BN166" s="791"/>
      <c r="BO166" s="791"/>
      <c r="BP166" s="791"/>
      <c r="BQ166" s="792" t="str">
        <f t="shared" si="12"/>
        <v/>
      </c>
      <c r="BR166" s="796" t="str">
        <f t="shared" si="13"/>
        <v/>
      </c>
      <c r="BS166" s="884"/>
      <c r="BT166" s="884"/>
      <c r="BU166" s="998"/>
      <c r="BV166" s="1001"/>
      <c r="BW166" s="1001"/>
      <c r="BX166" s="1762"/>
      <c r="BY166" s="1725"/>
      <c r="BZ166" s="1004"/>
    </row>
    <row r="167" spans="1:78" ht="145" x14ac:dyDescent="0.2">
      <c r="A167" s="1757"/>
      <c r="B167" s="1703"/>
      <c r="C167" s="1704"/>
      <c r="D167" s="1705"/>
      <c r="E167" s="1025"/>
      <c r="F167" s="1619"/>
      <c r="G167" s="1759"/>
      <c r="H167" s="1031"/>
      <c r="I167" s="1641"/>
      <c r="J167" s="1631"/>
      <c r="K167" s="1037"/>
      <c r="L167" s="1001"/>
      <c r="M167" s="1070"/>
      <c r="N167" s="1768"/>
      <c r="O167" s="1768"/>
      <c r="P167" s="1064"/>
      <c r="Q167" s="1714"/>
      <c r="R167" s="1641"/>
      <c r="S167" s="1765"/>
      <c r="T167" s="1641"/>
      <c r="U167" s="1765"/>
      <c r="V167" s="1641"/>
      <c r="W167" s="1765"/>
      <c r="X167" s="1665"/>
      <c r="Y167" s="1765"/>
      <c r="Z167" s="1765"/>
      <c r="AA167" s="1042"/>
      <c r="AB167" s="812">
        <v>3</v>
      </c>
      <c r="AC167" s="982" t="s">
        <v>1573</v>
      </c>
      <c r="AD167" s="986">
        <v>1.2</v>
      </c>
      <c r="AE167" s="982" t="s">
        <v>1574</v>
      </c>
      <c r="AF167" s="813" t="str">
        <f>IF(OR(AG167="Preventivo",AG167="Detectivo"),"Probabilidad",IF(AG167="Correctivo","Impacto",""))</f>
        <v>Probabilidad</v>
      </c>
      <c r="AG167" s="780" t="s">
        <v>281</v>
      </c>
      <c r="AH167" s="941">
        <f>IF(AG167="","",IF(AG167="Preventivo",25%,IF(AG167="Detectivo",15%,IF(AG167="Correctivo",10%))))</f>
        <v>0.15</v>
      </c>
      <c r="AI167" s="780" t="s">
        <v>222</v>
      </c>
      <c r="AJ167" s="941">
        <f>IF(AI167="Automático",25%,IF(AI167="Manual",15%,""))</f>
        <v>0.15</v>
      </c>
      <c r="AK167" s="814">
        <f>IF(OR(AH167="",AJ167=""),"",AH167+AJ167)</f>
        <v>0.3</v>
      </c>
      <c r="AL167" s="815">
        <f>IFERROR(IF(AND(AF166="Probabilidad",AF167="Probabilidad"),(AL166-(+AL166*AK167)),IF(AND(AF166="Impacto",AF167="Probabilidad"),(AL165-(+AL165*AK167)),IF(AF167="Impacto",AL166,""))),"")</f>
        <v>5.04E-2</v>
      </c>
      <c r="AM167" s="815">
        <f>IFERROR(IF(AND(AF166="Impacto",AF167="Impacto"),(AM166-(+AM166*AK167)),IF(AND(AF166="Probabilidad",AF167="Impacto"),(AM165-(+AM165*AK167)),IF(AF167="Probabilidad",AM166,""))),"")</f>
        <v>0.4</v>
      </c>
      <c r="AN167" s="751" t="s">
        <v>223</v>
      </c>
      <c r="AO167" s="751" t="s">
        <v>443</v>
      </c>
      <c r="AP167" s="751" t="s">
        <v>241</v>
      </c>
      <c r="AQ167" s="751" t="s">
        <v>226</v>
      </c>
      <c r="AR167" s="1031"/>
      <c r="AS167" s="1631"/>
      <c r="AT167" s="1631"/>
      <c r="AU167" s="1633"/>
      <c r="AV167" s="1631"/>
      <c r="AW167" s="1631"/>
      <c r="AX167" s="1633"/>
      <c r="AY167" s="1633"/>
      <c r="AZ167" s="1633"/>
      <c r="BA167" s="1641"/>
      <c r="BB167" s="788"/>
      <c r="BC167" s="788"/>
      <c r="BD167" s="781" t="str">
        <f t="shared" si="11"/>
        <v/>
      </c>
      <c r="BE167" s="755"/>
      <c r="BF167" s="755"/>
      <c r="BG167" s="755"/>
      <c r="BH167" s="755"/>
      <c r="BI167" s="789"/>
      <c r="BJ167" s="789"/>
      <c r="BK167" s="789"/>
      <c r="BL167" s="789"/>
      <c r="BM167" s="791"/>
      <c r="BN167" s="791"/>
      <c r="BO167" s="791"/>
      <c r="BP167" s="791"/>
      <c r="BQ167" s="792" t="str">
        <f t="shared" si="12"/>
        <v/>
      </c>
      <c r="BR167" s="796" t="str">
        <f t="shared" si="13"/>
        <v/>
      </c>
      <c r="BS167" s="884"/>
      <c r="BT167" s="884"/>
      <c r="BU167" s="998"/>
      <c r="BV167" s="1001"/>
      <c r="BW167" s="1001"/>
      <c r="BX167" s="1762"/>
      <c r="BY167" s="1725"/>
      <c r="BZ167" s="1004"/>
    </row>
    <row r="168" spans="1:78" ht="167" x14ac:dyDescent="0.2">
      <c r="A168" s="1757"/>
      <c r="B168" s="1703"/>
      <c r="C168" s="1704"/>
      <c r="D168" s="1705"/>
      <c r="E168" s="1025"/>
      <c r="F168" s="1619"/>
      <c r="G168" s="1759"/>
      <c r="H168" s="1031"/>
      <c r="I168" s="1641"/>
      <c r="J168" s="1631"/>
      <c r="K168" s="1037"/>
      <c r="L168" s="1001"/>
      <c r="M168" s="1070"/>
      <c r="N168" s="1768"/>
      <c r="O168" s="1768"/>
      <c r="P168" s="1064"/>
      <c r="Q168" s="1714"/>
      <c r="R168" s="1641"/>
      <c r="S168" s="1765"/>
      <c r="T168" s="1641"/>
      <c r="U168" s="1765"/>
      <c r="V168" s="1641"/>
      <c r="W168" s="1765"/>
      <c r="X168" s="1665"/>
      <c r="Y168" s="1765"/>
      <c r="Z168" s="1765"/>
      <c r="AA168" s="1042"/>
      <c r="AB168" s="812">
        <v>4</v>
      </c>
      <c r="AC168" s="983" t="s">
        <v>1575</v>
      </c>
      <c r="AD168" s="985">
        <v>1.2</v>
      </c>
      <c r="AE168" s="983" t="s">
        <v>1574</v>
      </c>
      <c r="AF168" s="813" t="str">
        <f>IF(OR(AG168="Preventivo",AG168="Detectivo"),"Probabilidad",IF(AG168="Correctivo","Impacto",""))</f>
        <v>Probabilidad</v>
      </c>
      <c r="AG168" s="780" t="s">
        <v>281</v>
      </c>
      <c r="AH168" s="941">
        <f>IF(AG168="","",IF(AG168="Preventivo",25%,IF(AG168="Detectivo",15%,IF(AG168="Correctivo",10%))))</f>
        <v>0.15</v>
      </c>
      <c r="AI168" s="780" t="s">
        <v>222</v>
      </c>
      <c r="AJ168" s="941">
        <f>IF(AI168="Automático",25%,IF(AI168="Manual",15%,""))</f>
        <v>0.15</v>
      </c>
      <c r="AK168" s="814">
        <f>IF(OR(AH168="",AJ168=""),"",AH168+AJ168)</f>
        <v>0.3</v>
      </c>
      <c r="AL168" s="815">
        <f>IFERROR(IF(AND(AF167="Probabilidad",AF168="Probabilidad"),(AL167-(+AL167*AK168)),IF(AND(AF167="Impacto",AF168="Probabilidad"),(AL166-(+AL166*AK168)),IF(AF168="Impacto",AL167,""))),"")</f>
        <v>3.5279999999999999E-2</v>
      </c>
      <c r="AM168" s="815">
        <f>IFERROR(IF(AND(AF167="Impacto",AF168="Impacto"),(AM167-(+AM167*AK168)),IF(AND(AF167="Probabilidad",AF168="Impacto"),(AM166-(+AM166*AK168)),IF(AF168="Probabilidad",AM167,""))),"")</f>
        <v>0.4</v>
      </c>
      <c r="AN168" s="751" t="s">
        <v>223</v>
      </c>
      <c r="AO168" s="751" t="s">
        <v>291</v>
      </c>
      <c r="AP168" s="751" t="s">
        <v>241</v>
      </c>
      <c r="AQ168" s="751" t="s">
        <v>226</v>
      </c>
      <c r="AR168" s="1031"/>
      <c r="AS168" s="1631"/>
      <c r="AT168" s="1631"/>
      <c r="AU168" s="1633"/>
      <c r="AV168" s="1631"/>
      <c r="AW168" s="1631"/>
      <c r="AX168" s="1633"/>
      <c r="AY168" s="1633"/>
      <c r="AZ168" s="1633"/>
      <c r="BA168" s="1641"/>
      <c r="BB168" s="788"/>
      <c r="BC168" s="788"/>
      <c r="BD168" s="781" t="str">
        <f t="shared" si="11"/>
        <v/>
      </c>
      <c r="BE168" s="755"/>
      <c r="BF168" s="755"/>
      <c r="BG168" s="755"/>
      <c r="BH168" s="755"/>
      <c r="BI168" s="789"/>
      <c r="BJ168" s="789"/>
      <c r="BK168" s="789"/>
      <c r="BL168" s="789"/>
      <c r="BM168" s="791"/>
      <c r="BN168" s="791"/>
      <c r="BO168" s="791"/>
      <c r="BP168" s="791"/>
      <c r="BQ168" s="792" t="str">
        <f t="shared" si="12"/>
        <v/>
      </c>
      <c r="BR168" s="796" t="str">
        <f t="shared" si="13"/>
        <v/>
      </c>
      <c r="BS168" s="884"/>
      <c r="BT168" s="884"/>
      <c r="BU168" s="998"/>
      <c r="BV168" s="1001"/>
      <c r="BW168" s="1001"/>
      <c r="BX168" s="1762"/>
      <c r="BY168" s="1725"/>
      <c r="BZ168" s="1004"/>
    </row>
    <row r="169" spans="1:78" ht="167" x14ac:dyDescent="0.2">
      <c r="A169" s="1757"/>
      <c r="B169" s="1703"/>
      <c r="C169" s="1704"/>
      <c r="D169" s="1705"/>
      <c r="E169" s="1025"/>
      <c r="F169" s="1619"/>
      <c r="G169" s="1759"/>
      <c r="H169" s="1031"/>
      <c r="I169" s="1641"/>
      <c r="J169" s="1631"/>
      <c r="K169" s="1037"/>
      <c r="L169" s="1001"/>
      <c r="M169" s="1070"/>
      <c r="N169" s="1768"/>
      <c r="O169" s="1768"/>
      <c r="P169" s="1064"/>
      <c r="Q169" s="1714"/>
      <c r="R169" s="1641"/>
      <c r="S169" s="1765"/>
      <c r="T169" s="1641"/>
      <c r="U169" s="1765"/>
      <c r="V169" s="1641"/>
      <c r="W169" s="1765"/>
      <c r="X169" s="1665"/>
      <c r="Y169" s="1765"/>
      <c r="Z169" s="1765"/>
      <c r="AA169" s="1042"/>
      <c r="AB169" s="812">
        <v>5</v>
      </c>
      <c r="AC169" s="982" t="s">
        <v>1576</v>
      </c>
      <c r="AD169" s="986">
        <v>1.2</v>
      </c>
      <c r="AE169" s="983" t="s">
        <v>1574</v>
      </c>
      <c r="AF169" s="813" t="s">
        <v>1119</v>
      </c>
      <c r="AG169" s="780" t="s">
        <v>221</v>
      </c>
      <c r="AH169" s="941">
        <v>0.25</v>
      </c>
      <c r="AI169" s="780" t="s">
        <v>222</v>
      </c>
      <c r="AJ169" s="941">
        <v>0.15</v>
      </c>
      <c r="AK169" s="814">
        <v>0.4</v>
      </c>
      <c r="AL169" s="815">
        <v>2.1167999999999999E-2</v>
      </c>
      <c r="AM169" s="815">
        <v>0.4</v>
      </c>
      <c r="AN169" s="751" t="s">
        <v>223</v>
      </c>
      <c r="AO169" s="751" t="s">
        <v>291</v>
      </c>
      <c r="AP169" s="751" t="s">
        <v>241</v>
      </c>
      <c r="AQ169" s="751" t="s">
        <v>226</v>
      </c>
      <c r="AR169" s="1031"/>
      <c r="AS169" s="1631"/>
      <c r="AT169" s="1631"/>
      <c r="AU169" s="1633"/>
      <c r="AV169" s="1631"/>
      <c r="AW169" s="1631"/>
      <c r="AX169" s="1633"/>
      <c r="AY169" s="1633"/>
      <c r="AZ169" s="1633"/>
      <c r="BA169" s="1641"/>
      <c r="BB169" s="788"/>
      <c r="BC169" s="788"/>
      <c r="BD169" s="781" t="str">
        <f t="shared" si="11"/>
        <v/>
      </c>
      <c r="BE169" s="755"/>
      <c r="BF169" s="755"/>
      <c r="BG169" s="755"/>
      <c r="BH169" s="755"/>
      <c r="BI169" s="789"/>
      <c r="BJ169" s="789"/>
      <c r="BK169" s="789"/>
      <c r="BL169" s="789"/>
      <c r="BM169" s="791"/>
      <c r="BN169" s="791"/>
      <c r="BO169" s="791"/>
      <c r="BP169" s="791"/>
      <c r="BQ169" s="792" t="str">
        <f t="shared" si="12"/>
        <v/>
      </c>
      <c r="BR169" s="796" t="str">
        <f t="shared" si="13"/>
        <v/>
      </c>
      <c r="BS169" s="884"/>
      <c r="BT169" s="884"/>
      <c r="BU169" s="998"/>
      <c r="BV169" s="1001"/>
      <c r="BW169" s="1001"/>
      <c r="BX169" s="1762"/>
      <c r="BY169" s="1725"/>
      <c r="BZ169" s="1004"/>
    </row>
    <row r="170" spans="1:78" ht="168" thickBot="1" x14ac:dyDescent="0.25">
      <c r="A170" s="1757"/>
      <c r="B170" s="1703"/>
      <c r="C170" s="1704"/>
      <c r="D170" s="1706"/>
      <c r="E170" s="1026"/>
      <c r="F170" s="1620"/>
      <c r="G170" s="1760"/>
      <c r="H170" s="1032"/>
      <c r="I170" s="1642"/>
      <c r="J170" s="1632"/>
      <c r="K170" s="1038"/>
      <c r="L170" s="1002"/>
      <c r="M170" s="1071"/>
      <c r="N170" s="1769"/>
      <c r="O170" s="1769"/>
      <c r="P170" s="1065"/>
      <c r="Q170" s="1715"/>
      <c r="R170" s="1642"/>
      <c r="S170" s="1766"/>
      <c r="T170" s="1642"/>
      <c r="U170" s="1766"/>
      <c r="V170" s="1642"/>
      <c r="W170" s="1766"/>
      <c r="X170" s="1666"/>
      <c r="Y170" s="1766"/>
      <c r="Z170" s="1766"/>
      <c r="AA170" s="1043"/>
      <c r="AB170" s="773">
        <v>6</v>
      </c>
      <c r="AC170" s="984" t="s">
        <v>1577</v>
      </c>
      <c r="AD170" s="987">
        <v>1.2</v>
      </c>
      <c r="AE170" s="984" t="s">
        <v>1574</v>
      </c>
      <c r="AF170" s="819" t="s">
        <v>697</v>
      </c>
      <c r="AG170" s="888" t="s">
        <v>264</v>
      </c>
      <c r="AH170" s="942">
        <v>0.1</v>
      </c>
      <c r="AI170" s="888" t="s">
        <v>222</v>
      </c>
      <c r="AJ170" s="942">
        <v>0.15</v>
      </c>
      <c r="AK170" s="889">
        <v>0.25</v>
      </c>
      <c r="AL170" s="815">
        <v>2.1167999999999999E-2</v>
      </c>
      <c r="AM170" s="815">
        <v>0.30000000000000004</v>
      </c>
      <c r="AN170" s="126" t="s">
        <v>223</v>
      </c>
      <c r="AO170" s="51" t="s">
        <v>291</v>
      </c>
      <c r="AP170" s="51" t="s">
        <v>241</v>
      </c>
      <c r="AQ170" s="51" t="s">
        <v>226</v>
      </c>
      <c r="AR170" s="1032"/>
      <c r="AS170" s="1632"/>
      <c r="AT170" s="1632"/>
      <c r="AU170" s="1634"/>
      <c r="AV170" s="1632"/>
      <c r="AW170" s="1632"/>
      <c r="AX170" s="1634"/>
      <c r="AY170" s="1634"/>
      <c r="AZ170" s="1634"/>
      <c r="BA170" s="1642"/>
      <c r="BB170" s="873"/>
      <c r="BC170" s="873"/>
      <c r="BD170" s="767" t="str">
        <f t="shared" si="11"/>
        <v/>
      </c>
      <c r="BE170" s="826"/>
      <c r="BF170" s="826"/>
      <c r="BG170" s="826"/>
      <c r="BH170" s="826"/>
      <c r="BI170" s="770"/>
      <c r="BJ170" s="770"/>
      <c r="BK170" s="770"/>
      <c r="BL170" s="770"/>
      <c r="BM170" s="749"/>
      <c r="BN170" s="749"/>
      <c r="BO170" s="749"/>
      <c r="BP170" s="749"/>
      <c r="BQ170" s="766" t="str">
        <f t="shared" si="12"/>
        <v/>
      </c>
      <c r="BR170" s="890" t="str">
        <f t="shared" si="13"/>
        <v/>
      </c>
      <c r="BS170" s="891"/>
      <c r="BT170" s="891"/>
      <c r="BU170" s="999"/>
      <c r="BV170" s="1002"/>
      <c r="BW170" s="1002"/>
      <c r="BX170" s="1763"/>
      <c r="BY170" s="1726"/>
      <c r="BZ170" s="1005"/>
    </row>
    <row r="171" spans="1:78" ht="167" x14ac:dyDescent="0.2">
      <c r="A171" s="1757"/>
      <c r="B171" s="1703"/>
      <c r="C171" s="1704"/>
      <c r="D171" s="1021" t="s">
        <v>1387</v>
      </c>
      <c r="E171" s="1024" t="s">
        <v>365</v>
      </c>
      <c r="F171" s="1027">
        <v>2</v>
      </c>
      <c r="G171" s="1758" t="s">
        <v>1578</v>
      </c>
      <c r="H171" s="1030" t="s">
        <v>1247</v>
      </c>
      <c r="I171" s="994" t="s">
        <v>1215</v>
      </c>
      <c r="J171" s="1697" t="str">
        <f>IF(D171="","",IF(D171="RG",[1]Árbol!A182,IF(D171="RIC",[1]Árbol!A182,IF(D171="RLAFT",[1]Árbol!A182,IF(D171="RF",[1]Árbol!A182,IF(I171="","",(CONCATENATE(I171," ",$M$3," ",G171," ",$M$4," ",O171," ",$M$5," ",N171))))))))</f>
        <v>Pérdida de Disponibilidad de Aplicaciones  web y código fuente de la  Subgerencia de Analítica de Datos   
1. Afectación de los sistemas de información y servicios informaticos
2. Pérdida, modificación o uso no autorizado de la información
3. Ataques externos cibernéticos.
4. Abuso de derechos
5. Mal funcionamiento de IT  1. Inconvenientes en la gestión operativa, administración y/o soporte de la infraestrutura tecnológica que soporta las plataformas o servicios de la entidad
2. Debilidades en el mantenimiento de la Infraestructura Tecnológica
3. Fallas Humanas</v>
      </c>
      <c r="K171" s="1036" t="s">
        <v>313</v>
      </c>
      <c r="L171" s="1000" t="s">
        <v>562</v>
      </c>
      <c r="M171" s="1069" t="s">
        <v>1389</v>
      </c>
      <c r="N171" s="1767" t="s">
        <v>1566</v>
      </c>
      <c r="O171" s="1767" t="s">
        <v>1567</v>
      </c>
      <c r="P171" s="1000" t="s">
        <v>1392</v>
      </c>
      <c r="Q171" s="1204" t="s">
        <v>1392</v>
      </c>
      <c r="R171" s="994" t="s">
        <v>269</v>
      </c>
      <c r="S171" s="1764">
        <f>IF(R171="Muy Alta",100%,IF(R171="Alta",80%,IF(R171="Media",60%,IF(R171="Baja",40%,IF(R171="Muy Baja",20%,"")))))</f>
        <v>0.2</v>
      </c>
      <c r="T171" s="994" t="s">
        <v>317</v>
      </c>
      <c r="U171" s="1764">
        <f>IF(T171="Catastrófico",100%,IF(T171="Mayor",80%,IF(T171="Moderado",60%,IF(T171="Menor",40%,IF(T171="Leve",20%,"")))))</f>
        <v>0.2</v>
      </c>
      <c r="V171" s="994" t="s">
        <v>251</v>
      </c>
      <c r="W171" s="1764">
        <f>IF(V171="Catastrófico",100%,IF(V171="Mayor",80%,IF(V171="Moderado",60%,IF(V171="Menor",40%,IF(V171="Leve",20%,"")))))</f>
        <v>0.4</v>
      </c>
      <c r="X171" s="1059" t="str">
        <f>IF(Y171=100%,"Catastrófico",IF(Y171=80%,"Mayor",IF(Y171=60%,"Moderado",IF(Y171=40%,"Menor",IF(Y171=20%,"Leve","")))))</f>
        <v>Menor</v>
      </c>
      <c r="Y171" s="1764">
        <f>IF(AND(U171="",W171=""),"",MAX(U171,W171))</f>
        <v>0.4</v>
      </c>
      <c r="Z171" s="1764" t="str">
        <f>CONCATENATE(R171,X171)</f>
        <v>Muy BajaMenor</v>
      </c>
      <c r="AA171" s="1047" t="str">
        <f>IF(Z171="Muy AltaLeve","Alto",IF(Z171="Muy AltaMenor","Alto",IF(Z171="Muy AltaModerado","Alto",IF(Z171="Muy AltaMayor","Alto",IF(Z171="Muy AltaCatastrófico","Extremo",IF(Z171="AltaLeve","Moderado",IF(Z171="AltaMenor","Moderado",IF(Z171="AltaModerado","Alto",IF(Z171="AltaMayor","Alto",IF(Z171="AltaCatastrófico","Extremo",IF(Z171="MediaLeve","Moderado",IF(Z171="MediaMenor","Moderado",IF(Z171="MediaModerado","Moderado",IF(Z171="MediaMayor","Alto",IF(Z171="MediaCatastrófico","Extremo",IF(Z171="BajaLeve","Bajo",IF(Z171="BajaMenor","Moderado",IF(Z171="BajaModerado","Moderado",IF(Z171="BajaMayor","Alto",IF(Z171="BajaCatastrófico","Extremo",IF(Z171="Muy BajaLeve","Bajo",IF(Z171="Muy BajaMenor","Bajo",IF(Z171="Muy BajaModerado","Moderado",IF(Z171="Muy BajaMayor","Alto",IF(Z171="Muy BajaCatastrófico","Extremo","")))))))))))))))))))))))))</f>
        <v>Bajo</v>
      </c>
      <c r="AB171" s="97">
        <v>1</v>
      </c>
      <c r="AC171" s="939" t="s">
        <v>1579</v>
      </c>
      <c r="AD171" s="988">
        <v>1</v>
      </c>
      <c r="AE171" s="939" t="s">
        <v>1580</v>
      </c>
      <c r="AF171" s="99" t="str">
        <f>IF(OR(AG171="Preventivo",AG171="Detectivo"),"Probabilidad",IF(AG171="Correctivo","Impacto",""))</f>
        <v>Probabilidad</v>
      </c>
      <c r="AG171" s="780" t="s">
        <v>221</v>
      </c>
      <c r="AH171" s="940">
        <f>IF(AG171="","",IF(AG171="Preventivo",25%,IF(AG171="Detectivo",15%,IF(AG171="Correctivo",10%))))</f>
        <v>0.25</v>
      </c>
      <c r="AI171" s="10" t="s">
        <v>734</v>
      </c>
      <c r="AJ171" s="940">
        <f>IF(AI171="Automático",25%,IF(AI171="Manual",15%,""))</f>
        <v>0.25</v>
      </c>
      <c r="AK171" s="101">
        <f>IF(OR(AH171="",AJ171=""),"",AH171+AJ171)</f>
        <v>0.5</v>
      </c>
      <c r="AL171" s="100">
        <f>IFERROR(IF(AF171="Probabilidad",(S171-(+S171*AK171)),IF(AF171="Impacto",S171,"")),"")</f>
        <v>0.1</v>
      </c>
      <c r="AM171" s="100">
        <f>IFERROR(IF(AF171="Impacto",(Y171-(+Y171*AK171)),IF(AF171="Probabilidad",Y171,"")),"")</f>
        <v>0.4</v>
      </c>
      <c r="AN171" s="50" t="s">
        <v>223</v>
      </c>
      <c r="AO171" s="50" t="s">
        <v>291</v>
      </c>
      <c r="AP171" s="50" t="s">
        <v>241</v>
      </c>
      <c r="AQ171" s="50" t="s">
        <v>226</v>
      </c>
      <c r="AR171" s="1624" t="s">
        <v>1570</v>
      </c>
      <c r="AS171" s="1050">
        <f>S171</f>
        <v>0.2</v>
      </c>
      <c r="AT171" s="1050">
        <f>IF(AL171="","",MIN(AL171:AL176))</f>
        <v>1.512E-2</v>
      </c>
      <c r="AU171" s="1047" t="str">
        <f>IFERROR(IF(AT171="","",IF(AT171&lt;=0.2,"Muy Baja",IF(AT171&lt;=0.4,"Baja",IF(AT171&lt;=0.6,"Media",IF(AT171&lt;=0.8,"Alta","Muy Alta"))))),"")</f>
        <v>Muy Baja</v>
      </c>
      <c r="AV171" s="1050">
        <f>Y171</f>
        <v>0.4</v>
      </c>
      <c r="AW171" s="1050">
        <f>IF(AM171="","",MIN(AM171:AM176))</f>
        <v>0.30000000000000004</v>
      </c>
      <c r="AX171" s="1047" t="str">
        <f>IFERROR(IF(AW171="","",IF(AW171&lt;=0.2,"Leve",IF(AW171&lt;=0.4,"Menor",IF(AW171&lt;=0.6,"Moderado",IF(AW171&lt;=0.8,"Mayor","Catastrófico"))))),"")</f>
        <v>Menor</v>
      </c>
      <c r="AY171" s="1047" t="str">
        <f>AA171</f>
        <v>Bajo</v>
      </c>
      <c r="AZ171" s="1047" t="str">
        <f>IFERROR(IF(OR(AND(AU171="Muy Baja",AX171="Leve"),AND(AU171="Muy Baja",AX171="Menor"),AND(AU171="Baja",AX171="Leve")),"Bajo",IF(OR(AND(AU171="Muy baja",AX171="Moderado"),AND(AU171="Baja",AX171="Menor"),AND(AU171="Baja",AX171="Moderado"),AND(AU171="Media",AX171="Leve"),AND(AU171="Media",AX171="Menor"),AND(AU171="Media",AX171="Moderado"),AND(AU171="Alta",AX171="Leve"),AND(AU171="Alta",AX171="Menor")),"Moderado",IF(OR(AND(AU171="Muy Baja",AX171="Mayor"),AND(AU171="Baja",AX171="Mayor"),AND(AU171="Media",AX171="Mayor"),AND(AU171="Alta",AX171="Moderado"),AND(AU171="Alta",AX171="Mayor"),AND(AU171="Muy Alta",AX171="Leve"),AND(AU171="Muy Alta",AX171="Menor"),AND(AU171="Muy Alta",AX171="Moderado"),AND(AU171="Muy Alta",AX171="Mayor")),"Alto",IF(OR(AND(AU171="Muy Baja",AX171="Catastrófico"),AND(AU171="Baja",AX171="Catastrófico"),AND(AU171="Media",AX171="Catastrófico"),AND(AU171="Alta",AX171="Catastrófico"),AND(AU171="Muy Alta",AX171="Catastrófico")),"Extremo","")))),"")</f>
        <v>Bajo</v>
      </c>
      <c r="BA171" s="994" t="s">
        <v>255</v>
      </c>
      <c r="BB171" s="46"/>
      <c r="BC171" s="46"/>
      <c r="BD171" s="103" t="str">
        <f t="shared" si="11"/>
        <v/>
      </c>
      <c r="BE171" s="9"/>
      <c r="BF171" s="9"/>
      <c r="BG171" s="9"/>
      <c r="BH171" s="9"/>
      <c r="BI171" s="46"/>
      <c r="BJ171" s="46"/>
      <c r="BK171" s="46"/>
      <c r="BL171" s="46"/>
      <c r="BM171" s="48"/>
      <c r="BN171" s="48"/>
      <c r="BO171" s="48"/>
      <c r="BP171" s="48"/>
      <c r="BQ171" s="104" t="str">
        <f t="shared" si="12"/>
        <v/>
      </c>
      <c r="BR171" s="797" t="str">
        <f t="shared" si="13"/>
        <v/>
      </c>
      <c r="BS171" s="883"/>
      <c r="BT171" s="883"/>
      <c r="BU171" s="997" t="s">
        <v>1392</v>
      </c>
      <c r="BV171" s="1000" t="s">
        <v>3183</v>
      </c>
      <c r="BW171" s="1000" t="s">
        <v>3183</v>
      </c>
      <c r="BX171" s="1761" t="s">
        <v>3183</v>
      </c>
      <c r="BY171" s="1738" t="s">
        <v>3184</v>
      </c>
      <c r="BZ171" s="1003"/>
    </row>
    <row r="172" spans="1:78" ht="167" x14ac:dyDescent="0.2">
      <c r="A172" s="1757"/>
      <c r="B172" s="1703"/>
      <c r="C172" s="1704"/>
      <c r="D172" s="1705"/>
      <c r="E172" s="1025"/>
      <c r="F172" s="1619"/>
      <c r="G172" s="1759"/>
      <c r="H172" s="1031"/>
      <c r="I172" s="1641"/>
      <c r="J172" s="1631"/>
      <c r="K172" s="1037"/>
      <c r="L172" s="1001"/>
      <c r="M172" s="1070"/>
      <c r="N172" s="1768"/>
      <c r="O172" s="1768"/>
      <c r="P172" s="1001"/>
      <c r="Q172" s="1712"/>
      <c r="R172" s="1641"/>
      <c r="S172" s="1765"/>
      <c r="T172" s="1641"/>
      <c r="U172" s="1765"/>
      <c r="V172" s="1641"/>
      <c r="W172" s="1765"/>
      <c r="X172" s="1665"/>
      <c r="Y172" s="1765"/>
      <c r="Z172" s="1765"/>
      <c r="AA172" s="1633"/>
      <c r="AB172" s="812">
        <v>2</v>
      </c>
      <c r="AC172" s="983" t="s">
        <v>1581</v>
      </c>
      <c r="AD172" s="985">
        <v>1</v>
      </c>
      <c r="AE172" s="983" t="s">
        <v>1580</v>
      </c>
      <c r="AF172" s="816" t="str">
        <f>IF(OR(AG172="Preventivo",AG172="Detectivo"),"Probabilidad",IF(AG172="Correctivo","Impacto",""))</f>
        <v>Impacto</v>
      </c>
      <c r="AG172" s="780" t="s">
        <v>264</v>
      </c>
      <c r="AH172" s="941">
        <f>IF(AG172="","",IF(AG172="Preventivo",25%,IF(AG172="Detectivo",15%,IF(AG172="Correctivo",10%))))</f>
        <v>0.1</v>
      </c>
      <c r="AI172" s="751" t="s">
        <v>222</v>
      </c>
      <c r="AJ172" s="941">
        <f>IF(AI172="Automático",25%,IF(AI172="Manual",15%,""))</f>
        <v>0.15</v>
      </c>
      <c r="AK172" s="814">
        <f>IF(OR(AH172="",AJ172=""),"",AH172+AJ172)</f>
        <v>0.25</v>
      </c>
      <c r="AL172" s="817">
        <f>IFERROR(IF(AND(AF171="Probabilidad",AF172="Probabilidad"),(AL171-(+AL171*AK172)),IF(AF172="Probabilidad",(S171-(+S171*AK172)),IF(AF172="Impacto",AL171,""))),"")</f>
        <v>0.1</v>
      </c>
      <c r="AM172" s="817">
        <f>IFERROR(IF(AND(AF171="Impacto",AF172="Impacto"),(AM171-(+AM171*AK172)),IF(AF172="Impacto",(Y171-(+Y171*AK172)),IF(AF172="Probabilidad",AM171,""))),"")</f>
        <v>0.30000000000000004</v>
      </c>
      <c r="AN172" s="751" t="s">
        <v>223</v>
      </c>
      <c r="AO172" s="751" t="s">
        <v>291</v>
      </c>
      <c r="AP172" s="751" t="s">
        <v>241</v>
      </c>
      <c r="AQ172" s="751" t="s">
        <v>226</v>
      </c>
      <c r="AR172" s="1031"/>
      <c r="AS172" s="1631"/>
      <c r="AT172" s="1631"/>
      <c r="AU172" s="1633"/>
      <c r="AV172" s="1631"/>
      <c r="AW172" s="1631"/>
      <c r="AX172" s="1633"/>
      <c r="AY172" s="1633"/>
      <c r="AZ172" s="1633"/>
      <c r="BA172" s="1641"/>
      <c r="BB172" s="789"/>
      <c r="BC172" s="789"/>
      <c r="BD172" s="822" t="str">
        <f t="shared" si="11"/>
        <v/>
      </c>
      <c r="BE172" s="774"/>
      <c r="BF172" s="774"/>
      <c r="BG172" s="774"/>
      <c r="BH172" s="774"/>
      <c r="BI172" s="789"/>
      <c r="BJ172" s="789"/>
      <c r="BK172" s="789"/>
      <c r="BL172" s="789"/>
      <c r="BM172" s="791"/>
      <c r="BN172" s="791"/>
      <c r="BO172" s="791"/>
      <c r="BP172" s="791"/>
      <c r="BQ172" s="792" t="str">
        <f t="shared" si="12"/>
        <v/>
      </c>
      <c r="BR172" s="796" t="str">
        <f t="shared" si="13"/>
        <v/>
      </c>
      <c r="BS172" s="884"/>
      <c r="BT172" s="884"/>
      <c r="BU172" s="998"/>
      <c r="BV172" s="1001"/>
      <c r="BW172" s="1001"/>
      <c r="BX172" s="1762"/>
      <c r="BY172" s="1739"/>
      <c r="BZ172" s="1004"/>
    </row>
    <row r="173" spans="1:78" ht="167" x14ac:dyDescent="0.2">
      <c r="A173" s="1757"/>
      <c r="B173" s="1703"/>
      <c r="C173" s="1704"/>
      <c r="D173" s="1705"/>
      <c r="E173" s="1025"/>
      <c r="F173" s="1619"/>
      <c r="G173" s="1759"/>
      <c r="H173" s="1031"/>
      <c r="I173" s="1641"/>
      <c r="J173" s="1631"/>
      <c r="K173" s="1037"/>
      <c r="L173" s="1001"/>
      <c r="M173" s="1070"/>
      <c r="N173" s="1768"/>
      <c r="O173" s="1768"/>
      <c r="P173" s="1001"/>
      <c r="Q173" s="1712"/>
      <c r="R173" s="1641"/>
      <c r="S173" s="1765"/>
      <c r="T173" s="1641"/>
      <c r="U173" s="1765"/>
      <c r="V173" s="1641"/>
      <c r="W173" s="1765"/>
      <c r="X173" s="1665"/>
      <c r="Y173" s="1765"/>
      <c r="Z173" s="1765"/>
      <c r="AA173" s="1633"/>
      <c r="AB173" s="812">
        <v>3</v>
      </c>
      <c r="AC173" s="982" t="s">
        <v>1582</v>
      </c>
      <c r="AD173" s="986">
        <v>1</v>
      </c>
      <c r="AE173" s="983" t="s">
        <v>1583</v>
      </c>
      <c r="AF173" s="813" t="str">
        <f>IF(OR(AG173="Preventivo",AG173="Detectivo"),"Probabilidad",IF(AG173="Correctivo","Impacto",""))</f>
        <v>Probabilidad</v>
      </c>
      <c r="AG173" s="780" t="s">
        <v>281</v>
      </c>
      <c r="AH173" s="941">
        <f>IF(AG173="","",IF(AG173="Preventivo",25%,IF(AG173="Detectivo",15%,IF(AG173="Correctivo",10%))))</f>
        <v>0.15</v>
      </c>
      <c r="AI173" s="780" t="s">
        <v>222</v>
      </c>
      <c r="AJ173" s="941">
        <f>IF(AI173="Automático",25%,IF(AI173="Manual",15%,""))</f>
        <v>0.15</v>
      </c>
      <c r="AK173" s="814">
        <f>IF(OR(AH173="",AJ173=""),"",AH173+AJ173)</f>
        <v>0.3</v>
      </c>
      <c r="AL173" s="815">
        <f>IFERROR(IF(AND(AF172="Probabilidad",AF173="Probabilidad"),(AL172-(+AL172*AK173)),IF(AND(AF172="Impacto",AF173="Probabilidad"),(AL171-(+AL171*AK173)),IF(AF173="Impacto",AL172,""))),"")</f>
        <v>7.0000000000000007E-2</v>
      </c>
      <c r="AM173" s="815">
        <f>IFERROR(IF(AND(AF172="Impacto",AF173="Impacto"),(AM172-(+AM172*AK173)),IF(AND(AF172="Probabilidad",AF173="Impacto"),(AM171-(+AM171*AK173)),IF(AF173="Probabilidad",AM172,""))),"")</f>
        <v>0.30000000000000004</v>
      </c>
      <c r="AN173" s="751" t="s">
        <v>223</v>
      </c>
      <c r="AO173" s="751" t="s">
        <v>291</v>
      </c>
      <c r="AP173" s="751" t="s">
        <v>241</v>
      </c>
      <c r="AQ173" s="751" t="s">
        <v>226</v>
      </c>
      <c r="AR173" s="1031"/>
      <c r="AS173" s="1631"/>
      <c r="AT173" s="1631"/>
      <c r="AU173" s="1633"/>
      <c r="AV173" s="1631"/>
      <c r="AW173" s="1631"/>
      <c r="AX173" s="1633"/>
      <c r="AY173" s="1633"/>
      <c r="AZ173" s="1633"/>
      <c r="BA173" s="1641"/>
      <c r="BB173" s="789"/>
      <c r="BC173" s="789"/>
      <c r="BD173" s="822" t="str">
        <f t="shared" si="11"/>
        <v/>
      </c>
      <c r="BE173" s="774"/>
      <c r="BF173" s="774"/>
      <c r="BG173" s="774"/>
      <c r="BH173" s="774"/>
      <c r="BI173" s="789"/>
      <c r="BJ173" s="789"/>
      <c r="BK173" s="789"/>
      <c r="BL173" s="789"/>
      <c r="BM173" s="791"/>
      <c r="BN173" s="791"/>
      <c r="BO173" s="791"/>
      <c r="BP173" s="791"/>
      <c r="BQ173" s="792" t="str">
        <f t="shared" si="12"/>
        <v/>
      </c>
      <c r="BR173" s="796" t="str">
        <f t="shared" si="13"/>
        <v/>
      </c>
      <c r="BS173" s="884"/>
      <c r="BT173" s="884"/>
      <c r="BU173" s="998"/>
      <c r="BV173" s="1001"/>
      <c r="BW173" s="1001"/>
      <c r="BX173" s="1762"/>
      <c r="BY173" s="1739"/>
      <c r="BZ173" s="1004"/>
    </row>
    <row r="174" spans="1:78" ht="145" x14ac:dyDescent="0.2">
      <c r="A174" s="1757"/>
      <c r="B174" s="1703"/>
      <c r="C174" s="1704"/>
      <c r="D174" s="1705"/>
      <c r="E174" s="1025"/>
      <c r="F174" s="1619"/>
      <c r="G174" s="1759"/>
      <c r="H174" s="1031"/>
      <c r="I174" s="1641"/>
      <c r="J174" s="1631"/>
      <c r="K174" s="1037"/>
      <c r="L174" s="1001"/>
      <c r="M174" s="1070"/>
      <c r="N174" s="1768"/>
      <c r="O174" s="1768"/>
      <c r="P174" s="1001"/>
      <c r="Q174" s="1712"/>
      <c r="R174" s="1641"/>
      <c r="S174" s="1765"/>
      <c r="T174" s="1641"/>
      <c r="U174" s="1765"/>
      <c r="V174" s="1641"/>
      <c r="W174" s="1765"/>
      <c r="X174" s="1665"/>
      <c r="Y174" s="1765"/>
      <c r="Z174" s="1765"/>
      <c r="AA174" s="1633"/>
      <c r="AB174" s="812">
        <v>4</v>
      </c>
      <c r="AC174" s="983" t="s">
        <v>1584</v>
      </c>
      <c r="AD174" s="985">
        <v>1</v>
      </c>
      <c r="AE174" s="983" t="s">
        <v>1574</v>
      </c>
      <c r="AF174" s="813" t="str">
        <f>IF(OR(AG174="Preventivo",AG174="Detectivo"),"Probabilidad",IF(AG174="Correctivo","Impacto",""))</f>
        <v>Probabilidad</v>
      </c>
      <c r="AG174" s="780" t="s">
        <v>221</v>
      </c>
      <c r="AH174" s="941">
        <f>IF(AG174="","",IF(AG174="Preventivo",25%,IF(AG174="Detectivo",15%,IF(AG174="Correctivo",10%))))</f>
        <v>0.25</v>
      </c>
      <c r="AI174" s="780" t="s">
        <v>222</v>
      </c>
      <c r="AJ174" s="941">
        <f>IF(AI174="Automático",25%,IF(AI174="Manual",15%,""))</f>
        <v>0.15</v>
      </c>
      <c r="AK174" s="814">
        <f>IF(OR(AH174="",AJ174=""),"",AH174+AJ174)</f>
        <v>0.4</v>
      </c>
      <c r="AL174" s="815">
        <f>IFERROR(IF(AND(AF173="Probabilidad",AF174="Probabilidad"),(AL173-(+AL173*AK174)),IF(AND(AF173="Impacto",AF174="Probabilidad"),(AL172-(+AL172*AK174)),IF(AF174="Impacto",AL173,""))),"")</f>
        <v>4.2000000000000003E-2</v>
      </c>
      <c r="AM174" s="815">
        <f>IFERROR(IF(AND(AF173="Impacto",AF174="Impacto"),(AM173-(+AM173*AK174)),IF(AND(AF173="Probabilidad",AF174="Impacto"),(AM172-(+AM172*AK174)),IF(AF174="Probabilidad",AM173,""))),"")</f>
        <v>0.30000000000000004</v>
      </c>
      <c r="AN174" s="751" t="s">
        <v>223</v>
      </c>
      <c r="AO174" s="751" t="s">
        <v>443</v>
      </c>
      <c r="AP174" s="751" t="s">
        <v>241</v>
      </c>
      <c r="AQ174" s="751" t="s">
        <v>226</v>
      </c>
      <c r="AR174" s="1031"/>
      <c r="AS174" s="1631"/>
      <c r="AT174" s="1631"/>
      <c r="AU174" s="1633"/>
      <c r="AV174" s="1631"/>
      <c r="AW174" s="1631"/>
      <c r="AX174" s="1633"/>
      <c r="AY174" s="1633"/>
      <c r="AZ174" s="1633"/>
      <c r="BA174" s="1641"/>
      <c r="BB174" s="789"/>
      <c r="BC174" s="789"/>
      <c r="BD174" s="822" t="str">
        <f t="shared" si="11"/>
        <v/>
      </c>
      <c r="BE174" s="774"/>
      <c r="BF174" s="774"/>
      <c r="BG174" s="774"/>
      <c r="BH174" s="774"/>
      <c r="BI174" s="789"/>
      <c r="BJ174" s="789"/>
      <c r="BK174" s="789"/>
      <c r="BL174" s="789"/>
      <c r="BM174" s="791"/>
      <c r="BN174" s="791"/>
      <c r="BO174" s="791"/>
      <c r="BP174" s="791"/>
      <c r="BQ174" s="792" t="str">
        <f t="shared" si="12"/>
        <v/>
      </c>
      <c r="BR174" s="796" t="str">
        <f t="shared" si="13"/>
        <v/>
      </c>
      <c r="BS174" s="884"/>
      <c r="BT174" s="884"/>
      <c r="BU174" s="998"/>
      <c r="BV174" s="1001"/>
      <c r="BW174" s="1001"/>
      <c r="BX174" s="1762"/>
      <c r="BY174" s="1739"/>
      <c r="BZ174" s="1004"/>
    </row>
    <row r="175" spans="1:78" ht="167" x14ac:dyDescent="0.2">
      <c r="A175" s="1757"/>
      <c r="B175" s="1703"/>
      <c r="C175" s="1704"/>
      <c r="D175" s="1705"/>
      <c r="E175" s="1025"/>
      <c r="F175" s="1619"/>
      <c r="G175" s="1759"/>
      <c r="H175" s="1031"/>
      <c r="I175" s="1641"/>
      <c r="J175" s="1631"/>
      <c r="K175" s="1037"/>
      <c r="L175" s="1001"/>
      <c r="M175" s="1070"/>
      <c r="N175" s="1768"/>
      <c r="O175" s="1768"/>
      <c r="P175" s="1001"/>
      <c r="Q175" s="1712"/>
      <c r="R175" s="1641"/>
      <c r="S175" s="1765"/>
      <c r="T175" s="1641"/>
      <c r="U175" s="1765"/>
      <c r="V175" s="1641"/>
      <c r="W175" s="1765"/>
      <c r="X175" s="1665"/>
      <c r="Y175" s="1765"/>
      <c r="Z175" s="1765"/>
      <c r="AA175" s="1633"/>
      <c r="AB175" s="812">
        <v>5</v>
      </c>
      <c r="AC175" s="982" t="s">
        <v>1573</v>
      </c>
      <c r="AD175" s="986">
        <v>1</v>
      </c>
      <c r="AE175" s="983" t="s">
        <v>1574</v>
      </c>
      <c r="AF175" s="813" t="s">
        <v>1119</v>
      </c>
      <c r="AG175" s="780" t="s">
        <v>221</v>
      </c>
      <c r="AH175" s="941">
        <v>0.25</v>
      </c>
      <c r="AI175" s="780" t="s">
        <v>222</v>
      </c>
      <c r="AJ175" s="941">
        <v>0.15</v>
      </c>
      <c r="AK175" s="814">
        <v>0.4</v>
      </c>
      <c r="AL175" s="815">
        <v>2.52E-2</v>
      </c>
      <c r="AM175" s="815">
        <v>0.30000000000000004</v>
      </c>
      <c r="AN175" s="751" t="s">
        <v>223</v>
      </c>
      <c r="AO175" s="751" t="s">
        <v>291</v>
      </c>
      <c r="AP175" s="751" t="s">
        <v>241</v>
      </c>
      <c r="AQ175" s="751" t="s">
        <v>226</v>
      </c>
      <c r="AR175" s="1031"/>
      <c r="AS175" s="1631"/>
      <c r="AT175" s="1631"/>
      <c r="AU175" s="1633"/>
      <c r="AV175" s="1631"/>
      <c r="AW175" s="1631"/>
      <c r="AX175" s="1633"/>
      <c r="AY175" s="1633"/>
      <c r="AZ175" s="1633"/>
      <c r="BA175" s="1641"/>
      <c r="BB175" s="789"/>
      <c r="BC175" s="789"/>
      <c r="BD175" s="822" t="str">
        <f t="shared" si="11"/>
        <v/>
      </c>
      <c r="BE175" s="774"/>
      <c r="BF175" s="774"/>
      <c r="BG175" s="774"/>
      <c r="BH175" s="774"/>
      <c r="BI175" s="789"/>
      <c r="BJ175" s="789"/>
      <c r="BK175" s="789"/>
      <c r="BL175" s="789"/>
      <c r="BM175" s="791"/>
      <c r="BN175" s="791"/>
      <c r="BO175" s="791"/>
      <c r="BP175" s="791"/>
      <c r="BQ175" s="792" t="str">
        <f t="shared" si="12"/>
        <v/>
      </c>
      <c r="BR175" s="796" t="str">
        <f t="shared" si="13"/>
        <v/>
      </c>
      <c r="BS175" s="884"/>
      <c r="BT175" s="884"/>
      <c r="BU175" s="998"/>
      <c r="BV175" s="1001"/>
      <c r="BW175" s="1001"/>
      <c r="BX175" s="1762"/>
      <c r="BY175" s="1739"/>
      <c r="BZ175" s="1004"/>
    </row>
    <row r="176" spans="1:78" ht="146" thickBot="1" x14ac:dyDescent="0.25">
      <c r="A176" s="1757"/>
      <c r="B176" s="1703"/>
      <c r="C176" s="1704"/>
      <c r="D176" s="1706"/>
      <c r="E176" s="1026"/>
      <c r="F176" s="1620"/>
      <c r="G176" s="1760"/>
      <c r="H176" s="1032"/>
      <c r="I176" s="1642"/>
      <c r="J176" s="1632"/>
      <c r="K176" s="1038"/>
      <c r="L176" s="1002"/>
      <c r="M176" s="1071"/>
      <c r="N176" s="1769"/>
      <c r="O176" s="1769"/>
      <c r="P176" s="1002"/>
      <c r="Q176" s="1713"/>
      <c r="R176" s="1642"/>
      <c r="S176" s="1766"/>
      <c r="T176" s="1642"/>
      <c r="U176" s="1766"/>
      <c r="V176" s="1642"/>
      <c r="W176" s="1766"/>
      <c r="X176" s="1666"/>
      <c r="Y176" s="1766"/>
      <c r="Z176" s="1766"/>
      <c r="AA176" s="1634"/>
      <c r="AB176" s="773">
        <v>6</v>
      </c>
      <c r="AC176" s="984" t="s">
        <v>1585</v>
      </c>
      <c r="AD176" s="987">
        <v>1</v>
      </c>
      <c r="AE176" s="984" t="s">
        <v>1574</v>
      </c>
      <c r="AF176" s="896" t="s">
        <v>1119</v>
      </c>
      <c r="AG176" s="888" t="s">
        <v>221</v>
      </c>
      <c r="AH176" s="942">
        <v>0.25</v>
      </c>
      <c r="AI176" s="888" t="s">
        <v>222</v>
      </c>
      <c r="AJ176" s="942">
        <v>0.15</v>
      </c>
      <c r="AK176" s="889">
        <v>0.4</v>
      </c>
      <c r="AL176" s="815">
        <v>1.512E-2</v>
      </c>
      <c r="AM176" s="815">
        <v>0.30000000000000004</v>
      </c>
      <c r="AN176" s="751" t="s">
        <v>223</v>
      </c>
      <c r="AO176" s="51" t="s">
        <v>443</v>
      </c>
      <c r="AP176" s="51" t="s">
        <v>241</v>
      </c>
      <c r="AQ176" s="51" t="s">
        <v>226</v>
      </c>
      <c r="AR176" s="1032"/>
      <c r="AS176" s="1632"/>
      <c r="AT176" s="1632"/>
      <c r="AU176" s="1634"/>
      <c r="AV176" s="1632"/>
      <c r="AW176" s="1632"/>
      <c r="AX176" s="1634"/>
      <c r="AY176" s="1634"/>
      <c r="AZ176" s="1634"/>
      <c r="BA176" s="1642"/>
      <c r="BB176" s="770"/>
      <c r="BC176" s="770"/>
      <c r="BD176" s="762" t="str">
        <f t="shared" si="11"/>
        <v/>
      </c>
      <c r="BE176" s="757"/>
      <c r="BF176" s="757"/>
      <c r="BG176" s="757"/>
      <c r="BH176" s="757"/>
      <c r="BI176" s="770"/>
      <c r="BJ176" s="770"/>
      <c r="BK176" s="770"/>
      <c r="BL176" s="770"/>
      <c r="BM176" s="749"/>
      <c r="BN176" s="749"/>
      <c r="BO176" s="749"/>
      <c r="BP176" s="749"/>
      <c r="BQ176" s="766" t="str">
        <f t="shared" si="12"/>
        <v/>
      </c>
      <c r="BR176" s="890" t="str">
        <f t="shared" si="13"/>
        <v/>
      </c>
      <c r="BS176" s="891"/>
      <c r="BT176" s="891"/>
      <c r="BU176" s="999"/>
      <c r="BV176" s="1002"/>
      <c r="BW176" s="1002"/>
      <c r="BX176" s="1763"/>
      <c r="BY176" s="1740"/>
      <c r="BZ176" s="1005"/>
    </row>
    <row r="177" spans="1:78" ht="167" x14ac:dyDescent="0.2">
      <c r="A177" s="1757"/>
      <c r="B177" s="1703"/>
      <c r="C177" s="1704"/>
      <c r="D177" s="1021" t="s">
        <v>1387</v>
      </c>
      <c r="E177" s="1024" t="s">
        <v>365</v>
      </c>
      <c r="F177" s="1027">
        <v>3</v>
      </c>
      <c r="G177" s="1770" t="s">
        <v>1586</v>
      </c>
      <c r="H177" s="1030" t="s">
        <v>1247</v>
      </c>
      <c r="I177" s="994" t="s">
        <v>1218</v>
      </c>
      <c r="J177" s="1697" t="str">
        <f>IF(D177="","",IF(D177="RG",[1]Árbol!A188,IF(D177="RIC",[1]Árbol!A188,IF(D177="RLAFT",[1]Árbol!A188,IF(D177="RF",[1]Árbol!A188,IF(I177="","",(CONCATENATE(I177," ",$M$3," ",G177," ",$M$4," ",O177," ",$M$5," ",N177))))))))</f>
        <v xml:space="preserve">Pérdida de confidencialidad e integridad de Servicios de computación en nube y softtware
1. Falla en los sistemas.
2. Pérdida o corrupción (alteración o daño) de la información.
3. Fallas Humanas
4. Fallas de conexión de internet o red.  1. Inconvenientes en la gestión operativa, administración y/o soporte de la infraestrutura tecnológica que soporta las plataformas o servicios de la entidad  
2. Debilidades en el mantenimiento de la Infraestructura Tecnológica en nube
3. Desconocimiento en el uso de los servicios de computación en nube y softtware.
4. Ausencia de control de acceso </v>
      </c>
      <c r="K177" s="1036" t="s">
        <v>313</v>
      </c>
      <c r="L177" s="1000" t="s">
        <v>562</v>
      </c>
      <c r="M177" s="1069" t="s">
        <v>1389</v>
      </c>
      <c r="N177" s="1767" t="s">
        <v>1587</v>
      </c>
      <c r="O177" s="1000" t="s">
        <v>1588</v>
      </c>
      <c r="P177" s="1063" t="s">
        <v>1392</v>
      </c>
      <c r="Q177" s="1077" t="s">
        <v>1392</v>
      </c>
      <c r="R177" s="994" t="s">
        <v>269</v>
      </c>
      <c r="S177" s="1764">
        <f>IF(R177="Muy Alta",100%,IF(R177="Alta",80%,IF(R177="Media",60%,IF(R177="Baja",40%,IF(R177="Muy Baja",20%,"")))))</f>
        <v>0.2</v>
      </c>
      <c r="T177" s="994" t="s">
        <v>317</v>
      </c>
      <c r="U177" s="1764">
        <f>IF(T177="Catastrófico",100%,IF(T177="Mayor",80%,IF(T177="Moderado",60%,IF(T177="Menor",40%,IF(T177="Leve",20%,"")))))</f>
        <v>0.2</v>
      </c>
      <c r="V177" s="994" t="s">
        <v>251</v>
      </c>
      <c r="W177" s="1764">
        <f>IF(V177="Catastrófico",100%,IF(V177="Mayor",80%,IF(V177="Moderado",60%,IF(V177="Menor",40%,IF(V177="Leve",20%,"")))))</f>
        <v>0.4</v>
      </c>
      <c r="X177" s="1059" t="str">
        <f>IF(Y177=100%,"Catastrófico",IF(Y177=80%,"Mayor",IF(Y177=60%,"Moderado",IF(Y177=40%,"Menor",IF(Y177=20%,"Leve","")))))</f>
        <v>Menor</v>
      </c>
      <c r="Y177" s="1764">
        <f>IF(AND(U177="",W177=""),"",MAX(U177,W177))</f>
        <v>0.4</v>
      </c>
      <c r="Z177" s="1764" t="str">
        <f>CONCATENATE(R177,X177)</f>
        <v>Muy BajaMenor</v>
      </c>
      <c r="AA177" s="1047" t="str">
        <f>IF(Z177="Muy AltaLeve","Alto",IF(Z177="Muy AltaMenor","Alto",IF(Z177="Muy AltaModerado","Alto",IF(Z177="Muy AltaMayor","Alto",IF(Z177="Muy AltaCatastrófico","Extremo",IF(Z177="AltaLeve","Moderado",IF(Z177="AltaMenor","Moderado",IF(Z177="AltaModerado","Alto",IF(Z177="AltaMayor","Alto",IF(Z177="AltaCatastrófico","Extremo",IF(Z177="MediaLeve","Moderado",IF(Z177="MediaMenor","Moderado",IF(Z177="MediaModerado","Moderado",IF(Z177="MediaMayor","Alto",IF(Z177="MediaCatastrófico","Extremo",IF(Z177="BajaLeve","Bajo",IF(Z177="BajaMenor","Moderado",IF(Z177="BajaModerado","Moderado",IF(Z177="BajaMayor","Alto",IF(Z177="BajaCatastrófico","Extremo",IF(Z177="Muy BajaLeve","Bajo",IF(Z177="Muy BajaMenor","Bajo",IF(Z177="Muy BajaModerado","Moderado",IF(Z177="Muy BajaMayor","Alto",IF(Z177="Muy BajaCatastrófico","Extremo","")))))))))))))))))))))))))</f>
        <v>Bajo</v>
      </c>
      <c r="AB177" s="97">
        <v>1</v>
      </c>
      <c r="AC177" s="898" t="s">
        <v>1589</v>
      </c>
      <c r="AD177" s="230">
        <v>4</v>
      </c>
      <c r="AE177" s="12" t="s">
        <v>1590</v>
      </c>
      <c r="AF177" s="99" t="str">
        <f t="shared" ref="AF177:AF188" si="14">IF(OR(AG177="Preventivo",AG177="Detectivo"),"Probabilidad",IF(AG177="Correctivo","Impacto",""))</f>
        <v>Probabilidad</v>
      </c>
      <c r="AG177" s="10" t="s">
        <v>221</v>
      </c>
      <c r="AH177" s="940">
        <f t="shared" ref="AH177:AH188" si="15">IF(AG177="","",IF(AG177="Preventivo",25%,IF(AG177="Detectivo",15%,IF(AG177="Correctivo",10%))))</f>
        <v>0.25</v>
      </c>
      <c r="AI177" s="10" t="s">
        <v>222</v>
      </c>
      <c r="AJ177" s="940">
        <f t="shared" ref="AJ177:AJ188" si="16">IF(AI177="Automático",25%,IF(AI177="Manual",15%,""))</f>
        <v>0.15</v>
      </c>
      <c r="AK177" s="101">
        <f t="shared" ref="AK177:AK188" si="17">IF(OR(AH177="",AJ177=""),"",AH177+AJ177)</f>
        <v>0.4</v>
      </c>
      <c r="AL177" s="100">
        <f>IFERROR(IF(AF177="Probabilidad",(S177-(+S177*AK177)),IF(AF177="Impacto",S177,"")),"")</f>
        <v>0.12</v>
      </c>
      <c r="AM177" s="100">
        <f>IFERROR(IF(AF177="Impacto",(Y177-(+Y177*AK177)),IF(AF177="Probabilidad",Y177,"")),"")</f>
        <v>0.4</v>
      </c>
      <c r="AN177" s="50" t="s">
        <v>223</v>
      </c>
      <c r="AO177" s="50" t="s">
        <v>291</v>
      </c>
      <c r="AP177" s="50" t="s">
        <v>241</v>
      </c>
      <c r="AQ177" s="50" t="s">
        <v>226</v>
      </c>
      <c r="AR177" s="1624" t="s">
        <v>1591</v>
      </c>
      <c r="AS177" s="1050">
        <f>S177</f>
        <v>0.2</v>
      </c>
      <c r="AT177" s="1050">
        <f>IF(AL177="","",MIN(AL177:AL182))</f>
        <v>3.5999999999999997E-2</v>
      </c>
      <c r="AU177" s="1047" t="str">
        <f>IFERROR(IF(AT177="","",IF(AT177&lt;=0.2,"Muy Baja",IF(AT177&lt;=0.4,"Baja",IF(AT177&lt;=0.6,"Media",IF(AT177&lt;=0.8,"Alta","Muy Alta"))))),"")</f>
        <v>Muy Baja</v>
      </c>
      <c r="AV177" s="1050">
        <f>Y177</f>
        <v>0.4</v>
      </c>
      <c r="AW177" s="1050">
        <f>IF(AM177="","",MIN(AM177:AM182))</f>
        <v>0.30000000000000004</v>
      </c>
      <c r="AX177" s="1047" t="str">
        <f>IFERROR(IF(AW177="","",IF(AW177&lt;=0.2,"Leve",IF(AW177&lt;=0.4,"Menor",IF(AW177&lt;=0.6,"Moderado",IF(AW177&lt;=0.8,"Mayor","Catastrófico"))))),"")</f>
        <v>Menor</v>
      </c>
      <c r="AY177" s="1047" t="str">
        <f>AA177</f>
        <v>Bajo</v>
      </c>
      <c r="AZ177" s="1047" t="str">
        <f>IFERROR(IF(OR(AND(AU177="Muy Baja",AX177="Leve"),AND(AU177="Muy Baja",AX177="Menor"),AND(AU177="Baja",AX177="Leve")),"Bajo",IF(OR(AND(AU177="Muy baja",AX177="Moderado"),AND(AU177="Baja",AX177="Menor"),AND(AU177="Baja",AX177="Moderado"),AND(AU177="Media",AX177="Leve"),AND(AU177="Media",AX177="Menor"),AND(AU177="Media",AX177="Moderado"),AND(AU177="Alta",AX177="Leve"),AND(AU177="Alta",AX177="Menor")),"Moderado",IF(OR(AND(AU177="Muy Baja",AX177="Mayor"),AND(AU177="Baja",AX177="Mayor"),AND(AU177="Media",AX177="Mayor"),AND(AU177="Alta",AX177="Moderado"),AND(AU177="Alta",AX177="Mayor"),AND(AU177="Muy Alta",AX177="Leve"),AND(AU177="Muy Alta",AX177="Menor"),AND(AU177="Muy Alta",AX177="Moderado"),AND(AU177="Muy Alta",AX177="Mayor")),"Alto",IF(OR(AND(AU177="Muy Baja",AX177="Catastrófico"),AND(AU177="Baja",AX177="Catastrófico"),AND(AU177="Media",AX177="Catastrófico"),AND(AU177="Alta",AX177="Catastrófico"),AND(AU177="Muy Alta",AX177="Catastrófico")),"Extremo","")))),"")</f>
        <v>Bajo</v>
      </c>
      <c r="BA177" s="994" t="s">
        <v>255</v>
      </c>
      <c r="BB177" s="309"/>
      <c r="BC177" s="46"/>
      <c r="BD177" s="103" t="str">
        <f t="shared" si="11"/>
        <v/>
      </c>
      <c r="BE177" s="9"/>
      <c r="BF177" s="9"/>
      <c r="BG177" s="9"/>
      <c r="BH177" s="9"/>
      <c r="BI177" s="46"/>
      <c r="BJ177" s="46"/>
      <c r="BK177" s="46"/>
      <c r="BL177" s="46"/>
      <c r="BM177" s="48"/>
      <c r="BN177" s="48"/>
      <c r="BO177" s="48"/>
      <c r="BP177" s="48"/>
      <c r="BQ177" s="104" t="str">
        <f t="shared" si="12"/>
        <v/>
      </c>
      <c r="BR177" s="797" t="str">
        <f t="shared" si="13"/>
        <v/>
      </c>
      <c r="BS177" s="883"/>
      <c r="BT177" s="883"/>
      <c r="BU177" s="997" t="s">
        <v>1392</v>
      </c>
      <c r="BV177" s="1000" t="s">
        <v>3183</v>
      </c>
      <c r="BW177" s="1000" t="s">
        <v>3183</v>
      </c>
      <c r="BX177" s="1761" t="s">
        <v>3183</v>
      </c>
      <c r="BY177" s="1738" t="s">
        <v>3184</v>
      </c>
      <c r="BZ177" s="1003"/>
    </row>
    <row r="178" spans="1:78" ht="167" x14ac:dyDescent="0.2">
      <c r="A178" s="1757"/>
      <c r="B178" s="1703"/>
      <c r="C178" s="1704"/>
      <c r="D178" s="1705"/>
      <c r="E178" s="1025"/>
      <c r="F178" s="1619"/>
      <c r="G178" s="1771"/>
      <c r="H178" s="1031"/>
      <c r="I178" s="1641"/>
      <c r="J178" s="1631"/>
      <c r="K178" s="1037"/>
      <c r="L178" s="1001"/>
      <c r="M178" s="1070"/>
      <c r="N178" s="1768"/>
      <c r="O178" s="1001"/>
      <c r="P178" s="1064"/>
      <c r="Q178" s="1714"/>
      <c r="R178" s="1641"/>
      <c r="S178" s="1765"/>
      <c r="T178" s="1641"/>
      <c r="U178" s="1765"/>
      <c r="V178" s="1641"/>
      <c r="W178" s="1765"/>
      <c r="X178" s="1665"/>
      <c r="Y178" s="1765"/>
      <c r="Z178" s="1765"/>
      <c r="AA178" s="1633"/>
      <c r="AB178" s="812">
        <v>2</v>
      </c>
      <c r="AC178" s="898" t="s">
        <v>1592</v>
      </c>
      <c r="AD178" s="898">
        <v>1</v>
      </c>
      <c r="AE178" s="774" t="s">
        <v>1590</v>
      </c>
      <c r="AF178" s="813" t="str">
        <f t="shared" si="14"/>
        <v>Probabilidad</v>
      </c>
      <c r="AG178" s="780" t="s">
        <v>221</v>
      </c>
      <c r="AH178" s="941">
        <f t="shared" si="15"/>
        <v>0.25</v>
      </c>
      <c r="AI178" s="780" t="s">
        <v>222</v>
      </c>
      <c r="AJ178" s="941">
        <f t="shared" si="16"/>
        <v>0.15</v>
      </c>
      <c r="AK178" s="814">
        <f t="shared" si="17"/>
        <v>0.4</v>
      </c>
      <c r="AL178" s="815">
        <f>IFERROR(IF(AND(AF177="Probabilidad",AF178="Probabilidad"),(AL177-(+AL177*AK178)),IF(AF178="Probabilidad",(S177-(+S177*AK178)),IF(AF178="Impacto",AL177,""))),"")</f>
        <v>7.1999999999999995E-2</v>
      </c>
      <c r="AM178" s="815">
        <f>IFERROR(IF(AND(AF177="Impacto",AF178="Impacto"),(AM177-(+AM177*AK178)),IF(AF178="Impacto",(Y177-(+Y177*AK178)),IF(AF178="Probabilidad",AM177,""))),"")</f>
        <v>0.4</v>
      </c>
      <c r="AN178" s="751" t="s">
        <v>223</v>
      </c>
      <c r="AO178" s="751" t="s">
        <v>291</v>
      </c>
      <c r="AP178" s="751" t="s">
        <v>241</v>
      </c>
      <c r="AQ178" s="751" t="s">
        <v>226</v>
      </c>
      <c r="AR178" s="1031"/>
      <c r="AS178" s="1631"/>
      <c r="AT178" s="1631"/>
      <c r="AU178" s="1633"/>
      <c r="AV178" s="1631"/>
      <c r="AW178" s="1631"/>
      <c r="AX178" s="1633"/>
      <c r="AY178" s="1633"/>
      <c r="AZ178" s="1633"/>
      <c r="BA178" s="1641"/>
      <c r="BB178" s="894"/>
      <c r="BC178" s="789"/>
      <c r="BD178" s="822" t="str">
        <f t="shared" si="11"/>
        <v/>
      </c>
      <c r="BE178" s="774"/>
      <c r="BF178" s="774"/>
      <c r="BG178" s="774"/>
      <c r="BH178" s="774"/>
      <c r="BI178" s="789"/>
      <c r="BJ178" s="789"/>
      <c r="BK178" s="789"/>
      <c r="BL178" s="789"/>
      <c r="BM178" s="791"/>
      <c r="BN178" s="791"/>
      <c r="BO178" s="791"/>
      <c r="BP178" s="791"/>
      <c r="BQ178" s="792" t="str">
        <f t="shared" si="12"/>
        <v/>
      </c>
      <c r="BR178" s="796" t="str">
        <f t="shared" si="13"/>
        <v/>
      </c>
      <c r="BS178" s="943"/>
      <c r="BT178" s="943"/>
      <c r="BU178" s="998"/>
      <c r="BV178" s="1001"/>
      <c r="BW178" s="1001"/>
      <c r="BX178" s="1762"/>
      <c r="BY178" s="1739"/>
      <c r="BZ178" s="1004"/>
    </row>
    <row r="179" spans="1:78" ht="167" x14ac:dyDescent="0.2">
      <c r="A179" s="1757"/>
      <c r="B179" s="1703"/>
      <c r="C179" s="1704"/>
      <c r="D179" s="1705"/>
      <c r="E179" s="1025"/>
      <c r="F179" s="1619"/>
      <c r="G179" s="1771"/>
      <c r="H179" s="1031"/>
      <c r="I179" s="1641"/>
      <c r="J179" s="1631"/>
      <c r="K179" s="1037"/>
      <c r="L179" s="1001"/>
      <c r="M179" s="1070"/>
      <c r="N179" s="1768"/>
      <c r="O179" s="1001"/>
      <c r="P179" s="1064"/>
      <c r="Q179" s="1714"/>
      <c r="R179" s="1641"/>
      <c r="S179" s="1765"/>
      <c r="T179" s="1641"/>
      <c r="U179" s="1765"/>
      <c r="V179" s="1641"/>
      <c r="W179" s="1765"/>
      <c r="X179" s="1665"/>
      <c r="Y179" s="1765"/>
      <c r="Z179" s="1765"/>
      <c r="AA179" s="1633"/>
      <c r="AB179" s="812">
        <v>3</v>
      </c>
      <c r="AC179" s="898" t="s">
        <v>1593</v>
      </c>
      <c r="AD179" s="898">
        <v>1</v>
      </c>
      <c r="AE179" s="774" t="s">
        <v>1590</v>
      </c>
      <c r="AF179" s="813" t="str">
        <f t="shared" si="14"/>
        <v>Impacto</v>
      </c>
      <c r="AG179" s="780" t="s">
        <v>264</v>
      </c>
      <c r="AH179" s="941">
        <f t="shared" si="15"/>
        <v>0.1</v>
      </c>
      <c r="AI179" s="780" t="s">
        <v>222</v>
      </c>
      <c r="AJ179" s="941">
        <f t="shared" si="16"/>
        <v>0.15</v>
      </c>
      <c r="AK179" s="814">
        <f t="shared" si="17"/>
        <v>0.25</v>
      </c>
      <c r="AL179" s="815">
        <f>IFERROR(IF(AND(AF178="Probabilidad",AF179="Probabilidad"),(AL178-(+AL178*AK179)),IF(AND(AF178="Impacto",AF179="Probabilidad"),(AL177-(+AL177*AK179)),IF(AF179="Impacto",AL178,""))),"")</f>
        <v>7.1999999999999995E-2</v>
      </c>
      <c r="AM179" s="815">
        <f>IFERROR(IF(AND(AF178="Impacto",AF179="Impacto"),(AM178-(+AM178*AK179)),IF(AND(AF178="Probabilidad",AF179="Impacto"),(AM177-(+AM177*AK179)),IF(AF179="Probabilidad",AM178,""))),"")</f>
        <v>0.30000000000000004</v>
      </c>
      <c r="AN179" s="751" t="s">
        <v>223</v>
      </c>
      <c r="AO179" s="751" t="s">
        <v>291</v>
      </c>
      <c r="AP179" s="751" t="s">
        <v>241</v>
      </c>
      <c r="AQ179" s="751" t="s">
        <v>226</v>
      </c>
      <c r="AR179" s="1031"/>
      <c r="AS179" s="1631"/>
      <c r="AT179" s="1631"/>
      <c r="AU179" s="1633"/>
      <c r="AV179" s="1631"/>
      <c r="AW179" s="1631"/>
      <c r="AX179" s="1633"/>
      <c r="AY179" s="1633"/>
      <c r="AZ179" s="1633"/>
      <c r="BA179" s="1641"/>
      <c r="BB179" s="894"/>
      <c r="BC179" s="789"/>
      <c r="BD179" s="822" t="str">
        <f t="shared" si="11"/>
        <v/>
      </c>
      <c r="BE179" s="774"/>
      <c r="BF179" s="774"/>
      <c r="BG179" s="774"/>
      <c r="BH179" s="774"/>
      <c r="BI179" s="789"/>
      <c r="BJ179" s="789"/>
      <c r="BK179" s="789"/>
      <c r="BL179" s="789"/>
      <c r="BM179" s="791"/>
      <c r="BN179" s="791"/>
      <c r="BO179" s="791"/>
      <c r="BP179" s="791"/>
      <c r="BQ179" s="792" t="str">
        <f t="shared" si="12"/>
        <v/>
      </c>
      <c r="BR179" s="796" t="str">
        <f t="shared" si="13"/>
        <v/>
      </c>
      <c r="BS179" s="884"/>
      <c r="BT179" s="884"/>
      <c r="BU179" s="998"/>
      <c r="BV179" s="1001"/>
      <c r="BW179" s="1001"/>
      <c r="BX179" s="1762"/>
      <c r="BY179" s="1739"/>
      <c r="BZ179" s="1004"/>
    </row>
    <row r="180" spans="1:78" ht="145" x14ac:dyDescent="0.2">
      <c r="A180" s="1757"/>
      <c r="B180" s="1703"/>
      <c r="C180" s="1704"/>
      <c r="D180" s="1705"/>
      <c r="E180" s="1025"/>
      <c r="F180" s="1619"/>
      <c r="G180" s="1771"/>
      <c r="H180" s="1031"/>
      <c r="I180" s="1641"/>
      <c r="J180" s="1631"/>
      <c r="K180" s="1037"/>
      <c r="L180" s="1001"/>
      <c r="M180" s="1070"/>
      <c r="N180" s="1768"/>
      <c r="O180" s="1001"/>
      <c r="P180" s="1064"/>
      <c r="Q180" s="1714"/>
      <c r="R180" s="1641"/>
      <c r="S180" s="1765"/>
      <c r="T180" s="1641"/>
      <c r="U180" s="1765"/>
      <c r="V180" s="1641"/>
      <c r="W180" s="1765"/>
      <c r="X180" s="1665"/>
      <c r="Y180" s="1765"/>
      <c r="Z180" s="1765"/>
      <c r="AA180" s="1633"/>
      <c r="AB180" s="812">
        <v>4</v>
      </c>
      <c r="AC180" s="898" t="s">
        <v>1594</v>
      </c>
      <c r="AD180" s="898">
        <v>1</v>
      </c>
      <c r="AE180" s="774" t="s">
        <v>1590</v>
      </c>
      <c r="AF180" s="813" t="str">
        <f t="shared" si="14"/>
        <v>Probabilidad</v>
      </c>
      <c r="AG180" s="780" t="s">
        <v>221</v>
      </c>
      <c r="AH180" s="941">
        <f t="shared" si="15"/>
        <v>0.25</v>
      </c>
      <c r="AI180" s="780" t="s">
        <v>734</v>
      </c>
      <c r="AJ180" s="941">
        <f t="shared" si="16"/>
        <v>0.25</v>
      </c>
      <c r="AK180" s="814">
        <f t="shared" si="17"/>
        <v>0.5</v>
      </c>
      <c r="AL180" s="815">
        <f>IFERROR(IF(AND(AF179="Probabilidad",AF180="Probabilidad"),(AL179-(+AL179*AK180)),IF(AND(AF179="Impacto",AF180="Probabilidad"),(AL178-(+AL178*AK180)),IF(AF180="Impacto",AL179,""))),"")</f>
        <v>3.5999999999999997E-2</v>
      </c>
      <c r="AM180" s="815">
        <f>IFERROR(IF(AND(AF179="Impacto",AF180="Impacto"),(AM179-(+AM179*AK180)),IF(AND(AF179="Probabilidad",AF180="Impacto"),(AM178-(+AM178*AK180)),IF(AF180="Probabilidad",AM179,""))),"")</f>
        <v>0.30000000000000004</v>
      </c>
      <c r="AN180" s="751" t="s">
        <v>223</v>
      </c>
      <c r="AO180" s="751" t="s">
        <v>443</v>
      </c>
      <c r="AP180" s="751" t="s">
        <v>241</v>
      </c>
      <c r="AQ180" s="751" t="s">
        <v>226</v>
      </c>
      <c r="AR180" s="1031"/>
      <c r="AS180" s="1631"/>
      <c r="AT180" s="1631"/>
      <c r="AU180" s="1633"/>
      <c r="AV180" s="1631"/>
      <c r="AW180" s="1631"/>
      <c r="AX180" s="1633"/>
      <c r="AY180" s="1633"/>
      <c r="AZ180" s="1633"/>
      <c r="BA180" s="1641"/>
      <c r="BB180" s="894"/>
      <c r="BC180" s="789"/>
      <c r="BD180" s="822" t="str">
        <f t="shared" si="11"/>
        <v/>
      </c>
      <c r="BE180" s="774"/>
      <c r="BF180" s="774"/>
      <c r="BG180" s="774"/>
      <c r="BH180" s="774"/>
      <c r="BI180" s="789"/>
      <c r="BJ180" s="789"/>
      <c r="BK180" s="789"/>
      <c r="BL180" s="789"/>
      <c r="BM180" s="791"/>
      <c r="BN180" s="791"/>
      <c r="BO180" s="791"/>
      <c r="BP180" s="791"/>
      <c r="BQ180" s="792" t="str">
        <f t="shared" si="12"/>
        <v/>
      </c>
      <c r="BR180" s="796" t="str">
        <f t="shared" si="13"/>
        <v/>
      </c>
      <c r="BS180" s="884"/>
      <c r="BT180" s="884"/>
      <c r="BU180" s="998"/>
      <c r="BV180" s="1001"/>
      <c r="BW180" s="1001"/>
      <c r="BX180" s="1762"/>
      <c r="BY180" s="1739"/>
      <c r="BZ180" s="1004"/>
    </row>
    <row r="181" spans="1:78" ht="16" x14ac:dyDescent="0.2">
      <c r="A181" s="1757"/>
      <c r="B181" s="1703"/>
      <c r="C181" s="1704"/>
      <c r="D181" s="1705"/>
      <c r="E181" s="1025"/>
      <c r="F181" s="1619"/>
      <c r="G181" s="1771"/>
      <c r="H181" s="1031"/>
      <c r="I181" s="1641"/>
      <c r="J181" s="1631"/>
      <c r="K181" s="1037"/>
      <c r="L181" s="1001"/>
      <c r="M181" s="1070"/>
      <c r="N181" s="1768"/>
      <c r="O181" s="1001"/>
      <c r="P181" s="1064"/>
      <c r="Q181" s="1714"/>
      <c r="R181" s="1641"/>
      <c r="S181" s="1765"/>
      <c r="T181" s="1641"/>
      <c r="U181" s="1765"/>
      <c r="V181" s="1641"/>
      <c r="W181" s="1765"/>
      <c r="X181" s="1665"/>
      <c r="Y181" s="1765"/>
      <c r="Z181" s="1765"/>
      <c r="AA181" s="1633"/>
      <c r="AB181" s="812">
        <v>5</v>
      </c>
      <c r="AC181" s="900"/>
      <c r="AD181" s="900"/>
      <c r="AE181" s="28"/>
      <c r="AF181" s="813" t="str">
        <f t="shared" si="14"/>
        <v/>
      </c>
      <c r="AG181" s="780"/>
      <c r="AH181" s="941" t="str">
        <f t="shared" si="15"/>
        <v/>
      </c>
      <c r="AI181" s="780"/>
      <c r="AJ181" s="941" t="str">
        <f t="shared" si="16"/>
        <v/>
      </c>
      <c r="AK181" s="814" t="str">
        <f t="shared" si="17"/>
        <v/>
      </c>
      <c r="AL181" s="815" t="str">
        <f>IFERROR(IF(AND(AF180="Probabilidad",AF181="Probabilidad"),(AL180-(+AL180*AK181)),IF(AND(AF180="Impacto",AF181="Probabilidad"),(AL179-(+AL179*AK181)),IF(AF181="Impacto",AL180,""))),"")</f>
        <v/>
      </c>
      <c r="AM181" s="815" t="str">
        <f>IFERROR(IF(AND(AF180="Impacto",AF181="Impacto"),(AM180-(+AM180*AK181)),IF(AND(AF180="Probabilidad",AF181="Impacto"),(AM179-(+AM179*AK181)),IF(AF181="Probabilidad",AM180,""))),"")</f>
        <v/>
      </c>
      <c r="AN181" s="751"/>
      <c r="AO181" s="751"/>
      <c r="AP181" s="751"/>
      <c r="AQ181" s="751"/>
      <c r="AR181" s="1031"/>
      <c r="AS181" s="1631"/>
      <c r="AT181" s="1631"/>
      <c r="AU181" s="1633"/>
      <c r="AV181" s="1631"/>
      <c r="AW181" s="1631"/>
      <c r="AX181" s="1633"/>
      <c r="AY181" s="1633"/>
      <c r="AZ181" s="1633"/>
      <c r="BA181" s="1641"/>
      <c r="BB181" s="894"/>
      <c r="BC181" s="789"/>
      <c r="BD181" s="822" t="str">
        <f t="shared" si="11"/>
        <v/>
      </c>
      <c r="BE181" s="774"/>
      <c r="BF181" s="774"/>
      <c r="BG181" s="774"/>
      <c r="BH181" s="774"/>
      <c r="BI181" s="789"/>
      <c r="BJ181" s="789"/>
      <c r="BK181" s="789"/>
      <c r="BL181" s="789"/>
      <c r="BM181" s="791"/>
      <c r="BN181" s="791"/>
      <c r="BO181" s="791"/>
      <c r="BP181" s="791"/>
      <c r="BQ181" s="792" t="str">
        <f t="shared" si="12"/>
        <v/>
      </c>
      <c r="BR181" s="796" t="str">
        <f t="shared" si="13"/>
        <v/>
      </c>
      <c r="BS181" s="884"/>
      <c r="BT181" s="884"/>
      <c r="BU181" s="998"/>
      <c r="BV181" s="1001"/>
      <c r="BW181" s="1001"/>
      <c r="BX181" s="1762"/>
      <c r="BY181" s="1739"/>
      <c r="BZ181" s="1004"/>
    </row>
    <row r="182" spans="1:78" ht="17" thickBot="1" x14ac:dyDescent="0.25">
      <c r="A182" s="1757"/>
      <c r="B182" s="1703"/>
      <c r="C182" s="1704"/>
      <c r="D182" s="1706"/>
      <c r="E182" s="1026"/>
      <c r="F182" s="1620"/>
      <c r="G182" s="1772"/>
      <c r="H182" s="1032"/>
      <c r="I182" s="1642"/>
      <c r="J182" s="1632"/>
      <c r="K182" s="1038"/>
      <c r="L182" s="1002"/>
      <c r="M182" s="1071"/>
      <c r="N182" s="1769"/>
      <c r="O182" s="1002"/>
      <c r="P182" s="1065"/>
      <c r="Q182" s="1715"/>
      <c r="R182" s="1642"/>
      <c r="S182" s="1766"/>
      <c r="T182" s="1642"/>
      <c r="U182" s="1766"/>
      <c r="V182" s="1642"/>
      <c r="W182" s="1766"/>
      <c r="X182" s="1666"/>
      <c r="Y182" s="1766"/>
      <c r="Z182" s="1766"/>
      <c r="AA182" s="1634"/>
      <c r="AB182" s="773">
        <v>6</v>
      </c>
      <c r="AC182" s="757"/>
      <c r="AD182" s="757"/>
      <c r="AE182" s="757"/>
      <c r="AF182" s="896" t="str">
        <f t="shared" si="14"/>
        <v/>
      </c>
      <c r="AG182" s="888"/>
      <c r="AH182" s="942" t="str">
        <f t="shared" si="15"/>
        <v/>
      </c>
      <c r="AI182" s="888"/>
      <c r="AJ182" s="942" t="str">
        <f t="shared" si="16"/>
        <v/>
      </c>
      <c r="AK182" s="889" t="str">
        <f t="shared" si="17"/>
        <v/>
      </c>
      <c r="AL182" s="815" t="str">
        <f>IFERROR(IF(AND(AF181="Probabilidad",AF182="Probabilidad"),(AL181-(+AL181*AK182)),IF(AND(AF181="Impacto",AF182="Probabilidad"),(AL180-(+AL180*AK182)),IF(AF182="Impacto",AL181,""))),"")</f>
        <v/>
      </c>
      <c r="AM182" s="815" t="str">
        <f>IFERROR(IF(AND(AF181="Impacto",AF182="Impacto"),(AM181-(+AM181*AK182)),IF(AND(AF181="Probabilidad",AF182="Impacto"),(AM180-(+AM180*AK182)),IF(AF182="Probabilidad",AM181,""))),"")</f>
        <v/>
      </c>
      <c r="AN182" s="51"/>
      <c r="AO182" s="51"/>
      <c r="AP182" s="51"/>
      <c r="AQ182" s="51"/>
      <c r="AR182" s="1032"/>
      <c r="AS182" s="1632"/>
      <c r="AT182" s="1632"/>
      <c r="AU182" s="1634"/>
      <c r="AV182" s="1632"/>
      <c r="AW182" s="1632"/>
      <c r="AX182" s="1634"/>
      <c r="AY182" s="1634"/>
      <c r="AZ182" s="1634"/>
      <c r="BA182" s="1642"/>
      <c r="BB182" s="901"/>
      <c r="BC182" s="770"/>
      <c r="BD182" s="762" t="str">
        <f t="shared" si="11"/>
        <v/>
      </c>
      <c r="BE182" s="757"/>
      <c r="BF182" s="757"/>
      <c r="BG182" s="757"/>
      <c r="BH182" s="757"/>
      <c r="BI182" s="770"/>
      <c r="BJ182" s="770"/>
      <c r="BK182" s="770"/>
      <c r="BL182" s="770"/>
      <c r="BM182" s="749"/>
      <c r="BN182" s="749"/>
      <c r="BO182" s="749"/>
      <c r="BP182" s="749"/>
      <c r="BQ182" s="766" t="str">
        <f t="shared" si="12"/>
        <v/>
      </c>
      <c r="BR182" s="890" t="str">
        <f t="shared" si="13"/>
        <v/>
      </c>
      <c r="BS182" s="891"/>
      <c r="BT182" s="891"/>
      <c r="BU182" s="999"/>
      <c r="BV182" s="1002"/>
      <c r="BW182" s="1002"/>
      <c r="BX182" s="1763"/>
      <c r="BY182" s="1740"/>
      <c r="BZ182" s="1005"/>
    </row>
    <row r="183" spans="1:78" ht="145" x14ac:dyDescent="0.2">
      <c r="A183" s="1757"/>
      <c r="B183" s="1703"/>
      <c r="C183" s="1704"/>
      <c r="D183" s="1021" t="s">
        <v>1387</v>
      </c>
      <c r="E183" s="1024" t="s">
        <v>365</v>
      </c>
      <c r="F183" s="1027">
        <v>4</v>
      </c>
      <c r="G183" s="1767" t="s">
        <v>1595</v>
      </c>
      <c r="H183" s="1030" t="s">
        <v>1247</v>
      </c>
      <c r="I183" s="1729" t="s">
        <v>1215</v>
      </c>
      <c r="J183" s="1697" t="str">
        <f>IF(D183="","",IF(D183="RG",[1]Árbol!A194,IF(D183="RIC",[1]Árbol!A194,IF(D183="RLAFT",[1]Árbol!A194,IF(D183="RF",[1]Árbol!A194,IF(I183="","",(CONCATENATE(I183," ",$M$3," ",G183," ",$M$4," ",O183," ",$M$5," ",N183))))))))</f>
        <v>Pérdida de Disponibilidad de Servicio de computación en nube y software
1. Falla en los sistemas.
2. Pérdida o corrupción (alteración o daño) de la información.
3. Fallas Humanas
4. Fallas de conexión de internet o red.  1. Inconvenientes en la gestión operativa, administración y/o soporte de la infraestrutura tecnológica que soporta las plataformas o servicios de la entidad 
2. Debilidades en el mantenimiento de la Infraestructura Tecnológica
3.  Indisponibilidad de los Servicio de computación en nube y software en la plataformas de nube</v>
      </c>
      <c r="K183" s="1036" t="s">
        <v>313</v>
      </c>
      <c r="L183" s="1000" t="s">
        <v>562</v>
      </c>
      <c r="M183" s="1069" t="s">
        <v>1389</v>
      </c>
      <c r="N183" s="1767" t="s">
        <v>1596</v>
      </c>
      <c r="O183" s="1000" t="s">
        <v>1588</v>
      </c>
      <c r="P183" s="1063" t="s">
        <v>1392</v>
      </c>
      <c r="Q183" s="1774" t="s">
        <v>1392</v>
      </c>
      <c r="R183" s="994" t="s">
        <v>269</v>
      </c>
      <c r="S183" s="1764">
        <f>IF(R183="Muy Alta",100%,IF(R183="Alta",80%,IF(R183="Media",60%,IF(R183="Baja",40%,IF(R183="Muy Baja",20%,"")))))</f>
        <v>0.2</v>
      </c>
      <c r="T183" s="994" t="s">
        <v>317</v>
      </c>
      <c r="U183" s="1764">
        <f>IF(T183="Catastrófico",100%,IF(T183="Mayor",80%,IF(T183="Moderado",60%,IF(T183="Menor",40%,IF(T183="Leve",20%,"")))))</f>
        <v>0.2</v>
      </c>
      <c r="V183" s="994" t="s">
        <v>251</v>
      </c>
      <c r="W183" s="1764">
        <f>IF(V183="Catastrófico",100%,IF(V183="Mayor",80%,IF(V183="Moderado",60%,IF(V183="Menor",40%,IF(V183="Leve",20%,"")))))</f>
        <v>0.4</v>
      </c>
      <c r="X183" s="1059" t="str">
        <f>IF(Y183=100%,"Catastrófico",IF(Y183=80%,"Mayor",IF(Y183=60%,"Moderado",IF(Y183=40%,"Menor",IF(Y183=20%,"Leve","")))))</f>
        <v>Menor</v>
      </c>
      <c r="Y183" s="1764">
        <f>IF(AND(U183="",W183=""),"",MAX(U183,W183))</f>
        <v>0.4</v>
      </c>
      <c r="Z183" s="1764" t="str">
        <f>CONCATENATE(R183,X183)</f>
        <v>Muy BajaMenor</v>
      </c>
      <c r="AA183" s="1047" t="str">
        <f>IF(Z183="Muy AltaLeve","Alto",IF(Z183="Muy AltaMenor","Alto",IF(Z183="Muy AltaModerado","Alto",IF(Z183="Muy AltaMayor","Alto",IF(Z183="Muy AltaCatastrófico","Extremo",IF(Z183="AltaLeve","Moderado",IF(Z183="AltaMenor","Moderado",IF(Z183="AltaModerado","Alto",IF(Z183="AltaMayor","Alto",IF(Z183="AltaCatastrófico","Extremo",IF(Z183="MediaLeve","Moderado",IF(Z183="MediaMenor","Moderado",IF(Z183="MediaModerado","Moderado",IF(Z183="MediaMayor","Alto",IF(Z183="MediaCatastrófico","Extremo",IF(Z183="BajaLeve","Bajo",IF(Z183="BajaMenor","Moderado",IF(Z183="BajaModerado","Moderado",IF(Z183="BajaMayor","Alto",IF(Z183="BajaCatastrófico","Extremo",IF(Z183="Muy BajaLeve","Bajo",IF(Z183="Muy BajaMenor","Bajo",IF(Z183="Muy BajaModerado","Moderado",IF(Z183="Muy BajaMayor","Alto",IF(Z183="Muy BajaCatastrófico","Extremo","")))))))))))))))))))))))))</f>
        <v>Bajo</v>
      </c>
      <c r="AB183" s="97">
        <v>1</v>
      </c>
      <c r="AC183" s="9" t="s">
        <v>1597</v>
      </c>
      <c r="AD183" s="9">
        <v>1</v>
      </c>
      <c r="AE183" s="9" t="s">
        <v>1590</v>
      </c>
      <c r="AF183" s="99" t="str">
        <f t="shared" si="14"/>
        <v>Probabilidad</v>
      </c>
      <c r="AG183" s="10" t="s">
        <v>221</v>
      </c>
      <c r="AH183" s="940">
        <f t="shared" si="15"/>
        <v>0.25</v>
      </c>
      <c r="AI183" s="10" t="s">
        <v>734</v>
      </c>
      <c r="AJ183" s="940">
        <f t="shared" si="16"/>
        <v>0.25</v>
      </c>
      <c r="AK183" s="101">
        <f t="shared" si="17"/>
        <v>0.5</v>
      </c>
      <c r="AL183" s="100">
        <f>IFERROR(IF(AF183="Probabilidad",(S183-(+S183*AK183)),IF(AF183="Impacto",S183,"")),"")</f>
        <v>0.1</v>
      </c>
      <c r="AM183" s="100">
        <f>IFERROR(IF(AF183="Impacto",(Y183-(+Y183*AK183)),IF(AF183="Probabilidad",Y183,"")),"")</f>
        <v>0.4</v>
      </c>
      <c r="AN183" s="50" t="s">
        <v>223</v>
      </c>
      <c r="AO183" s="50" t="s">
        <v>443</v>
      </c>
      <c r="AP183" s="50" t="s">
        <v>241</v>
      </c>
      <c r="AQ183" s="50" t="s">
        <v>226</v>
      </c>
      <c r="AR183" s="1624" t="s">
        <v>1591</v>
      </c>
      <c r="AS183" s="1050">
        <f>S183</f>
        <v>0.2</v>
      </c>
      <c r="AT183" s="1050">
        <f>IF(AL183="","",MIN(AL183:AL188))</f>
        <v>0.05</v>
      </c>
      <c r="AU183" s="1047" t="str">
        <f>IFERROR(IF(AT183="","",IF(AT183&lt;=0.2,"Muy Baja",IF(AT183&lt;=0.4,"Baja",IF(AT183&lt;=0.6,"Media",IF(AT183&lt;=0.8,"Alta","Muy Alta"))))),"")</f>
        <v>Muy Baja</v>
      </c>
      <c r="AV183" s="1050">
        <f>Y183</f>
        <v>0.4</v>
      </c>
      <c r="AW183" s="1050">
        <f>IF(AM183="","",MIN(AM183:AM188))</f>
        <v>0.26</v>
      </c>
      <c r="AX183" s="1047" t="str">
        <f>IFERROR(IF(AW183="","",IF(AW183&lt;=0.2,"Leve",IF(AW183&lt;=0.4,"Menor",IF(AW183&lt;=0.6,"Moderado",IF(AW183&lt;=0.8,"Mayor","Catastrófico"))))),"")</f>
        <v>Menor</v>
      </c>
      <c r="AY183" s="1047" t="str">
        <f>AA183</f>
        <v>Bajo</v>
      </c>
      <c r="AZ183" s="1047" t="str">
        <f>IFERROR(IF(OR(AND(AU183="Muy Baja",AX183="Leve"),AND(AU183="Muy Baja",AX183="Menor"),AND(AU183="Baja",AX183="Leve")),"Bajo",IF(OR(AND(AU183="Muy baja",AX183="Moderado"),AND(AU183="Baja",AX183="Menor"),AND(AU183="Baja",AX183="Moderado"),AND(AU183="Media",AX183="Leve"),AND(AU183="Media",AX183="Menor"),AND(AU183="Media",AX183="Moderado"),AND(AU183="Alta",AX183="Leve"),AND(AU183="Alta",AX183="Menor")),"Moderado",IF(OR(AND(AU183="Muy Baja",AX183="Mayor"),AND(AU183="Baja",AX183="Mayor"),AND(AU183="Media",AX183="Mayor"),AND(AU183="Alta",AX183="Moderado"),AND(AU183="Alta",AX183="Mayor"),AND(AU183="Muy Alta",AX183="Leve"),AND(AU183="Muy Alta",AX183="Menor"),AND(AU183="Muy Alta",AX183="Moderado"),AND(AU183="Muy Alta",AX183="Mayor")),"Alto",IF(OR(AND(AU183="Muy Baja",AX183="Catastrófico"),AND(AU183="Baja",AX183="Catastrófico"),AND(AU183="Media",AX183="Catastrófico"),AND(AU183="Alta",AX183="Catastrófico"),AND(AU183="Muy Alta",AX183="Catastrófico")),"Extremo","")))),"")</f>
        <v>Bajo</v>
      </c>
      <c r="BA183" s="994" t="s">
        <v>255</v>
      </c>
      <c r="BB183" s="46"/>
      <c r="BC183" s="46"/>
      <c r="BD183" s="103" t="str">
        <f t="shared" si="11"/>
        <v/>
      </c>
      <c r="BE183" s="9"/>
      <c r="BF183" s="9"/>
      <c r="BG183" s="9"/>
      <c r="BH183" s="9"/>
      <c r="BI183" s="46"/>
      <c r="BJ183" s="46"/>
      <c r="BK183" s="46"/>
      <c r="BL183" s="46"/>
      <c r="BM183" s="48"/>
      <c r="BN183" s="48"/>
      <c r="BO183" s="48"/>
      <c r="BP183" s="48"/>
      <c r="BQ183" s="104" t="str">
        <f t="shared" si="12"/>
        <v/>
      </c>
      <c r="BR183" s="797" t="str">
        <f t="shared" si="13"/>
        <v/>
      </c>
      <c r="BS183" s="883"/>
      <c r="BT183" s="883"/>
      <c r="BU183" s="997" t="s">
        <v>1392</v>
      </c>
      <c r="BV183" s="1000" t="s">
        <v>3183</v>
      </c>
      <c r="BW183" s="1000" t="s">
        <v>3183</v>
      </c>
      <c r="BX183" s="1761" t="s">
        <v>3183</v>
      </c>
      <c r="BY183" s="1738" t="s">
        <v>3184</v>
      </c>
      <c r="BZ183" s="1003"/>
    </row>
    <row r="184" spans="1:78" ht="145" x14ac:dyDescent="0.2">
      <c r="A184" s="1757"/>
      <c r="B184" s="1703"/>
      <c r="C184" s="1704"/>
      <c r="D184" s="1705"/>
      <c r="E184" s="1025"/>
      <c r="F184" s="1619"/>
      <c r="G184" s="1768"/>
      <c r="H184" s="1031"/>
      <c r="I184" s="1730"/>
      <c r="J184" s="1631"/>
      <c r="K184" s="1037"/>
      <c r="L184" s="1001"/>
      <c r="M184" s="1070"/>
      <c r="N184" s="1768"/>
      <c r="O184" s="1001"/>
      <c r="P184" s="1064"/>
      <c r="Q184" s="1775"/>
      <c r="R184" s="1641"/>
      <c r="S184" s="1765"/>
      <c r="T184" s="1641"/>
      <c r="U184" s="1765"/>
      <c r="V184" s="1641"/>
      <c r="W184" s="1765"/>
      <c r="X184" s="1665"/>
      <c r="Y184" s="1765"/>
      <c r="Z184" s="1765"/>
      <c r="AA184" s="1633"/>
      <c r="AB184" s="812">
        <v>2</v>
      </c>
      <c r="AC184" s="774" t="s">
        <v>1598</v>
      </c>
      <c r="AD184" s="774">
        <v>1.2</v>
      </c>
      <c r="AE184" s="774" t="s">
        <v>1590</v>
      </c>
      <c r="AF184" s="813" t="str">
        <f t="shared" si="14"/>
        <v>Probabilidad</v>
      </c>
      <c r="AG184" s="780" t="s">
        <v>221</v>
      </c>
      <c r="AH184" s="941">
        <f t="shared" si="15"/>
        <v>0.25</v>
      </c>
      <c r="AI184" s="780" t="s">
        <v>734</v>
      </c>
      <c r="AJ184" s="941">
        <f t="shared" si="16"/>
        <v>0.25</v>
      </c>
      <c r="AK184" s="814">
        <f t="shared" si="17"/>
        <v>0.5</v>
      </c>
      <c r="AL184" s="815">
        <f>IFERROR(IF(AND(AF183="Probabilidad",AF184="Probabilidad"),(AL183-(+AL183*AK184)),IF(AF184="Probabilidad",(S183-(+S183*AK184)),IF(AF184="Impacto",AL183,""))),"")</f>
        <v>0.05</v>
      </c>
      <c r="AM184" s="815">
        <f>IFERROR(IF(AND(AF183="Impacto",AF184="Impacto"),(AM183-(+AM183*AK184)),IF(AF184="Impacto",(Y183-(+Y183*AK184)),IF(AF184="Probabilidad",AM183,""))),"")</f>
        <v>0.4</v>
      </c>
      <c r="AN184" s="751" t="s">
        <v>223</v>
      </c>
      <c r="AO184" s="751" t="s">
        <v>443</v>
      </c>
      <c r="AP184" s="751" t="s">
        <v>241</v>
      </c>
      <c r="AQ184" s="751" t="s">
        <v>226</v>
      </c>
      <c r="AR184" s="1031"/>
      <c r="AS184" s="1631"/>
      <c r="AT184" s="1631"/>
      <c r="AU184" s="1633"/>
      <c r="AV184" s="1631"/>
      <c r="AW184" s="1631"/>
      <c r="AX184" s="1633"/>
      <c r="AY184" s="1633"/>
      <c r="AZ184" s="1633"/>
      <c r="BA184" s="1641"/>
      <c r="BB184" s="789"/>
      <c r="BC184" s="789"/>
      <c r="BD184" s="822" t="str">
        <f t="shared" si="11"/>
        <v/>
      </c>
      <c r="BE184" s="774"/>
      <c r="BF184" s="774"/>
      <c r="BG184" s="774"/>
      <c r="BH184" s="774"/>
      <c r="BI184" s="789"/>
      <c r="BJ184" s="789"/>
      <c r="BK184" s="789"/>
      <c r="BL184" s="789"/>
      <c r="BM184" s="791"/>
      <c r="BN184" s="791"/>
      <c r="BO184" s="791"/>
      <c r="BP184" s="791"/>
      <c r="BQ184" s="792" t="str">
        <f t="shared" si="12"/>
        <v/>
      </c>
      <c r="BR184" s="796" t="str">
        <f t="shared" si="13"/>
        <v/>
      </c>
      <c r="BS184" s="884"/>
      <c r="BT184" s="884"/>
      <c r="BU184" s="998"/>
      <c r="BV184" s="1001"/>
      <c r="BW184" s="1001"/>
      <c r="BX184" s="1762"/>
      <c r="BY184" s="1739"/>
      <c r="BZ184" s="1004"/>
    </row>
    <row r="185" spans="1:78" ht="167" x14ac:dyDescent="0.2">
      <c r="A185" s="1757"/>
      <c r="B185" s="1703"/>
      <c r="C185" s="1704"/>
      <c r="D185" s="1705"/>
      <c r="E185" s="1025"/>
      <c r="F185" s="1619"/>
      <c r="G185" s="1768"/>
      <c r="H185" s="1031"/>
      <c r="I185" s="1730"/>
      <c r="J185" s="1631"/>
      <c r="K185" s="1037"/>
      <c r="L185" s="1001"/>
      <c r="M185" s="1070"/>
      <c r="N185" s="1768"/>
      <c r="O185" s="1001"/>
      <c r="P185" s="1064"/>
      <c r="Q185" s="1775"/>
      <c r="R185" s="1641"/>
      <c r="S185" s="1765"/>
      <c r="T185" s="1641"/>
      <c r="U185" s="1765"/>
      <c r="V185" s="1641"/>
      <c r="W185" s="1765"/>
      <c r="X185" s="1665"/>
      <c r="Y185" s="1765"/>
      <c r="Z185" s="1765"/>
      <c r="AA185" s="1633"/>
      <c r="AB185" s="812">
        <v>3</v>
      </c>
      <c r="AC185" s="774" t="s">
        <v>1599</v>
      </c>
      <c r="AD185" s="774">
        <v>1.3</v>
      </c>
      <c r="AE185" s="774" t="s">
        <v>1590</v>
      </c>
      <c r="AF185" s="813" t="str">
        <f t="shared" si="14"/>
        <v>Impacto</v>
      </c>
      <c r="AG185" s="780" t="s">
        <v>264</v>
      </c>
      <c r="AH185" s="941">
        <f t="shared" si="15"/>
        <v>0.1</v>
      </c>
      <c r="AI185" s="780" t="s">
        <v>734</v>
      </c>
      <c r="AJ185" s="941">
        <f t="shared" si="16"/>
        <v>0.25</v>
      </c>
      <c r="AK185" s="814">
        <f t="shared" si="17"/>
        <v>0.35</v>
      </c>
      <c r="AL185" s="815">
        <f>IFERROR(IF(AND(AF184="Probabilidad",AF185="Probabilidad"),(AL184-(+AL184*AK185)),IF(AND(AF184="Impacto",AF185="Probabilidad"),(AL183-(+AL183*AK185)),IF(AF185="Impacto",AL184,""))),"")</f>
        <v>0.05</v>
      </c>
      <c r="AM185" s="815">
        <f>IFERROR(IF(AND(AF184="Impacto",AF185="Impacto"),(AM184-(+AM184*AK185)),IF(AND(AF184="Probabilidad",AF185="Impacto"),(AM183-(+AM183*AK185)),IF(AF185="Probabilidad",AM184,""))),"")</f>
        <v>0.26</v>
      </c>
      <c r="AN185" s="751" t="s">
        <v>223</v>
      </c>
      <c r="AO185" s="751" t="s">
        <v>291</v>
      </c>
      <c r="AP185" s="751" t="s">
        <v>241</v>
      </c>
      <c r="AQ185" s="751" t="s">
        <v>226</v>
      </c>
      <c r="AR185" s="1031"/>
      <c r="AS185" s="1631"/>
      <c r="AT185" s="1631"/>
      <c r="AU185" s="1633"/>
      <c r="AV185" s="1631"/>
      <c r="AW185" s="1631"/>
      <c r="AX185" s="1633"/>
      <c r="AY185" s="1633"/>
      <c r="AZ185" s="1633"/>
      <c r="BA185" s="1641"/>
      <c r="BB185" s="789"/>
      <c r="BC185" s="789"/>
      <c r="BD185" s="822" t="str">
        <f t="shared" si="11"/>
        <v/>
      </c>
      <c r="BE185" s="774"/>
      <c r="BF185" s="774"/>
      <c r="BG185" s="774"/>
      <c r="BH185" s="774"/>
      <c r="BI185" s="789"/>
      <c r="BJ185" s="789"/>
      <c r="BK185" s="789"/>
      <c r="BL185" s="789"/>
      <c r="BM185" s="791"/>
      <c r="BN185" s="791"/>
      <c r="BO185" s="791"/>
      <c r="BP185" s="791"/>
      <c r="BQ185" s="792" t="str">
        <f t="shared" si="12"/>
        <v/>
      </c>
      <c r="BR185" s="796" t="str">
        <f t="shared" si="13"/>
        <v/>
      </c>
      <c r="BS185" s="884"/>
      <c r="BT185" s="884"/>
      <c r="BU185" s="998"/>
      <c r="BV185" s="1001"/>
      <c r="BW185" s="1001"/>
      <c r="BX185" s="1762"/>
      <c r="BY185" s="1739"/>
      <c r="BZ185" s="1004"/>
    </row>
    <row r="186" spans="1:78" ht="16" x14ac:dyDescent="0.2">
      <c r="A186" s="1757"/>
      <c r="B186" s="1703"/>
      <c r="C186" s="1704"/>
      <c r="D186" s="1705"/>
      <c r="E186" s="1025"/>
      <c r="F186" s="1619"/>
      <c r="G186" s="1768"/>
      <c r="H186" s="1031"/>
      <c r="I186" s="1730"/>
      <c r="J186" s="1631"/>
      <c r="K186" s="1037"/>
      <c r="L186" s="1001"/>
      <c r="M186" s="1070"/>
      <c r="N186" s="1768"/>
      <c r="O186" s="1001"/>
      <c r="P186" s="1064"/>
      <c r="Q186" s="1775"/>
      <c r="R186" s="1641"/>
      <c r="S186" s="1765"/>
      <c r="T186" s="1641"/>
      <c r="U186" s="1765"/>
      <c r="V186" s="1641"/>
      <c r="W186" s="1765"/>
      <c r="X186" s="1665"/>
      <c r="Y186" s="1765"/>
      <c r="Z186" s="1765"/>
      <c r="AA186" s="1633"/>
      <c r="AB186" s="812">
        <v>4</v>
      </c>
      <c r="AC186" s="774"/>
      <c r="AD186" s="774"/>
      <c r="AE186" s="774"/>
      <c r="AF186" s="813" t="str">
        <f t="shared" si="14"/>
        <v/>
      </c>
      <c r="AG186" s="780"/>
      <c r="AH186" s="941" t="str">
        <f t="shared" si="15"/>
        <v/>
      </c>
      <c r="AI186" s="780"/>
      <c r="AJ186" s="941" t="str">
        <f t="shared" si="16"/>
        <v/>
      </c>
      <c r="AK186" s="814" t="str">
        <f t="shared" si="17"/>
        <v/>
      </c>
      <c r="AL186" s="815" t="str">
        <f>IFERROR(IF(AND(AF185="Probabilidad",AF186="Probabilidad"),(AL185-(+AL185*AK186)),IF(AND(AF185="Impacto",AF186="Probabilidad"),(AL184-(+AL184*AK186)),IF(AF186="Impacto",AL185,""))),"")</f>
        <v/>
      </c>
      <c r="AM186" s="815" t="str">
        <f>IFERROR(IF(AND(AF185="Impacto",AF186="Impacto"),(AM185-(+AM185*AK186)),IF(AND(AF185="Probabilidad",AF186="Impacto"),(AM184-(+AM184*AK186)),IF(AF186="Probabilidad",AM185,""))),"")</f>
        <v/>
      </c>
      <c r="AN186" s="751"/>
      <c r="AO186" s="751"/>
      <c r="AP186" s="751"/>
      <c r="AQ186" s="751"/>
      <c r="AR186" s="1031"/>
      <c r="AS186" s="1631"/>
      <c r="AT186" s="1631"/>
      <c r="AU186" s="1633"/>
      <c r="AV186" s="1631"/>
      <c r="AW186" s="1631"/>
      <c r="AX186" s="1633"/>
      <c r="AY186" s="1633"/>
      <c r="AZ186" s="1633"/>
      <c r="BA186" s="1641"/>
      <c r="BB186" s="789"/>
      <c r="BC186" s="789"/>
      <c r="BD186" s="822" t="str">
        <f t="shared" si="11"/>
        <v/>
      </c>
      <c r="BE186" s="774"/>
      <c r="BF186" s="774"/>
      <c r="BG186" s="774"/>
      <c r="BH186" s="774"/>
      <c r="BI186" s="789"/>
      <c r="BJ186" s="789"/>
      <c r="BK186" s="789"/>
      <c r="BL186" s="789"/>
      <c r="BM186" s="791"/>
      <c r="BN186" s="791"/>
      <c r="BO186" s="791"/>
      <c r="BP186" s="791"/>
      <c r="BQ186" s="792" t="str">
        <f t="shared" si="12"/>
        <v/>
      </c>
      <c r="BR186" s="796" t="str">
        <f t="shared" si="13"/>
        <v/>
      </c>
      <c r="BS186" s="884"/>
      <c r="BT186" s="884"/>
      <c r="BU186" s="998"/>
      <c r="BV186" s="1001"/>
      <c r="BW186" s="1001"/>
      <c r="BX186" s="1762"/>
      <c r="BY186" s="1739"/>
      <c r="BZ186" s="1004"/>
    </row>
    <row r="187" spans="1:78" ht="16" x14ac:dyDescent="0.2">
      <c r="A187" s="1757"/>
      <c r="B187" s="1703"/>
      <c r="C187" s="1704"/>
      <c r="D187" s="1705"/>
      <c r="E187" s="1025"/>
      <c r="F187" s="1619"/>
      <c r="G187" s="1768"/>
      <c r="H187" s="1031"/>
      <c r="I187" s="1730"/>
      <c r="J187" s="1631"/>
      <c r="K187" s="1037"/>
      <c r="L187" s="1001"/>
      <c r="M187" s="1070"/>
      <c r="N187" s="1768"/>
      <c r="O187" s="1001"/>
      <c r="P187" s="1064"/>
      <c r="Q187" s="1775"/>
      <c r="R187" s="1641"/>
      <c r="S187" s="1765"/>
      <c r="T187" s="1641"/>
      <c r="U187" s="1765"/>
      <c r="V187" s="1641"/>
      <c r="W187" s="1765"/>
      <c r="X187" s="1665"/>
      <c r="Y187" s="1765"/>
      <c r="Z187" s="1765"/>
      <c r="AA187" s="1633"/>
      <c r="AB187" s="812">
        <v>5</v>
      </c>
      <c r="AC187" s="774"/>
      <c r="AD187" s="774"/>
      <c r="AE187" s="774"/>
      <c r="AF187" s="813" t="str">
        <f t="shared" si="14"/>
        <v/>
      </c>
      <c r="AG187" s="780"/>
      <c r="AH187" s="941" t="str">
        <f t="shared" si="15"/>
        <v/>
      </c>
      <c r="AI187" s="780"/>
      <c r="AJ187" s="941" t="str">
        <f t="shared" si="16"/>
        <v/>
      </c>
      <c r="AK187" s="814" t="str">
        <f t="shared" si="17"/>
        <v/>
      </c>
      <c r="AL187" s="815" t="str">
        <f>IFERROR(IF(AND(AF186="Probabilidad",AF187="Probabilidad"),(AL186-(+AL186*AK187)),IF(AND(AF186="Impacto",AF187="Probabilidad"),(AL185-(+AL185*AK187)),IF(AF187="Impacto",AL186,""))),"")</f>
        <v/>
      </c>
      <c r="AM187" s="815" t="str">
        <f>IFERROR(IF(AND(AF186="Impacto",AF187="Impacto"),(AM186-(+AM186*AK187)),IF(AND(AF186="Probabilidad",AF187="Impacto"),(AM185-(+AM185*AK187)),IF(AF187="Probabilidad",AM186,""))),"")</f>
        <v/>
      </c>
      <c r="AN187" s="751"/>
      <c r="AO187" s="751"/>
      <c r="AP187" s="751"/>
      <c r="AQ187" s="751"/>
      <c r="AR187" s="1031"/>
      <c r="AS187" s="1631"/>
      <c r="AT187" s="1631"/>
      <c r="AU187" s="1633"/>
      <c r="AV187" s="1631"/>
      <c r="AW187" s="1631"/>
      <c r="AX187" s="1633"/>
      <c r="AY187" s="1633"/>
      <c r="AZ187" s="1633"/>
      <c r="BA187" s="1641"/>
      <c r="BB187" s="789"/>
      <c r="BC187" s="789"/>
      <c r="BD187" s="822" t="str">
        <f t="shared" si="11"/>
        <v/>
      </c>
      <c r="BE187" s="774"/>
      <c r="BF187" s="774"/>
      <c r="BG187" s="774"/>
      <c r="BH187" s="774"/>
      <c r="BI187" s="789"/>
      <c r="BJ187" s="789"/>
      <c r="BK187" s="789"/>
      <c r="BL187" s="789"/>
      <c r="BM187" s="791"/>
      <c r="BN187" s="791"/>
      <c r="BO187" s="791"/>
      <c r="BP187" s="791"/>
      <c r="BQ187" s="792" t="str">
        <f t="shared" si="12"/>
        <v/>
      </c>
      <c r="BR187" s="796" t="str">
        <f t="shared" si="13"/>
        <v/>
      </c>
      <c r="BS187" s="884"/>
      <c r="BT187" s="884"/>
      <c r="BU187" s="998"/>
      <c r="BV187" s="1001"/>
      <c r="BW187" s="1001"/>
      <c r="BX187" s="1762"/>
      <c r="BY187" s="1739"/>
      <c r="BZ187" s="1004"/>
    </row>
    <row r="188" spans="1:78" ht="17" thickBot="1" x14ac:dyDescent="0.25">
      <c r="A188" s="1757"/>
      <c r="B188" s="1703"/>
      <c r="C188" s="1704"/>
      <c r="D188" s="1706"/>
      <c r="E188" s="1026"/>
      <c r="F188" s="1620"/>
      <c r="G188" s="1773"/>
      <c r="H188" s="1032"/>
      <c r="I188" s="1731"/>
      <c r="J188" s="1632"/>
      <c r="K188" s="1038"/>
      <c r="L188" s="1002"/>
      <c r="M188" s="1071"/>
      <c r="N188" s="1769"/>
      <c r="O188" s="1002"/>
      <c r="P188" s="1065"/>
      <c r="Q188" s="1776"/>
      <c r="R188" s="1642"/>
      <c r="S188" s="1766"/>
      <c r="T188" s="1642"/>
      <c r="U188" s="1766"/>
      <c r="V188" s="1642"/>
      <c r="W188" s="1766"/>
      <c r="X188" s="1666"/>
      <c r="Y188" s="1766"/>
      <c r="Z188" s="1766"/>
      <c r="AA188" s="1634"/>
      <c r="AB188" s="773">
        <v>6</v>
      </c>
      <c r="AC188" s="757"/>
      <c r="AD188" s="757"/>
      <c r="AE188" s="757"/>
      <c r="AF188" s="896" t="str">
        <f t="shared" si="14"/>
        <v/>
      </c>
      <c r="AG188" s="888"/>
      <c r="AH188" s="942" t="str">
        <f t="shared" si="15"/>
        <v/>
      </c>
      <c r="AI188" s="888"/>
      <c r="AJ188" s="942" t="str">
        <f t="shared" si="16"/>
        <v/>
      </c>
      <c r="AK188" s="889" t="str">
        <f t="shared" si="17"/>
        <v/>
      </c>
      <c r="AL188" s="815" t="str">
        <f>IFERROR(IF(AND(AF187="Probabilidad",AF188="Probabilidad"),(AL187-(+AL187*AK188)),IF(AND(AF187="Impacto",AF188="Probabilidad"),(AL186-(+AL186*AK188)),IF(AF188="Impacto",AL187,""))),"")</f>
        <v/>
      </c>
      <c r="AM188" s="815" t="str">
        <f>IFERROR(IF(AND(AF187="Impacto",AF188="Impacto"),(AM187-(+AM187*AK188)),IF(AND(AF187="Probabilidad",AF188="Impacto"),(AM186-(+AM186*AK188)),IF(AF188="Probabilidad",AM187,""))),"")</f>
        <v/>
      </c>
      <c r="AN188" s="51"/>
      <c r="AO188" s="51"/>
      <c r="AP188" s="51"/>
      <c r="AQ188" s="51"/>
      <c r="AR188" s="1032"/>
      <c r="AS188" s="1632"/>
      <c r="AT188" s="1632"/>
      <c r="AU188" s="1634"/>
      <c r="AV188" s="1632"/>
      <c r="AW188" s="1632"/>
      <c r="AX188" s="1634"/>
      <c r="AY188" s="1634"/>
      <c r="AZ188" s="1634"/>
      <c r="BA188" s="1642"/>
      <c r="BB188" s="770"/>
      <c r="BC188" s="770"/>
      <c r="BD188" s="762" t="str">
        <f t="shared" si="11"/>
        <v/>
      </c>
      <c r="BE188" s="757"/>
      <c r="BF188" s="757"/>
      <c r="BG188" s="757"/>
      <c r="BH188" s="757"/>
      <c r="BI188" s="770"/>
      <c r="BJ188" s="770"/>
      <c r="BK188" s="770"/>
      <c r="BL188" s="770"/>
      <c r="BM188" s="749"/>
      <c r="BN188" s="749"/>
      <c r="BO188" s="749"/>
      <c r="BP188" s="749"/>
      <c r="BQ188" s="766" t="str">
        <f t="shared" si="12"/>
        <v/>
      </c>
      <c r="BR188" s="890" t="str">
        <f t="shared" si="13"/>
        <v/>
      </c>
      <c r="BS188" s="891"/>
      <c r="BT188" s="891"/>
      <c r="BU188" s="999"/>
      <c r="BV188" s="1002"/>
      <c r="BW188" s="1002"/>
      <c r="BX188" s="1763"/>
      <c r="BY188" s="1740"/>
      <c r="BZ188" s="1005"/>
    </row>
    <row r="189" spans="1:78" ht="167" x14ac:dyDescent="0.2">
      <c r="A189" s="1702" t="s">
        <v>395</v>
      </c>
      <c r="B189" s="1703" t="s">
        <v>396</v>
      </c>
      <c r="C189" s="1704" t="s">
        <v>1600</v>
      </c>
      <c r="D189" s="1463" t="s">
        <v>1387</v>
      </c>
      <c r="E189" s="1024" t="s">
        <v>398</v>
      </c>
      <c r="F189" s="1027">
        <v>1</v>
      </c>
      <c r="G189" s="1063" t="s">
        <v>1601</v>
      </c>
      <c r="H189" s="1030" t="s">
        <v>1247</v>
      </c>
      <c r="I189" s="994" t="s">
        <v>1218</v>
      </c>
      <c r="J189" s="1697" t="str">
        <f>IF(D189="","",IF(D189="RG",[1]Árbol!A200,IF(D189="RIC",[1]Árbol!A200,IF(D189="RLAFT",[1]Árbol!A200,IF(D189="RF",[1]Árbol!A200,IF(I189="","",(CONCATENATE(I189," ",$M$3," ",G189," ",$M$4," ",O189," ",$M$5," ",N189))))))))</f>
        <v>Pérdida de confidencialidad e integridad de Portal Web
(Comunicaciones)  1. Ataques cibernéticos
1a. Pérdida o modificación de la información
2. Falsificación y/o abuso  de derechos  1. Ausencia de parametros de seguridad
1a. Ausencia de copias de respaldo 
2. Ausencia de control de acceso al administrador de contenidos
2a. Asignación errada de los derechos de acceso a nivel de admnistración de la base de datos.
3. Desconocimiento de las politicas de seguridad y privacidad de la información</v>
      </c>
      <c r="K189" s="1036" t="s">
        <v>313</v>
      </c>
      <c r="L189" s="1000" t="s">
        <v>1179</v>
      </c>
      <c r="M189" s="1069" t="s">
        <v>1389</v>
      </c>
      <c r="N189" s="1000" t="s">
        <v>1602</v>
      </c>
      <c r="O189" s="1000" t="s">
        <v>1603</v>
      </c>
      <c r="P189" s="1063" t="s">
        <v>1392</v>
      </c>
      <c r="Q189" s="1077" t="s">
        <v>1392</v>
      </c>
      <c r="R189" s="994" t="s">
        <v>217</v>
      </c>
      <c r="S189" s="1709">
        <f>IF(R189="Muy Alta",100%,IF(R189="Alta",80%,IF(R189="Media",60%,IF(R189="Baja",40%,IF(R189="Muy Baja",20%,"")))))</f>
        <v>0.6</v>
      </c>
      <c r="T189" s="994" t="s">
        <v>317</v>
      </c>
      <c r="U189" s="1709">
        <f>IF(T189="Catastrófico",100%,IF(T189="Mayor",80%,IF(T189="Moderado",60%,IF(T189="Menor",40%,IF(T189="Leve",20%,"")))))</f>
        <v>0.2</v>
      </c>
      <c r="V189" s="994" t="s">
        <v>218</v>
      </c>
      <c r="W189" s="1709">
        <f>IF(V189="Catastrófico",100%,IF(V189="Mayor",80%,IF(V189="Moderado",60%,IF(V189="Menor",40%,IF(V189="Leve",20%,"")))))</f>
        <v>0.6</v>
      </c>
      <c r="X189" s="1059" t="str">
        <f>IF(Y189=100%,"Catastrófico",IF(Y189=80%,"Mayor",IF(Y189=60%,"Moderado",IF(Y189=40%,"Menor",IF(Y189=20%,"Leve","")))))</f>
        <v>Moderado</v>
      </c>
      <c r="Y189" s="1709">
        <f>IF(AND(U189="",W189=""),"",MAX(U189,W189))</f>
        <v>0.6</v>
      </c>
      <c r="Z189" s="1709" t="str">
        <f>CONCATENATE(R189,X189)</f>
        <v>MediaModerado</v>
      </c>
      <c r="AA189" s="1041" t="str">
        <f>IF(Z189="Muy AltaLeve","Alto",IF(Z189="Muy AltaMenor","Alto",IF(Z189="Muy AltaModerado","Alto",IF(Z189="Muy AltaMayor","Alto",IF(Z189="Muy AltaCatastrófico","Extremo",IF(Z189="AltaLeve","Moderado",IF(Z189="AltaMenor","Moderado",IF(Z189="AltaModerado","Alto",IF(Z189="AltaMayor","Alto",IF(Z189="AltaCatastrófico","Extremo",IF(Z189="MediaLeve","Moderado",IF(Z189="MediaMenor","Moderado",IF(Z189="MediaModerado","Moderado",IF(Z189="MediaMayor","Alto",IF(Z189="MediaCatastrófico","Extremo",IF(Z189="BajaLeve","Bajo",IF(Z189="BajaMenor","Moderado",IF(Z189="BajaModerado","Moderado",IF(Z189="BajaMayor","Alto",IF(Z189="BajaCatastrófico","Extremo",IF(Z189="Muy BajaLeve","Bajo",IF(Z189="Muy BajaMenor","Bajo",IF(Z189="Muy BajaModerado","Moderado",IF(Z189="Muy BajaMayor","Alto",IF(Z189="Muy BajaCatastrófico","Extremo","")))))))))))))))))))))))))</f>
        <v>Moderado</v>
      </c>
      <c r="AB189" s="97">
        <v>1</v>
      </c>
      <c r="AC189" s="9" t="s">
        <v>1604</v>
      </c>
      <c r="AD189" s="9" t="s">
        <v>1605</v>
      </c>
      <c r="AE189" s="9" t="s">
        <v>1453</v>
      </c>
      <c r="AF189" s="813" t="str">
        <f t="shared" si="0"/>
        <v>Probabilidad</v>
      </c>
      <c r="AG189" s="10" t="s">
        <v>221</v>
      </c>
      <c r="AH189" s="790">
        <f t="shared" si="1"/>
        <v>0.25</v>
      </c>
      <c r="AI189" s="10" t="s">
        <v>222</v>
      </c>
      <c r="AJ189" s="790">
        <f t="shared" si="2"/>
        <v>0.15</v>
      </c>
      <c r="AK189" s="814">
        <f t="shared" si="3"/>
        <v>0.4</v>
      </c>
      <c r="AL189" s="100">
        <f>IFERROR(IF(AF189="Probabilidad",(S189-(+S189*AK189)),IF(AF189="Impacto",S189,"")),"")</f>
        <v>0.36</v>
      </c>
      <c r="AM189" s="100">
        <f>IFERROR(IF(AF189="Impacto",(Y189-(+Y189*AK189)),IF(AF189="Probabilidad",Y189,"")),"")</f>
        <v>0.6</v>
      </c>
      <c r="AN189" s="50" t="s">
        <v>1157</v>
      </c>
      <c r="AO189" s="50" t="s">
        <v>291</v>
      </c>
      <c r="AP189" s="50" t="s">
        <v>241</v>
      </c>
      <c r="AQ189" s="50" t="s">
        <v>226</v>
      </c>
      <c r="AR189" s="1624" t="s">
        <v>1606</v>
      </c>
      <c r="AS189" s="1050">
        <f>S189</f>
        <v>0.6</v>
      </c>
      <c r="AT189" s="1050">
        <f>IF(AL189="","",MIN(AL189:AL194))</f>
        <v>0.12959999999999999</v>
      </c>
      <c r="AU189" s="1047" t="str">
        <f>IFERROR(IF(AT189="","",IF(AT189&lt;=0.2,"Muy Baja",IF(AT189&lt;=0.4,"Baja",IF(AT189&lt;=0.6,"Media",IF(AT189&lt;=0.8,"Alta","Muy Alta"))))),"")</f>
        <v>Muy Baja</v>
      </c>
      <c r="AV189" s="1050">
        <f>Y189</f>
        <v>0.6</v>
      </c>
      <c r="AW189" s="1050">
        <f>IF(AM189="","",MIN(AM189:AM194))</f>
        <v>0.44999999999999996</v>
      </c>
      <c r="AX189" s="1047" t="str">
        <f>IFERROR(IF(AW189="","",IF(AW189&lt;=0.2,"Leve",IF(AW189&lt;=0.4,"Menor",IF(AW189&lt;=0.6,"Moderado",IF(AW189&lt;=0.8,"Mayor","Catastrófico"))))),"")</f>
        <v>Moderado</v>
      </c>
      <c r="AY189" s="1047" t="str">
        <f>AA189</f>
        <v>Moderado</v>
      </c>
      <c r="AZ189" s="1047" t="str">
        <f>IFERROR(IF(OR(AND(AU189="Muy Baja",AX189="Leve"),AND(AU189="Muy Baja",AX189="Menor"),AND(AU189="Baja",AX189="Leve")),"Bajo",IF(OR(AND(AU189="Muy baja",AX189="Moderado"),AND(AU189="Baja",AX189="Menor"),AND(AU189="Baja",AX189="Moderado"),AND(AU189="Media",AX189="Leve"),AND(AU189="Media",AX189="Menor"),AND(AU189="Media",AX189="Moderado"),AND(AU189="Alta",AX189="Leve"),AND(AU189="Alta",AX189="Menor")),"Moderado",IF(OR(AND(AU189="Muy Baja",AX189="Mayor"),AND(AU189="Baja",AX189="Mayor"),AND(AU189="Media",AX189="Mayor"),AND(AU189="Alta",AX189="Moderado"),AND(AU189="Alta",AX189="Mayor"),AND(AU189="Muy Alta",AX189="Leve"),AND(AU189="Muy Alta",AX189="Menor"),AND(AU189="Muy Alta",AX189="Moderado"),AND(AU189="Muy Alta",AX189="Mayor")),"Alto",IF(OR(AND(AU189="Muy Baja",AX189="Catastrófico"),AND(AU189="Baja",AX189="Catastrófico"),AND(AU189="Media",AX189="Catastrófico"),AND(AU189="Alta",AX189="Catastrófico"),AND(AU189="Muy Alta",AX189="Catastrófico")),"Extremo","")))),"")</f>
        <v>Moderado</v>
      </c>
      <c r="BA189" s="994" t="s">
        <v>228</v>
      </c>
      <c r="BB189" s="216" t="s">
        <v>1607</v>
      </c>
      <c r="BC189" s="216" t="s">
        <v>1608</v>
      </c>
      <c r="BD189" s="102">
        <f t="shared" si="11"/>
        <v>12</v>
      </c>
      <c r="BE189" s="49">
        <v>3</v>
      </c>
      <c r="BF189" s="49">
        <v>3</v>
      </c>
      <c r="BG189" s="49">
        <v>3</v>
      </c>
      <c r="BH189" s="49">
        <v>3</v>
      </c>
      <c r="BI189" s="46" t="s">
        <v>1484</v>
      </c>
      <c r="BJ189" s="46" t="s">
        <v>1609</v>
      </c>
      <c r="BK189" s="46" t="s">
        <v>3185</v>
      </c>
      <c r="BL189" s="46" t="s">
        <v>3186</v>
      </c>
      <c r="BM189" s="48">
        <v>3</v>
      </c>
      <c r="BN189" s="48">
        <v>3</v>
      </c>
      <c r="BO189" s="48"/>
      <c r="BP189" s="48"/>
      <c r="BQ189" s="104">
        <f t="shared" si="12"/>
        <v>6</v>
      </c>
      <c r="BR189" s="797">
        <f t="shared" si="13"/>
        <v>0.5</v>
      </c>
      <c r="BS189" s="883"/>
      <c r="BT189" s="883"/>
      <c r="BU189" s="997" t="s">
        <v>1631</v>
      </c>
      <c r="BV189" s="1063" t="s">
        <v>3187</v>
      </c>
      <c r="BW189" s="1063" t="s">
        <v>1631</v>
      </c>
      <c r="BX189" s="1721" t="s">
        <v>1631</v>
      </c>
      <c r="BY189" s="1724" t="s">
        <v>3188</v>
      </c>
      <c r="BZ189" s="1003"/>
    </row>
    <row r="190" spans="1:78" ht="145" x14ac:dyDescent="0.2">
      <c r="A190" s="1702"/>
      <c r="B190" s="1703"/>
      <c r="C190" s="1704"/>
      <c r="D190" s="1705"/>
      <c r="E190" s="1025"/>
      <c r="F190" s="1619"/>
      <c r="G190" s="1064"/>
      <c r="H190" s="1031"/>
      <c r="I190" s="1641"/>
      <c r="J190" s="1631"/>
      <c r="K190" s="1037"/>
      <c r="L190" s="1001"/>
      <c r="M190" s="1070"/>
      <c r="N190" s="1001"/>
      <c r="O190" s="1001"/>
      <c r="P190" s="1064"/>
      <c r="Q190" s="1714"/>
      <c r="R190" s="1641"/>
      <c r="S190" s="1710"/>
      <c r="T190" s="1641"/>
      <c r="U190" s="1710"/>
      <c r="V190" s="1641"/>
      <c r="W190" s="1710"/>
      <c r="X190" s="1665"/>
      <c r="Y190" s="1710"/>
      <c r="Z190" s="1710"/>
      <c r="AA190" s="1042"/>
      <c r="AB190" s="812">
        <v>2</v>
      </c>
      <c r="AC190" s="761" t="s">
        <v>1610</v>
      </c>
      <c r="AD190" s="761" t="s">
        <v>1611</v>
      </c>
      <c r="AE190" s="774" t="s">
        <v>1612</v>
      </c>
      <c r="AF190" s="813" t="str">
        <f t="shared" si="0"/>
        <v>Probabilidad</v>
      </c>
      <c r="AG190" s="780" t="s">
        <v>221</v>
      </c>
      <c r="AH190" s="790">
        <f t="shared" si="1"/>
        <v>0.25</v>
      </c>
      <c r="AI190" s="780" t="s">
        <v>222</v>
      </c>
      <c r="AJ190" s="790">
        <f t="shared" si="2"/>
        <v>0.15</v>
      </c>
      <c r="AK190" s="814">
        <f t="shared" si="3"/>
        <v>0.4</v>
      </c>
      <c r="AL190" s="815">
        <f>IFERROR(IF(AND(AF189="Probabilidad",AF190="Probabilidad"),(AL189-(+AL189*AK190)),IF(AF190="Probabilidad",(S189-(+S189*AK190)),IF(AF190="Impacto",AL189,""))),"")</f>
        <v>0.216</v>
      </c>
      <c r="AM190" s="815">
        <f>IFERROR(IF(AND(AF189="Impacto",AF190="Impacto"),(AM189-(+AM189*AK190)),IF(AF190="Impacto",(Y189-(+Y189*AK190)),IF(AF190="Probabilidad",AM189,""))),"")</f>
        <v>0.6</v>
      </c>
      <c r="AN190" s="751" t="s">
        <v>223</v>
      </c>
      <c r="AO190" s="751" t="s">
        <v>240</v>
      </c>
      <c r="AP190" s="751" t="s">
        <v>241</v>
      </c>
      <c r="AQ190" s="751" t="s">
        <v>226</v>
      </c>
      <c r="AR190" s="1031"/>
      <c r="AS190" s="1631"/>
      <c r="AT190" s="1631"/>
      <c r="AU190" s="1633"/>
      <c r="AV190" s="1631"/>
      <c r="AW190" s="1631"/>
      <c r="AX190" s="1633"/>
      <c r="AY190" s="1633"/>
      <c r="AZ190" s="1633"/>
      <c r="BA190" s="1641"/>
      <c r="BB190" s="788" t="s">
        <v>1613</v>
      </c>
      <c r="BC190" s="788" t="s">
        <v>1614</v>
      </c>
      <c r="BD190" s="781">
        <f t="shared" si="11"/>
        <v>4</v>
      </c>
      <c r="BE190" s="755">
        <v>1</v>
      </c>
      <c r="BF190" s="755">
        <v>1</v>
      </c>
      <c r="BG190" s="755">
        <v>1</v>
      </c>
      <c r="BH190" s="755">
        <v>1</v>
      </c>
      <c r="BI190" s="789" t="s">
        <v>1484</v>
      </c>
      <c r="BJ190" s="789" t="s">
        <v>1609</v>
      </c>
      <c r="BK190" s="789" t="s">
        <v>3189</v>
      </c>
      <c r="BL190" s="789" t="s">
        <v>3190</v>
      </c>
      <c r="BM190" s="791">
        <v>1</v>
      </c>
      <c r="BN190" s="791">
        <v>1</v>
      </c>
      <c r="BO190" s="791"/>
      <c r="BP190" s="791"/>
      <c r="BQ190" s="792">
        <f t="shared" si="12"/>
        <v>2</v>
      </c>
      <c r="BR190" s="796">
        <f t="shared" si="13"/>
        <v>0.5</v>
      </c>
      <c r="BS190" s="884"/>
      <c r="BT190" s="884"/>
      <c r="BU190" s="998"/>
      <c r="BV190" s="1064"/>
      <c r="BW190" s="1064"/>
      <c r="BX190" s="1722"/>
      <c r="BY190" s="1725"/>
      <c r="BZ190" s="1004"/>
    </row>
    <row r="191" spans="1:78" ht="167" x14ac:dyDescent="0.2">
      <c r="A191" s="1702"/>
      <c r="B191" s="1703"/>
      <c r="C191" s="1704"/>
      <c r="D191" s="1705"/>
      <c r="E191" s="1025"/>
      <c r="F191" s="1619"/>
      <c r="G191" s="1064"/>
      <c r="H191" s="1031"/>
      <c r="I191" s="1641"/>
      <c r="J191" s="1631"/>
      <c r="K191" s="1037"/>
      <c r="L191" s="1001"/>
      <c r="M191" s="1070"/>
      <c r="N191" s="1001"/>
      <c r="O191" s="1001"/>
      <c r="P191" s="1064"/>
      <c r="Q191" s="1714"/>
      <c r="R191" s="1641"/>
      <c r="S191" s="1710"/>
      <c r="T191" s="1641"/>
      <c r="U191" s="1710"/>
      <c r="V191" s="1641"/>
      <c r="W191" s="1710"/>
      <c r="X191" s="1665"/>
      <c r="Y191" s="1710"/>
      <c r="Z191" s="1710"/>
      <c r="AA191" s="1042"/>
      <c r="AB191" s="812">
        <v>3</v>
      </c>
      <c r="AC191" s="761" t="s">
        <v>1615</v>
      </c>
      <c r="AD191" s="761" t="s">
        <v>1605</v>
      </c>
      <c r="AE191" s="761" t="s">
        <v>1616</v>
      </c>
      <c r="AF191" s="813" t="str">
        <f t="shared" si="0"/>
        <v>Impacto</v>
      </c>
      <c r="AG191" s="780" t="s">
        <v>264</v>
      </c>
      <c r="AH191" s="790">
        <f t="shared" si="1"/>
        <v>0.1</v>
      </c>
      <c r="AI191" s="780" t="s">
        <v>222</v>
      </c>
      <c r="AJ191" s="790">
        <f t="shared" si="2"/>
        <v>0.15</v>
      </c>
      <c r="AK191" s="814">
        <f t="shared" si="3"/>
        <v>0.25</v>
      </c>
      <c r="AL191" s="815">
        <f>IFERROR(IF(AND(AF190="Probabilidad",AF191="Probabilidad"),(AL190-(+AL190*AK191)),IF(AND(AF190="Impacto",AF191="Probabilidad"),(AL189-(+AL189*AK191)),IF(AF191="Impacto",AL190,""))),"")</f>
        <v>0.216</v>
      </c>
      <c r="AM191" s="815">
        <f>IFERROR(IF(AND(AF190="Impacto",AF191="Impacto"),(AM190-(+AM190*AK191)),IF(AND(AF190="Probabilidad",AF191="Impacto"),(AM189-(+AM189*AK191)),IF(AF191="Probabilidad",AM190,""))),"")</f>
        <v>0.44999999999999996</v>
      </c>
      <c r="AN191" s="751" t="s">
        <v>223</v>
      </c>
      <c r="AO191" s="751" t="s">
        <v>291</v>
      </c>
      <c r="AP191" s="751" t="s">
        <v>241</v>
      </c>
      <c r="AQ191" s="751" t="s">
        <v>226</v>
      </c>
      <c r="AR191" s="1031"/>
      <c r="AS191" s="1631"/>
      <c r="AT191" s="1631"/>
      <c r="AU191" s="1633"/>
      <c r="AV191" s="1631"/>
      <c r="AW191" s="1631"/>
      <c r="AX191" s="1633"/>
      <c r="AY191" s="1633"/>
      <c r="AZ191" s="1633"/>
      <c r="BA191" s="1641"/>
      <c r="BB191" s="788"/>
      <c r="BC191" s="788"/>
      <c r="BD191" s="781" t="str">
        <f t="shared" si="11"/>
        <v/>
      </c>
      <c r="BE191" s="755"/>
      <c r="BF191" s="755"/>
      <c r="BG191" s="755"/>
      <c r="BH191" s="755"/>
      <c r="BI191" s="789"/>
      <c r="BJ191" s="789"/>
      <c r="BK191" s="789"/>
      <c r="BL191" s="789"/>
      <c r="BM191" s="791"/>
      <c r="BN191" s="791"/>
      <c r="BO191" s="791"/>
      <c r="BP191" s="791"/>
      <c r="BQ191" s="792" t="str">
        <f t="shared" si="12"/>
        <v/>
      </c>
      <c r="BR191" s="796" t="str">
        <f t="shared" si="13"/>
        <v/>
      </c>
      <c r="BS191" s="884"/>
      <c r="BT191" s="884"/>
      <c r="BU191" s="998"/>
      <c r="BV191" s="1064"/>
      <c r="BW191" s="1064"/>
      <c r="BX191" s="1722"/>
      <c r="BY191" s="1725"/>
      <c r="BZ191" s="1004"/>
    </row>
    <row r="192" spans="1:78" ht="118" x14ac:dyDescent="0.2">
      <c r="A192" s="1702"/>
      <c r="B192" s="1703"/>
      <c r="C192" s="1704"/>
      <c r="D192" s="1705"/>
      <c r="E192" s="1025"/>
      <c r="F192" s="1619"/>
      <c r="G192" s="1064"/>
      <c r="H192" s="1031"/>
      <c r="I192" s="1641"/>
      <c r="J192" s="1631"/>
      <c r="K192" s="1037"/>
      <c r="L192" s="1001"/>
      <c r="M192" s="1070"/>
      <c r="N192" s="1001"/>
      <c r="O192" s="1001"/>
      <c r="P192" s="1064"/>
      <c r="Q192" s="1714"/>
      <c r="R192" s="1641"/>
      <c r="S192" s="1710"/>
      <c r="T192" s="1641"/>
      <c r="U192" s="1710"/>
      <c r="V192" s="1641"/>
      <c r="W192" s="1710"/>
      <c r="X192" s="1665"/>
      <c r="Y192" s="1710"/>
      <c r="Z192" s="1710"/>
      <c r="AA192" s="1042"/>
      <c r="AB192" s="812">
        <v>4</v>
      </c>
      <c r="AC192" s="774" t="s">
        <v>1409</v>
      </c>
      <c r="AD192" s="774">
        <v>3</v>
      </c>
      <c r="AE192" s="774" t="s">
        <v>1572</v>
      </c>
      <c r="AF192" s="813" t="str">
        <f t="shared" si="0"/>
        <v>Probabilidad</v>
      </c>
      <c r="AG192" s="780" t="s">
        <v>221</v>
      </c>
      <c r="AH192" s="790">
        <f t="shared" si="1"/>
        <v>0.25</v>
      </c>
      <c r="AI192" s="780" t="s">
        <v>222</v>
      </c>
      <c r="AJ192" s="790">
        <f t="shared" si="2"/>
        <v>0.15</v>
      </c>
      <c r="AK192" s="814">
        <f t="shared" si="3"/>
        <v>0.4</v>
      </c>
      <c r="AL192" s="815">
        <f>IFERROR(IF(AND(AF191="Probabilidad",AF192="Probabilidad"),(AL191-(+AL191*AK192)),IF(AND(AF191="Impacto",AF192="Probabilidad"),(AL190-(+AL190*AK192)),IF(AF192="Impacto",AL191,""))),"")</f>
        <v>0.12959999999999999</v>
      </c>
      <c r="AM192" s="815">
        <f>IFERROR(IF(AND(AF191="Impacto",AF192="Impacto"),(AM191-(+AM191*AK192)),IF(AND(AF191="Probabilidad",AF192="Impacto"),(AM190-(+AM190*AK192)),IF(AF192="Probabilidad",AM191,""))),"")</f>
        <v>0.44999999999999996</v>
      </c>
      <c r="AN192" s="751" t="s">
        <v>859</v>
      </c>
      <c r="AO192" s="751" t="s">
        <v>245</v>
      </c>
      <c r="AP192" s="751" t="s">
        <v>241</v>
      </c>
      <c r="AQ192" s="751" t="s">
        <v>226</v>
      </c>
      <c r="AR192" s="1031"/>
      <c r="AS192" s="1631"/>
      <c r="AT192" s="1631"/>
      <c r="AU192" s="1633"/>
      <c r="AV192" s="1631"/>
      <c r="AW192" s="1631"/>
      <c r="AX192" s="1633"/>
      <c r="AY192" s="1633"/>
      <c r="AZ192" s="1633"/>
      <c r="BA192" s="1641"/>
      <c r="BB192" s="788"/>
      <c r="BC192" s="788"/>
      <c r="BD192" s="781" t="str">
        <f t="shared" si="11"/>
        <v/>
      </c>
      <c r="BE192" s="755"/>
      <c r="BF192" s="755"/>
      <c r="BG192" s="755"/>
      <c r="BH192" s="755"/>
      <c r="BI192" s="789"/>
      <c r="BJ192" s="789"/>
      <c r="BK192" s="789"/>
      <c r="BL192" s="789"/>
      <c r="BM192" s="791"/>
      <c r="BN192" s="791"/>
      <c r="BO192" s="791"/>
      <c r="BP192" s="791"/>
      <c r="BQ192" s="792" t="str">
        <f t="shared" si="12"/>
        <v/>
      </c>
      <c r="BR192" s="796" t="str">
        <f t="shared" si="13"/>
        <v/>
      </c>
      <c r="BS192" s="884"/>
      <c r="BT192" s="884"/>
      <c r="BU192" s="998"/>
      <c r="BV192" s="1064"/>
      <c r="BW192" s="1064"/>
      <c r="BX192" s="1722"/>
      <c r="BY192" s="1725"/>
      <c r="BZ192" s="1004"/>
    </row>
    <row r="193" spans="1:78" ht="16" x14ac:dyDescent="0.2">
      <c r="A193" s="1702"/>
      <c r="B193" s="1703"/>
      <c r="C193" s="1704"/>
      <c r="D193" s="1705"/>
      <c r="E193" s="1025"/>
      <c r="F193" s="1619"/>
      <c r="G193" s="1064"/>
      <c r="H193" s="1031"/>
      <c r="I193" s="1641"/>
      <c r="J193" s="1631"/>
      <c r="K193" s="1037"/>
      <c r="L193" s="1001"/>
      <c r="M193" s="1070"/>
      <c r="N193" s="1001"/>
      <c r="O193" s="1001"/>
      <c r="P193" s="1064"/>
      <c r="Q193" s="1714"/>
      <c r="R193" s="1641"/>
      <c r="S193" s="1710"/>
      <c r="T193" s="1641"/>
      <c r="U193" s="1710"/>
      <c r="V193" s="1641"/>
      <c r="W193" s="1710"/>
      <c r="X193" s="1665"/>
      <c r="Y193" s="1710"/>
      <c r="Z193" s="1710"/>
      <c r="AA193" s="1042"/>
      <c r="AB193" s="812">
        <v>5</v>
      </c>
      <c r="AC193" s="886"/>
      <c r="AD193" s="886"/>
      <c r="AE193" s="774"/>
      <c r="AF193" s="813" t="str">
        <f t="shared" ref="AF193:AF256" si="18">IF(OR(AG193="Preventivo",AG193="Detectivo"),"Probabilidad",IF(AG193="Correctivo","Impacto",""))</f>
        <v/>
      </c>
      <c r="AG193" s="780"/>
      <c r="AH193" s="790" t="str">
        <f t="shared" ref="AH193:AH256" si="19">IF(AG193="","",IF(AG193="Preventivo",25%,IF(AG193="Detectivo",15%,IF(AG193="Correctivo",10%))))</f>
        <v/>
      </c>
      <c r="AI193" s="780"/>
      <c r="AJ193" s="790" t="str">
        <f t="shared" ref="AJ193:AJ256" si="20">IF(AI193="Automático",25%,IF(AI193="Manual",15%,""))</f>
        <v/>
      </c>
      <c r="AK193" s="814" t="str">
        <f t="shared" ref="AK193:AK256" si="21">IF(OR(AH193="",AJ193=""),"",AH193+AJ193)</f>
        <v/>
      </c>
      <c r="AL193" s="815" t="str">
        <f>IFERROR(IF(AND(AF192="Probabilidad",AF193="Probabilidad"),(AL192-(+AL192*AK193)),IF(AND(AF192="Impacto",AF193="Probabilidad"),(AL191-(+AL191*AK193)),IF(AF193="Impacto",AL192,""))),"")</f>
        <v/>
      </c>
      <c r="AM193" s="815" t="str">
        <f>IFERROR(IF(AND(AF192="Impacto",AF193="Impacto"),(AM192-(+AM192*AK193)),IF(AND(AF192="Probabilidad",AF193="Impacto"),(AM191-(+AM191*AK193)),IF(AF193="Probabilidad",AM192,""))),"")</f>
        <v/>
      </c>
      <c r="AN193" s="751"/>
      <c r="AO193" s="751"/>
      <c r="AP193" s="751"/>
      <c r="AQ193" s="751"/>
      <c r="AR193" s="1031"/>
      <c r="AS193" s="1631"/>
      <c r="AT193" s="1631"/>
      <c r="AU193" s="1633"/>
      <c r="AV193" s="1631"/>
      <c r="AW193" s="1631"/>
      <c r="AX193" s="1633"/>
      <c r="AY193" s="1633"/>
      <c r="AZ193" s="1633"/>
      <c r="BA193" s="1641"/>
      <c r="BB193" s="788"/>
      <c r="BC193" s="788"/>
      <c r="BD193" s="781" t="str">
        <f t="shared" si="11"/>
        <v/>
      </c>
      <c r="BE193" s="755"/>
      <c r="BF193" s="755"/>
      <c r="BG193" s="755"/>
      <c r="BH193" s="755"/>
      <c r="BI193" s="789"/>
      <c r="BJ193" s="789"/>
      <c r="BK193" s="789"/>
      <c r="BL193" s="789"/>
      <c r="BM193" s="791"/>
      <c r="BN193" s="791"/>
      <c r="BO193" s="791"/>
      <c r="BP193" s="791"/>
      <c r="BQ193" s="792" t="str">
        <f t="shared" si="12"/>
        <v/>
      </c>
      <c r="BR193" s="796" t="str">
        <f t="shared" si="13"/>
        <v/>
      </c>
      <c r="BS193" s="884"/>
      <c r="BT193" s="884"/>
      <c r="BU193" s="998"/>
      <c r="BV193" s="1064"/>
      <c r="BW193" s="1064"/>
      <c r="BX193" s="1722"/>
      <c r="BY193" s="1725"/>
      <c r="BZ193" s="1004"/>
    </row>
    <row r="194" spans="1:78" ht="17" thickBot="1" x14ac:dyDescent="0.25">
      <c r="A194" s="1702"/>
      <c r="B194" s="1703"/>
      <c r="C194" s="1704"/>
      <c r="D194" s="1706"/>
      <c r="E194" s="1026"/>
      <c r="F194" s="1620"/>
      <c r="G194" s="1065"/>
      <c r="H194" s="1032"/>
      <c r="I194" s="1642"/>
      <c r="J194" s="1632"/>
      <c r="K194" s="1038"/>
      <c r="L194" s="1002"/>
      <c r="M194" s="1071"/>
      <c r="N194" s="1002"/>
      <c r="O194" s="1002"/>
      <c r="P194" s="1065"/>
      <c r="Q194" s="1715"/>
      <c r="R194" s="1642"/>
      <c r="S194" s="1711"/>
      <c r="T194" s="1642"/>
      <c r="U194" s="1711"/>
      <c r="V194" s="1642"/>
      <c r="W194" s="1711"/>
      <c r="X194" s="1666"/>
      <c r="Y194" s="1711"/>
      <c r="Z194" s="1711"/>
      <c r="AA194" s="1043"/>
      <c r="AB194" s="773">
        <v>6</v>
      </c>
      <c r="AC194" s="757"/>
      <c r="AD194" s="757"/>
      <c r="AE194" s="757"/>
      <c r="AF194" s="819" t="str">
        <f t="shared" si="18"/>
        <v/>
      </c>
      <c r="AG194" s="888"/>
      <c r="AH194" s="887" t="str">
        <f t="shared" si="19"/>
        <v/>
      </c>
      <c r="AI194" s="888"/>
      <c r="AJ194" s="887" t="str">
        <f t="shared" si="20"/>
        <v/>
      </c>
      <c r="AK194" s="889" t="str">
        <f t="shared" si="21"/>
        <v/>
      </c>
      <c r="AL194" s="815" t="str">
        <f>IFERROR(IF(AND(AF193="Probabilidad",AF194="Probabilidad"),(AL193-(+AL193*AK194)),IF(AND(AF193="Impacto",AF194="Probabilidad"),(AL192-(+AL192*AK194)),IF(AF194="Impacto",AL193,""))),"")</f>
        <v/>
      </c>
      <c r="AM194" s="815" t="str">
        <f>IFERROR(IF(AND(AF193="Impacto",AF194="Impacto"),(AM193-(+AM193*AK194)),IF(AND(AF193="Probabilidad",AF194="Impacto"),(AM192-(+AM192*AK194)),IF(AF194="Probabilidad",AM193,""))),"")</f>
        <v/>
      </c>
      <c r="AN194" s="126"/>
      <c r="AO194" s="51"/>
      <c r="AP194" s="51"/>
      <c r="AQ194" s="51"/>
      <c r="AR194" s="1032"/>
      <c r="AS194" s="1632"/>
      <c r="AT194" s="1632"/>
      <c r="AU194" s="1634"/>
      <c r="AV194" s="1632"/>
      <c r="AW194" s="1632"/>
      <c r="AX194" s="1634"/>
      <c r="AY194" s="1634"/>
      <c r="AZ194" s="1634"/>
      <c r="BA194" s="1642"/>
      <c r="BB194" s="873"/>
      <c r="BC194" s="873"/>
      <c r="BD194" s="767" t="str">
        <f t="shared" si="11"/>
        <v/>
      </c>
      <c r="BE194" s="826"/>
      <c r="BF194" s="826"/>
      <c r="BG194" s="826"/>
      <c r="BH194" s="826"/>
      <c r="BI194" s="770"/>
      <c r="BJ194" s="770"/>
      <c r="BK194" s="770"/>
      <c r="BL194" s="770"/>
      <c r="BM194" s="749"/>
      <c r="BN194" s="749"/>
      <c r="BO194" s="749"/>
      <c r="BP194" s="749"/>
      <c r="BQ194" s="766" t="str">
        <f t="shared" si="12"/>
        <v/>
      </c>
      <c r="BR194" s="890" t="str">
        <f t="shared" si="13"/>
        <v/>
      </c>
      <c r="BS194" s="891"/>
      <c r="BT194" s="891"/>
      <c r="BU194" s="999"/>
      <c r="BV194" s="1065"/>
      <c r="BW194" s="1065"/>
      <c r="BX194" s="1723"/>
      <c r="BY194" s="1726"/>
      <c r="BZ194" s="1005"/>
    </row>
    <row r="195" spans="1:78" ht="145" x14ac:dyDescent="0.2">
      <c r="A195" s="1702"/>
      <c r="B195" s="1703"/>
      <c r="C195" s="1704"/>
      <c r="D195" s="1021" t="s">
        <v>1387</v>
      </c>
      <c r="E195" s="1024" t="s">
        <v>398</v>
      </c>
      <c r="F195" s="1027">
        <v>2</v>
      </c>
      <c r="G195" s="1000" t="s">
        <v>1617</v>
      </c>
      <c r="H195" s="1030" t="s">
        <v>1247</v>
      </c>
      <c r="I195" s="994" t="s">
        <v>1215</v>
      </c>
      <c r="J195" s="1697" t="str">
        <f>IF(D195="","",IF(D195="RG",[1]Árbol!A206,IF(D195="RIC",[1]Árbol!A206,IF(D195="RLAFT",[1]Árbol!A206,IF(D195="RF",[1]Árbol!A206,IF(I195="","",(CONCATENATE(I195," ",$M$3," ",G195," ",$M$4," ",O195," ",$M$5," ",N195))))))))</f>
        <v>Pérdida de Disponibilidad de Portal Web 
(Comunicaciones)  1. Falsificación de derechos
2. Fallas Humanas
3. Ataque cibernetico  1. Ausencia de parametros de seguridad
1a. Ausencia de copias de respaldo
2. Ausencia de control técnico sobre el software
3. Falta de monitoreo</v>
      </c>
      <c r="K195" s="1036" t="s">
        <v>313</v>
      </c>
      <c r="L195" s="1000" t="s">
        <v>1179</v>
      </c>
      <c r="M195" s="1069" t="s">
        <v>1389</v>
      </c>
      <c r="N195" s="1000" t="s">
        <v>1618</v>
      </c>
      <c r="O195" s="1000" t="s">
        <v>1619</v>
      </c>
      <c r="P195" s="1000" t="s">
        <v>1392</v>
      </c>
      <c r="Q195" s="1204" t="s">
        <v>1392</v>
      </c>
      <c r="R195" s="994" t="s">
        <v>269</v>
      </c>
      <c r="S195" s="1709">
        <f>IF(R195="Muy Alta",100%,IF(R195="Alta",80%,IF(R195="Media",60%,IF(R195="Baja",40%,IF(R195="Muy Baja",20%,"")))))</f>
        <v>0.2</v>
      </c>
      <c r="T195" s="994" t="s">
        <v>317</v>
      </c>
      <c r="U195" s="1709">
        <f>IF(T195="Catastrófico",100%,IF(T195="Mayor",80%,IF(T195="Moderado",60%,IF(T195="Menor",40%,IF(T195="Leve",20%,"")))))</f>
        <v>0.2</v>
      </c>
      <c r="V195" s="994" t="s">
        <v>403</v>
      </c>
      <c r="W195" s="1709">
        <f>IF(V195="Catastrófico",100%,IF(V195="Mayor",80%,IF(V195="Moderado",60%,IF(V195="Menor",40%,IF(V195="Leve",20%,"")))))</f>
        <v>0.8</v>
      </c>
      <c r="X195" s="1059" t="str">
        <f>IF(Y195=100%,"Catastrófico",IF(Y195=80%,"Mayor",IF(Y195=60%,"Moderado",IF(Y195=40%,"Menor",IF(Y195=20%,"Leve","")))))</f>
        <v>Mayor</v>
      </c>
      <c r="Y195" s="1709">
        <f>IF(AND(U195="",W195=""),"",MAX(U195,W195))</f>
        <v>0.8</v>
      </c>
      <c r="Z195" s="1709" t="str">
        <f>CONCATENATE(R195,X195)</f>
        <v>Muy BajaMayor</v>
      </c>
      <c r="AA195" s="1047" t="str">
        <f>IF(Z195="Muy AltaLeve","Alto",IF(Z195="Muy AltaMenor","Alto",IF(Z195="Muy AltaModerado","Alto",IF(Z195="Muy AltaMayor","Alto",IF(Z195="Muy AltaCatastrófico","Extremo",IF(Z195="AltaLeve","Moderado",IF(Z195="AltaMenor","Moderado",IF(Z195="AltaModerado","Alto",IF(Z195="AltaMayor","Alto",IF(Z195="AltaCatastrófico","Extremo",IF(Z195="MediaLeve","Moderado",IF(Z195="MediaMenor","Moderado",IF(Z195="MediaModerado","Moderado",IF(Z195="MediaMayor","Alto",IF(Z195="MediaCatastrófico","Extremo",IF(Z195="BajaLeve","Bajo",IF(Z195="BajaMenor","Moderado",IF(Z195="BajaModerado","Moderado",IF(Z195="BajaMayor","Alto",IF(Z195="BajaCatastrófico","Extremo",IF(Z195="Muy BajaLeve","Bajo",IF(Z195="Muy BajaMenor","Bajo",IF(Z195="Muy BajaModerado","Moderado",IF(Z195="Muy BajaMayor","Alto",IF(Z195="Muy BajaCatastrófico","Extremo","")))))))))))))))))))))))))</f>
        <v>Alto</v>
      </c>
      <c r="AB195" s="97">
        <v>1</v>
      </c>
      <c r="AC195" s="12" t="s">
        <v>1620</v>
      </c>
      <c r="AD195" s="12" t="s">
        <v>1611</v>
      </c>
      <c r="AE195" s="12" t="s">
        <v>1403</v>
      </c>
      <c r="AF195" s="99" t="str">
        <f t="shared" si="18"/>
        <v>Probabilidad</v>
      </c>
      <c r="AG195" s="10" t="s">
        <v>221</v>
      </c>
      <c r="AH195" s="787">
        <f t="shared" si="19"/>
        <v>0.25</v>
      </c>
      <c r="AI195" s="10" t="s">
        <v>222</v>
      </c>
      <c r="AJ195" s="787">
        <f t="shared" si="20"/>
        <v>0.15</v>
      </c>
      <c r="AK195" s="101">
        <f t="shared" si="21"/>
        <v>0.4</v>
      </c>
      <c r="AL195" s="100">
        <f>IFERROR(IF(AF195="Probabilidad",(S195-(+S195*AK195)),IF(AF195="Impacto",S195,"")),"")</f>
        <v>0.12</v>
      </c>
      <c r="AM195" s="100">
        <f>IFERROR(IF(AF195="Impacto",(Y195-(+Y195*AK195)),IF(AF195="Probabilidad",Y195,"")),"")</f>
        <v>0.8</v>
      </c>
      <c r="AN195" s="50" t="s">
        <v>223</v>
      </c>
      <c r="AO195" s="50" t="s">
        <v>240</v>
      </c>
      <c r="AP195" s="50" t="s">
        <v>241</v>
      </c>
      <c r="AQ195" s="50" t="s">
        <v>226</v>
      </c>
      <c r="AR195" s="1624" t="s">
        <v>1621</v>
      </c>
      <c r="AS195" s="1050">
        <f>S195</f>
        <v>0.2</v>
      </c>
      <c r="AT195" s="1050">
        <f>IF(AL195="","",MIN(AL195:AL200))</f>
        <v>3.5999999999999997E-2</v>
      </c>
      <c r="AU195" s="1047" t="str">
        <f>IFERROR(IF(AT195="","",IF(AT195&lt;=0.2,"Muy Baja",IF(AT195&lt;=0.4,"Baja",IF(AT195&lt;=0.6,"Media",IF(AT195&lt;=0.8,"Alta","Muy Alta"))))),"")</f>
        <v>Muy Baja</v>
      </c>
      <c r="AV195" s="1050">
        <f>Y195</f>
        <v>0.8</v>
      </c>
      <c r="AW195" s="1050">
        <f>IF(AM195="","",MIN(AM195:AM200))</f>
        <v>0.8</v>
      </c>
      <c r="AX195" s="1047" t="str">
        <f>IFERROR(IF(AW195="","",IF(AW195&lt;=0.2,"Leve",IF(AW195&lt;=0.4,"Menor",IF(AW195&lt;=0.6,"Moderado",IF(AW195&lt;=0.8,"Mayor","Catastrófico"))))),"")</f>
        <v>Mayor</v>
      </c>
      <c r="AY195" s="1047" t="str">
        <f>AA195</f>
        <v>Alto</v>
      </c>
      <c r="AZ195" s="1047" t="str">
        <f>IFERROR(IF(OR(AND(AU195="Muy Baja",AX195="Leve"),AND(AU195="Muy Baja",AX195="Menor"),AND(AU195="Baja",AX195="Leve")),"Bajo",IF(OR(AND(AU195="Muy baja",AX195="Moderado"),AND(AU195="Baja",AX195="Menor"),AND(AU195="Baja",AX195="Moderado"),AND(AU195="Media",AX195="Leve"),AND(AU195="Media",AX195="Menor"),AND(AU195="Media",AX195="Moderado"),AND(AU195="Alta",AX195="Leve"),AND(AU195="Alta",AX195="Menor")),"Moderado",IF(OR(AND(AU195="Muy Baja",AX195="Mayor"),AND(AU195="Baja",AX195="Mayor"),AND(AU195="Media",AX195="Mayor"),AND(AU195="Alta",AX195="Moderado"),AND(AU195="Alta",AX195="Mayor"),AND(AU195="Muy Alta",AX195="Leve"),AND(AU195="Muy Alta",AX195="Menor"),AND(AU195="Muy Alta",AX195="Moderado"),AND(AU195="Muy Alta",AX195="Mayor")),"Alto",IF(OR(AND(AU195="Muy Baja",AX195="Catastrófico"),AND(AU195="Baja",AX195="Catastrófico"),AND(AU195="Media",AX195="Catastrófico"),AND(AU195="Alta",AX195="Catastrófico"),AND(AU195="Muy Alta",AX195="Catastrófico")),"Extremo","")))),"")</f>
        <v>Alto</v>
      </c>
      <c r="BA195" s="994" t="s">
        <v>228</v>
      </c>
      <c r="BB195" s="46" t="s">
        <v>1607</v>
      </c>
      <c r="BC195" s="46" t="s">
        <v>1608</v>
      </c>
      <c r="BD195" s="103">
        <f t="shared" si="11"/>
        <v>12</v>
      </c>
      <c r="BE195" s="9">
        <v>3</v>
      </c>
      <c r="BF195" s="9">
        <v>3</v>
      </c>
      <c r="BG195" s="9">
        <v>3</v>
      </c>
      <c r="BH195" s="9">
        <v>3</v>
      </c>
      <c r="BI195" s="46" t="s">
        <v>1484</v>
      </c>
      <c r="BJ195" s="46" t="s">
        <v>1609</v>
      </c>
      <c r="BK195" s="46" t="s">
        <v>3185</v>
      </c>
      <c r="BL195" s="46" t="s">
        <v>3186</v>
      </c>
      <c r="BM195" s="48">
        <v>3</v>
      </c>
      <c r="BN195" s="48">
        <v>3</v>
      </c>
      <c r="BO195" s="48"/>
      <c r="BP195" s="48"/>
      <c r="BQ195" s="104">
        <f t="shared" si="12"/>
        <v>6</v>
      </c>
      <c r="BR195" s="797">
        <f t="shared" si="13"/>
        <v>0.5</v>
      </c>
      <c r="BS195" s="883"/>
      <c r="BT195" s="883"/>
      <c r="BU195" s="997" t="s">
        <v>1631</v>
      </c>
      <c r="BV195" s="1000" t="s">
        <v>3187</v>
      </c>
      <c r="BW195" s="1000" t="s">
        <v>1631</v>
      </c>
      <c r="BX195" s="1761" t="s">
        <v>1631</v>
      </c>
      <c r="BY195" s="1738" t="s">
        <v>3188</v>
      </c>
      <c r="BZ195" s="1003"/>
    </row>
    <row r="196" spans="1:78" ht="167" x14ac:dyDescent="0.2">
      <c r="A196" s="1702"/>
      <c r="B196" s="1703"/>
      <c r="C196" s="1704"/>
      <c r="D196" s="1705"/>
      <c r="E196" s="1025"/>
      <c r="F196" s="1619"/>
      <c r="G196" s="1001"/>
      <c r="H196" s="1031"/>
      <c r="I196" s="1641"/>
      <c r="J196" s="1631"/>
      <c r="K196" s="1037"/>
      <c r="L196" s="1001"/>
      <c r="M196" s="1070"/>
      <c r="N196" s="1001"/>
      <c r="O196" s="1001"/>
      <c r="P196" s="1001"/>
      <c r="Q196" s="1712"/>
      <c r="R196" s="1641"/>
      <c r="S196" s="1710"/>
      <c r="T196" s="1641"/>
      <c r="U196" s="1710"/>
      <c r="V196" s="1641"/>
      <c r="W196" s="1710"/>
      <c r="X196" s="1665"/>
      <c r="Y196" s="1710"/>
      <c r="Z196" s="1710"/>
      <c r="AA196" s="1633"/>
      <c r="AB196" s="812">
        <v>2</v>
      </c>
      <c r="AC196" s="774" t="s">
        <v>1622</v>
      </c>
      <c r="AD196" s="774">
        <v>3</v>
      </c>
      <c r="AE196" s="774" t="s">
        <v>1574</v>
      </c>
      <c r="AF196" s="816" t="str">
        <f>IF(OR(AG196="Preventivo",AG196="Detectivo"),"Probabilidad",IF(AG196="Correctivo","Impacto",""))</f>
        <v>Probabilidad</v>
      </c>
      <c r="AG196" s="751" t="s">
        <v>221</v>
      </c>
      <c r="AH196" s="790">
        <f t="shared" si="19"/>
        <v>0.25</v>
      </c>
      <c r="AI196" s="751" t="s">
        <v>734</v>
      </c>
      <c r="AJ196" s="790">
        <f t="shared" si="20"/>
        <v>0.25</v>
      </c>
      <c r="AK196" s="814">
        <f t="shared" si="21"/>
        <v>0.5</v>
      </c>
      <c r="AL196" s="817">
        <f>IFERROR(IF(AND(AF195="Probabilidad",AF196="Probabilidad"),(AL195-(+AL195*AK196)),IF(AF196="Probabilidad",(S195-(+S195*AK196)),IF(AF196="Impacto",AL195,""))),"")</f>
        <v>0.06</v>
      </c>
      <c r="AM196" s="817">
        <f>IFERROR(IF(AND(AF195="Impacto",AF196="Impacto"),(AM195-(+AM195*AK196)),IF(AF196="Impacto",(Y195-(+Y195*AK196)),IF(AF196="Probabilidad",AM195,""))),"")</f>
        <v>0.8</v>
      </c>
      <c r="AN196" s="751" t="s">
        <v>223</v>
      </c>
      <c r="AO196" s="751" t="s">
        <v>291</v>
      </c>
      <c r="AP196" s="751" t="s">
        <v>241</v>
      </c>
      <c r="AQ196" s="751" t="s">
        <v>226</v>
      </c>
      <c r="AR196" s="1031"/>
      <c r="AS196" s="1631"/>
      <c r="AT196" s="1631"/>
      <c r="AU196" s="1633"/>
      <c r="AV196" s="1631"/>
      <c r="AW196" s="1631"/>
      <c r="AX196" s="1633"/>
      <c r="AY196" s="1633"/>
      <c r="AZ196" s="1633"/>
      <c r="BA196" s="1641"/>
      <c r="BB196" s="789" t="s">
        <v>1623</v>
      </c>
      <c r="BC196" s="789" t="s">
        <v>1624</v>
      </c>
      <c r="BD196" s="822">
        <f t="shared" si="11"/>
        <v>12</v>
      </c>
      <c r="BE196" s="774">
        <v>3</v>
      </c>
      <c r="BF196" s="774">
        <v>3</v>
      </c>
      <c r="BG196" s="774">
        <v>3</v>
      </c>
      <c r="BH196" s="774">
        <v>3</v>
      </c>
      <c r="BI196" s="789" t="s">
        <v>1484</v>
      </c>
      <c r="BJ196" s="789" t="s">
        <v>1609</v>
      </c>
      <c r="BK196" s="789" t="s">
        <v>3191</v>
      </c>
      <c r="BL196" s="791" t="s">
        <v>3192</v>
      </c>
      <c r="BM196" s="791">
        <v>3</v>
      </c>
      <c r="BN196" s="791">
        <v>3</v>
      </c>
      <c r="BO196" s="791"/>
      <c r="BP196" s="791"/>
      <c r="BQ196" s="792">
        <f t="shared" si="12"/>
        <v>6</v>
      </c>
      <c r="BR196" s="796">
        <f t="shared" si="13"/>
        <v>0.5</v>
      </c>
      <c r="BS196" s="884"/>
      <c r="BT196" s="884"/>
      <c r="BU196" s="998"/>
      <c r="BV196" s="1001"/>
      <c r="BW196" s="1001"/>
      <c r="BX196" s="1762"/>
      <c r="BY196" s="1739"/>
      <c r="BZ196" s="1004"/>
    </row>
    <row r="197" spans="1:78" ht="145" x14ac:dyDescent="0.2">
      <c r="A197" s="1702"/>
      <c r="B197" s="1703"/>
      <c r="C197" s="1704"/>
      <c r="D197" s="1705"/>
      <c r="E197" s="1025"/>
      <c r="F197" s="1619"/>
      <c r="G197" s="1001"/>
      <c r="H197" s="1031"/>
      <c r="I197" s="1641"/>
      <c r="J197" s="1631"/>
      <c r="K197" s="1037"/>
      <c r="L197" s="1001"/>
      <c r="M197" s="1070"/>
      <c r="N197" s="1001"/>
      <c r="O197" s="1001"/>
      <c r="P197" s="1001"/>
      <c r="Q197" s="1712"/>
      <c r="R197" s="1641"/>
      <c r="S197" s="1710"/>
      <c r="T197" s="1641"/>
      <c r="U197" s="1710"/>
      <c r="V197" s="1641"/>
      <c r="W197" s="1710"/>
      <c r="X197" s="1665"/>
      <c r="Y197" s="1710"/>
      <c r="Z197" s="1710"/>
      <c r="AA197" s="1633"/>
      <c r="AB197" s="812">
        <v>3</v>
      </c>
      <c r="AC197" s="761" t="s">
        <v>1625</v>
      </c>
      <c r="AD197" s="761">
        <v>3</v>
      </c>
      <c r="AE197" s="774" t="s">
        <v>1574</v>
      </c>
      <c r="AF197" s="813" t="str">
        <f>IF(OR(AG197="Preventivo",AG197="Detectivo"),"Probabilidad",IF(AG197="Correctivo","Impacto",""))</f>
        <v>Probabilidad</v>
      </c>
      <c r="AG197" s="780" t="s">
        <v>221</v>
      </c>
      <c r="AH197" s="790">
        <f t="shared" si="19"/>
        <v>0.25</v>
      </c>
      <c r="AI197" s="780" t="s">
        <v>222</v>
      </c>
      <c r="AJ197" s="790">
        <f t="shared" si="20"/>
        <v>0.15</v>
      </c>
      <c r="AK197" s="814">
        <f t="shared" si="21"/>
        <v>0.4</v>
      </c>
      <c r="AL197" s="815">
        <f>IFERROR(IF(AND(AF196="Probabilidad",AF197="Probabilidad"),(AL196-(+AL196*AK197)),IF(AND(AF196="Impacto",AF197="Probabilidad"),(AL195-(+AL195*AK197)),IF(AF197="Impacto",AL196,""))),"")</f>
        <v>3.5999999999999997E-2</v>
      </c>
      <c r="AM197" s="815">
        <f>IFERROR(IF(AND(AF196="Impacto",AF197="Impacto"),(AM196-(+AM196*AK197)),IF(AND(AF196="Probabilidad",AF197="Impacto"),(AM195-(+AM195*AK197)),IF(AF197="Probabilidad",AM196,""))),"")</f>
        <v>0.8</v>
      </c>
      <c r="AN197" s="751" t="s">
        <v>223</v>
      </c>
      <c r="AO197" s="751" t="s">
        <v>443</v>
      </c>
      <c r="AP197" s="751" t="s">
        <v>241</v>
      </c>
      <c r="AQ197" s="751" t="s">
        <v>226</v>
      </c>
      <c r="AR197" s="1031"/>
      <c r="AS197" s="1631"/>
      <c r="AT197" s="1631"/>
      <c r="AU197" s="1633"/>
      <c r="AV197" s="1631"/>
      <c r="AW197" s="1631"/>
      <c r="AX197" s="1633"/>
      <c r="AY197" s="1633"/>
      <c r="AZ197" s="1633"/>
      <c r="BA197" s="1641"/>
      <c r="BB197" s="789"/>
      <c r="BC197" s="789"/>
      <c r="BD197" s="822" t="str">
        <f t="shared" si="11"/>
        <v/>
      </c>
      <c r="BE197" s="774"/>
      <c r="BF197" s="774"/>
      <c r="BG197" s="774"/>
      <c r="BH197" s="774"/>
      <c r="BI197" s="789"/>
      <c r="BJ197" s="789"/>
      <c r="BK197" s="789"/>
      <c r="BL197" s="789"/>
      <c r="BM197" s="791"/>
      <c r="BN197" s="11"/>
      <c r="BO197" s="791"/>
      <c r="BP197" s="791"/>
      <c r="BQ197" s="792" t="str">
        <f t="shared" si="12"/>
        <v/>
      </c>
      <c r="BR197" s="796" t="str">
        <f t="shared" si="13"/>
        <v/>
      </c>
      <c r="BS197" s="884"/>
      <c r="BT197" s="884"/>
      <c r="BU197" s="998"/>
      <c r="BV197" s="1001"/>
      <c r="BW197" s="1001"/>
      <c r="BX197" s="1762"/>
      <c r="BY197" s="1739"/>
      <c r="BZ197" s="1004"/>
    </row>
    <row r="198" spans="1:78" ht="16" x14ac:dyDescent="0.2">
      <c r="A198" s="1702"/>
      <c r="B198" s="1703"/>
      <c r="C198" s="1704"/>
      <c r="D198" s="1705"/>
      <c r="E198" s="1025"/>
      <c r="F198" s="1619"/>
      <c r="G198" s="1001"/>
      <c r="H198" s="1031"/>
      <c r="I198" s="1641"/>
      <c r="J198" s="1631"/>
      <c r="K198" s="1037"/>
      <c r="L198" s="1001"/>
      <c r="M198" s="1070"/>
      <c r="N198" s="1001"/>
      <c r="O198" s="1001"/>
      <c r="P198" s="1001"/>
      <c r="Q198" s="1712"/>
      <c r="R198" s="1641"/>
      <c r="S198" s="1710"/>
      <c r="T198" s="1641"/>
      <c r="U198" s="1710"/>
      <c r="V198" s="1641"/>
      <c r="W198" s="1710"/>
      <c r="X198" s="1665"/>
      <c r="Y198" s="1710"/>
      <c r="Z198" s="1710"/>
      <c r="AA198" s="1633"/>
      <c r="AB198" s="812">
        <v>4</v>
      </c>
      <c r="AC198" s="774"/>
      <c r="AD198" s="774"/>
      <c r="AE198" s="774"/>
      <c r="AF198" s="813" t="str">
        <f t="shared" si="18"/>
        <v/>
      </c>
      <c r="AG198" s="780"/>
      <c r="AH198" s="790" t="str">
        <f t="shared" si="19"/>
        <v/>
      </c>
      <c r="AI198" s="780"/>
      <c r="AJ198" s="790" t="str">
        <f t="shared" si="20"/>
        <v/>
      </c>
      <c r="AK198" s="814" t="str">
        <f t="shared" si="21"/>
        <v/>
      </c>
      <c r="AL198" s="815" t="str">
        <f>IFERROR(IF(AND(AF197="Probabilidad",AF198="Probabilidad"),(AL197-(+AL197*AK198)),IF(AND(AF197="Impacto",AF198="Probabilidad"),(AL196-(+AL196*AK198)),IF(AF198="Impacto",AL197,""))),"")</f>
        <v/>
      </c>
      <c r="AM198" s="815" t="str">
        <f>IFERROR(IF(AND(AF197="Impacto",AF198="Impacto"),(AM197-(+AM197*AK198)),IF(AND(AF197="Probabilidad",AF198="Impacto"),(AM196-(+AM196*AK198)),IF(AF198="Probabilidad",AM197,""))),"")</f>
        <v/>
      </c>
      <c r="AN198" s="751"/>
      <c r="AO198" s="751"/>
      <c r="AP198" s="751"/>
      <c r="AQ198" s="751"/>
      <c r="AR198" s="1031"/>
      <c r="AS198" s="1631"/>
      <c r="AT198" s="1631"/>
      <c r="AU198" s="1633"/>
      <c r="AV198" s="1631"/>
      <c r="AW198" s="1631"/>
      <c r="AX198" s="1633"/>
      <c r="AY198" s="1633"/>
      <c r="AZ198" s="1633"/>
      <c r="BA198" s="1641"/>
      <c r="BB198" s="789"/>
      <c r="BC198" s="789"/>
      <c r="BD198" s="822" t="str">
        <f t="shared" ref="BD198:BD261" si="22">IF(SUM(BE198:BH198)=0,"",SUM(BE198:BH198))</f>
        <v/>
      </c>
      <c r="BE198" s="774"/>
      <c r="BF198" s="774"/>
      <c r="BG198" s="774"/>
      <c r="BH198" s="774"/>
      <c r="BI198" s="789"/>
      <c r="BJ198" s="789"/>
      <c r="BK198" s="789"/>
      <c r="BL198" s="789"/>
      <c r="BM198" s="791"/>
      <c r="BN198" s="791"/>
      <c r="BO198" s="791"/>
      <c r="BP198" s="791"/>
      <c r="BQ198" s="792" t="str">
        <f t="shared" si="12"/>
        <v/>
      </c>
      <c r="BR198" s="796" t="str">
        <f t="shared" si="13"/>
        <v/>
      </c>
      <c r="BS198" s="884"/>
      <c r="BT198" s="884"/>
      <c r="BU198" s="998"/>
      <c r="BV198" s="1001"/>
      <c r="BW198" s="1001"/>
      <c r="BX198" s="1762"/>
      <c r="BY198" s="1739"/>
      <c r="BZ198" s="1004"/>
    </row>
    <row r="199" spans="1:78" ht="16" x14ac:dyDescent="0.2">
      <c r="A199" s="1702"/>
      <c r="B199" s="1703"/>
      <c r="C199" s="1704"/>
      <c r="D199" s="1705"/>
      <c r="E199" s="1025"/>
      <c r="F199" s="1619"/>
      <c r="G199" s="1001"/>
      <c r="H199" s="1031"/>
      <c r="I199" s="1641"/>
      <c r="J199" s="1631"/>
      <c r="K199" s="1037"/>
      <c r="L199" s="1001"/>
      <c r="M199" s="1070"/>
      <c r="N199" s="1001"/>
      <c r="O199" s="1001"/>
      <c r="P199" s="1001"/>
      <c r="Q199" s="1712"/>
      <c r="R199" s="1641"/>
      <c r="S199" s="1710"/>
      <c r="T199" s="1641"/>
      <c r="U199" s="1710"/>
      <c r="V199" s="1641"/>
      <c r="W199" s="1710"/>
      <c r="X199" s="1665"/>
      <c r="Y199" s="1710"/>
      <c r="Z199" s="1710"/>
      <c r="AA199" s="1633"/>
      <c r="AB199" s="812">
        <v>5</v>
      </c>
      <c r="AC199" s="895"/>
      <c r="AD199" s="895"/>
      <c r="AE199" s="774"/>
      <c r="AF199" s="813" t="str">
        <f t="shared" si="18"/>
        <v/>
      </c>
      <c r="AG199" s="780"/>
      <c r="AH199" s="790" t="str">
        <f t="shared" si="19"/>
        <v/>
      </c>
      <c r="AI199" s="780"/>
      <c r="AJ199" s="790" t="str">
        <f t="shared" si="20"/>
        <v/>
      </c>
      <c r="AK199" s="814" t="str">
        <f t="shared" si="21"/>
        <v/>
      </c>
      <c r="AL199" s="815" t="str">
        <f>IFERROR(IF(AND(AF198="Probabilidad",AF199="Probabilidad"),(AL198-(+AL198*AK199)),IF(AND(AF198="Impacto",AF199="Probabilidad"),(AL197-(+AL197*AK199)),IF(AF199="Impacto",AL198,""))),"")</f>
        <v/>
      </c>
      <c r="AM199" s="815" t="str">
        <f>IFERROR(IF(AND(AF198="Impacto",AF199="Impacto"),(AM198-(+AM198*AK199)),IF(AND(AF198="Probabilidad",AF199="Impacto"),(AM197-(+AM197*AK199)),IF(AF199="Probabilidad",AM198,""))),"")</f>
        <v/>
      </c>
      <c r="AN199" s="751"/>
      <c r="AO199" s="751"/>
      <c r="AP199" s="751"/>
      <c r="AQ199" s="751"/>
      <c r="AR199" s="1031"/>
      <c r="AS199" s="1631"/>
      <c r="AT199" s="1631"/>
      <c r="AU199" s="1633"/>
      <c r="AV199" s="1631"/>
      <c r="AW199" s="1631"/>
      <c r="AX199" s="1633"/>
      <c r="AY199" s="1633"/>
      <c r="AZ199" s="1633"/>
      <c r="BA199" s="1641"/>
      <c r="BB199" s="789"/>
      <c r="BC199" s="789"/>
      <c r="BD199" s="822" t="str">
        <f t="shared" si="22"/>
        <v/>
      </c>
      <c r="BE199" s="774"/>
      <c r="BF199" s="774"/>
      <c r="BG199" s="774"/>
      <c r="BH199" s="774"/>
      <c r="BI199" s="789"/>
      <c r="BJ199" s="789"/>
      <c r="BK199" s="789"/>
      <c r="BL199" s="789"/>
      <c r="BM199" s="791"/>
      <c r="BN199" s="791"/>
      <c r="BO199" s="791"/>
      <c r="BP199" s="791"/>
      <c r="BQ199" s="792" t="str">
        <f t="shared" si="12"/>
        <v/>
      </c>
      <c r="BR199" s="796" t="str">
        <f t="shared" si="13"/>
        <v/>
      </c>
      <c r="BS199" s="884"/>
      <c r="BT199" s="884"/>
      <c r="BU199" s="998"/>
      <c r="BV199" s="1001"/>
      <c r="BW199" s="1001"/>
      <c r="BX199" s="1762"/>
      <c r="BY199" s="1739"/>
      <c r="BZ199" s="1004"/>
    </row>
    <row r="200" spans="1:78" ht="17" thickBot="1" x14ac:dyDescent="0.25">
      <c r="A200" s="1702"/>
      <c r="B200" s="1703"/>
      <c r="C200" s="1704"/>
      <c r="D200" s="1706"/>
      <c r="E200" s="1026"/>
      <c r="F200" s="1620"/>
      <c r="G200" s="1002"/>
      <c r="H200" s="1032"/>
      <c r="I200" s="1642"/>
      <c r="J200" s="1632"/>
      <c r="K200" s="1038"/>
      <c r="L200" s="1002"/>
      <c r="M200" s="1071"/>
      <c r="N200" s="1002"/>
      <c r="O200" s="1002"/>
      <c r="P200" s="1002"/>
      <c r="Q200" s="1713"/>
      <c r="R200" s="1642"/>
      <c r="S200" s="1711"/>
      <c r="T200" s="1642"/>
      <c r="U200" s="1711"/>
      <c r="V200" s="1642"/>
      <c r="W200" s="1711"/>
      <c r="X200" s="1666"/>
      <c r="Y200" s="1711"/>
      <c r="Z200" s="1711"/>
      <c r="AA200" s="1634"/>
      <c r="AB200" s="773">
        <v>6</v>
      </c>
      <c r="AC200" s="757"/>
      <c r="AD200" s="757"/>
      <c r="AE200" s="757"/>
      <c r="AF200" s="896" t="str">
        <f t="shared" si="18"/>
        <v/>
      </c>
      <c r="AG200" s="888"/>
      <c r="AH200" s="887" t="str">
        <f t="shared" si="19"/>
        <v/>
      </c>
      <c r="AI200" s="888"/>
      <c r="AJ200" s="887" t="str">
        <f t="shared" si="20"/>
        <v/>
      </c>
      <c r="AK200" s="889" t="str">
        <f t="shared" si="21"/>
        <v/>
      </c>
      <c r="AL200" s="815" t="str">
        <f>IFERROR(IF(AND(AF199="Probabilidad",AF200="Probabilidad"),(AL199-(+AL199*AK200)),IF(AND(AF199="Impacto",AF200="Probabilidad"),(AL198-(+AL198*AK200)),IF(AF200="Impacto",AL199,""))),"")</f>
        <v/>
      </c>
      <c r="AM200" s="815" t="str">
        <f>IFERROR(IF(AND(AF199="Impacto",AF200="Impacto"),(AM199-(+AM199*AK200)),IF(AND(AF199="Probabilidad",AF200="Impacto"),(AM198-(+AM198*AK200)),IF(AF200="Probabilidad",AM199,""))),"")</f>
        <v/>
      </c>
      <c r="AN200" s="51"/>
      <c r="AO200" s="51"/>
      <c r="AP200" s="51"/>
      <c r="AQ200" s="51"/>
      <c r="AR200" s="1032"/>
      <c r="AS200" s="1632"/>
      <c r="AT200" s="1632"/>
      <c r="AU200" s="1634"/>
      <c r="AV200" s="1632"/>
      <c r="AW200" s="1632"/>
      <c r="AX200" s="1634"/>
      <c r="AY200" s="1634"/>
      <c r="AZ200" s="1634"/>
      <c r="BA200" s="1642"/>
      <c r="BB200" s="770"/>
      <c r="BC200" s="770"/>
      <c r="BD200" s="762" t="str">
        <f t="shared" si="22"/>
        <v/>
      </c>
      <c r="BE200" s="757"/>
      <c r="BF200" s="757"/>
      <c r="BG200" s="757"/>
      <c r="BH200" s="757"/>
      <c r="BI200" s="770"/>
      <c r="BJ200" s="770"/>
      <c r="BK200" s="770"/>
      <c r="BL200" s="770"/>
      <c r="BM200" s="749"/>
      <c r="BN200" s="749"/>
      <c r="BO200" s="749"/>
      <c r="BP200" s="749"/>
      <c r="BQ200" s="766" t="str">
        <f t="shared" si="12"/>
        <v/>
      </c>
      <c r="BR200" s="890" t="str">
        <f t="shared" si="13"/>
        <v/>
      </c>
      <c r="BS200" s="891"/>
      <c r="BT200" s="891"/>
      <c r="BU200" s="999"/>
      <c r="BV200" s="1002"/>
      <c r="BW200" s="1002"/>
      <c r="BX200" s="1763"/>
      <c r="BY200" s="1740"/>
      <c r="BZ200" s="1005"/>
    </row>
    <row r="201" spans="1:78" ht="118" x14ac:dyDescent="0.2">
      <c r="A201" s="1702"/>
      <c r="B201" s="1703"/>
      <c r="C201" s="1704"/>
      <c r="D201" s="1021" t="s">
        <v>1387</v>
      </c>
      <c r="E201" s="1024" t="s">
        <v>398</v>
      </c>
      <c r="F201" s="1027">
        <v>3</v>
      </c>
      <c r="G201" s="1000" t="s">
        <v>1626</v>
      </c>
      <c r="H201" s="1030" t="s">
        <v>1247</v>
      </c>
      <c r="I201" s="994" t="s">
        <v>1218</v>
      </c>
      <c r="J201" s="1697" t="str">
        <f>IF(D201="","",IF(D201="RG",[1]Árbol!A212,IF(D201="RIC",[1]Árbol!A212,IF(D201="RLAFT",[1]Árbol!A212,IF(D201="RF",[1]Árbol!A212,IF(I201="","",(CONCATENATE(I201," ",$M$3," ",G201," ",$M$4," ",O201," ",$M$5," ",N201))))))))</f>
        <v>Pérdida de confidencialidad e integridad de Credenciales de acceso a las Redes Sociales (Comunicaciones)  1. Falsificación de derechos
2. Fallas Humanas  1. Ausencia de mecanismos de identificación y autentificación, como la autentificación de usuario
2. Desconocimiento de las politicas de seguridad  y privacidad de la información
3. Falta de monitoreo</v>
      </c>
      <c r="K201" s="1036" t="s">
        <v>313</v>
      </c>
      <c r="L201" s="1000" t="s">
        <v>314</v>
      </c>
      <c r="M201" s="1069" t="s">
        <v>1389</v>
      </c>
      <c r="N201" s="1000" t="s">
        <v>1627</v>
      </c>
      <c r="O201" s="1000" t="s">
        <v>1628</v>
      </c>
      <c r="P201" s="1063" t="s">
        <v>1392</v>
      </c>
      <c r="Q201" s="1077" t="s">
        <v>1392</v>
      </c>
      <c r="R201" s="994" t="s">
        <v>269</v>
      </c>
      <c r="S201" s="1709">
        <f>IF(R201="Muy Alta",100%,IF(R201="Alta",80%,IF(R201="Media",60%,IF(R201="Baja",40%,IF(R201="Muy Baja",20%,"")))))</f>
        <v>0.2</v>
      </c>
      <c r="T201" s="994" t="s">
        <v>317</v>
      </c>
      <c r="U201" s="1709">
        <f>IF(T201="Catastrófico",100%,IF(T201="Mayor",80%,IF(T201="Moderado",60%,IF(T201="Menor",40%,IF(T201="Leve",20%,"")))))</f>
        <v>0.2</v>
      </c>
      <c r="V201" s="994" t="s">
        <v>317</v>
      </c>
      <c r="W201" s="1709">
        <f>IF(V201="Catastrófico",100%,IF(V201="Mayor",80%,IF(V201="Moderado",60%,IF(V201="Menor",40%,IF(V201="Leve",20%,"")))))</f>
        <v>0.2</v>
      </c>
      <c r="X201" s="1059" t="str">
        <f>IF(Y201=100%,"Catastrófico",IF(Y201=80%,"Mayor",IF(Y201=60%,"Moderado",IF(Y201=40%,"Menor",IF(Y201=20%,"Leve","")))))</f>
        <v>Leve</v>
      </c>
      <c r="Y201" s="1709">
        <f>IF(AND(U201="",W201=""),"",MAX(U201,W201))</f>
        <v>0.2</v>
      </c>
      <c r="Z201" s="1709" t="str">
        <f>CONCATENATE(R201,X201)</f>
        <v>Muy BajaLeve</v>
      </c>
      <c r="AA201" s="1047" t="str">
        <f>IF(Z201="Muy AltaLeve","Alto",IF(Z201="Muy AltaMenor","Alto",IF(Z201="Muy AltaModerado","Alto",IF(Z201="Muy AltaMayor","Alto",IF(Z201="Muy AltaCatastrófico","Extremo",IF(Z201="AltaLeve","Moderado",IF(Z201="AltaMenor","Moderado",IF(Z201="AltaModerado","Alto",IF(Z201="AltaMayor","Alto",IF(Z201="AltaCatastrófico","Extremo",IF(Z201="MediaLeve","Moderado",IF(Z201="MediaMenor","Moderado",IF(Z201="MediaModerado","Moderado",IF(Z201="MediaMayor","Alto",IF(Z201="MediaCatastrófico","Extremo",IF(Z201="BajaLeve","Bajo",IF(Z201="BajaMenor","Moderado",IF(Z201="BajaModerado","Moderado",IF(Z201="BajaMayor","Alto",IF(Z201="BajaCatastrófico","Extremo",IF(Z201="Muy BajaLeve","Bajo",IF(Z201="Muy BajaMenor","Bajo",IF(Z201="Muy BajaModerado","Moderado",IF(Z201="Muy BajaMayor","Alto",IF(Z201="Muy BajaCatastrófico","Extremo","")))))))))))))))))))))))))</f>
        <v>Bajo</v>
      </c>
      <c r="AB201" s="97">
        <v>1</v>
      </c>
      <c r="AC201" s="898" t="s">
        <v>1629</v>
      </c>
      <c r="AD201" s="230" t="s">
        <v>1630</v>
      </c>
      <c r="AE201" s="12" t="s">
        <v>1631</v>
      </c>
      <c r="AF201" s="99" t="str">
        <f t="shared" si="18"/>
        <v>Probabilidad</v>
      </c>
      <c r="AG201" s="10" t="s">
        <v>221</v>
      </c>
      <c r="AH201" s="787">
        <f t="shared" si="19"/>
        <v>0.25</v>
      </c>
      <c r="AI201" s="10" t="s">
        <v>222</v>
      </c>
      <c r="AJ201" s="787">
        <f t="shared" si="20"/>
        <v>0.15</v>
      </c>
      <c r="AK201" s="101">
        <f t="shared" si="21"/>
        <v>0.4</v>
      </c>
      <c r="AL201" s="100">
        <f>IFERROR(IF(AF201="Probabilidad",(S201-(+S201*AK201)),IF(AF201="Impacto",S201,"")),"")</f>
        <v>0.12</v>
      </c>
      <c r="AM201" s="100">
        <f>IFERROR(IF(AF201="Impacto",(Y201-(+Y201*AK201)),IF(AF201="Probabilidad",Y201,"")),"")</f>
        <v>0.2</v>
      </c>
      <c r="AN201" s="50" t="s">
        <v>1157</v>
      </c>
      <c r="AO201" s="50" t="s">
        <v>245</v>
      </c>
      <c r="AP201" s="50" t="s">
        <v>241</v>
      </c>
      <c r="AQ201" s="50" t="s">
        <v>226</v>
      </c>
      <c r="AR201" s="1624" t="s">
        <v>1632</v>
      </c>
      <c r="AS201" s="1050">
        <f>S201</f>
        <v>0.2</v>
      </c>
      <c r="AT201" s="1050">
        <f>IF(AL201="","",MIN(AL201:AL206))</f>
        <v>4.3199999999999995E-2</v>
      </c>
      <c r="AU201" s="1047" t="str">
        <f>IFERROR(IF(AT201="","",IF(AT201&lt;=0.2,"Muy Baja",IF(AT201&lt;=0.4,"Baja",IF(AT201&lt;=0.6,"Media",IF(AT201&lt;=0.8,"Alta","Muy Alta"))))),"")</f>
        <v>Muy Baja</v>
      </c>
      <c r="AV201" s="1050">
        <f>Y201</f>
        <v>0.2</v>
      </c>
      <c r="AW201" s="1050">
        <f>IF(AM201="","",MIN(AM201:AM206))</f>
        <v>0.2</v>
      </c>
      <c r="AX201" s="1047" t="str">
        <f>IFERROR(IF(AW201="","",IF(AW201&lt;=0.2,"Leve",IF(AW201&lt;=0.4,"Menor",IF(AW201&lt;=0.6,"Moderado",IF(AW201&lt;=0.8,"Mayor","Catastrófico"))))),"")</f>
        <v>Leve</v>
      </c>
      <c r="AY201" s="1047" t="str">
        <f>AA201</f>
        <v>Bajo</v>
      </c>
      <c r="AZ201" s="1047" t="str">
        <f>IFERROR(IF(OR(AND(AU201="Muy Baja",AX201="Leve"),AND(AU201="Muy Baja",AX201="Menor"),AND(AU201="Baja",AX201="Leve")),"Bajo",IF(OR(AND(AU201="Muy baja",AX201="Moderado"),AND(AU201="Baja",AX201="Menor"),AND(AU201="Baja",AX201="Moderado"),AND(AU201="Media",AX201="Leve"),AND(AU201="Media",AX201="Menor"),AND(AU201="Media",AX201="Moderado"),AND(AU201="Alta",AX201="Leve"),AND(AU201="Alta",AX201="Menor")),"Moderado",IF(OR(AND(AU201="Muy Baja",AX201="Mayor"),AND(AU201="Baja",AX201="Mayor"),AND(AU201="Media",AX201="Mayor"),AND(AU201="Alta",AX201="Moderado"),AND(AU201="Alta",AX201="Mayor"),AND(AU201="Muy Alta",AX201="Leve"),AND(AU201="Muy Alta",AX201="Menor"),AND(AU201="Muy Alta",AX201="Moderado"),AND(AU201="Muy Alta",AX201="Mayor")),"Alto",IF(OR(AND(AU201="Muy Baja",AX201="Catastrófico"),AND(AU201="Baja",AX201="Catastrófico"),AND(AU201="Media",AX201="Catastrófico"),AND(AU201="Alta",AX201="Catastrófico"),AND(AU201="Muy Alta",AX201="Catastrófico")),"Extremo","")))),"")</f>
        <v>Bajo</v>
      </c>
      <c r="BA201" s="994" t="s">
        <v>255</v>
      </c>
      <c r="BB201" s="309"/>
      <c r="BC201" s="46"/>
      <c r="BD201" s="103" t="str">
        <f t="shared" si="22"/>
        <v/>
      </c>
      <c r="BE201" s="9"/>
      <c r="BF201" s="9"/>
      <c r="BG201" s="9"/>
      <c r="BH201" s="9"/>
      <c r="BI201" s="46"/>
      <c r="BJ201" s="46"/>
      <c r="BK201" s="46"/>
      <c r="BL201" s="46"/>
      <c r="BM201" s="48"/>
      <c r="BN201" s="48"/>
      <c r="BO201" s="48"/>
      <c r="BP201" s="48"/>
      <c r="BQ201" s="104" t="str">
        <f t="shared" ref="BQ201:BQ264" si="23">IF(SUM(BM201:BP201)=0,"",SUM(BM201:BP201))</f>
        <v/>
      </c>
      <c r="BR201" s="797" t="str">
        <f t="shared" ref="BR201:BR264" si="24">IF(ISERROR(BQ201/BD201),"",(BQ201/BD201))</f>
        <v/>
      </c>
      <c r="BS201" s="883"/>
      <c r="BT201" s="883"/>
      <c r="BU201" s="997" t="s">
        <v>1631</v>
      </c>
      <c r="BV201" s="1000" t="s">
        <v>3187</v>
      </c>
      <c r="BW201" s="1000" t="s">
        <v>1631</v>
      </c>
      <c r="BX201" s="1761" t="s">
        <v>1631</v>
      </c>
      <c r="BY201" s="1738" t="s">
        <v>3193</v>
      </c>
      <c r="BZ201" s="1003"/>
    </row>
    <row r="202" spans="1:78" ht="118" x14ac:dyDescent="0.2">
      <c r="A202" s="1702"/>
      <c r="B202" s="1703"/>
      <c r="C202" s="1704"/>
      <c r="D202" s="1705"/>
      <c r="E202" s="1025"/>
      <c r="F202" s="1619"/>
      <c r="G202" s="1001"/>
      <c r="H202" s="1031"/>
      <c r="I202" s="1641"/>
      <c r="J202" s="1631"/>
      <c r="K202" s="1037"/>
      <c r="L202" s="1001"/>
      <c r="M202" s="1070"/>
      <c r="N202" s="1001"/>
      <c r="O202" s="1001"/>
      <c r="P202" s="1064"/>
      <c r="Q202" s="1714"/>
      <c r="R202" s="1641"/>
      <c r="S202" s="1710"/>
      <c r="T202" s="1641"/>
      <c r="U202" s="1710"/>
      <c r="V202" s="1641"/>
      <c r="W202" s="1710"/>
      <c r="X202" s="1665"/>
      <c r="Y202" s="1710"/>
      <c r="Z202" s="1710"/>
      <c r="AA202" s="1633"/>
      <c r="AB202" s="812">
        <v>2</v>
      </c>
      <c r="AC202" s="898" t="s">
        <v>1633</v>
      </c>
      <c r="AD202" s="898" t="s">
        <v>1630</v>
      </c>
      <c r="AE202" s="774" t="s">
        <v>1631</v>
      </c>
      <c r="AF202" s="813" t="str">
        <f t="shared" si="18"/>
        <v>Probabilidad</v>
      </c>
      <c r="AG202" s="780" t="s">
        <v>221</v>
      </c>
      <c r="AH202" s="790">
        <f t="shared" si="19"/>
        <v>0.25</v>
      </c>
      <c r="AI202" s="780" t="s">
        <v>222</v>
      </c>
      <c r="AJ202" s="790">
        <f t="shared" si="20"/>
        <v>0.15</v>
      </c>
      <c r="AK202" s="814">
        <f t="shared" si="21"/>
        <v>0.4</v>
      </c>
      <c r="AL202" s="815">
        <f>IFERROR(IF(AND(AF201="Probabilidad",AF202="Probabilidad"),(AL201-(+AL201*AK202)),IF(AF202="Probabilidad",(S201-(+S201*AK202)),IF(AF202="Impacto",AL201,""))),"")</f>
        <v>7.1999999999999995E-2</v>
      </c>
      <c r="AM202" s="815">
        <f>IFERROR(IF(AND(AF201="Impacto",AF202="Impacto"),(AM201-(+AM201*AK202)),IF(AF202="Impacto",(Y201-(+Y201*AK202)),IF(AF202="Probabilidad",AM201,""))),"")</f>
        <v>0.2</v>
      </c>
      <c r="AN202" s="751" t="s">
        <v>1157</v>
      </c>
      <c r="AO202" s="751" t="s">
        <v>245</v>
      </c>
      <c r="AP202" s="751" t="s">
        <v>241</v>
      </c>
      <c r="AQ202" s="751" t="s">
        <v>226</v>
      </c>
      <c r="AR202" s="1031"/>
      <c r="AS202" s="1631"/>
      <c r="AT202" s="1631"/>
      <c r="AU202" s="1633"/>
      <c r="AV202" s="1631"/>
      <c r="AW202" s="1631"/>
      <c r="AX202" s="1633"/>
      <c r="AY202" s="1633"/>
      <c r="AZ202" s="1633"/>
      <c r="BA202" s="1641"/>
      <c r="BB202" s="894"/>
      <c r="BC202" s="789"/>
      <c r="BD202" s="822" t="str">
        <f t="shared" si="22"/>
        <v/>
      </c>
      <c r="BE202" s="774"/>
      <c r="BF202" s="774"/>
      <c r="BG202" s="774"/>
      <c r="BH202" s="774"/>
      <c r="BI202" s="789"/>
      <c r="BJ202" s="789"/>
      <c r="BK202" s="789"/>
      <c r="BL202" s="789"/>
      <c r="BM202" s="791"/>
      <c r="BN202" s="791"/>
      <c r="BO202" s="791"/>
      <c r="BP202" s="791"/>
      <c r="BQ202" s="792" t="str">
        <f t="shared" si="23"/>
        <v/>
      </c>
      <c r="BR202" s="796" t="str">
        <f t="shared" si="24"/>
        <v/>
      </c>
      <c r="BS202" s="884"/>
      <c r="BT202" s="884"/>
      <c r="BU202" s="998"/>
      <c r="BV202" s="1001"/>
      <c r="BW202" s="1001"/>
      <c r="BX202" s="1762"/>
      <c r="BY202" s="1739"/>
      <c r="BZ202" s="1004"/>
    </row>
    <row r="203" spans="1:78" ht="167" x14ac:dyDescent="0.2">
      <c r="A203" s="1702"/>
      <c r="B203" s="1703"/>
      <c r="C203" s="1704"/>
      <c r="D203" s="1705"/>
      <c r="E203" s="1025"/>
      <c r="F203" s="1619"/>
      <c r="G203" s="1001"/>
      <c r="H203" s="1031"/>
      <c r="I203" s="1641"/>
      <c r="J203" s="1631"/>
      <c r="K203" s="1037"/>
      <c r="L203" s="1001"/>
      <c r="M203" s="1070"/>
      <c r="N203" s="1001"/>
      <c r="O203" s="1001"/>
      <c r="P203" s="1064"/>
      <c r="Q203" s="1714"/>
      <c r="R203" s="1641"/>
      <c r="S203" s="1710"/>
      <c r="T203" s="1641"/>
      <c r="U203" s="1710"/>
      <c r="V203" s="1641"/>
      <c r="W203" s="1710"/>
      <c r="X203" s="1665"/>
      <c r="Y203" s="1710"/>
      <c r="Z203" s="1710"/>
      <c r="AA203" s="1633"/>
      <c r="AB203" s="812">
        <v>3</v>
      </c>
      <c r="AC203" s="898" t="s">
        <v>1634</v>
      </c>
      <c r="AD203" s="898">
        <v>3</v>
      </c>
      <c r="AE203" s="774" t="s">
        <v>1635</v>
      </c>
      <c r="AF203" s="813" t="str">
        <f t="shared" si="18"/>
        <v>Probabilidad</v>
      </c>
      <c r="AG203" s="780" t="s">
        <v>221</v>
      </c>
      <c r="AH203" s="790">
        <f t="shared" si="19"/>
        <v>0.25</v>
      </c>
      <c r="AI203" s="780" t="s">
        <v>222</v>
      </c>
      <c r="AJ203" s="790">
        <f t="shared" si="20"/>
        <v>0.15</v>
      </c>
      <c r="AK203" s="814">
        <f t="shared" si="21"/>
        <v>0.4</v>
      </c>
      <c r="AL203" s="815">
        <f>IFERROR(IF(AND(AF202="Probabilidad",AF203="Probabilidad"),(AL202-(+AL202*AK203)),IF(AND(AF202="Impacto",AF203="Probabilidad"),(AL201-(+AL201*AK203)),IF(AF203="Impacto",AL202,""))),"")</f>
        <v>4.3199999999999995E-2</v>
      </c>
      <c r="AM203" s="815">
        <f>IFERROR(IF(AND(AF202="Impacto",AF203="Impacto"),(AM202-(+AM202*AK203)),IF(AND(AF202="Probabilidad",AF203="Impacto"),(AM201-(+AM201*AK203)),IF(AF203="Probabilidad",AM202,""))),"")</f>
        <v>0.2</v>
      </c>
      <c r="AN203" s="751" t="s">
        <v>223</v>
      </c>
      <c r="AO203" s="751" t="s">
        <v>291</v>
      </c>
      <c r="AP203" s="751" t="s">
        <v>241</v>
      </c>
      <c r="AQ203" s="751" t="s">
        <v>226</v>
      </c>
      <c r="AR203" s="1031"/>
      <c r="AS203" s="1631"/>
      <c r="AT203" s="1631"/>
      <c r="AU203" s="1633"/>
      <c r="AV203" s="1631"/>
      <c r="AW203" s="1631"/>
      <c r="AX203" s="1633"/>
      <c r="AY203" s="1633"/>
      <c r="AZ203" s="1633"/>
      <c r="BA203" s="1641"/>
      <c r="BB203" s="894"/>
      <c r="BC203" s="789"/>
      <c r="BD203" s="822" t="str">
        <f t="shared" si="22"/>
        <v/>
      </c>
      <c r="BE203" s="774"/>
      <c r="BF203" s="774"/>
      <c r="BG203" s="774"/>
      <c r="BH203" s="774"/>
      <c r="BI203" s="789"/>
      <c r="BJ203" s="789"/>
      <c r="BK203" s="789"/>
      <c r="BL203" s="789"/>
      <c r="BM203" s="791"/>
      <c r="BN203" s="791"/>
      <c r="BO203" s="791"/>
      <c r="BP203" s="791"/>
      <c r="BQ203" s="792" t="str">
        <f t="shared" si="23"/>
        <v/>
      </c>
      <c r="BR203" s="796" t="str">
        <f t="shared" si="24"/>
        <v/>
      </c>
      <c r="BS203" s="884"/>
      <c r="BT203" s="884"/>
      <c r="BU203" s="998"/>
      <c r="BV203" s="1001"/>
      <c r="BW203" s="1001"/>
      <c r="BX203" s="1762"/>
      <c r="BY203" s="1739"/>
      <c r="BZ203" s="1004"/>
    </row>
    <row r="204" spans="1:78" ht="16" x14ac:dyDescent="0.2">
      <c r="A204" s="1702"/>
      <c r="B204" s="1703"/>
      <c r="C204" s="1704"/>
      <c r="D204" s="1705"/>
      <c r="E204" s="1025"/>
      <c r="F204" s="1619"/>
      <c r="G204" s="1001"/>
      <c r="H204" s="1031"/>
      <c r="I204" s="1641"/>
      <c r="J204" s="1631"/>
      <c r="K204" s="1037"/>
      <c r="L204" s="1001"/>
      <c r="M204" s="1070"/>
      <c r="N204" s="1001"/>
      <c r="O204" s="1001"/>
      <c r="P204" s="1064"/>
      <c r="Q204" s="1714"/>
      <c r="R204" s="1641"/>
      <c r="S204" s="1710"/>
      <c r="T204" s="1641"/>
      <c r="U204" s="1710"/>
      <c r="V204" s="1641"/>
      <c r="W204" s="1710"/>
      <c r="X204" s="1665"/>
      <c r="Y204" s="1710"/>
      <c r="Z204" s="1710"/>
      <c r="AA204" s="1633"/>
      <c r="AB204" s="812">
        <v>4</v>
      </c>
      <c r="AC204" s="898"/>
      <c r="AD204" s="898"/>
      <c r="AE204" s="774"/>
      <c r="AF204" s="813" t="str">
        <f t="shared" si="18"/>
        <v/>
      </c>
      <c r="AG204" s="780"/>
      <c r="AH204" s="790" t="str">
        <f t="shared" si="19"/>
        <v/>
      </c>
      <c r="AI204" s="780"/>
      <c r="AJ204" s="790" t="str">
        <f t="shared" si="20"/>
        <v/>
      </c>
      <c r="AK204" s="814" t="str">
        <f t="shared" si="21"/>
        <v/>
      </c>
      <c r="AL204" s="815" t="str">
        <f>IFERROR(IF(AND(AF203="Probabilidad",AF204="Probabilidad"),(AL203-(+AL203*AK204)),IF(AND(AF203="Impacto",AF204="Probabilidad"),(AL202-(+AL202*AK204)),IF(AF204="Impacto",AL203,""))),"")</f>
        <v/>
      </c>
      <c r="AM204" s="815" t="str">
        <f>IFERROR(IF(AND(AF203="Impacto",AF204="Impacto"),(AM203-(+AM203*AK204)),IF(AND(AF203="Probabilidad",AF204="Impacto"),(AM202-(+AM202*AK204)),IF(AF204="Probabilidad",AM203,""))),"")</f>
        <v/>
      </c>
      <c r="AN204" s="751"/>
      <c r="AO204" s="751"/>
      <c r="AP204" s="751"/>
      <c r="AQ204" s="751"/>
      <c r="AR204" s="1031"/>
      <c r="AS204" s="1631"/>
      <c r="AT204" s="1631"/>
      <c r="AU204" s="1633"/>
      <c r="AV204" s="1631"/>
      <c r="AW204" s="1631"/>
      <c r="AX204" s="1633"/>
      <c r="AY204" s="1633"/>
      <c r="AZ204" s="1633"/>
      <c r="BA204" s="1641"/>
      <c r="BB204" s="894"/>
      <c r="BC204" s="789"/>
      <c r="BD204" s="822" t="str">
        <f t="shared" si="22"/>
        <v/>
      </c>
      <c r="BE204" s="774"/>
      <c r="BF204" s="774"/>
      <c r="BG204" s="774"/>
      <c r="BH204" s="774"/>
      <c r="BI204" s="789"/>
      <c r="BJ204" s="789"/>
      <c r="BK204" s="789"/>
      <c r="BL204" s="789"/>
      <c r="BM204" s="791"/>
      <c r="BN204" s="791"/>
      <c r="BO204" s="791"/>
      <c r="BP204" s="791"/>
      <c r="BQ204" s="792" t="str">
        <f t="shared" si="23"/>
        <v/>
      </c>
      <c r="BR204" s="796" t="str">
        <f t="shared" si="24"/>
        <v/>
      </c>
      <c r="BS204" s="884"/>
      <c r="BT204" s="884"/>
      <c r="BU204" s="998"/>
      <c r="BV204" s="1001"/>
      <c r="BW204" s="1001"/>
      <c r="BX204" s="1762"/>
      <c r="BY204" s="1739"/>
      <c r="BZ204" s="1004"/>
    </row>
    <row r="205" spans="1:78" ht="16" x14ac:dyDescent="0.2">
      <c r="A205" s="1702"/>
      <c r="B205" s="1703"/>
      <c r="C205" s="1704"/>
      <c r="D205" s="1705"/>
      <c r="E205" s="1025"/>
      <c r="F205" s="1619"/>
      <c r="G205" s="1001"/>
      <c r="H205" s="1031"/>
      <c r="I205" s="1641"/>
      <c r="J205" s="1631"/>
      <c r="K205" s="1037"/>
      <c r="L205" s="1001"/>
      <c r="M205" s="1070"/>
      <c r="N205" s="1001"/>
      <c r="O205" s="1001"/>
      <c r="P205" s="1064"/>
      <c r="Q205" s="1714"/>
      <c r="R205" s="1641"/>
      <c r="S205" s="1710"/>
      <c r="T205" s="1641"/>
      <c r="U205" s="1710"/>
      <c r="V205" s="1641"/>
      <c r="W205" s="1710"/>
      <c r="X205" s="1665"/>
      <c r="Y205" s="1710"/>
      <c r="Z205" s="1710"/>
      <c r="AA205" s="1633"/>
      <c r="AB205" s="812">
        <v>5</v>
      </c>
      <c r="AC205" s="900"/>
      <c r="AD205" s="900"/>
      <c r="AE205" s="28"/>
      <c r="AF205" s="813" t="str">
        <f t="shared" si="18"/>
        <v/>
      </c>
      <c r="AG205" s="780"/>
      <c r="AH205" s="790" t="str">
        <f t="shared" si="19"/>
        <v/>
      </c>
      <c r="AI205" s="780"/>
      <c r="AJ205" s="790" t="str">
        <f t="shared" si="20"/>
        <v/>
      </c>
      <c r="AK205" s="814" t="str">
        <f t="shared" si="21"/>
        <v/>
      </c>
      <c r="AL205" s="815" t="str">
        <f>IFERROR(IF(AND(AF204="Probabilidad",AF205="Probabilidad"),(AL204-(+AL204*AK205)),IF(AND(AF204="Impacto",AF205="Probabilidad"),(AL203-(+AL203*AK205)),IF(AF205="Impacto",AL204,""))),"")</f>
        <v/>
      </c>
      <c r="AM205" s="815" t="str">
        <f>IFERROR(IF(AND(AF204="Impacto",AF205="Impacto"),(AM204-(+AM204*AK205)),IF(AND(AF204="Probabilidad",AF205="Impacto"),(AM203-(+AM203*AK205)),IF(AF205="Probabilidad",AM204,""))),"")</f>
        <v/>
      </c>
      <c r="AN205" s="751"/>
      <c r="AO205" s="751"/>
      <c r="AP205" s="751"/>
      <c r="AQ205" s="751"/>
      <c r="AR205" s="1031"/>
      <c r="AS205" s="1631"/>
      <c r="AT205" s="1631"/>
      <c r="AU205" s="1633"/>
      <c r="AV205" s="1631"/>
      <c r="AW205" s="1631"/>
      <c r="AX205" s="1633"/>
      <c r="AY205" s="1633"/>
      <c r="AZ205" s="1633"/>
      <c r="BA205" s="1641"/>
      <c r="BB205" s="894"/>
      <c r="BC205" s="789"/>
      <c r="BD205" s="822" t="str">
        <f t="shared" si="22"/>
        <v/>
      </c>
      <c r="BE205" s="774"/>
      <c r="BF205" s="774"/>
      <c r="BG205" s="774"/>
      <c r="BH205" s="774"/>
      <c r="BI205" s="789"/>
      <c r="BJ205" s="789"/>
      <c r="BK205" s="789"/>
      <c r="BL205" s="789"/>
      <c r="BM205" s="791"/>
      <c r="BN205" s="791"/>
      <c r="BO205" s="791"/>
      <c r="BP205" s="791"/>
      <c r="BQ205" s="792" t="str">
        <f t="shared" si="23"/>
        <v/>
      </c>
      <c r="BR205" s="796" t="str">
        <f t="shared" si="24"/>
        <v/>
      </c>
      <c r="BS205" s="884"/>
      <c r="BT205" s="884"/>
      <c r="BU205" s="998"/>
      <c r="BV205" s="1001"/>
      <c r="BW205" s="1001"/>
      <c r="BX205" s="1762"/>
      <c r="BY205" s="1739"/>
      <c r="BZ205" s="1004"/>
    </row>
    <row r="206" spans="1:78" ht="17" thickBot="1" x14ac:dyDescent="0.25">
      <c r="A206" s="1702"/>
      <c r="B206" s="1703"/>
      <c r="C206" s="1704"/>
      <c r="D206" s="1706"/>
      <c r="E206" s="1026"/>
      <c r="F206" s="1620"/>
      <c r="G206" s="1002"/>
      <c r="H206" s="1032"/>
      <c r="I206" s="1642"/>
      <c r="J206" s="1632"/>
      <c r="K206" s="1038"/>
      <c r="L206" s="1002"/>
      <c r="M206" s="1071"/>
      <c r="N206" s="1002"/>
      <c r="O206" s="1002"/>
      <c r="P206" s="1065"/>
      <c r="Q206" s="1715"/>
      <c r="R206" s="1642"/>
      <c r="S206" s="1711"/>
      <c r="T206" s="1642"/>
      <c r="U206" s="1711"/>
      <c r="V206" s="1642"/>
      <c r="W206" s="1711"/>
      <c r="X206" s="1666"/>
      <c r="Y206" s="1711"/>
      <c r="Z206" s="1711"/>
      <c r="AA206" s="1634"/>
      <c r="AB206" s="773">
        <v>6</v>
      </c>
      <c r="AC206" s="757"/>
      <c r="AD206" s="757"/>
      <c r="AE206" s="757"/>
      <c r="AF206" s="896" t="str">
        <f t="shared" si="18"/>
        <v/>
      </c>
      <c r="AG206" s="888"/>
      <c r="AH206" s="887" t="str">
        <f t="shared" si="19"/>
        <v/>
      </c>
      <c r="AI206" s="888"/>
      <c r="AJ206" s="887" t="str">
        <f t="shared" si="20"/>
        <v/>
      </c>
      <c r="AK206" s="889" t="str">
        <f t="shared" si="21"/>
        <v/>
      </c>
      <c r="AL206" s="815" t="str">
        <f>IFERROR(IF(AND(AF205="Probabilidad",AF206="Probabilidad"),(AL205-(+AL205*AK206)),IF(AND(AF205="Impacto",AF206="Probabilidad"),(AL204-(+AL204*AK206)),IF(AF206="Impacto",AL205,""))),"")</f>
        <v/>
      </c>
      <c r="AM206" s="815" t="str">
        <f>IFERROR(IF(AND(AF205="Impacto",AF206="Impacto"),(AM205-(+AM205*AK206)),IF(AND(AF205="Probabilidad",AF206="Impacto"),(AM204-(+AM204*AK206)),IF(AF206="Probabilidad",AM205,""))),"")</f>
        <v/>
      </c>
      <c r="AN206" s="51"/>
      <c r="AO206" s="51"/>
      <c r="AP206" s="51"/>
      <c r="AQ206" s="51"/>
      <c r="AR206" s="1032"/>
      <c r="AS206" s="1632"/>
      <c r="AT206" s="1632"/>
      <c r="AU206" s="1634"/>
      <c r="AV206" s="1632"/>
      <c r="AW206" s="1632"/>
      <c r="AX206" s="1634"/>
      <c r="AY206" s="1634"/>
      <c r="AZ206" s="1634"/>
      <c r="BA206" s="1642"/>
      <c r="BB206" s="901"/>
      <c r="BC206" s="770"/>
      <c r="BD206" s="762" t="str">
        <f t="shared" si="22"/>
        <v/>
      </c>
      <c r="BE206" s="757"/>
      <c r="BF206" s="757"/>
      <c r="BG206" s="757"/>
      <c r="BH206" s="757"/>
      <c r="BI206" s="770"/>
      <c r="BJ206" s="770"/>
      <c r="BK206" s="770"/>
      <c r="BL206" s="770"/>
      <c r="BM206" s="749"/>
      <c r="BN206" s="749"/>
      <c r="BO206" s="749"/>
      <c r="BP206" s="749"/>
      <c r="BQ206" s="766" t="str">
        <f t="shared" si="23"/>
        <v/>
      </c>
      <c r="BR206" s="890" t="str">
        <f t="shared" si="24"/>
        <v/>
      </c>
      <c r="BS206" s="891"/>
      <c r="BT206" s="891"/>
      <c r="BU206" s="999"/>
      <c r="BV206" s="1002"/>
      <c r="BW206" s="1002"/>
      <c r="BX206" s="1763"/>
      <c r="BY206" s="1740"/>
      <c r="BZ206" s="1005"/>
    </row>
    <row r="207" spans="1:78" ht="167" x14ac:dyDescent="0.2">
      <c r="A207" s="1702"/>
      <c r="B207" s="1703"/>
      <c r="C207" s="1704"/>
      <c r="D207" s="1021" t="s">
        <v>1387</v>
      </c>
      <c r="E207" s="1024" t="s">
        <v>398</v>
      </c>
      <c r="F207" s="1027">
        <v>4</v>
      </c>
      <c r="G207" s="1000" t="s">
        <v>1626</v>
      </c>
      <c r="H207" s="1030" t="s">
        <v>1247</v>
      </c>
      <c r="I207" s="994" t="s">
        <v>1215</v>
      </c>
      <c r="J207" s="1697" t="str">
        <f>IF(D207="","",IF(D207="RG",[1]Árbol!A218,IF(D207="RIC",[1]Árbol!A218,IF(D207="RLAFT",[1]Árbol!A218,IF(D207="RF",[1]Árbol!A218,IF(I207="","",(CONCATENATE(I207," ",$M$3," ",G207," ",$M$4," ",O207," ",$M$5," ",N207))))))))</f>
        <v>Pérdida de Disponibilidad de Credenciales de acceso a las Redes Sociales (Comunicaciones)  1. Ataques cibernéticos
1a. Perdida o borrado de la información. 
1 b. Mal funcionamiento del software
2. Acceso no autorizado a cuenta de red principal
3. Secuestro de la cuenta.
4.  Inhabilitación de la cuenta por parte de sus propietaros.   1. Ausencia de parametros de seguridad
1a. Ausencia de copias de respaldo
2. Ausencia de control de acceso a las redes sociales</v>
      </c>
      <c r="K207" s="1036" t="s">
        <v>313</v>
      </c>
      <c r="L207" s="1000" t="s">
        <v>314</v>
      </c>
      <c r="M207" s="1069" t="s">
        <v>1389</v>
      </c>
      <c r="N207" s="1000" t="s">
        <v>1636</v>
      </c>
      <c r="O207" s="1000" t="s">
        <v>1637</v>
      </c>
      <c r="P207" s="1063" t="s">
        <v>1392</v>
      </c>
      <c r="Q207" s="1716" t="s">
        <v>1392</v>
      </c>
      <c r="R207" s="994" t="s">
        <v>250</v>
      </c>
      <c r="S207" s="1709">
        <f>IF(R207="Muy Alta",100%,IF(R207="Alta",80%,IF(R207="Media",60%,IF(R207="Baja",40%,IF(R207="Muy Baja",20%,"")))))</f>
        <v>0.4</v>
      </c>
      <c r="T207" s="994" t="s">
        <v>317</v>
      </c>
      <c r="U207" s="1709">
        <f>IF(T207="Catastrófico",100%,IF(T207="Mayor",80%,IF(T207="Moderado",60%,IF(T207="Menor",40%,IF(T207="Leve",20%,"")))))</f>
        <v>0.2</v>
      </c>
      <c r="V207" s="994" t="s">
        <v>251</v>
      </c>
      <c r="W207" s="1709">
        <f>IF(V207="Catastrófico",100%,IF(V207="Mayor",80%,IF(V207="Moderado",60%,IF(V207="Menor",40%,IF(V207="Leve",20%,"")))))</f>
        <v>0.4</v>
      </c>
      <c r="X207" s="1059" t="str">
        <f>IF(Y207=100%,"Catastrófico",IF(Y207=80%,"Mayor",IF(Y207=60%,"Moderado",IF(Y207=40%,"Menor",IF(Y207=20%,"Leve","")))))</f>
        <v>Menor</v>
      </c>
      <c r="Y207" s="1709">
        <f>IF(AND(U207="",W207=""),"",MAX(U207,W207))</f>
        <v>0.4</v>
      </c>
      <c r="Z207" s="1709" t="str">
        <f>CONCATENATE(R207,X207)</f>
        <v>BajaMenor</v>
      </c>
      <c r="AA207" s="1047" t="str">
        <f>IF(Z207="Muy AltaLeve","Alto",IF(Z207="Muy AltaMenor","Alto",IF(Z207="Muy AltaModerado","Alto",IF(Z207="Muy AltaMayor","Alto",IF(Z207="Muy AltaCatastrófico","Extremo",IF(Z207="AltaLeve","Moderado",IF(Z207="AltaMenor","Moderado",IF(Z207="AltaModerado","Alto",IF(Z207="AltaMayor","Alto",IF(Z207="AltaCatastrófico","Extremo",IF(Z207="MediaLeve","Moderado",IF(Z207="MediaMenor","Moderado",IF(Z207="MediaModerado","Moderado",IF(Z207="MediaMayor","Alto",IF(Z207="MediaCatastrófico","Extremo",IF(Z207="BajaLeve","Bajo",IF(Z207="BajaMenor","Moderado",IF(Z207="BajaModerado","Moderado",IF(Z207="BajaMayor","Alto",IF(Z207="BajaCatastrófico","Extremo",IF(Z207="Muy BajaLeve","Bajo",IF(Z207="Muy BajaMenor","Bajo",IF(Z207="Muy BajaModerado","Moderado",IF(Z207="Muy BajaMayor","Alto",IF(Z207="Muy BajaCatastrófico","Extremo","")))))))))))))))))))))))))</f>
        <v>Moderado</v>
      </c>
      <c r="AB207" s="97">
        <v>1</v>
      </c>
      <c r="AC207" s="9" t="s">
        <v>1638</v>
      </c>
      <c r="AD207" s="9" t="s">
        <v>1639</v>
      </c>
      <c r="AE207" s="9" t="s">
        <v>1635</v>
      </c>
      <c r="AF207" s="99" t="str">
        <f t="shared" si="18"/>
        <v>Probabilidad</v>
      </c>
      <c r="AG207" s="10" t="s">
        <v>221</v>
      </c>
      <c r="AH207" s="787">
        <f t="shared" si="19"/>
        <v>0.25</v>
      </c>
      <c r="AI207" s="10" t="s">
        <v>222</v>
      </c>
      <c r="AJ207" s="787">
        <f t="shared" si="20"/>
        <v>0.15</v>
      </c>
      <c r="AK207" s="101">
        <f t="shared" si="21"/>
        <v>0.4</v>
      </c>
      <c r="AL207" s="100">
        <f>IFERROR(IF(AF207="Probabilidad",(S207-(+S207*AK207)),IF(AF207="Impacto",S207,"")),"")</f>
        <v>0.24</v>
      </c>
      <c r="AM207" s="100">
        <f>IFERROR(IF(AF207="Impacto",(Y207-(+Y207*AK207)),IF(AF207="Probabilidad",Y207,"")),"")</f>
        <v>0.4</v>
      </c>
      <c r="AN207" s="50" t="s">
        <v>223</v>
      </c>
      <c r="AO207" s="50" t="s">
        <v>291</v>
      </c>
      <c r="AP207" s="50" t="s">
        <v>241</v>
      </c>
      <c r="AQ207" s="50" t="s">
        <v>226</v>
      </c>
      <c r="AR207" s="1624" t="s">
        <v>1640</v>
      </c>
      <c r="AS207" s="1050">
        <f>S207</f>
        <v>0.4</v>
      </c>
      <c r="AT207" s="1050">
        <f>IF(AL207="","",MIN(AL207:AL212))</f>
        <v>0.14399999999999999</v>
      </c>
      <c r="AU207" s="1047" t="str">
        <f>IFERROR(IF(AT207="","",IF(AT207&lt;=0.2,"Muy Baja",IF(AT207&lt;=0.4,"Baja",IF(AT207&lt;=0.6,"Media",IF(AT207&lt;=0.8,"Alta","Muy Alta"))))),"")</f>
        <v>Muy Baja</v>
      </c>
      <c r="AV207" s="1050">
        <f>Y207</f>
        <v>0.4</v>
      </c>
      <c r="AW207" s="1050">
        <f>IF(AM207="","",MIN(AM207:AM212))</f>
        <v>0.4</v>
      </c>
      <c r="AX207" s="1047" t="str">
        <f>IFERROR(IF(AW207="","",IF(AW207&lt;=0.2,"Leve",IF(AW207&lt;=0.4,"Menor",IF(AW207&lt;=0.6,"Moderado",IF(AW207&lt;=0.8,"Mayor","Catastrófico"))))),"")</f>
        <v>Menor</v>
      </c>
      <c r="AY207" s="1047" t="str">
        <f>AA207</f>
        <v>Moderado</v>
      </c>
      <c r="AZ207" s="1047" t="str">
        <f>IFERROR(IF(OR(AND(AU207="Muy Baja",AX207="Leve"),AND(AU207="Muy Baja",AX207="Menor"),AND(AU207="Baja",AX207="Leve")),"Bajo",IF(OR(AND(AU207="Muy baja",AX207="Moderado"),AND(AU207="Baja",AX207="Menor"),AND(AU207="Baja",AX207="Moderado"),AND(AU207="Media",AX207="Leve"),AND(AU207="Media",AX207="Menor"),AND(AU207="Media",AX207="Moderado"),AND(AU207="Alta",AX207="Leve"),AND(AU207="Alta",AX207="Menor")),"Moderado",IF(OR(AND(AU207="Muy Baja",AX207="Mayor"),AND(AU207="Baja",AX207="Mayor"),AND(AU207="Media",AX207="Mayor"),AND(AU207="Alta",AX207="Moderado"),AND(AU207="Alta",AX207="Mayor"),AND(AU207="Muy Alta",AX207="Leve"),AND(AU207="Muy Alta",AX207="Menor"),AND(AU207="Muy Alta",AX207="Moderado"),AND(AU207="Muy Alta",AX207="Mayor")),"Alto",IF(OR(AND(AU207="Muy Baja",AX207="Catastrófico"),AND(AU207="Baja",AX207="Catastrófico"),AND(AU207="Media",AX207="Catastrófico"),AND(AU207="Alta",AX207="Catastrófico"),AND(AU207="Muy Alta",AX207="Catastrófico")),"Extremo","")))),"")</f>
        <v>Bajo</v>
      </c>
      <c r="BA207" s="994" t="s">
        <v>255</v>
      </c>
      <c r="BB207" s="46"/>
      <c r="BC207" s="46"/>
      <c r="BD207" s="103" t="str">
        <f t="shared" si="22"/>
        <v/>
      </c>
      <c r="BE207" s="9"/>
      <c r="BF207" s="9"/>
      <c r="BG207" s="9"/>
      <c r="BH207" s="9"/>
      <c r="BI207" s="46"/>
      <c r="BJ207" s="46"/>
      <c r="BK207" s="46"/>
      <c r="BL207" s="46"/>
      <c r="BM207" s="48"/>
      <c r="BN207" s="48"/>
      <c r="BO207" s="48"/>
      <c r="BP207" s="48"/>
      <c r="BQ207" s="104" t="str">
        <f t="shared" si="23"/>
        <v/>
      </c>
      <c r="BR207" s="797" t="str">
        <f t="shared" si="24"/>
        <v/>
      </c>
      <c r="BS207" s="883"/>
      <c r="BT207" s="883"/>
      <c r="BU207" s="997" t="s">
        <v>1631</v>
      </c>
      <c r="BV207" s="1000" t="s">
        <v>3187</v>
      </c>
      <c r="BW207" s="1000" t="s">
        <v>1631</v>
      </c>
      <c r="BX207" s="1761" t="s">
        <v>1631</v>
      </c>
      <c r="BY207" s="1738" t="s">
        <v>3184</v>
      </c>
      <c r="BZ207" s="1003"/>
    </row>
    <row r="208" spans="1:78" ht="167" x14ac:dyDescent="0.2">
      <c r="A208" s="1702"/>
      <c r="B208" s="1703"/>
      <c r="C208" s="1704"/>
      <c r="D208" s="1705"/>
      <c r="E208" s="1025"/>
      <c r="F208" s="1619"/>
      <c r="G208" s="1001"/>
      <c r="H208" s="1031"/>
      <c r="I208" s="1641"/>
      <c r="J208" s="1631"/>
      <c r="K208" s="1037"/>
      <c r="L208" s="1001"/>
      <c r="M208" s="1070"/>
      <c r="N208" s="1001"/>
      <c r="O208" s="1001"/>
      <c r="P208" s="1064"/>
      <c r="Q208" s="1717"/>
      <c r="R208" s="1641"/>
      <c r="S208" s="1710"/>
      <c r="T208" s="1641"/>
      <c r="U208" s="1710"/>
      <c r="V208" s="1641"/>
      <c r="W208" s="1710"/>
      <c r="X208" s="1665"/>
      <c r="Y208" s="1710"/>
      <c r="Z208" s="1710"/>
      <c r="AA208" s="1633"/>
      <c r="AB208" s="812">
        <v>2</v>
      </c>
      <c r="AC208" s="774" t="s">
        <v>1641</v>
      </c>
      <c r="AD208" s="774" t="s">
        <v>1639</v>
      </c>
      <c r="AE208" s="774" t="s">
        <v>1642</v>
      </c>
      <c r="AF208" s="813" t="str">
        <f t="shared" si="18"/>
        <v>Probabilidad</v>
      </c>
      <c r="AG208" s="780" t="s">
        <v>221</v>
      </c>
      <c r="AH208" s="790">
        <f t="shared" si="19"/>
        <v>0.25</v>
      </c>
      <c r="AI208" s="780" t="s">
        <v>222</v>
      </c>
      <c r="AJ208" s="790">
        <f t="shared" si="20"/>
        <v>0.15</v>
      </c>
      <c r="AK208" s="814">
        <f t="shared" si="21"/>
        <v>0.4</v>
      </c>
      <c r="AL208" s="815">
        <f>IFERROR(IF(AND(AF207="Probabilidad",AF208="Probabilidad"),(AL207-(+AL207*AK208)),IF(AF208="Probabilidad",(S207-(+S207*AK208)),IF(AF208="Impacto",AL207,""))),"")</f>
        <v>0.14399999999999999</v>
      </c>
      <c r="AM208" s="815">
        <f>IFERROR(IF(AND(AF207="Impacto",AF208="Impacto"),(AM207-(+AM207*AK208)),IF(AF208="Impacto",(Y207-(+Y207*AK208)),IF(AF208="Probabilidad",AM207,""))),"")</f>
        <v>0.4</v>
      </c>
      <c r="AN208" s="751" t="s">
        <v>771</v>
      </c>
      <c r="AO208" s="751" t="s">
        <v>291</v>
      </c>
      <c r="AP208" s="751" t="s">
        <v>241</v>
      </c>
      <c r="AQ208" s="751" t="s">
        <v>226</v>
      </c>
      <c r="AR208" s="1031"/>
      <c r="AS208" s="1631"/>
      <c r="AT208" s="1631"/>
      <c r="AU208" s="1633"/>
      <c r="AV208" s="1631"/>
      <c r="AW208" s="1631"/>
      <c r="AX208" s="1633"/>
      <c r="AY208" s="1633"/>
      <c r="AZ208" s="1633"/>
      <c r="BA208" s="1641"/>
      <c r="BB208" s="789"/>
      <c r="BC208" s="789"/>
      <c r="BD208" s="822" t="str">
        <f t="shared" si="22"/>
        <v/>
      </c>
      <c r="BE208" s="774"/>
      <c r="BF208" s="774"/>
      <c r="BG208" s="774"/>
      <c r="BH208" s="774"/>
      <c r="BI208" s="789"/>
      <c r="BJ208" s="789"/>
      <c r="BK208" s="789"/>
      <c r="BL208" s="789"/>
      <c r="BM208" s="791"/>
      <c r="BN208" s="791"/>
      <c r="BO208" s="791"/>
      <c r="BP208" s="791"/>
      <c r="BQ208" s="792" t="str">
        <f t="shared" si="23"/>
        <v/>
      </c>
      <c r="BR208" s="796" t="str">
        <f t="shared" si="24"/>
        <v/>
      </c>
      <c r="BS208" s="884"/>
      <c r="BT208" s="884"/>
      <c r="BU208" s="998"/>
      <c r="BV208" s="1001"/>
      <c r="BW208" s="1001"/>
      <c r="BX208" s="1762"/>
      <c r="BY208" s="1739"/>
      <c r="BZ208" s="1004"/>
    </row>
    <row r="209" spans="1:78" ht="16" x14ac:dyDescent="0.2">
      <c r="A209" s="1702"/>
      <c r="B209" s="1703"/>
      <c r="C209" s="1704"/>
      <c r="D209" s="1705"/>
      <c r="E209" s="1025"/>
      <c r="F209" s="1619"/>
      <c r="G209" s="1001"/>
      <c r="H209" s="1031"/>
      <c r="I209" s="1641"/>
      <c r="J209" s="1631"/>
      <c r="K209" s="1037"/>
      <c r="L209" s="1001"/>
      <c r="M209" s="1070"/>
      <c r="N209" s="1001"/>
      <c r="O209" s="1001"/>
      <c r="P209" s="1064"/>
      <c r="Q209" s="1717"/>
      <c r="R209" s="1641"/>
      <c r="S209" s="1710"/>
      <c r="T209" s="1641"/>
      <c r="U209" s="1710"/>
      <c r="V209" s="1641"/>
      <c r="W209" s="1710"/>
      <c r="X209" s="1665"/>
      <c r="Y209" s="1710"/>
      <c r="Z209" s="1710"/>
      <c r="AA209" s="1633"/>
      <c r="AB209" s="812">
        <v>3</v>
      </c>
      <c r="AC209" s="774"/>
      <c r="AD209" s="774"/>
      <c r="AE209" s="774"/>
      <c r="AF209" s="813" t="str">
        <f t="shared" si="18"/>
        <v/>
      </c>
      <c r="AG209" s="780"/>
      <c r="AH209" s="790" t="str">
        <f t="shared" si="19"/>
        <v/>
      </c>
      <c r="AI209" s="780"/>
      <c r="AJ209" s="790" t="str">
        <f t="shared" si="20"/>
        <v/>
      </c>
      <c r="AK209" s="814" t="str">
        <f t="shared" si="21"/>
        <v/>
      </c>
      <c r="AL209" s="815" t="str">
        <f>IFERROR(IF(AND(AF208="Probabilidad",AF209="Probabilidad"),(AL208-(+AL208*AK209)),IF(AND(AF208="Impacto",AF209="Probabilidad"),(AL207-(+AL207*AK209)),IF(AF209="Impacto",AL208,""))),"")</f>
        <v/>
      </c>
      <c r="AM209" s="815" t="str">
        <f>IFERROR(IF(AND(AF208="Impacto",AF209="Impacto"),(AM208-(+AM208*AK209)),IF(AND(AF208="Probabilidad",AF209="Impacto"),(AM207-(+AM207*AK209)),IF(AF209="Probabilidad",AM208,""))),"")</f>
        <v/>
      </c>
      <c r="AN209" s="751"/>
      <c r="AO209" s="751"/>
      <c r="AP209" s="751"/>
      <c r="AQ209" s="751"/>
      <c r="AR209" s="1031"/>
      <c r="AS209" s="1631"/>
      <c r="AT209" s="1631"/>
      <c r="AU209" s="1633"/>
      <c r="AV209" s="1631"/>
      <c r="AW209" s="1631"/>
      <c r="AX209" s="1633"/>
      <c r="AY209" s="1633"/>
      <c r="AZ209" s="1633"/>
      <c r="BA209" s="1641"/>
      <c r="BB209" s="789"/>
      <c r="BC209" s="789"/>
      <c r="BD209" s="822" t="str">
        <f t="shared" si="22"/>
        <v/>
      </c>
      <c r="BE209" s="774"/>
      <c r="BF209" s="774"/>
      <c r="BG209" s="774"/>
      <c r="BH209" s="774"/>
      <c r="BI209" s="789"/>
      <c r="BJ209" s="789"/>
      <c r="BK209" s="789"/>
      <c r="BL209" s="789"/>
      <c r="BM209" s="791"/>
      <c r="BN209" s="791"/>
      <c r="BO209" s="791"/>
      <c r="BP209" s="791"/>
      <c r="BQ209" s="792" t="str">
        <f t="shared" si="23"/>
        <v/>
      </c>
      <c r="BR209" s="796" t="str">
        <f t="shared" si="24"/>
        <v/>
      </c>
      <c r="BS209" s="884"/>
      <c r="BT209" s="884"/>
      <c r="BU209" s="998"/>
      <c r="BV209" s="1001"/>
      <c r="BW209" s="1001"/>
      <c r="BX209" s="1762"/>
      <c r="BY209" s="1739"/>
      <c r="BZ209" s="1004"/>
    </row>
    <row r="210" spans="1:78" ht="16" x14ac:dyDescent="0.2">
      <c r="A210" s="1702"/>
      <c r="B210" s="1703"/>
      <c r="C210" s="1704"/>
      <c r="D210" s="1705"/>
      <c r="E210" s="1025"/>
      <c r="F210" s="1619"/>
      <c r="G210" s="1001"/>
      <c r="H210" s="1031"/>
      <c r="I210" s="1641"/>
      <c r="J210" s="1631"/>
      <c r="K210" s="1037"/>
      <c r="L210" s="1001"/>
      <c r="M210" s="1070"/>
      <c r="N210" s="1001"/>
      <c r="O210" s="1001"/>
      <c r="P210" s="1064"/>
      <c r="Q210" s="1717"/>
      <c r="R210" s="1641"/>
      <c r="S210" s="1710"/>
      <c r="T210" s="1641"/>
      <c r="U210" s="1710"/>
      <c r="V210" s="1641"/>
      <c r="W210" s="1710"/>
      <c r="X210" s="1665"/>
      <c r="Y210" s="1710"/>
      <c r="Z210" s="1710"/>
      <c r="AA210" s="1633"/>
      <c r="AB210" s="812">
        <v>4</v>
      </c>
      <c r="AC210" s="774"/>
      <c r="AD210" s="774"/>
      <c r="AE210" s="774"/>
      <c r="AF210" s="813" t="str">
        <f t="shared" si="18"/>
        <v/>
      </c>
      <c r="AG210" s="780"/>
      <c r="AH210" s="790" t="str">
        <f t="shared" si="19"/>
        <v/>
      </c>
      <c r="AI210" s="780"/>
      <c r="AJ210" s="790" t="str">
        <f t="shared" si="20"/>
        <v/>
      </c>
      <c r="AK210" s="814" t="str">
        <f t="shared" si="21"/>
        <v/>
      </c>
      <c r="AL210" s="815" t="str">
        <f>IFERROR(IF(AND(AF209="Probabilidad",AF210="Probabilidad"),(AL209-(+AL209*AK210)),IF(AND(AF209="Impacto",AF210="Probabilidad"),(AL208-(+AL208*AK210)),IF(AF210="Impacto",AL209,""))),"")</f>
        <v/>
      </c>
      <c r="AM210" s="815" t="str">
        <f>IFERROR(IF(AND(AF209="Impacto",AF210="Impacto"),(AM209-(+AM209*AK210)),IF(AND(AF209="Probabilidad",AF210="Impacto"),(AM208-(+AM208*AK210)),IF(AF210="Probabilidad",AM209,""))),"")</f>
        <v/>
      </c>
      <c r="AN210" s="751"/>
      <c r="AO210" s="751"/>
      <c r="AP210" s="751"/>
      <c r="AQ210" s="751"/>
      <c r="AR210" s="1031"/>
      <c r="AS210" s="1631"/>
      <c r="AT210" s="1631"/>
      <c r="AU210" s="1633"/>
      <c r="AV210" s="1631"/>
      <c r="AW210" s="1631"/>
      <c r="AX210" s="1633"/>
      <c r="AY210" s="1633"/>
      <c r="AZ210" s="1633"/>
      <c r="BA210" s="1641"/>
      <c r="BB210" s="789"/>
      <c r="BC210" s="789"/>
      <c r="BD210" s="822" t="str">
        <f t="shared" si="22"/>
        <v/>
      </c>
      <c r="BE210" s="774"/>
      <c r="BF210" s="774"/>
      <c r="BG210" s="774"/>
      <c r="BH210" s="774"/>
      <c r="BI210" s="789"/>
      <c r="BJ210" s="789"/>
      <c r="BK210" s="789"/>
      <c r="BL210" s="789"/>
      <c r="BM210" s="791"/>
      <c r="BN210" s="791"/>
      <c r="BO210" s="791"/>
      <c r="BP210" s="791"/>
      <c r="BQ210" s="792" t="str">
        <f t="shared" si="23"/>
        <v/>
      </c>
      <c r="BR210" s="796" t="str">
        <f t="shared" si="24"/>
        <v/>
      </c>
      <c r="BS210" s="884"/>
      <c r="BT210" s="884"/>
      <c r="BU210" s="998"/>
      <c r="BV210" s="1001"/>
      <c r="BW210" s="1001"/>
      <c r="BX210" s="1762"/>
      <c r="BY210" s="1739"/>
      <c r="BZ210" s="1004"/>
    </row>
    <row r="211" spans="1:78" ht="16" x14ac:dyDescent="0.2">
      <c r="A211" s="1702"/>
      <c r="B211" s="1703"/>
      <c r="C211" s="1704"/>
      <c r="D211" s="1705"/>
      <c r="E211" s="1025"/>
      <c r="F211" s="1619"/>
      <c r="G211" s="1001"/>
      <c r="H211" s="1031"/>
      <c r="I211" s="1641"/>
      <c r="J211" s="1631"/>
      <c r="K211" s="1037"/>
      <c r="L211" s="1001"/>
      <c r="M211" s="1070"/>
      <c r="N211" s="1001"/>
      <c r="O211" s="1001"/>
      <c r="P211" s="1064"/>
      <c r="Q211" s="1717"/>
      <c r="R211" s="1641"/>
      <c r="S211" s="1710"/>
      <c r="T211" s="1641"/>
      <c r="U211" s="1710"/>
      <c r="V211" s="1641"/>
      <c r="W211" s="1710"/>
      <c r="X211" s="1665"/>
      <c r="Y211" s="1710"/>
      <c r="Z211" s="1710"/>
      <c r="AA211" s="1633"/>
      <c r="AB211" s="812">
        <v>5</v>
      </c>
      <c r="AC211" s="774"/>
      <c r="AD211" s="774"/>
      <c r="AE211" s="774"/>
      <c r="AF211" s="813" t="str">
        <f t="shared" si="18"/>
        <v/>
      </c>
      <c r="AG211" s="780"/>
      <c r="AH211" s="790" t="str">
        <f t="shared" si="19"/>
        <v/>
      </c>
      <c r="AI211" s="780"/>
      <c r="AJ211" s="790" t="str">
        <f t="shared" si="20"/>
        <v/>
      </c>
      <c r="AK211" s="814" t="str">
        <f t="shared" si="21"/>
        <v/>
      </c>
      <c r="AL211" s="815" t="str">
        <f>IFERROR(IF(AND(AF210="Probabilidad",AF211="Probabilidad"),(AL210-(+AL210*AK211)),IF(AND(AF210="Impacto",AF211="Probabilidad"),(AL209-(+AL209*AK211)),IF(AF211="Impacto",AL210,""))),"")</f>
        <v/>
      </c>
      <c r="AM211" s="815" t="str">
        <f>IFERROR(IF(AND(AF210="Impacto",AF211="Impacto"),(AM210-(+AM210*AK211)),IF(AND(AF210="Probabilidad",AF211="Impacto"),(AM209-(+AM209*AK211)),IF(AF211="Probabilidad",AM210,""))),"")</f>
        <v/>
      </c>
      <c r="AN211" s="751"/>
      <c r="AO211" s="751"/>
      <c r="AP211" s="751"/>
      <c r="AQ211" s="751"/>
      <c r="AR211" s="1031"/>
      <c r="AS211" s="1631"/>
      <c r="AT211" s="1631"/>
      <c r="AU211" s="1633"/>
      <c r="AV211" s="1631"/>
      <c r="AW211" s="1631"/>
      <c r="AX211" s="1633"/>
      <c r="AY211" s="1633"/>
      <c r="AZ211" s="1633"/>
      <c r="BA211" s="1641"/>
      <c r="BB211" s="789"/>
      <c r="BC211" s="789"/>
      <c r="BD211" s="822" t="str">
        <f t="shared" si="22"/>
        <v/>
      </c>
      <c r="BE211" s="774"/>
      <c r="BF211" s="774"/>
      <c r="BG211" s="774"/>
      <c r="BH211" s="774"/>
      <c r="BI211" s="789"/>
      <c r="BJ211" s="789"/>
      <c r="BK211" s="789"/>
      <c r="BL211" s="789"/>
      <c r="BM211" s="791"/>
      <c r="BN211" s="791"/>
      <c r="BO211" s="791"/>
      <c r="BP211" s="791"/>
      <c r="BQ211" s="792" t="str">
        <f t="shared" si="23"/>
        <v/>
      </c>
      <c r="BR211" s="796" t="str">
        <f t="shared" si="24"/>
        <v/>
      </c>
      <c r="BS211" s="884"/>
      <c r="BT211" s="884"/>
      <c r="BU211" s="998"/>
      <c r="BV211" s="1001"/>
      <c r="BW211" s="1001"/>
      <c r="BX211" s="1762"/>
      <c r="BY211" s="1739"/>
      <c r="BZ211" s="1004"/>
    </row>
    <row r="212" spans="1:78" ht="17" thickBot="1" x14ac:dyDescent="0.25">
      <c r="A212" s="1702"/>
      <c r="B212" s="1703"/>
      <c r="C212" s="1704"/>
      <c r="D212" s="1706"/>
      <c r="E212" s="1026"/>
      <c r="F212" s="1620"/>
      <c r="G212" s="1002"/>
      <c r="H212" s="1032"/>
      <c r="I212" s="1642"/>
      <c r="J212" s="1632"/>
      <c r="K212" s="1038"/>
      <c r="L212" s="1002"/>
      <c r="M212" s="1071"/>
      <c r="N212" s="1002"/>
      <c r="O212" s="1002"/>
      <c r="P212" s="1065"/>
      <c r="Q212" s="1718"/>
      <c r="R212" s="1642"/>
      <c r="S212" s="1711"/>
      <c r="T212" s="1642"/>
      <c r="U212" s="1711"/>
      <c r="V212" s="1642"/>
      <c r="W212" s="1711"/>
      <c r="X212" s="1666"/>
      <c r="Y212" s="1711"/>
      <c r="Z212" s="1711"/>
      <c r="AA212" s="1634"/>
      <c r="AB212" s="773">
        <v>6</v>
      </c>
      <c r="AC212" s="757"/>
      <c r="AD212" s="757"/>
      <c r="AE212" s="757"/>
      <c r="AF212" s="896" t="str">
        <f t="shared" si="18"/>
        <v/>
      </c>
      <c r="AG212" s="888"/>
      <c r="AH212" s="887" t="str">
        <f t="shared" si="19"/>
        <v/>
      </c>
      <c r="AI212" s="888"/>
      <c r="AJ212" s="887" t="str">
        <f t="shared" si="20"/>
        <v/>
      </c>
      <c r="AK212" s="889" t="str">
        <f t="shared" si="21"/>
        <v/>
      </c>
      <c r="AL212" s="815" t="str">
        <f>IFERROR(IF(AND(AF211="Probabilidad",AF212="Probabilidad"),(AL211-(+AL211*AK212)),IF(AND(AF211="Impacto",AF212="Probabilidad"),(AL210-(+AL210*AK212)),IF(AF212="Impacto",AL211,""))),"")</f>
        <v/>
      </c>
      <c r="AM212" s="815" t="str">
        <f>IFERROR(IF(AND(AF211="Impacto",AF212="Impacto"),(AM211-(+AM211*AK212)),IF(AND(AF211="Probabilidad",AF212="Impacto"),(AM210-(+AM210*AK212)),IF(AF212="Probabilidad",AM211,""))),"")</f>
        <v/>
      </c>
      <c r="AN212" s="51"/>
      <c r="AO212" s="51"/>
      <c r="AP212" s="51"/>
      <c r="AQ212" s="51"/>
      <c r="AR212" s="1032"/>
      <c r="AS212" s="1632"/>
      <c r="AT212" s="1632"/>
      <c r="AU212" s="1634"/>
      <c r="AV212" s="1632"/>
      <c r="AW212" s="1632"/>
      <c r="AX212" s="1634"/>
      <c r="AY212" s="1634"/>
      <c r="AZ212" s="1634"/>
      <c r="BA212" s="1642"/>
      <c r="BB212" s="770"/>
      <c r="BC212" s="770"/>
      <c r="BD212" s="762" t="str">
        <f t="shared" si="22"/>
        <v/>
      </c>
      <c r="BE212" s="757"/>
      <c r="BF212" s="757"/>
      <c r="BG212" s="757"/>
      <c r="BH212" s="757"/>
      <c r="BI212" s="770"/>
      <c r="BJ212" s="770"/>
      <c r="BK212" s="770"/>
      <c r="BL212" s="770"/>
      <c r="BM212" s="749"/>
      <c r="BN212" s="749"/>
      <c r="BO212" s="749"/>
      <c r="BP212" s="749"/>
      <c r="BQ212" s="766" t="str">
        <f t="shared" si="23"/>
        <v/>
      </c>
      <c r="BR212" s="890" t="str">
        <f t="shared" si="24"/>
        <v/>
      </c>
      <c r="BS212" s="891"/>
      <c r="BT212" s="891"/>
      <c r="BU212" s="999"/>
      <c r="BV212" s="1002"/>
      <c r="BW212" s="1002"/>
      <c r="BX212" s="1763"/>
      <c r="BY212" s="1740"/>
      <c r="BZ212" s="1005"/>
    </row>
    <row r="213" spans="1:78" ht="167" x14ac:dyDescent="0.2">
      <c r="A213" s="1702"/>
      <c r="B213" s="1703"/>
      <c r="C213" s="1704"/>
      <c r="D213" s="1021" t="s">
        <v>1387</v>
      </c>
      <c r="E213" s="1024" t="s">
        <v>398</v>
      </c>
      <c r="F213" s="1027">
        <v>5</v>
      </c>
      <c r="G213" s="1000" t="s">
        <v>1643</v>
      </c>
      <c r="H213" s="1030" t="s">
        <v>1247</v>
      </c>
      <c r="I213" s="994" t="s">
        <v>1218</v>
      </c>
      <c r="J213" s="1697" t="str">
        <f>IF(D213="","",IF(D213="RG",[1]Árbol!A224,IF(D213="RIC",[1]Árbol!A224,IF(D213="RLAFT",[1]Árbol!A224,IF(D213="RF",[1]Árbol!A224,IF(I213="","",(CONCATENATE(I213," ",$M$3," ",G213," ",$M$4," ",O213," ",$M$5," ",N213))))))))</f>
        <v xml:space="preserve">Pérdida de confidencialidad e integridad de SharePoint (Comunicaciones)  1. Perdida o hurto  de información                                            2. Espionaje remoto                                                                                                                    3. Corrupción de los datos         1. Desconocimiento de las políticas de seguridad de la información                                                                                                        2. Ausencia de copias de respaldo                                                                             3. Asignación errada de los derechos de acceso                                                                              </v>
      </c>
      <c r="K213" s="1036" t="s">
        <v>313</v>
      </c>
      <c r="L213" s="1000" t="s">
        <v>562</v>
      </c>
      <c r="M213" s="1069" t="s">
        <v>1389</v>
      </c>
      <c r="N213" s="1000" t="s">
        <v>1526</v>
      </c>
      <c r="O213" s="1000" t="s">
        <v>1527</v>
      </c>
      <c r="P213" s="1044" t="s">
        <v>1392</v>
      </c>
      <c r="Q213" s="1716" t="s">
        <v>1392</v>
      </c>
      <c r="R213" s="994" t="s">
        <v>217</v>
      </c>
      <c r="S213" s="1709">
        <f>IF(R213="Muy Alta",100%,IF(R213="Alta",80%,IF(R213="Media",60%,IF(R213="Baja",40%,IF(R213="Muy Baja",20%,"")))))</f>
        <v>0.6</v>
      </c>
      <c r="T213" s="994" t="s">
        <v>317</v>
      </c>
      <c r="U213" s="1709">
        <f>IF(T213="Catastrófico",100%,IF(T213="Mayor",80%,IF(T213="Moderado",60%,IF(T213="Menor",40%,IF(T213="Leve",20%,"")))))</f>
        <v>0.2</v>
      </c>
      <c r="V213" s="994" t="s">
        <v>251</v>
      </c>
      <c r="W213" s="1709">
        <f>IF(V213="Catastrófico",100%,IF(V213="Mayor",80%,IF(V213="Moderado",60%,IF(V213="Menor",40%,IF(V213="Leve",20%,"")))))</f>
        <v>0.4</v>
      </c>
      <c r="X213" s="1059" t="str">
        <f>IF(Y213=100%,"Catastrófico",IF(Y213=80%,"Mayor",IF(Y213=60%,"Moderado",IF(Y213=40%,"Menor",IF(Y213=20%,"Leve","")))))</f>
        <v>Menor</v>
      </c>
      <c r="Y213" s="1709">
        <f>IF(AND(U213="",W213=""),"",MAX(U213,W213))</f>
        <v>0.4</v>
      </c>
      <c r="Z213" s="1709" t="str">
        <f>CONCATENATE(R213,X213)</f>
        <v>MediaMenor</v>
      </c>
      <c r="AA213" s="1047" t="str">
        <f>IF(Z213="Muy AltaLeve","Alto",IF(Z213="Muy AltaMenor","Alto",IF(Z213="Muy AltaModerado","Alto",IF(Z213="Muy AltaMayor","Alto",IF(Z213="Muy AltaCatastrófico","Extremo",IF(Z213="AltaLeve","Moderado",IF(Z213="AltaMenor","Moderado",IF(Z213="AltaModerado","Alto",IF(Z213="AltaMayor","Alto",IF(Z213="AltaCatastrófico","Extremo",IF(Z213="MediaLeve","Moderado",IF(Z213="MediaMenor","Moderado",IF(Z213="MediaModerado","Moderado",IF(Z213="MediaMayor","Alto",IF(Z213="MediaCatastrófico","Extremo",IF(Z213="BajaLeve","Bajo",IF(Z213="BajaMenor","Moderado",IF(Z213="BajaModerado","Moderado",IF(Z213="BajaMayor","Alto",IF(Z213="BajaCatastrófico","Extremo",IF(Z213="Muy BajaLeve","Bajo",IF(Z213="Muy BajaMenor","Bajo",IF(Z213="Muy BajaModerado","Moderado",IF(Z213="Muy BajaMayor","Alto",IF(Z213="Muy BajaCatastrófico","Extremo","")))))))))))))))))))))))))</f>
        <v>Moderado</v>
      </c>
      <c r="AB213" s="97">
        <v>1</v>
      </c>
      <c r="AC213" s="9" t="s">
        <v>1414</v>
      </c>
      <c r="AD213" s="9" t="s">
        <v>234</v>
      </c>
      <c r="AE213" s="9" t="s">
        <v>1410</v>
      </c>
      <c r="AF213" s="231" t="str">
        <f t="shared" si="18"/>
        <v>Probabilidad</v>
      </c>
      <c r="AG213" s="10" t="s">
        <v>221</v>
      </c>
      <c r="AH213" s="787">
        <f t="shared" si="19"/>
        <v>0.25</v>
      </c>
      <c r="AI213" s="10" t="s">
        <v>222</v>
      </c>
      <c r="AJ213" s="787">
        <f t="shared" si="20"/>
        <v>0.15</v>
      </c>
      <c r="AK213" s="101">
        <f t="shared" si="21"/>
        <v>0.4</v>
      </c>
      <c r="AL213" s="100">
        <f>IFERROR(IF(AF213="Probabilidad",(S213-(+S213*AK213)),IF(AF213="Impacto",S213,"")),"")</f>
        <v>0.36</v>
      </c>
      <c r="AM213" s="100">
        <f>IFERROR(IF(AF213="Impacto",(Y213-(+Y213*AK213)),IF(AF213="Probabilidad",Y213,"")),"")</f>
        <v>0.4</v>
      </c>
      <c r="AN213" s="50" t="s">
        <v>859</v>
      </c>
      <c r="AO213" s="50" t="s">
        <v>291</v>
      </c>
      <c r="AP213" s="50" t="s">
        <v>241</v>
      </c>
      <c r="AQ213" s="50" t="s">
        <v>226</v>
      </c>
      <c r="AR213" s="1624" t="s">
        <v>1416</v>
      </c>
      <c r="AS213" s="1050">
        <f>S213</f>
        <v>0.6</v>
      </c>
      <c r="AT213" s="1050">
        <f>IF(AL213="","",MIN(AL213:AL218))</f>
        <v>0.126</v>
      </c>
      <c r="AU213" s="1047" t="str">
        <f>IFERROR(IF(AT213="","",IF(AT213&lt;=0.2,"Muy Baja",IF(AT213&lt;=0.4,"Baja",IF(AT213&lt;=0.6,"Media",IF(AT213&lt;=0.8,"Alta","Muy Alta"))))),"")</f>
        <v>Muy Baja</v>
      </c>
      <c r="AV213" s="1050">
        <f>Y213</f>
        <v>0.4</v>
      </c>
      <c r="AW213" s="1050">
        <f>IF(AM213="","",MIN(AM213:AM218))</f>
        <v>0.22500000000000003</v>
      </c>
      <c r="AX213" s="1047" t="str">
        <f>IFERROR(IF(AW213="","",IF(AW213&lt;=0.2,"Leve",IF(AW213&lt;=0.4,"Menor",IF(AW213&lt;=0.6,"Moderado",IF(AW213&lt;=0.8,"Mayor","Catastrófico"))))),"")</f>
        <v>Menor</v>
      </c>
      <c r="AY213" s="1047" t="str">
        <f>AA213</f>
        <v>Moderado</v>
      </c>
      <c r="AZ213" s="1047" t="str">
        <f>IFERROR(IF(OR(AND(AU213="Muy Baja",AX213="Leve"),AND(AU213="Muy Baja",AX213="Menor"),AND(AU213="Baja",AX213="Leve")),"Bajo",IF(OR(AND(AU213="Muy baja",AX213="Moderado"),AND(AU213="Baja",AX213="Menor"),AND(AU213="Baja",AX213="Moderado"),AND(AU213="Media",AX213="Leve"),AND(AU213="Media",AX213="Menor"),AND(AU213="Media",AX213="Moderado"),AND(AU213="Alta",AX213="Leve"),AND(AU213="Alta",AX213="Menor")),"Moderado",IF(OR(AND(AU213="Muy Baja",AX213="Mayor"),AND(AU213="Baja",AX213="Mayor"),AND(AU213="Media",AX213="Mayor"),AND(AU213="Alta",AX213="Moderado"),AND(AU213="Alta",AX213="Mayor"),AND(AU213="Muy Alta",AX213="Leve"),AND(AU213="Muy Alta",AX213="Menor"),AND(AU213="Muy Alta",AX213="Moderado"),AND(AU213="Muy Alta",AX213="Mayor")),"Alto",IF(OR(AND(AU213="Muy Baja",AX213="Catastrófico"),AND(AU213="Baja",AX213="Catastrófico"),AND(AU213="Media",AX213="Catastrófico"),AND(AU213="Alta",AX213="Catastrófico"),AND(AU213="Muy Alta",AX213="Catastrófico")),"Extremo","")))),"")</f>
        <v>Bajo</v>
      </c>
      <c r="BA213" s="994" t="s">
        <v>255</v>
      </c>
      <c r="BB213" s="46"/>
      <c r="BC213" s="46"/>
      <c r="BD213" s="103" t="str">
        <f t="shared" si="22"/>
        <v/>
      </c>
      <c r="BE213" s="9"/>
      <c r="BF213" s="9"/>
      <c r="BG213" s="9"/>
      <c r="BH213" s="9"/>
      <c r="BI213" s="46"/>
      <c r="BJ213" s="46"/>
      <c r="BK213" s="46"/>
      <c r="BL213" s="46"/>
      <c r="BM213" s="48"/>
      <c r="BN213" s="48"/>
      <c r="BO213" s="48"/>
      <c r="BP213" s="48"/>
      <c r="BQ213" s="104" t="str">
        <f t="shared" si="23"/>
        <v/>
      </c>
      <c r="BR213" s="797" t="str">
        <f t="shared" si="24"/>
        <v/>
      </c>
      <c r="BS213" s="883"/>
      <c r="BT213" s="883"/>
      <c r="BU213" s="997" t="s">
        <v>1631</v>
      </c>
      <c r="BV213" s="1000" t="s">
        <v>3187</v>
      </c>
      <c r="BW213" s="1000" t="s">
        <v>1631</v>
      </c>
      <c r="BX213" s="1761" t="s">
        <v>1631</v>
      </c>
      <c r="BY213" s="1738" t="s">
        <v>3184</v>
      </c>
      <c r="BZ213" s="1003"/>
    </row>
    <row r="214" spans="1:78" ht="145" x14ac:dyDescent="0.2">
      <c r="A214" s="1702"/>
      <c r="B214" s="1703"/>
      <c r="C214" s="1704"/>
      <c r="D214" s="1705"/>
      <c r="E214" s="1025"/>
      <c r="F214" s="1619"/>
      <c r="G214" s="1001"/>
      <c r="H214" s="1031"/>
      <c r="I214" s="1641"/>
      <c r="J214" s="1631"/>
      <c r="K214" s="1037"/>
      <c r="L214" s="1001"/>
      <c r="M214" s="1070"/>
      <c r="N214" s="1001"/>
      <c r="O214" s="1001"/>
      <c r="P214" s="1210"/>
      <c r="Q214" s="1717"/>
      <c r="R214" s="1641"/>
      <c r="S214" s="1710"/>
      <c r="T214" s="1641"/>
      <c r="U214" s="1710"/>
      <c r="V214" s="1641"/>
      <c r="W214" s="1710"/>
      <c r="X214" s="1665"/>
      <c r="Y214" s="1710"/>
      <c r="Z214" s="1710"/>
      <c r="AA214" s="1633"/>
      <c r="AB214" s="812">
        <v>2</v>
      </c>
      <c r="AC214" s="774" t="s">
        <v>1417</v>
      </c>
      <c r="AD214" s="774">
        <v>2</v>
      </c>
      <c r="AE214" s="774" t="s">
        <v>1418</v>
      </c>
      <c r="AF214" s="813" t="str">
        <f t="shared" si="18"/>
        <v>Impacto</v>
      </c>
      <c r="AG214" s="780" t="s">
        <v>264</v>
      </c>
      <c r="AH214" s="790">
        <f t="shared" si="19"/>
        <v>0.1</v>
      </c>
      <c r="AI214" s="780" t="s">
        <v>222</v>
      </c>
      <c r="AJ214" s="790">
        <f t="shared" si="20"/>
        <v>0.15</v>
      </c>
      <c r="AK214" s="814">
        <f t="shared" si="21"/>
        <v>0.25</v>
      </c>
      <c r="AL214" s="815">
        <f>IFERROR(IF(AND(AF213="Probabilidad",AF214="Probabilidad"),(AL213-(+AL213*AK214)),IF(AF214="Probabilidad",(S213-(+S213*AK214)),IF(AF214="Impacto",AL213,""))),"")</f>
        <v>0.36</v>
      </c>
      <c r="AM214" s="815">
        <f>IFERROR(IF(AND(AF213="Impacto",AF214="Impacto"),(AM213-(+AM213*AK214)),IF(AF214="Impacto",(Y213-(+Y213*AK214)),IF(AF214="Probabilidad",AM213,""))),"")</f>
        <v>0.30000000000000004</v>
      </c>
      <c r="AN214" s="751" t="s">
        <v>223</v>
      </c>
      <c r="AO214" s="751" t="s">
        <v>443</v>
      </c>
      <c r="AP214" s="751" t="s">
        <v>241</v>
      </c>
      <c r="AQ214" s="751" t="s">
        <v>226</v>
      </c>
      <c r="AR214" s="1031"/>
      <c r="AS214" s="1631"/>
      <c r="AT214" s="1631"/>
      <c r="AU214" s="1633"/>
      <c r="AV214" s="1631"/>
      <c r="AW214" s="1631"/>
      <c r="AX214" s="1633"/>
      <c r="AY214" s="1633"/>
      <c r="AZ214" s="1633"/>
      <c r="BA214" s="1641"/>
      <c r="BB214" s="789"/>
      <c r="BC214" s="789"/>
      <c r="BD214" s="822" t="str">
        <f t="shared" si="22"/>
        <v/>
      </c>
      <c r="BE214" s="774"/>
      <c r="BF214" s="774"/>
      <c r="BG214" s="774"/>
      <c r="BH214" s="774"/>
      <c r="BI214" s="789"/>
      <c r="BJ214" s="789"/>
      <c r="BK214" s="789"/>
      <c r="BL214" s="789"/>
      <c r="BM214" s="791"/>
      <c r="BN214" s="791"/>
      <c r="BO214" s="791"/>
      <c r="BP214" s="791"/>
      <c r="BQ214" s="792" t="str">
        <f t="shared" si="23"/>
        <v/>
      </c>
      <c r="BR214" s="796" t="str">
        <f t="shared" si="24"/>
        <v/>
      </c>
      <c r="BS214" s="884"/>
      <c r="BT214" s="884"/>
      <c r="BU214" s="998"/>
      <c r="BV214" s="1001"/>
      <c r="BW214" s="1001"/>
      <c r="BX214" s="1762"/>
      <c r="BY214" s="1739"/>
      <c r="BZ214" s="1004"/>
    </row>
    <row r="215" spans="1:78" ht="118" x14ac:dyDescent="0.2">
      <c r="A215" s="1702"/>
      <c r="B215" s="1703"/>
      <c r="C215" s="1704"/>
      <c r="D215" s="1705"/>
      <c r="E215" s="1025"/>
      <c r="F215" s="1619"/>
      <c r="G215" s="1001"/>
      <c r="H215" s="1031"/>
      <c r="I215" s="1641"/>
      <c r="J215" s="1631"/>
      <c r="K215" s="1037"/>
      <c r="L215" s="1001"/>
      <c r="M215" s="1070"/>
      <c r="N215" s="1001"/>
      <c r="O215" s="1001"/>
      <c r="P215" s="1210"/>
      <c r="Q215" s="1717"/>
      <c r="R215" s="1641"/>
      <c r="S215" s="1710"/>
      <c r="T215" s="1641"/>
      <c r="U215" s="1710"/>
      <c r="V215" s="1641"/>
      <c r="W215" s="1710"/>
      <c r="X215" s="1665"/>
      <c r="Y215" s="1710"/>
      <c r="Z215" s="1710"/>
      <c r="AA215" s="1633"/>
      <c r="AB215" s="812">
        <v>3</v>
      </c>
      <c r="AC215" s="774" t="s">
        <v>1409</v>
      </c>
      <c r="AD215" s="774">
        <v>1</v>
      </c>
      <c r="AE215" s="774" t="s">
        <v>1420</v>
      </c>
      <c r="AF215" s="813" t="str">
        <f t="shared" si="18"/>
        <v>Probabilidad</v>
      </c>
      <c r="AG215" s="780" t="s">
        <v>281</v>
      </c>
      <c r="AH215" s="790">
        <f t="shared" si="19"/>
        <v>0.15</v>
      </c>
      <c r="AI215" s="780" t="s">
        <v>222</v>
      </c>
      <c r="AJ215" s="790">
        <f t="shared" si="20"/>
        <v>0.15</v>
      </c>
      <c r="AK215" s="814">
        <f t="shared" si="21"/>
        <v>0.3</v>
      </c>
      <c r="AL215" s="815">
        <f>IFERROR(IF(AND(AF214="Probabilidad",AF215="Probabilidad"),(AL214-(+AL214*AK215)),IF(AND(AF214="Impacto",AF215="Probabilidad"),(AL213-(+AL213*AK215)),IF(AF215="Impacto",AL214,""))),"")</f>
        <v>0.252</v>
      </c>
      <c r="AM215" s="815">
        <f>IFERROR(IF(AND(AF214="Impacto",AF215="Impacto"),(AM214-(+AM214*AK215)),IF(AND(AF214="Probabilidad",AF215="Impacto"),(AM213-(+AM213*AK215)),IF(AF215="Probabilidad",AM214,""))),"")</f>
        <v>0.30000000000000004</v>
      </c>
      <c r="AN215" s="751" t="s">
        <v>859</v>
      </c>
      <c r="AO215" s="751" t="s">
        <v>245</v>
      </c>
      <c r="AP215" s="751" t="s">
        <v>241</v>
      </c>
      <c r="AQ215" s="751" t="s">
        <v>226</v>
      </c>
      <c r="AR215" s="1031"/>
      <c r="AS215" s="1631"/>
      <c r="AT215" s="1631"/>
      <c r="AU215" s="1633"/>
      <c r="AV215" s="1631"/>
      <c r="AW215" s="1631"/>
      <c r="AX215" s="1633"/>
      <c r="AY215" s="1633"/>
      <c r="AZ215" s="1633"/>
      <c r="BA215" s="1641"/>
      <c r="BB215" s="789"/>
      <c r="BC215" s="789"/>
      <c r="BD215" s="822" t="str">
        <f t="shared" si="22"/>
        <v/>
      </c>
      <c r="BE215" s="774"/>
      <c r="BF215" s="774"/>
      <c r="BG215" s="774"/>
      <c r="BH215" s="774"/>
      <c r="BI215" s="789"/>
      <c r="BJ215" s="789"/>
      <c r="BK215" s="789"/>
      <c r="BL215" s="789"/>
      <c r="BM215" s="791"/>
      <c r="BN215" s="791"/>
      <c r="BO215" s="791"/>
      <c r="BP215" s="791"/>
      <c r="BQ215" s="792" t="str">
        <f t="shared" si="23"/>
        <v/>
      </c>
      <c r="BR215" s="796" t="str">
        <f t="shared" si="24"/>
        <v/>
      </c>
      <c r="BS215" s="884"/>
      <c r="BT215" s="884"/>
      <c r="BU215" s="998"/>
      <c r="BV215" s="1001"/>
      <c r="BW215" s="1001"/>
      <c r="BX215" s="1762"/>
      <c r="BY215" s="1739"/>
      <c r="BZ215" s="1004"/>
    </row>
    <row r="216" spans="1:78" ht="145" x14ac:dyDescent="0.2">
      <c r="A216" s="1702"/>
      <c r="B216" s="1703"/>
      <c r="C216" s="1704"/>
      <c r="D216" s="1705"/>
      <c r="E216" s="1025"/>
      <c r="F216" s="1619"/>
      <c r="G216" s="1001"/>
      <c r="H216" s="1031"/>
      <c r="I216" s="1641"/>
      <c r="J216" s="1631"/>
      <c r="K216" s="1037"/>
      <c r="L216" s="1001"/>
      <c r="M216" s="1070"/>
      <c r="N216" s="1001"/>
      <c r="O216" s="1001"/>
      <c r="P216" s="1210"/>
      <c r="Q216" s="1717"/>
      <c r="R216" s="1641"/>
      <c r="S216" s="1710"/>
      <c r="T216" s="1641"/>
      <c r="U216" s="1710"/>
      <c r="V216" s="1641"/>
      <c r="W216" s="1710"/>
      <c r="X216" s="1665"/>
      <c r="Y216" s="1710"/>
      <c r="Z216" s="1710"/>
      <c r="AA216" s="1633"/>
      <c r="AB216" s="812">
        <v>4</v>
      </c>
      <c r="AC216" s="774" t="s">
        <v>1402</v>
      </c>
      <c r="AD216" s="774">
        <v>2</v>
      </c>
      <c r="AE216" s="774" t="s">
        <v>1403</v>
      </c>
      <c r="AF216" s="813" t="str">
        <f t="shared" si="18"/>
        <v>Probabilidad</v>
      </c>
      <c r="AG216" s="780" t="s">
        <v>221</v>
      </c>
      <c r="AH216" s="790">
        <f t="shared" si="19"/>
        <v>0.25</v>
      </c>
      <c r="AI216" s="780" t="s">
        <v>734</v>
      </c>
      <c r="AJ216" s="790">
        <f t="shared" si="20"/>
        <v>0.25</v>
      </c>
      <c r="AK216" s="814">
        <f t="shared" si="21"/>
        <v>0.5</v>
      </c>
      <c r="AL216" s="815">
        <f>IFERROR(IF(AND(AF215="Probabilidad",AF216="Probabilidad"),(AL215-(+AL215*AK216)),IF(AND(AF215="Impacto",AF216="Probabilidad"),(AL214-(+AL214*AK216)),IF(AF216="Impacto",AL215,""))),"")</f>
        <v>0.126</v>
      </c>
      <c r="AM216" s="815">
        <f>IFERROR(IF(AND(AF215="Impacto",AF216="Impacto"),(AM215-(+AM215*AK216)),IF(AND(AF215="Probabilidad",AF216="Impacto"),(AM214-(+AM214*AK216)),IF(AF216="Probabilidad",AM215,""))),"")</f>
        <v>0.30000000000000004</v>
      </c>
      <c r="AN216" s="751" t="s">
        <v>223</v>
      </c>
      <c r="AO216" s="751" t="s">
        <v>443</v>
      </c>
      <c r="AP216" s="751" t="s">
        <v>241</v>
      </c>
      <c r="AQ216" s="751" t="s">
        <v>242</v>
      </c>
      <c r="AR216" s="1031"/>
      <c r="AS216" s="1631"/>
      <c r="AT216" s="1631"/>
      <c r="AU216" s="1633"/>
      <c r="AV216" s="1631"/>
      <c r="AW216" s="1631"/>
      <c r="AX216" s="1633"/>
      <c r="AY216" s="1633"/>
      <c r="AZ216" s="1633"/>
      <c r="BA216" s="1641"/>
      <c r="BB216" s="789"/>
      <c r="BC216" s="789"/>
      <c r="BD216" s="822" t="str">
        <f t="shared" si="22"/>
        <v/>
      </c>
      <c r="BE216" s="774"/>
      <c r="BF216" s="774"/>
      <c r="BG216" s="774"/>
      <c r="BH216" s="774"/>
      <c r="BI216" s="789"/>
      <c r="BJ216" s="789"/>
      <c r="BK216" s="789"/>
      <c r="BL216" s="789"/>
      <c r="BM216" s="791"/>
      <c r="BN216" s="791"/>
      <c r="BO216" s="791"/>
      <c r="BP216" s="791"/>
      <c r="BQ216" s="792" t="str">
        <f t="shared" si="23"/>
        <v/>
      </c>
      <c r="BR216" s="796" t="str">
        <f t="shared" si="24"/>
        <v/>
      </c>
      <c r="BS216" s="884"/>
      <c r="BT216" s="884"/>
      <c r="BU216" s="998"/>
      <c r="BV216" s="1001"/>
      <c r="BW216" s="1001"/>
      <c r="BX216" s="1762"/>
      <c r="BY216" s="1739"/>
      <c r="BZ216" s="1004"/>
    </row>
    <row r="217" spans="1:78" ht="167" x14ac:dyDescent="0.2">
      <c r="A217" s="1702"/>
      <c r="B217" s="1703"/>
      <c r="C217" s="1704"/>
      <c r="D217" s="1705"/>
      <c r="E217" s="1025"/>
      <c r="F217" s="1619"/>
      <c r="G217" s="1001"/>
      <c r="H217" s="1031"/>
      <c r="I217" s="1641"/>
      <c r="J217" s="1631"/>
      <c r="K217" s="1037"/>
      <c r="L217" s="1001"/>
      <c r="M217" s="1070"/>
      <c r="N217" s="1001"/>
      <c r="O217" s="1001"/>
      <c r="P217" s="1210"/>
      <c r="Q217" s="1717"/>
      <c r="R217" s="1641"/>
      <c r="S217" s="1710"/>
      <c r="T217" s="1641"/>
      <c r="U217" s="1710"/>
      <c r="V217" s="1641"/>
      <c r="W217" s="1710"/>
      <c r="X217" s="1665"/>
      <c r="Y217" s="1710"/>
      <c r="Z217" s="1710"/>
      <c r="AA217" s="1633"/>
      <c r="AB217" s="812">
        <v>5</v>
      </c>
      <c r="AC217" s="774" t="s">
        <v>1421</v>
      </c>
      <c r="AD217" s="774">
        <v>2</v>
      </c>
      <c r="AE217" s="774" t="s">
        <v>1403</v>
      </c>
      <c r="AF217" s="813" t="str">
        <f t="shared" si="18"/>
        <v>Impacto</v>
      </c>
      <c r="AG217" s="780" t="s">
        <v>264</v>
      </c>
      <c r="AH217" s="790">
        <f t="shared" si="19"/>
        <v>0.1</v>
      </c>
      <c r="AI217" s="780" t="s">
        <v>222</v>
      </c>
      <c r="AJ217" s="790">
        <f t="shared" si="20"/>
        <v>0.15</v>
      </c>
      <c r="AK217" s="814">
        <f t="shared" si="21"/>
        <v>0.25</v>
      </c>
      <c r="AL217" s="815">
        <f>IFERROR(IF(AND(AF216="Probabilidad",AF217="Probabilidad"),(AL216-(+AL216*AK217)),IF(AND(AF216="Impacto",AF217="Probabilidad"),(AL215-(+AL215*AK217)),IF(AF217="Impacto",AL216,""))),"")</f>
        <v>0.126</v>
      </c>
      <c r="AM217" s="815">
        <f>IFERROR(IF(AND(AF216="Impacto",AF217="Impacto"),(AM216-(+AM216*AK217)),IF(AND(AF216="Probabilidad",AF217="Impacto"),(AM215-(+AM215*AK217)),IF(AF217="Probabilidad",AM216,""))),"")</f>
        <v>0.22500000000000003</v>
      </c>
      <c r="AN217" s="751" t="s">
        <v>223</v>
      </c>
      <c r="AO217" s="751" t="s">
        <v>291</v>
      </c>
      <c r="AP217" s="751" t="s">
        <v>241</v>
      </c>
      <c r="AQ217" s="751" t="s">
        <v>242</v>
      </c>
      <c r="AR217" s="1031"/>
      <c r="AS217" s="1631"/>
      <c r="AT217" s="1631"/>
      <c r="AU217" s="1633"/>
      <c r="AV217" s="1631"/>
      <c r="AW217" s="1631"/>
      <c r="AX217" s="1633"/>
      <c r="AY217" s="1633"/>
      <c r="AZ217" s="1633"/>
      <c r="BA217" s="1641"/>
      <c r="BB217" s="789"/>
      <c r="BC217" s="789"/>
      <c r="BD217" s="822" t="str">
        <f t="shared" si="22"/>
        <v/>
      </c>
      <c r="BE217" s="774"/>
      <c r="BF217" s="774"/>
      <c r="BG217" s="774"/>
      <c r="BH217" s="774"/>
      <c r="BI217" s="789"/>
      <c r="BJ217" s="789"/>
      <c r="BK217" s="789"/>
      <c r="BL217" s="789"/>
      <c r="BM217" s="791"/>
      <c r="BN217" s="791"/>
      <c r="BO217" s="791"/>
      <c r="BP217" s="791"/>
      <c r="BQ217" s="792" t="str">
        <f t="shared" si="23"/>
        <v/>
      </c>
      <c r="BR217" s="796" t="str">
        <f t="shared" si="24"/>
        <v/>
      </c>
      <c r="BS217" s="884"/>
      <c r="BT217" s="884"/>
      <c r="BU217" s="998"/>
      <c r="BV217" s="1001"/>
      <c r="BW217" s="1001"/>
      <c r="BX217" s="1762"/>
      <c r="BY217" s="1739"/>
      <c r="BZ217" s="1004"/>
    </row>
    <row r="218" spans="1:78" ht="17" thickBot="1" x14ac:dyDescent="0.25">
      <c r="A218" s="1702"/>
      <c r="B218" s="1703"/>
      <c r="C218" s="1704"/>
      <c r="D218" s="1706"/>
      <c r="E218" s="1026"/>
      <c r="F218" s="1620"/>
      <c r="G218" s="1002"/>
      <c r="H218" s="1032"/>
      <c r="I218" s="1642"/>
      <c r="J218" s="1632"/>
      <c r="K218" s="1038"/>
      <c r="L218" s="1002"/>
      <c r="M218" s="1071"/>
      <c r="N218" s="1002"/>
      <c r="O218" s="1002"/>
      <c r="P218" s="1211"/>
      <c r="Q218" s="1718"/>
      <c r="R218" s="1642"/>
      <c r="S218" s="1711"/>
      <c r="T218" s="1642"/>
      <c r="U218" s="1711"/>
      <c r="V218" s="1642"/>
      <c r="W218" s="1711"/>
      <c r="X218" s="1666"/>
      <c r="Y218" s="1711"/>
      <c r="Z218" s="1711"/>
      <c r="AA218" s="1634"/>
      <c r="AB218" s="773">
        <v>6</v>
      </c>
      <c r="AC218" s="757"/>
      <c r="AD218" s="757"/>
      <c r="AE218" s="757"/>
      <c r="AF218" s="819" t="str">
        <f t="shared" si="18"/>
        <v/>
      </c>
      <c r="AG218" s="902"/>
      <c r="AH218" s="887" t="str">
        <f t="shared" si="19"/>
        <v/>
      </c>
      <c r="AI218" s="902"/>
      <c r="AJ218" s="887" t="str">
        <f t="shared" si="20"/>
        <v/>
      </c>
      <c r="AK218" s="889" t="str">
        <f t="shared" si="21"/>
        <v/>
      </c>
      <c r="AL218" s="815" t="str">
        <f>IFERROR(IF(AND(AF217="Probabilidad",AF218="Probabilidad"),(AL217-(+AL217*AK218)),IF(AND(AF217="Impacto",AF218="Probabilidad"),(AL216-(+AL216*AK218)),IF(AF218="Impacto",AL217,""))),"")</f>
        <v/>
      </c>
      <c r="AM218" s="815" t="str">
        <f>IFERROR(IF(AND(AF217="Impacto",AF218="Impacto"),(AM217-(+AM217*AK218)),IF(AND(AF217="Probabilidad",AF218="Impacto"),(AM216-(+AM216*AK218)),IF(AF218="Probabilidad",AM217,""))),"")</f>
        <v/>
      </c>
      <c r="AN218" s="51"/>
      <c r="AO218" s="51"/>
      <c r="AP218" s="51"/>
      <c r="AQ218" s="51"/>
      <c r="AR218" s="1032"/>
      <c r="AS218" s="1632"/>
      <c r="AT218" s="1632"/>
      <c r="AU218" s="1634"/>
      <c r="AV218" s="1632"/>
      <c r="AW218" s="1632"/>
      <c r="AX218" s="1634"/>
      <c r="AY218" s="1634"/>
      <c r="AZ218" s="1634"/>
      <c r="BA218" s="1642"/>
      <c r="BB218" s="770"/>
      <c r="BC218" s="770"/>
      <c r="BD218" s="762" t="str">
        <f t="shared" si="22"/>
        <v/>
      </c>
      <c r="BE218" s="757"/>
      <c r="BF218" s="757"/>
      <c r="BG218" s="757"/>
      <c r="BH218" s="757"/>
      <c r="BI218" s="770"/>
      <c r="BJ218" s="770"/>
      <c r="BK218" s="770"/>
      <c r="BL218" s="770"/>
      <c r="BM218" s="749"/>
      <c r="BN218" s="749"/>
      <c r="BO218" s="749"/>
      <c r="BP218" s="749"/>
      <c r="BQ218" s="766" t="str">
        <f t="shared" si="23"/>
        <v/>
      </c>
      <c r="BR218" s="890" t="str">
        <f t="shared" si="24"/>
        <v/>
      </c>
      <c r="BS218" s="891"/>
      <c r="BT218" s="891"/>
      <c r="BU218" s="999"/>
      <c r="BV218" s="1002"/>
      <c r="BW218" s="1002"/>
      <c r="BX218" s="1763"/>
      <c r="BY218" s="1740"/>
      <c r="BZ218" s="1005"/>
    </row>
    <row r="219" spans="1:78" ht="145" x14ac:dyDescent="0.2">
      <c r="A219" s="1702"/>
      <c r="B219" s="1703"/>
      <c r="C219" s="1704"/>
      <c r="D219" s="1021" t="s">
        <v>1387</v>
      </c>
      <c r="E219" s="1024" t="s">
        <v>398</v>
      </c>
      <c r="F219" s="1027">
        <v>6</v>
      </c>
      <c r="G219" s="1000" t="s">
        <v>1643</v>
      </c>
      <c r="H219" s="1030" t="s">
        <v>1247</v>
      </c>
      <c r="I219" s="994" t="s">
        <v>1215</v>
      </c>
      <c r="J219" s="1697" t="str">
        <f>IF(D219="","",IF(D219="RG",[1]Árbol!A230,IF(D219="RIC",[1]Árbol!A230,IF(D219="RLAFT",[1]Árbol!A230,IF(D219="RF",[1]Árbol!A230,IF(I219="","",(CONCATENATE(I219," ",$M$3," ",G219," ",$M$4," ",O219," ",$M$5," ",N219))))))))</f>
        <v xml:space="preserve">Pérdida de Disponibilidad de SharePoint (Comunicaciones)  1. Perdida o hurto  de información                                            2. Espionaje remoto                                                                                                                    3. Corrupción de los datos 
4. Saturación de la red  1. Desconocimiento de las políticas de seguridad de la información                                2. Ausencia de monitores                                                                        3. Ausencia de respaldo de la información                                                              4. Asignación errada de los derechos de acceso                                                                              </v>
      </c>
      <c r="K219" s="1036" t="s">
        <v>313</v>
      </c>
      <c r="L219" s="1000" t="s">
        <v>562</v>
      </c>
      <c r="M219" s="1069" t="s">
        <v>1389</v>
      </c>
      <c r="N219" s="1000" t="s">
        <v>1528</v>
      </c>
      <c r="O219" s="1000" t="s">
        <v>1529</v>
      </c>
      <c r="P219" s="1063" t="s">
        <v>1392</v>
      </c>
      <c r="Q219" s="1077" t="s">
        <v>1392</v>
      </c>
      <c r="R219" s="994" t="s">
        <v>217</v>
      </c>
      <c r="S219" s="1709">
        <f>IF(R219="Muy Alta",100%,IF(R219="Alta",80%,IF(R219="Media",60%,IF(R219="Baja",40%,IF(R219="Muy Baja",20%,"")))))</f>
        <v>0.6</v>
      </c>
      <c r="T219" s="994" t="s">
        <v>317</v>
      </c>
      <c r="U219" s="1709">
        <f>IF(T219="Catastrófico",100%,IF(T219="Mayor",80%,IF(T219="Moderado",60%,IF(T219="Menor",40%,IF(T219="Leve",20%,"")))))</f>
        <v>0.2</v>
      </c>
      <c r="V219" s="994" t="s">
        <v>251</v>
      </c>
      <c r="W219" s="1709">
        <f>IF(V219="Catastrófico",100%,IF(V219="Mayor",80%,IF(V219="Moderado",60%,IF(V219="Menor",40%,IF(V219="Leve",20%,"")))))</f>
        <v>0.4</v>
      </c>
      <c r="X219" s="1059" t="str">
        <f>IF(Y219=100%,"Catastrófico",IF(Y219=80%,"Mayor",IF(Y219=60%,"Moderado",IF(Y219=40%,"Menor",IF(Y219=20%,"Leve","")))))</f>
        <v>Menor</v>
      </c>
      <c r="Y219" s="1709">
        <f>IF(AND(U219="",W219=""),"",MAX(U219,W219))</f>
        <v>0.4</v>
      </c>
      <c r="Z219" s="1709" t="str">
        <f>CONCATENATE(R219,X219)</f>
        <v>MediaMenor</v>
      </c>
      <c r="AA219" s="1047" t="str">
        <f>IF(Z219="Muy AltaLeve","Alto",IF(Z219="Muy AltaMenor","Alto",IF(Z219="Muy AltaModerado","Alto",IF(Z219="Muy AltaMayor","Alto",IF(Z219="Muy AltaCatastrófico","Extremo",IF(Z219="AltaLeve","Moderado",IF(Z219="AltaMenor","Moderado",IF(Z219="AltaModerado","Alto",IF(Z219="AltaMayor","Alto",IF(Z219="AltaCatastrófico","Extremo",IF(Z219="MediaLeve","Moderado",IF(Z219="MediaMenor","Moderado",IF(Z219="MediaModerado","Moderado",IF(Z219="MediaMayor","Alto",IF(Z219="MediaCatastrófico","Extremo",IF(Z219="BajaLeve","Bajo",IF(Z219="BajaMenor","Moderado",IF(Z219="BajaModerado","Moderado",IF(Z219="BajaMayor","Alto",IF(Z219="BajaCatastrófico","Extremo",IF(Z219="Muy BajaLeve","Bajo",IF(Z219="Muy BajaMenor","Bajo",IF(Z219="Muy BajaModerado","Moderado",IF(Z219="Muy BajaMayor","Alto",IF(Z219="Muy BajaCatastrófico","Extremo","")))))))))))))))))))))))))</f>
        <v>Moderado</v>
      </c>
      <c r="AB219" s="97">
        <v>1</v>
      </c>
      <c r="AC219" s="9" t="s">
        <v>1402</v>
      </c>
      <c r="AD219" s="9">
        <v>3</v>
      </c>
      <c r="AE219" s="9" t="s">
        <v>1403</v>
      </c>
      <c r="AF219" s="99" t="str">
        <f t="shared" si="18"/>
        <v>Probabilidad</v>
      </c>
      <c r="AG219" s="10" t="s">
        <v>221</v>
      </c>
      <c r="AH219" s="787">
        <f t="shared" si="19"/>
        <v>0.25</v>
      </c>
      <c r="AI219" s="10" t="s">
        <v>734</v>
      </c>
      <c r="AJ219" s="787">
        <f t="shared" si="20"/>
        <v>0.25</v>
      </c>
      <c r="AK219" s="101">
        <f t="shared" si="21"/>
        <v>0.5</v>
      </c>
      <c r="AL219" s="100">
        <f>IFERROR(IF(AF219="Probabilidad",(S219-(+S219*AK219)),IF(AF219="Impacto",S219,"")),"")</f>
        <v>0.3</v>
      </c>
      <c r="AM219" s="100">
        <f>IFERROR(IF(AF219="Impacto",(Y219-(+Y219*AK219)),IF(AF219="Probabilidad",Y219,"")),"")</f>
        <v>0.4</v>
      </c>
      <c r="AN219" s="50" t="s">
        <v>223</v>
      </c>
      <c r="AO219" s="50" t="s">
        <v>443</v>
      </c>
      <c r="AP219" s="50" t="s">
        <v>241</v>
      </c>
      <c r="AQ219" s="50" t="s">
        <v>242</v>
      </c>
      <c r="AR219" s="1624" t="s">
        <v>1416</v>
      </c>
      <c r="AS219" s="1050">
        <f>S219</f>
        <v>0.6</v>
      </c>
      <c r="AT219" s="1050">
        <f>IF(AL219="","",MIN(AL219:AL224))</f>
        <v>0.126</v>
      </c>
      <c r="AU219" s="1047" t="str">
        <f>IFERROR(IF(AT219="","",IF(AT219&lt;=0.2,"Muy Baja",IF(AT219&lt;=0.4,"Baja",IF(AT219&lt;=0.6,"Media",IF(AT219&lt;=0.8,"Alta","Muy Alta"))))),"")</f>
        <v>Muy Baja</v>
      </c>
      <c r="AV219" s="1050">
        <f>Y219</f>
        <v>0.4</v>
      </c>
      <c r="AW219" s="1050">
        <f>IF(AM219="","",MIN(AM219:AM224))</f>
        <v>0.30000000000000004</v>
      </c>
      <c r="AX219" s="1047" t="str">
        <f>IFERROR(IF(AW219="","",IF(AW219&lt;=0.2,"Leve",IF(AW219&lt;=0.4,"Menor",IF(AW219&lt;=0.6,"Moderado",IF(AW219&lt;=0.8,"Mayor","Catastrófico"))))),"")</f>
        <v>Menor</v>
      </c>
      <c r="AY219" s="1047" t="str">
        <f>AA219</f>
        <v>Moderado</v>
      </c>
      <c r="AZ219" s="1047" t="str">
        <f>IFERROR(IF(OR(AND(AU219="Muy Baja",AX219="Leve"),AND(AU219="Muy Baja",AX219="Menor"),AND(AU219="Baja",AX219="Leve")),"Bajo",IF(OR(AND(AU219="Muy baja",AX219="Moderado"),AND(AU219="Baja",AX219="Menor"),AND(AU219="Baja",AX219="Moderado"),AND(AU219="Media",AX219="Leve"),AND(AU219="Media",AX219="Menor"),AND(AU219="Media",AX219="Moderado"),AND(AU219="Alta",AX219="Leve"),AND(AU219="Alta",AX219="Menor")),"Moderado",IF(OR(AND(AU219="Muy Baja",AX219="Mayor"),AND(AU219="Baja",AX219="Mayor"),AND(AU219="Media",AX219="Mayor"),AND(AU219="Alta",AX219="Moderado"),AND(AU219="Alta",AX219="Mayor"),AND(AU219="Muy Alta",AX219="Leve"),AND(AU219="Muy Alta",AX219="Menor"),AND(AU219="Muy Alta",AX219="Moderado"),AND(AU219="Muy Alta",AX219="Mayor")),"Alto",IF(OR(AND(AU219="Muy Baja",AX219="Catastrófico"),AND(AU219="Baja",AX219="Catastrófico"),AND(AU219="Media",AX219="Catastrófico"),AND(AU219="Alta",AX219="Catastrófico"),AND(AU219="Muy Alta",AX219="Catastrófico")),"Extremo","")))),"")</f>
        <v>Bajo</v>
      </c>
      <c r="BA219" s="994" t="s">
        <v>255</v>
      </c>
      <c r="BB219" s="46"/>
      <c r="BC219" s="46"/>
      <c r="BD219" s="103" t="str">
        <f t="shared" si="22"/>
        <v/>
      </c>
      <c r="BE219" s="9"/>
      <c r="BF219" s="9"/>
      <c r="BG219" s="9"/>
      <c r="BH219" s="9"/>
      <c r="BI219" s="46"/>
      <c r="BJ219" s="46"/>
      <c r="BK219" s="46"/>
      <c r="BL219" s="46"/>
      <c r="BM219" s="48"/>
      <c r="BN219" s="48"/>
      <c r="BO219" s="48"/>
      <c r="BP219" s="48"/>
      <c r="BQ219" s="104" t="str">
        <f t="shared" si="23"/>
        <v/>
      </c>
      <c r="BR219" s="797" t="str">
        <f t="shared" si="24"/>
        <v/>
      </c>
      <c r="BS219" s="883"/>
      <c r="BT219" s="883"/>
      <c r="BU219" s="997" t="s">
        <v>1631</v>
      </c>
      <c r="BV219" s="1000" t="s">
        <v>3187</v>
      </c>
      <c r="BW219" s="1000" t="s">
        <v>1631</v>
      </c>
      <c r="BX219" s="1761" t="s">
        <v>1631</v>
      </c>
      <c r="BY219" s="1738" t="s">
        <v>3184</v>
      </c>
      <c r="BZ219" s="1003"/>
    </row>
    <row r="220" spans="1:78" ht="167" x14ac:dyDescent="0.2">
      <c r="A220" s="1702"/>
      <c r="B220" s="1703"/>
      <c r="C220" s="1704"/>
      <c r="D220" s="1705"/>
      <c r="E220" s="1025"/>
      <c r="F220" s="1619"/>
      <c r="G220" s="1001"/>
      <c r="H220" s="1031"/>
      <c r="I220" s="1641"/>
      <c r="J220" s="1631"/>
      <c r="K220" s="1037"/>
      <c r="L220" s="1001"/>
      <c r="M220" s="1070"/>
      <c r="N220" s="1001"/>
      <c r="O220" s="1001"/>
      <c r="P220" s="1064"/>
      <c r="Q220" s="1714"/>
      <c r="R220" s="1641"/>
      <c r="S220" s="1710"/>
      <c r="T220" s="1641"/>
      <c r="U220" s="1710"/>
      <c r="V220" s="1641"/>
      <c r="W220" s="1710"/>
      <c r="X220" s="1665"/>
      <c r="Y220" s="1710"/>
      <c r="Z220" s="1710"/>
      <c r="AA220" s="1633"/>
      <c r="AB220" s="812">
        <v>2</v>
      </c>
      <c r="AC220" s="774" t="s">
        <v>1405</v>
      </c>
      <c r="AD220" s="774">
        <v>3</v>
      </c>
      <c r="AE220" s="774" t="s">
        <v>1403</v>
      </c>
      <c r="AF220" s="813" t="str">
        <f t="shared" si="18"/>
        <v>Impacto</v>
      </c>
      <c r="AG220" s="780" t="s">
        <v>264</v>
      </c>
      <c r="AH220" s="790">
        <f t="shared" si="19"/>
        <v>0.1</v>
      </c>
      <c r="AI220" s="780" t="s">
        <v>222</v>
      </c>
      <c r="AJ220" s="790">
        <f t="shared" si="20"/>
        <v>0.15</v>
      </c>
      <c r="AK220" s="814">
        <f t="shared" si="21"/>
        <v>0.25</v>
      </c>
      <c r="AL220" s="815">
        <f>IFERROR(IF(AND(AF219="Probabilidad",AF220="Probabilidad"),(AL219-(+AL219*AK220)),IF(AF220="Probabilidad",(S219-(+S219*AK220)),IF(AF220="Impacto",AL219,""))),"")</f>
        <v>0.3</v>
      </c>
      <c r="AM220" s="815">
        <f>IFERROR(IF(AND(AF219="Impacto",AF220="Impacto"),(AM219-(+AM219*AK220)),IF(AF220="Impacto",(Y219-(+Y219*AK220)),IF(AF220="Probabilidad",AM219,""))),"")</f>
        <v>0.30000000000000004</v>
      </c>
      <c r="AN220" s="751" t="s">
        <v>223</v>
      </c>
      <c r="AO220" s="751" t="s">
        <v>291</v>
      </c>
      <c r="AP220" s="751" t="s">
        <v>241</v>
      </c>
      <c r="AQ220" s="751" t="s">
        <v>226</v>
      </c>
      <c r="AR220" s="1031"/>
      <c r="AS220" s="1631"/>
      <c r="AT220" s="1631"/>
      <c r="AU220" s="1633"/>
      <c r="AV220" s="1631"/>
      <c r="AW220" s="1631"/>
      <c r="AX220" s="1633"/>
      <c r="AY220" s="1633"/>
      <c r="AZ220" s="1633"/>
      <c r="BA220" s="1641"/>
      <c r="BB220" s="789"/>
      <c r="BC220" s="789"/>
      <c r="BD220" s="822" t="str">
        <f t="shared" si="22"/>
        <v/>
      </c>
      <c r="BE220" s="774"/>
      <c r="BF220" s="774"/>
      <c r="BG220" s="774"/>
      <c r="BH220" s="774"/>
      <c r="BI220" s="789"/>
      <c r="BJ220" s="789"/>
      <c r="BK220" s="789"/>
      <c r="BL220" s="789"/>
      <c r="BM220" s="791"/>
      <c r="BN220" s="791"/>
      <c r="BO220" s="791"/>
      <c r="BP220" s="791"/>
      <c r="BQ220" s="792" t="str">
        <f t="shared" si="23"/>
        <v/>
      </c>
      <c r="BR220" s="796" t="str">
        <f t="shared" si="24"/>
        <v/>
      </c>
      <c r="BS220" s="884"/>
      <c r="BT220" s="884"/>
      <c r="BU220" s="998"/>
      <c r="BV220" s="1001"/>
      <c r="BW220" s="1001"/>
      <c r="BX220" s="1762"/>
      <c r="BY220" s="1739"/>
      <c r="BZ220" s="1004"/>
    </row>
    <row r="221" spans="1:78" ht="145" x14ac:dyDescent="0.2">
      <c r="A221" s="1702"/>
      <c r="B221" s="1703"/>
      <c r="C221" s="1704"/>
      <c r="D221" s="1705"/>
      <c r="E221" s="1025"/>
      <c r="F221" s="1619"/>
      <c r="G221" s="1001"/>
      <c r="H221" s="1031"/>
      <c r="I221" s="1641"/>
      <c r="J221" s="1631"/>
      <c r="K221" s="1037"/>
      <c r="L221" s="1001"/>
      <c r="M221" s="1070"/>
      <c r="N221" s="1001"/>
      <c r="O221" s="1001"/>
      <c r="P221" s="1064"/>
      <c r="Q221" s="1714"/>
      <c r="R221" s="1641"/>
      <c r="S221" s="1710"/>
      <c r="T221" s="1641"/>
      <c r="U221" s="1710"/>
      <c r="V221" s="1641"/>
      <c r="W221" s="1710"/>
      <c r="X221" s="1665"/>
      <c r="Y221" s="1710"/>
      <c r="Z221" s="1710"/>
      <c r="AA221" s="1633"/>
      <c r="AB221" s="812">
        <v>3</v>
      </c>
      <c r="AC221" s="774" t="s">
        <v>1406</v>
      </c>
      <c r="AD221" s="774">
        <v>2</v>
      </c>
      <c r="AE221" s="774" t="s">
        <v>1408</v>
      </c>
      <c r="AF221" s="813" t="str">
        <f t="shared" si="18"/>
        <v>Probabilidad</v>
      </c>
      <c r="AG221" s="780" t="s">
        <v>221</v>
      </c>
      <c r="AH221" s="790">
        <f t="shared" si="19"/>
        <v>0.25</v>
      </c>
      <c r="AI221" s="780" t="s">
        <v>222</v>
      </c>
      <c r="AJ221" s="790">
        <f t="shared" si="20"/>
        <v>0.15</v>
      </c>
      <c r="AK221" s="814">
        <f t="shared" si="21"/>
        <v>0.4</v>
      </c>
      <c r="AL221" s="815">
        <f>IFERROR(IF(AND(AF220="Probabilidad",AF221="Probabilidad"),(AL220-(+AL220*AK221)),IF(AND(AF220="Impacto",AF221="Probabilidad"),(AL219-(+AL219*AK221)),IF(AF221="Impacto",AL220,""))),"")</f>
        <v>0.18</v>
      </c>
      <c r="AM221" s="815">
        <f>IFERROR(IF(AND(AF220="Impacto",AF221="Impacto"),(AM220-(+AM220*AK221)),IF(AND(AF220="Probabilidad",AF221="Impacto"),(AM219-(+AM219*AK221)),IF(AF221="Probabilidad",AM220,""))),"")</f>
        <v>0.30000000000000004</v>
      </c>
      <c r="AN221" s="751" t="s">
        <v>223</v>
      </c>
      <c r="AO221" s="751" t="s">
        <v>443</v>
      </c>
      <c r="AP221" s="751" t="s">
        <v>241</v>
      </c>
      <c r="AQ221" s="751" t="s">
        <v>226</v>
      </c>
      <c r="AR221" s="1031"/>
      <c r="AS221" s="1631"/>
      <c r="AT221" s="1631"/>
      <c r="AU221" s="1633"/>
      <c r="AV221" s="1631"/>
      <c r="AW221" s="1631"/>
      <c r="AX221" s="1633"/>
      <c r="AY221" s="1633"/>
      <c r="AZ221" s="1633"/>
      <c r="BA221" s="1641"/>
      <c r="BB221" s="789"/>
      <c r="BC221" s="789"/>
      <c r="BD221" s="822" t="str">
        <f t="shared" si="22"/>
        <v/>
      </c>
      <c r="BE221" s="774"/>
      <c r="BF221" s="774"/>
      <c r="BG221" s="774"/>
      <c r="BH221" s="774"/>
      <c r="BI221" s="789"/>
      <c r="BJ221" s="789"/>
      <c r="BK221" s="789"/>
      <c r="BL221" s="789"/>
      <c r="BM221" s="791"/>
      <c r="BN221" s="791"/>
      <c r="BO221" s="791"/>
      <c r="BP221" s="791"/>
      <c r="BQ221" s="792" t="str">
        <f t="shared" si="23"/>
        <v/>
      </c>
      <c r="BR221" s="796" t="str">
        <f t="shared" si="24"/>
        <v/>
      </c>
      <c r="BS221" s="884"/>
      <c r="BT221" s="884"/>
      <c r="BU221" s="998"/>
      <c r="BV221" s="1001"/>
      <c r="BW221" s="1001"/>
      <c r="BX221" s="1762"/>
      <c r="BY221" s="1739"/>
      <c r="BZ221" s="1004"/>
    </row>
    <row r="222" spans="1:78" ht="118" x14ac:dyDescent="0.2">
      <c r="A222" s="1702"/>
      <c r="B222" s="1703"/>
      <c r="C222" s="1704"/>
      <c r="D222" s="1705"/>
      <c r="E222" s="1025"/>
      <c r="F222" s="1619"/>
      <c r="G222" s="1001"/>
      <c r="H222" s="1031"/>
      <c r="I222" s="1641"/>
      <c r="J222" s="1631"/>
      <c r="K222" s="1037"/>
      <c r="L222" s="1001"/>
      <c r="M222" s="1070"/>
      <c r="N222" s="1001"/>
      <c r="O222" s="1001"/>
      <c r="P222" s="1064"/>
      <c r="Q222" s="1714"/>
      <c r="R222" s="1641"/>
      <c r="S222" s="1710"/>
      <c r="T222" s="1641"/>
      <c r="U222" s="1710"/>
      <c r="V222" s="1641"/>
      <c r="W222" s="1710"/>
      <c r="X222" s="1665"/>
      <c r="Y222" s="1710"/>
      <c r="Z222" s="1710"/>
      <c r="AA222" s="1633"/>
      <c r="AB222" s="812">
        <v>4</v>
      </c>
      <c r="AC222" s="774" t="s">
        <v>1409</v>
      </c>
      <c r="AD222" s="774">
        <v>1</v>
      </c>
      <c r="AE222" s="774" t="s">
        <v>1410</v>
      </c>
      <c r="AF222" s="813" t="str">
        <f t="shared" si="18"/>
        <v>Probabilidad</v>
      </c>
      <c r="AG222" s="780" t="s">
        <v>281</v>
      </c>
      <c r="AH222" s="790">
        <f t="shared" si="19"/>
        <v>0.15</v>
      </c>
      <c r="AI222" s="780" t="s">
        <v>222</v>
      </c>
      <c r="AJ222" s="790">
        <f t="shared" si="20"/>
        <v>0.15</v>
      </c>
      <c r="AK222" s="814">
        <f t="shared" si="21"/>
        <v>0.3</v>
      </c>
      <c r="AL222" s="815">
        <f>IFERROR(IF(AND(AF221="Probabilidad",AF222="Probabilidad"),(AL221-(+AL221*AK222)),IF(AND(AF221="Impacto",AF222="Probabilidad"),(AL220-(+AL220*AK222)),IF(AF222="Impacto",AL221,""))),"")</f>
        <v>0.126</v>
      </c>
      <c r="AM222" s="815">
        <f>IFERROR(IF(AND(AF221="Impacto",AF222="Impacto"),(AM221-(+AM221*AK222)),IF(AND(AF221="Probabilidad",AF222="Impacto"),(AM220-(+AM220*AK222)),IF(AF222="Probabilidad",AM221,""))),"")</f>
        <v>0.30000000000000004</v>
      </c>
      <c r="AN222" s="751" t="s">
        <v>859</v>
      </c>
      <c r="AO222" s="751" t="s">
        <v>245</v>
      </c>
      <c r="AP222" s="751" t="s">
        <v>241</v>
      </c>
      <c r="AQ222" s="751" t="s">
        <v>226</v>
      </c>
      <c r="AR222" s="1031"/>
      <c r="AS222" s="1631"/>
      <c r="AT222" s="1631"/>
      <c r="AU222" s="1633"/>
      <c r="AV222" s="1631"/>
      <c r="AW222" s="1631"/>
      <c r="AX222" s="1633"/>
      <c r="AY222" s="1633"/>
      <c r="AZ222" s="1633"/>
      <c r="BA222" s="1641"/>
      <c r="BB222" s="789"/>
      <c r="BC222" s="789"/>
      <c r="BD222" s="822" t="str">
        <f t="shared" si="22"/>
        <v/>
      </c>
      <c r="BE222" s="774"/>
      <c r="BF222" s="774"/>
      <c r="BG222" s="774"/>
      <c r="BH222" s="774"/>
      <c r="BI222" s="789"/>
      <c r="BJ222" s="789"/>
      <c r="BK222" s="789"/>
      <c r="BL222" s="789"/>
      <c r="BM222" s="791"/>
      <c r="BN222" s="791"/>
      <c r="BO222" s="791"/>
      <c r="BP222" s="791"/>
      <c r="BQ222" s="792" t="str">
        <f t="shared" si="23"/>
        <v/>
      </c>
      <c r="BR222" s="796" t="str">
        <f t="shared" si="24"/>
        <v/>
      </c>
      <c r="BS222" s="884"/>
      <c r="BT222" s="884"/>
      <c r="BU222" s="998"/>
      <c r="BV222" s="1001"/>
      <c r="BW222" s="1001"/>
      <c r="BX222" s="1762"/>
      <c r="BY222" s="1739"/>
      <c r="BZ222" s="1004"/>
    </row>
    <row r="223" spans="1:78" ht="16" x14ac:dyDescent="0.2">
      <c r="A223" s="1702"/>
      <c r="B223" s="1703"/>
      <c r="C223" s="1704"/>
      <c r="D223" s="1705"/>
      <c r="E223" s="1025"/>
      <c r="F223" s="1619"/>
      <c r="G223" s="1001"/>
      <c r="H223" s="1031"/>
      <c r="I223" s="1641"/>
      <c r="J223" s="1631"/>
      <c r="K223" s="1037"/>
      <c r="L223" s="1001"/>
      <c r="M223" s="1070"/>
      <c r="N223" s="1001"/>
      <c r="O223" s="1001"/>
      <c r="P223" s="1064"/>
      <c r="Q223" s="1714"/>
      <c r="R223" s="1641"/>
      <c r="S223" s="1710"/>
      <c r="T223" s="1641"/>
      <c r="U223" s="1710"/>
      <c r="V223" s="1641"/>
      <c r="W223" s="1710"/>
      <c r="X223" s="1665"/>
      <c r="Y223" s="1710"/>
      <c r="Z223" s="1710"/>
      <c r="AA223" s="1633"/>
      <c r="AB223" s="812">
        <v>5</v>
      </c>
      <c r="AC223" s="774"/>
      <c r="AD223" s="774"/>
      <c r="AE223" s="774"/>
      <c r="AF223" s="813" t="str">
        <f t="shared" si="18"/>
        <v/>
      </c>
      <c r="AG223" s="780"/>
      <c r="AH223" s="790" t="str">
        <f t="shared" si="19"/>
        <v/>
      </c>
      <c r="AI223" s="780"/>
      <c r="AJ223" s="790" t="str">
        <f t="shared" si="20"/>
        <v/>
      </c>
      <c r="AK223" s="814" t="str">
        <f t="shared" si="21"/>
        <v/>
      </c>
      <c r="AL223" s="815" t="str">
        <f>IFERROR(IF(AND(AF222="Probabilidad",AF223="Probabilidad"),(AL222-(+AL222*AK223)),IF(AND(AF222="Impacto",AF223="Probabilidad"),(AL221-(+AL221*AK223)),IF(AF223="Impacto",AL222,""))),"")</f>
        <v/>
      </c>
      <c r="AM223" s="815" t="str">
        <f>IFERROR(IF(AND(AF222="Impacto",AF223="Impacto"),(AM222-(+AM222*AK223)),IF(AND(AF222="Probabilidad",AF223="Impacto"),(AM221-(+AM221*AK223)),IF(AF223="Probabilidad",AM222,""))),"")</f>
        <v/>
      </c>
      <c r="AN223" s="751"/>
      <c r="AO223" s="751"/>
      <c r="AP223" s="751"/>
      <c r="AQ223" s="751"/>
      <c r="AR223" s="1031"/>
      <c r="AS223" s="1631"/>
      <c r="AT223" s="1631"/>
      <c r="AU223" s="1633"/>
      <c r="AV223" s="1631"/>
      <c r="AW223" s="1631"/>
      <c r="AX223" s="1633"/>
      <c r="AY223" s="1633"/>
      <c r="AZ223" s="1633"/>
      <c r="BA223" s="1641"/>
      <c r="BB223" s="789"/>
      <c r="BC223" s="789"/>
      <c r="BD223" s="822" t="str">
        <f t="shared" si="22"/>
        <v/>
      </c>
      <c r="BE223" s="774"/>
      <c r="BF223" s="774"/>
      <c r="BG223" s="774"/>
      <c r="BH223" s="774"/>
      <c r="BI223" s="789"/>
      <c r="BJ223" s="789"/>
      <c r="BK223" s="789"/>
      <c r="BL223" s="789"/>
      <c r="BM223" s="791"/>
      <c r="BN223" s="791"/>
      <c r="BO223" s="791"/>
      <c r="BP223" s="791"/>
      <c r="BQ223" s="792" t="str">
        <f t="shared" si="23"/>
        <v/>
      </c>
      <c r="BR223" s="796" t="str">
        <f t="shared" si="24"/>
        <v/>
      </c>
      <c r="BS223" s="884"/>
      <c r="BT223" s="884"/>
      <c r="BU223" s="998"/>
      <c r="BV223" s="1001"/>
      <c r="BW223" s="1001"/>
      <c r="BX223" s="1762"/>
      <c r="BY223" s="1739"/>
      <c r="BZ223" s="1004"/>
    </row>
    <row r="224" spans="1:78" ht="17" thickBot="1" x14ac:dyDescent="0.25">
      <c r="A224" s="1702"/>
      <c r="B224" s="1703"/>
      <c r="C224" s="1704"/>
      <c r="D224" s="1706"/>
      <c r="E224" s="1026"/>
      <c r="F224" s="1620"/>
      <c r="G224" s="1002"/>
      <c r="H224" s="1032"/>
      <c r="I224" s="1642"/>
      <c r="J224" s="1632"/>
      <c r="K224" s="1038"/>
      <c r="L224" s="1002"/>
      <c r="M224" s="1071"/>
      <c r="N224" s="1002"/>
      <c r="O224" s="1002"/>
      <c r="P224" s="1065"/>
      <c r="Q224" s="1715"/>
      <c r="R224" s="1642"/>
      <c r="S224" s="1711"/>
      <c r="T224" s="1642"/>
      <c r="U224" s="1711"/>
      <c r="V224" s="1642"/>
      <c r="W224" s="1711"/>
      <c r="X224" s="1666"/>
      <c r="Y224" s="1711"/>
      <c r="Z224" s="1711"/>
      <c r="AA224" s="1634"/>
      <c r="AB224" s="773">
        <v>6</v>
      </c>
      <c r="AC224" s="757"/>
      <c r="AD224" s="757"/>
      <c r="AE224" s="757"/>
      <c r="AF224" s="896" t="str">
        <f t="shared" si="18"/>
        <v/>
      </c>
      <c r="AG224" s="888"/>
      <c r="AH224" s="887" t="str">
        <f t="shared" si="19"/>
        <v/>
      </c>
      <c r="AI224" s="888"/>
      <c r="AJ224" s="887" t="str">
        <f t="shared" si="20"/>
        <v/>
      </c>
      <c r="AK224" s="889" t="str">
        <f t="shared" si="21"/>
        <v/>
      </c>
      <c r="AL224" s="815" t="str">
        <f>IFERROR(IF(AND(AF223="Probabilidad",AF224="Probabilidad"),(AL223-(+AL223*AK224)),IF(AND(AF223="Impacto",AF224="Probabilidad"),(AL222-(+AL222*AK224)),IF(AF224="Impacto",AL223,""))),"")</f>
        <v/>
      </c>
      <c r="AM224" s="815" t="str">
        <f>IFERROR(IF(AND(AF223="Impacto",AF224="Impacto"),(AM223-(+AM223*AK224)),IF(AND(AF223="Probabilidad",AF224="Impacto"),(AM222-(+AM222*AK224)),IF(AF224="Probabilidad",AM223,""))),"")</f>
        <v/>
      </c>
      <c r="AN224" s="51"/>
      <c r="AO224" s="51"/>
      <c r="AP224" s="51"/>
      <c r="AQ224" s="51"/>
      <c r="AR224" s="1032"/>
      <c r="AS224" s="1632"/>
      <c r="AT224" s="1632"/>
      <c r="AU224" s="1634"/>
      <c r="AV224" s="1632"/>
      <c r="AW224" s="1632"/>
      <c r="AX224" s="1634"/>
      <c r="AY224" s="1634"/>
      <c r="AZ224" s="1634"/>
      <c r="BA224" s="1642"/>
      <c r="BB224" s="770"/>
      <c r="BC224" s="770"/>
      <c r="BD224" s="762" t="str">
        <f t="shared" si="22"/>
        <v/>
      </c>
      <c r="BE224" s="757"/>
      <c r="BF224" s="757"/>
      <c r="BG224" s="757"/>
      <c r="BH224" s="757"/>
      <c r="BI224" s="770"/>
      <c r="BJ224" s="770"/>
      <c r="BK224" s="770"/>
      <c r="BL224" s="770"/>
      <c r="BM224" s="749"/>
      <c r="BN224" s="749"/>
      <c r="BO224" s="749"/>
      <c r="BP224" s="749"/>
      <c r="BQ224" s="766" t="str">
        <f t="shared" si="23"/>
        <v/>
      </c>
      <c r="BR224" s="890" t="str">
        <f t="shared" si="24"/>
        <v/>
      </c>
      <c r="BS224" s="891"/>
      <c r="BT224" s="891"/>
      <c r="BU224" s="999"/>
      <c r="BV224" s="1002"/>
      <c r="BW224" s="1002"/>
      <c r="BX224" s="1763"/>
      <c r="BY224" s="1740"/>
      <c r="BZ224" s="1005"/>
    </row>
    <row r="225" spans="1:78" ht="118" x14ac:dyDescent="0.2">
      <c r="A225" s="1702"/>
      <c r="B225" s="1703"/>
      <c r="C225" s="1704"/>
      <c r="D225" s="1021" t="s">
        <v>1387</v>
      </c>
      <c r="E225" s="1024" t="s">
        <v>398</v>
      </c>
      <c r="F225" s="1027">
        <v>7</v>
      </c>
      <c r="G225" s="1000" t="s">
        <v>1644</v>
      </c>
      <c r="H225" s="1030" t="s">
        <v>1245</v>
      </c>
      <c r="I225" s="994" t="s">
        <v>1216</v>
      </c>
      <c r="J225" s="1697" t="str">
        <f>IF(D225="","",IF(D225="RG",[1]Árbol!A236,IF(D225="RIC",[1]Árbol!A236,IF(D225="RLAFT",[1]Árbol!A236,IF(D225="RF",[1]Árbol!A236,IF(I225="","",(CONCATENATE(I225," ",$M$3," ",G225," ",$M$4," ",O225," ",$M$5," ",N225))))))))</f>
        <v>Pérdida de Confidencialidad de Fotografo - Realizador Audiovisual
Comunicadores Sociales  1. Ataque de ingenieria social  1. Desconocimiento de las políticas de seguridad de la información</v>
      </c>
      <c r="K225" s="1036" t="s">
        <v>313</v>
      </c>
      <c r="L225" s="1000" t="s">
        <v>314</v>
      </c>
      <c r="M225" s="1069" t="s">
        <v>1389</v>
      </c>
      <c r="N225" s="1000" t="s">
        <v>1645</v>
      </c>
      <c r="O225" s="1000" t="s">
        <v>1646</v>
      </c>
      <c r="P225" s="1063" t="s">
        <v>1392</v>
      </c>
      <c r="Q225" s="1077" t="s">
        <v>1392</v>
      </c>
      <c r="R225" s="994" t="s">
        <v>250</v>
      </c>
      <c r="S225" s="1709">
        <f>IF(R225="Muy Alta",100%,IF(R225="Alta",80%,IF(R225="Media",60%,IF(R225="Baja",40%,IF(R225="Muy Baja",20%,"")))))</f>
        <v>0.4</v>
      </c>
      <c r="T225" s="994" t="s">
        <v>317</v>
      </c>
      <c r="U225" s="1709">
        <f>IF(T225="Catastrófico",100%,IF(T225="Mayor",80%,IF(T225="Moderado",60%,IF(T225="Menor",40%,IF(T225="Leve",20%,"")))))</f>
        <v>0.2</v>
      </c>
      <c r="V225" s="994" t="s">
        <v>251</v>
      </c>
      <c r="W225" s="1709">
        <f>IF(V225="Catastrófico",100%,IF(V225="Mayor",80%,IF(V225="Moderado",60%,IF(V225="Menor",40%,IF(V225="Leve",20%,"")))))</f>
        <v>0.4</v>
      </c>
      <c r="X225" s="1059" t="str">
        <f>IF(Y225=100%,"Catastrófico",IF(Y225=80%,"Mayor",IF(Y225=60%,"Moderado",IF(Y225=40%,"Menor",IF(Y225=20%,"Leve","")))))</f>
        <v>Menor</v>
      </c>
      <c r="Y225" s="1709">
        <f>IF(AND(U225="",W225=""),"",MAX(U225,W225))</f>
        <v>0.4</v>
      </c>
      <c r="Z225" s="1709" t="str">
        <f>CONCATENATE(R225,X225)</f>
        <v>BajaMenor</v>
      </c>
      <c r="AA225" s="1047" t="str">
        <f>IF(Z225="Muy AltaLeve","Alto",IF(Z225="Muy AltaMenor","Alto",IF(Z225="Muy AltaModerado","Alto",IF(Z225="Muy AltaMayor","Alto",IF(Z225="Muy AltaCatastrófico","Extremo",IF(Z225="AltaLeve","Moderado",IF(Z225="AltaMenor","Moderado",IF(Z225="AltaModerado","Alto",IF(Z225="AltaMayor","Alto",IF(Z225="AltaCatastrófico","Extremo",IF(Z225="MediaLeve","Moderado",IF(Z225="MediaMenor","Moderado",IF(Z225="MediaModerado","Moderado",IF(Z225="MediaMayor","Alto",IF(Z225="MediaCatastrófico","Extremo",IF(Z225="BajaLeve","Bajo",IF(Z225="BajaMenor","Moderado",IF(Z225="BajaModerado","Moderado",IF(Z225="BajaMayor","Alto",IF(Z225="BajaCatastrófico","Extremo",IF(Z225="Muy BajaLeve","Bajo",IF(Z225="Muy BajaMenor","Bajo",IF(Z225="Muy BajaModerado","Moderado",IF(Z225="Muy BajaMayor","Alto",IF(Z225="Muy BajaCatastrófico","Extremo","")))))))))))))))))))))))))</f>
        <v>Moderado</v>
      </c>
      <c r="AB225" s="97">
        <v>1</v>
      </c>
      <c r="AC225" s="774" t="s">
        <v>1409</v>
      </c>
      <c r="AD225" s="9">
        <v>1</v>
      </c>
      <c r="AE225" s="9" t="s">
        <v>1428</v>
      </c>
      <c r="AF225" s="231" t="str">
        <f t="shared" si="18"/>
        <v>Probabilidad</v>
      </c>
      <c r="AG225" s="232" t="s">
        <v>221</v>
      </c>
      <c r="AH225" s="787">
        <f t="shared" si="19"/>
        <v>0.25</v>
      </c>
      <c r="AI225" s="232" t="s">
        <v>222</v>
      </c>
      <c r="AJ225" s="787">
        <f t="shared" si="20"/>
        <v>0.15</v>
      </c>
      <c r="AK225" s="101">
        <f t="shared" si="21"/>
        <v>0.4</v>
      </c>
      <c r="AL225" s="100">
        <f>IFERROR(IF(AF225="Probabilidad",(S225-(+S225*AK225)),IF(AF225="Impacto",S225,"")),"")</f>
        <v>0.24</v>
      </c>
      <c r="AM225" s="100">
        <f>IFERROR(IF(AF225="Impacto",(Y225-(+Y225*AK225)),IF(AF225="Probabilidad",Y225,"")),"")</f>
        <v>0.4</v>
      </c>
      <c r="AN225" s="50" t="s">
        <v>859</v>
      </c>
      <c r="AO225" s="50" t="s">
        <v>245</v>
      </c>
      <c r="AP225" s="50" t="s">
        <v>241</v>
      </c>
      <c r="AQ225" s="50" t="s">
        <v>226</v>
      </c>
      <c r="AR225" s="1624" t="s">
        <v>1429</v>
      </c>
      <c r="AS225" s="1050">
        <f>S225</f>
        <v>0.4</v>
      </c>
      <c r="AT225" s="1050">
        <f>IF(AL225="","",MIN(AL225:AL230))</f>
        <v>0.14399999999999999</v>
      </c>
      <c r="AU225" s="1047" t="str">
        <f>IFERROR(IF(AT225="","",IF(AT225&lt;=0.2,"Muy Baja",IF(AT225&lt;=0.4,"Baja",IF(AT225&lt;=0.6,"Media",IF(AT225&lt;=0.8,"Alta","Muy Alta"))))),"")</f>
        <v>Muy Baja</v>
      </c>
      <c r="AV225" s="1050">
        <f>Y225</f>
        <v>0.4</v>
      </c>
      <c r="AW225" s="1050">
        <f>IF(AM225="","",MIN(AM225:AM230))</f>
        <v>0.4</v>
      </c>
      <c r="AX225" s="1047" t="str">
        <f>IFERROR(IF(AW225="","",IF(AW225&lt;=0.2,"Leve",IF(AW225&lt;=0.4,"Menor",IF(AW225&lt;=0.6,"Moderado",IF(AW225&lt;=0.8,"Mayor","Catastrófico"))))),"")</f>
        <v>Menor</v>
      </c>
      <c r="AY225" s="1047" t="str">
        <f>AA225</f>
        <v>Moderado</v>
      </c>
      <c r="AZ225" s="1047" t="str">
        <f>IFERROR(IF(OR(AND(AU225="Muy Baja",AX225="Leve"),AND(AU225="Muy Baja",AX225="Menor"),AND(AU225="Baja",AX225="Leve")),"Bajo",IF(OR(AND(AU225="Muy baja",AX225="Moderado"),AND(AU225="Baja",AX225="Menor"),AND(AU225="Baja",AX225="Moderado"),AND(AU225="Media",AX225="Leve"),AND(AU225="Media",AX225="Menor"),AND(AU225="Media",AX225="Moderado"),AND(AU225="Alta",AX225="Leve"),AND(AU225="Alta",AX225="Menor")),"Moderado",IF(OR(AND(AU225="Muy Baja",AX225="Mayor"),AND(AU225="Baja",AX225="Mayor"),AND(AU225="Media",AX225="Mayor"),AND(AU225="Alta",AX225="Moderado"),AND(AU225="Alta",AX225="Mayor"),AND(AU225="Muy Alta",AX225="Leve"),AND(AU225="Muy Alta",AX225="Menor"),AND(AU225="Muy Alta",AX225="Moderado"),AND(AU225="Muy Alta",AX225="Mayor")),"Alto",IF(OR(AND(AU225="Muy Baja",AX225="Catastrófico"),AND(AU225="Baja",AX225="Catastrófico"),AND(AU225="Media",AX225="Catastrófico"),AND(AU225="Alta",AX225="Catastrófico"),AND(AU225="Muy Alta",AX225="Catastrófico")),"Extremo","")))),"")</f>
        <v>Bajo</v>
      </c>
      <c r="BA225" s="994" t="s">
        <v>255</v>
      </c>
      <c r="BB225" s="46"/>
      <c r="BC225" s="46"/>
      <c r="BD225" s="103" t="str">
        <f t="shared" si="22"/>
        <v/>
      </c>
      <c r="BE225" s="9"/>
      <c r="BF225" s="9"/>
      <c r="BG225" s="9"/>
      <c r="BH225" s="9"/>
      <c r="BI225" s="46"/>
      <c r="BJ225" s="46"/>
      <c r="BK225" s="46"/>
      <c r="BL225" s="46"/>
      <c r="BM225" s="48"/>
      <c r="BN225" s="48"/>
      <c r="BO225" s="48"/>
      <c r="BP225" s="48"/>
      <c r="BQ225" s="104" t="str">
        <f t="shared" si="23"/>
        <v/>
      </c>
      <c r="BR225" s="797" t="str">
        <f t="shared" si="24"/>
        <v/>
      </c>
      <c r="BS225" s="883"/>
      <c r="BT225" s="883"/>
      <c r="BU225" s="997" t="s">
        <v>1631</v>
      </c>
      <c r="BV225" s="1000" t="s">
        <v>3187</v>
      </c>
      <c r="BW225" s="1000" t="s">
        <v>1631</v>
      </c>
      <c r="BX225" s="1761" t="s">
        <v>1631</v>
      </c>
      <c r="BY225" s="1738" t="s">
        <v>3184</v>
      </c>
      <c r="BZ225" s="1003"/>
    </row>
    <row r="226" spans="1:78" ht="167" x14ac:dyDescent="0.2">
      <c r="A226" s="1702"/>
      <c r="B226" s="1703"/>
      <c r="C226" s="1704"/>
      <c r="D226" s="1705"/>
      <c r="E226" s="1025"/>
      <c r="F226" s="1619"/>
      <c r="G226" s="1001"/>
      <c r="H226" s="1031"/>
      <c r="I226" s="1641"/>
      <c r="J226" s="1631"/>
      <c r="K226" s="1037"/>
      <c r="L226" s="1001"/>
      <c r="M226" s="1070"/>
      <c r="N226" s="1001"/>
      <c r="O226" s="1001"/>
      <c r="P226" s="1064"/>
      <c r="Q226" s="1714"/>
      <c r="R226" s="1641"/>
      <c r="S226" s="1710"/>
      <c r="T226" s="1641"/>
      <c r="U226" s="1710"/>
      <c r="V226" s="1641"/>
      <c r="W226" s="1710"/>
      <c r="X226" s="1665"/>
      <c r="Y226" s="1710"/>
      <c r="Z226" s="1710"/>
      <c r="AA226" s="1633"/>
      <c r="AB226" s="812">
        <v>2</v>
      </c>
      <c r="AC226" s="774" t="s">
        <v>1434</v>
      </c>
      <c r="AD226" s="774">
        <v>1</v>
      </c>
      <c r="AE226" s="774" t="s">
        <v>1647</v>
      </c>
      <c r="AF226" s="813" t="str">
        <f t="shared" si="18"/>
        <v>Probabilidad</v>
      </c>
      <c r="AG226" s="780" t="s">
        <v>221</v>
      </c>
      <c r="AH226" s="790">
        <f t="shared" si="19"/>
        <v>0.25</v>
      </c>
      <c r="AI226" s="780" t="s">
        <v>222</v>
      </c>
      <c r="AJ226" s="790">
        <f t="shared" si="20"/>
        <v>0.15</v>
      </c>
      <c r="AK226" s="814">
        <f t="shared" si="21"/>
        <v>0.4</v>
      </c>
      <c r="AL226" s="815">
        <f>IFERROR(IF(AND(AF225="Probabilidad",AF226="Probabilidad"),(AL225-(+AL225*AK226)),IF(AF226="Probabilidad",(S225-(+S225*AK226)),IF(AF226="Impacto",AL225,""))),"")</f>
        <v>0.14399999999999999</v>
      </c>
      <c r="AM226" s="815">
        <f>IFERROR(IF(AND(AF225="Impacto",AF226="Impacto"),(AM225-(+AM225*AK226)),IF(AF226="Impacto",(Y225-(Y225*AK226)),IF(AF226="Probabilidad",AM225,""))),"")</f>
        <v>0.4</v>
      </c>
      <c r="AN226" s="751" t="s">
        <v>859</v>
      </c>
      <c r="AO226" s="751" t="s">
        <v>291</v>
      </c>
      <c r="AP226" s="751" t="s">
        <v>241</v>
      </c>
      <c r="AQ226" s="751" t="s">
        <v>226</v>
      </c>
      <c r="AR226" s="1031"/>
      <c r="AS226" s="1631"/>
      <c r="AT226" s="1631"/>
      <c r="AU226" s="1633"/>
      <c r="AV226" s="1631"/>
      <c r="AW226" s="1631"/>
      <c r="AX226" s="1633"/>
      <c r="AY226" s="1633"/>
      <c r="AZ226" s="1633"/>
      <c r="BA226" s="1641"/>
      <c r="BB226" s="789"/>
      <c r="BC226" s="789"/>
      <c r="BD226" s="822" t="str">
        <f t="shared" si="22"/>
        <v/>
      </c>
      <c r="BE226" s="774"/>
      <c r="BF226" s="774"/>
      <c r="BG226" s="774"/>
      <c r="BH226" s="774"/>
      <c r="BI226" s="789"/>
      <c r="BJ226" s="789"/>
      <c r="BK226" s="789"/>
      <c r="BL226" s="789"/>
      <c r="BM226" s="791"/>
      <c r="BN226" s="791"/>
      <c r="BO226" s="791"/>
      <c r="BP226" s="791"/>
      <c r="BQ226" s="792" t="str">
        <f t="shared" si="23"/>
        <v/>
      </c>
      <c r="BR226" s="796" t="str">
        <f t="shared" si="24"/>
        <v/>
      </c>
      <c r="BS226" s="884"/>
      <c r="BT226" s="884"/>
      <c r="BU226" s="998"/>
      <c r="BV226" s="1001"/>
      <c r="BW226" s="1001"/>
      <c r="BX226" s="1762"/>
      <c r="BY226" s="1739"/>
      <c r="BZ226" s="1004"/>
    </row>
    <row r="227" spans="1:78" ht="16" x14ac:dyDescent="0.2">
      <c r="A227" s="1702"/>
      <c r="B227" s="1703"/>
      <c r="C227" s="1704"/>
      <c r="D227" s="1705"/>
      <c r="E227" s="1025"/>
      <c r="F227" s="1619"/>
      <c r="G227" s="1001"/>
      <c r="H227" s="1031"/>
      <c r="I227" s="1641"/>
      <c r="J227" s="1631"/>
      <c r="K227" s="1037"/>
      <c r="L227" s="1001"/>
      <c r="M227" s="1070"/>
      <c r="N227" s="1001"/>
      <c r="O227" s="1001"/>
      <c r="P227" s="1064"/>
      <c r="Q227" s="1714"/>
      <c r="R227" s="1641"/>
      <c r="S227" s="1710"/>
      <c r="T227" s="1641"/>
      <c r="U227" s="1710"/>
      <c r="V227" s="1641"/>
      <c r="W227" s="1710"/>
      <c r="X227" s="1665"/>
      <c r="Y227" s="1710"/>
      <c r="Z227" s="1710"/>
      <c r="AA227" s="1633"/>
      <c r="AB227" s="812">
        <v>3</v>
      </c>
      <c r="AC227" s="774"/>
      <c r="AD227" s="774"/>
      <c r="AE227" s="774"/>
      <c r="AF227" s="813" t="str">
        <f t="shared" si="18"/>
        <v/>
      </c>
      <c r="AG227" s="780"/>
      <c r="AH227" s="790" t="str">
        <f t="shared" si="19"/>
        <v/>
      </c>
      <c r="AI227" s="780"/>
      <c r="AJ227" s="790" t="str">
        <f t="shared" si="20"/>
        <v/>
      </c>
      <c r="AK227" s="814" t="str">
        <f t="shared" si="21"/>
        <v/>
      </c>
      <c r="AL227" s="815" t="str">
        <f>IFERROR(IF(AND(AF226="Probabilidad",AF227="Probabilidad"),(AL226-(+AL226*AK227)),IF(AND(AF226="Impacto",AF227="Probabilidad"),(AL225-(+AL225*AK227)),IF(AF227="Impacto",AL226,""))),"")</f>
        <v/>
      </c>
      <c r="AM227" s="815" t="str">
        <f>IFERROR(IF(AND(AF226="Impacto",AF227="Impacto"),(AM226-(+AM226*AK227)),IF(AND(AF226="Probabilidad",AF227="Impacto"),(AM225-(+AM225*AK227)),IF(AF227="Probabilidad",AM226,""))),"")</f>
        <v/>
      </c>
      <c r="AN227" s="751"/>
      <c r="AO227" s="751"/>
      <c r="AP227" s="751"/>
      <c r="AQ227" s="751"/>
      <c r="AR227" s="1031"/>
      <c r="AS227" s="1631"/>
      <c r="AT227" s="1631"/>
      <c r="AU227" s="1633"/>
      <c r="AV227" s="1631"/>
      <c r="AW227" s="1631"/>
      <c r="AX227" s="1633"/>
      <c r="AY227" s="1633"/>
      <c r="AZ227" s="1633"/>
      <c r="BA227" s="1641"/>
      <c r="BB227" s="789"/>
      <c r="BC227" s="789"/>
      <c r="BD227" s="822" t="str">
        <f t="shared" si="22"/>
        <v/>
      </c>
      <c r="BE227" s="774"/>
      <c r="BF227" s="774"/>
      <c r="BG227" s="774"/>
      <c r="BH227" s="774"/>
      <c r="BI227" s="789"/>
      <c r="BJ227" s="789"/>
      <c r="BK227" s="789"/>
      <c r="BL227" s="789"/>
      <c r="BM227" s="791"/>
      <c r="BN227" s="791"/>
      <c r="BO227" s="791"/>
      <c r="BP227" s="791"/>
      <c r="BQ227" s="792" t="str">
        <f t="shared" si="23"/>
        <v/>
      </c>
      <c r="BR227" s="796" t="str">
        <f t="shared" si="24"/>
        <v/>
      </c>
      <c r="BS227" s="884"/>
      <c r="BT227" s="884"/>
      <c r="BU227" s="998"/>
      <c r="BV227" s="1001"/>
      <c r="BW227" s="1001"/>
      <c r="BX227" s="1762"/>
      <c r="BY227" s="1739"/>
      <c r="BZ227" s="1004"/>
    </row>
    <row r="228" spans="1:78" ht="16" x14ac:dyDescent="0.2">
      <c r="A228" s="1702"/>
      <c r="B228" s="1703"/>
      <c r="C228" s="1704"/>
      <c r="D228" s="1705"/>
      <c r="E228" s="1025"/>
      <c r="F228" s="1619"/>
      <c r="G228" s="1001"/>
      <c r="H228" s="1031"/>
      <c r="I228" s="1641"/>
      <c r="J228" s="1631"/>
      <c r="K228" s="1037"/>
      <c r="L228" s="1001"/>
      <c r="M228" s="1070"/>
      <c r="N228" s="1001"/>
      <c r="O228" s="1001"/>
      <c r="P228" s="1064"/>
      <c r="Q228" s="1714"/>
      <c r="R228" s="1641"/>
      <c r="S228" s="1710"/>
      <c r="T228" s="1641"/>
      <c r="U228" s="1710"/>
      <c r="V228" s="1641"/>
      <c r="W228" s="1710"/>
      <c r="X228" s="1665"/>
      <c r="Y228" s="1710"/>
      <c r="Z228" s="1710"/>
      <c r="AA228" s="1633"/>
      <c r="AB228" s="812">
        <v>4</v>
      </c>
      <c r="AC228" s="774"/>
      <c r="AD228" s="774"/>
      <c r="AE228" s="774"/>
      <c r="AF228" s="813" t="str">
        <f t="shared" si="18"/>
        <v/>
      </c>
      <c r="AG228" s="780"/>
      <c r="AH228" s="790" t="str">
        <f t="shared" si="19"/>
        <v/>
      </c>
      <c r="AI228" s="780"/>
      <c r="AJ228" s="790" t="str">
        <f t="shared" si="20"/>
        <v/>
      </c>
      <c r="AK228" s="814" t="str">
        <f t="shared" si="21"/>
        <v/>
      </c>
      <c r="AL228" s="815" t="str">
        <f>IFERROR(IF(AND(AF227="Probabilidad",AF228="Probabilidad"),(AL227-(+AL227*AK228)),IF(AND(AF227="Impacto",AF228="Probabilidad"),(AL226-(+AL226*AK228)),IF(AF228="Impacto",AL227,""))),"")</f>
        <v/>
      </c>
      <c r="AM228" s="815" t="str">
        <f>IFERROR(IF(AND(AF227="Impacto",AF228="Impacto"),(AM227-(+AM227*AK228)),IF(AND(AF227="Probabilidad",AF228="Impacto"),(AM226-(+AM226*AK228)),IF(AF228="Probabilidad",AM227,""))),"")</f>
        <v/>
      </c>
      <c r="AN228" s="751"/>
      <c r="AO228" s="751"/>
      <c r="AP228" s="751"/>
      <c r="AQ228" s="751"/>
      <c r="AR228" s="1031"/>
      <c r="AS228" s="1631"/>
      <c r="AT228" s="1631"/>
      <c r="AU228" s="1633"/>
      <c r="AV228" s="1631"/>
      <c r="AW228" s="1631"/>
      <c r="AX228" s="1633"/>
      <c r="AY228" s="1633"/>
      <c r="AZ228" s="1633"/>
      <c r="BA228" s="1641"/>
      <c r="BB228" s="789"/>
      <c r="BC228" s="789"/>
      <c r="BD228" s="822" t="str">
        <f t="shared" si="22"/>
        <v/>
      </c>
      <c r="BE228" s="774"/>
      <c r="BF228" s="774"/>
      <c r="BG228" s="774"/>
      <c r="BH228" s="774"/>
      <c r="BI228" s="789"/>
      <c r="BJ228" s="789"/>
      <c r="BK228" s="789"/>
      <c r="BL228" s="789"/>
      <c r="BM228" s="791"/>
      <c r="BN228" s="791"/>
      <c r="BO228" s="791"/>
      <c r="BP228" s="791"/>
      <c r="BQ228" s="792" t="str">
        <f t="shared" si="23"/>
        <v/>
      </c>
      <c r="BR228" s="796" t="str">
        <f t="shared" si="24"/>
        <v/>
      </c>
      <c r="BS228" s="884"/>
      <c r="BT228" s="884"/>
      <c r="BU228" s="998"/>
      <c r="BV228" s="1001"/>
      <c r="BW228" s="1001"/>
      <c r="BX228" s="1762"/>
      <c r="BY228" s="1739"/>
      <c r="BZ228" s="1004"/>
    </row>
    <row r="229" spans="1:78" ht="16" x14ac:dyDescent="0.2">
      <c r="A229" s="1702"/>
      <c r="B229" s="1703"/>
      <c r="C229" s="1704"/>
      <c r="D229" s="1705"/>
      <c r="E229" s="1025"/>
      <c r="F229" s="1619"/>
      <c r="G229" s="1001"/>
      <c r="H229" s="1031"/>
      <c r="I229" s="1641"/>
      <c r="J229" s="1631"/>
      <c r="K229" s="1037"/>
      <c r="L229" s="1001"/>
      <c r="M229" s="1070"/>
      <c r="N229" s="1001"/>
      <c r="O229" s="1001"/>
      <c r="P229" s="1064"/>
      <c r="Q229" s="1714"/>
      <c r="R229" s="1641"/>
      <c r="S229" s="1710"/>
      <c r="T229" s="1641"/>
      <c r="U229" s="1710"/>
      <c r="V229" s="1641"/>
      <c r="W229" s="1710"/>
      <c r="X229" s="1665"/>
      <c r="Y229" s="1710"/>
      <c r="Z229" s="1710"/>
      <c r="AA229" s="1633"/>
      <c r="AB229" s="812">
        <v>5</v>
      </c>
      <c r="AC229" s="774"/>
      <c r="AD229" s="774"/>
      <c r="AE229" s="774"/>
      <c r="AF229" s="813" t="str">
        <f t="shared" si="18"/>
        <v/>
      </c>
      <c r="AG229" s="780"/>
      <c r="AH229" s="790" t="str">
        <f t="shared" si="19"/>
        <v/>
      </c>
      <c r="AI229" s="780"/>
      <c r="AJ229" s="790" t="str">
        <f t="shared" si="20"/>
        <v/>
      </c>
      <c r="AK229" s="814" t="str">
        <f t="shared" si="21"/>
        <v/>
      </c>
      <c r="AL229" s="815" t="str">
        <f>IFERROR(IF(AND(AF228="Probabilidad",AF229="Probabilidad"),(AL228-(+AL228*AK229)),IF(AND(AF228="Impacto",AF229="Probabilidad"),(AL227-(+AL227*AK229)),IF(AF229="Impacto",AL228,""))),"")</f>
        <v/>
      </c>
      <c r="AM229" s="815" t="str">
        <f>IFERROR(IF(AND(AF228="Impacto",AF229="Impacto"),(AM228-(+AM228*AK229)),IF(AND(AF228="Probabilidad",AF229="Impacto"),(AM227-(+AM227*AK229)),IF(AF229="Probabilidad",AM228,""))),"")</f>
        <v/>
      </c>
      <c r="AN229" s="751"/>
      <c r="AO229" s="751"/>
      <c r="AP229" s="751"/>
      <c r="AQ229" s="751"/>
      <c r="AR229" s="1031"/>
      <c r="AS229" s="1631"/>
      <c r="AT229" s="1631"/>
      <c r="AU229" s="1633"/>
      <c r="AV229" s="1631"/>
      <c r="AW229" s="1631"/>
      <c r="AX229" s="1633"/>
      <c r="AY229" s="1633"/>
      <c r="AZ229" s="1633"/>
      <c r="BA229" s="1641"/>
      <c r="BB229" s="789"/>
      <c r="BC229" s="789"/>
      <c r="BD229" s="822" t="str">
        <f t="shared" si="22"/>
        <v/>
      </c>
      <c r="BE229" s="774"/>
      <c r="BF229" s="774"/>
      <c r="BG229" s="774"/>
      <c r="BH229" s="774"/>
      <c r="BI229" s="789"/>
      <c r="BJ229" s="789"/>
      <c r="BK229" s="789"/>
      <c r="BL229" s="789"/>
      <c r="BM229" s="791"/>
      <c r="BN229" s="791"/>
      <c r="BO229" s="791"/>
      <c r="BP229" s="791"/>
      <c r="BQ229" s="792" t="str">
        <f t="shared" si="23"/>
        <v/>
      </c>
      <c r="BR229" s="796" t="str">
        <f t="shared" si="24"/>
        <v/>
      </c>
      <c r="BS229" s="884"/>
      <c r="BT229" s="884"/>
      <c r="BU229" s="998"/>
      <c r="BV229" s="1001"/>
      <c r="BW229" s="1001"/>
      <c r="BX229" s="1762"/>
      <c r="BY229" s="1739"/>
      <c r="BZ229" s="1004"/>
    </row>
    <row r="230" spans="1:78" ht="17" thickBot="1" x14ac:dyDescent="0.25">
      <c r="A230" s="1702"/>
      <c r="B230" s="1703"/>
      <c r="C230" s="1704"/>
      <c r="D230" s="1706"/>
      <c r="E230" s="1026"/>
      <c r="F230" s="1620"/>
      <c r="G230" s="1002"/>
      <c r="H230" s="1032"/>
      <c r="I230" s="1642"/>
      <c r="J230" s="1632"/>
      <c r="K230" s="1038"/>
      <c r="L230" s="1002"/>
      <c r="M230" s="1071"/>
      <c r="N230" s="1002"/>
      <c r="O230" s="1002"/>
      <c r="P230" s="1065"/>
      <c r="Q230" s="1715"/>
      <c r="R230" s="1642"/>
      <c r="S230" s="1711"/>
      <c r="T230" s="1642"/>
      <c r="U230" s="1711"/>
      <c r="V230" s="1642"/>
      <c r="W230" s="1711"/>
      <c r="X230" s="1666"/>
      <c r="Y230" s="1711"/>
      <c r="Z230" s="1711"/>
      <c r="AA230" s="1634"/>
      <c r="AB230" s="773">
        <v>6</v>
      </c>
      <c r="AC230" s="757"/>
      <c r="AD230" s="757"/>
      <c r="AE230" s="757"/>
      <c r="AF230" s="819" t="str">
        <f t="shared" si="18"/>
        <v/>
      </c>
      <c r="AG230" s="902"/>
      <c r="AH230" s="887" t="str">
        <f t="shared" si="19"/>
        <v/>
      </c>
      <c r="AI230" s="902"/>
      <c r="AJ230" s="887" t="str">
        <f t="shared" si="20"/>
        <v/>
      </c>
      <c r="AK230" s="889" t="str">
        <f t="shared" si="21"/>
        <v/>
      </c>
      <c r="AL230" s="815" t="str">
        <f>IFERROR(IF(AND(AF229="Probabilidad",AF230="Probabilidad"),(AL229-(+AL229*AK230)),IF(AND(AF229="Impacto",AF230="Probabilidad"),(AL228-(+AL228*AK230)),IF(AF230="Impacto",AL229,""))),"")</f>
        <v/>
      </c>
      <c r="AM230" s="815" t="str">
        <f>IFERROR(IF(AND(AF229="Impacto",AF230="Impacto"),(AM229-(+AM229*AK230)),IF(AND(AF229="Probabilidad",AF230="Impacto"),(AM228-(+AM228*AK230)),IF(AF230="Probabilidad",AM229,""))),"")</f>
        <v/>
      </c>
      <c r="AN230" s="51"/>
      <c r="AO230" s="51"/>
      <c r="AP230" s="51"/>
      <c r="AQ230" s="51"/>
      <c r="AR230" s="1032"/>
      <c r="AS230" s="1632"/>
      <c r="AT230" s="1632"/>
      <c r="AU230" s="1634"/>
      <c r="AV230" s="1632"/>
      <c r="AW230" s="1632"/>
      <c r="AX230" s="1634"/>
      <c r="AY230" s="1634"/>
      <c r="AZ230" s="1634"/>
      <c r="BA230" s="1642"/>
      <c r="BB230" s="770"/>
      <c r="BC230" s="770"/>
      <c r="BD230" s="762" t="str">
        <f t="shared" si="22"/>
        <v/>
      </c>
      <c r="BE230" s="757"/>
      <c r="BF230" s="757"/>
      <c r="BG230" s="757"/>
      <c r="BH230" s="757"/>
      <c r="BI230" s="770"/>
      <c r="BJ230" s="770"/>
      <c r="BK230" s="770"/>
      <c r="BL230" s="770"/>
      <c r="BM230" s="749"/>
      <c r="BN230" s="749"/>
      <c r="BO230" s="749"/>
      <c r="BP230" s="749"/>
      <c r="BQ230" s="766" t="str">
        <f t="shared" si="23"/>
        <v/>
      </c>
      <c r="BR230" s="890" t="str">
        <f t="shared" si="24"/>
        <v/>
      </c>
      <c r="BS230" s="891"/>
      <c r="BT230" s="891"/>
      <c r="BU230" s="999"/>
      <c r="BV230" s="1002"/>
      <c r="BW230" s="1002"/>
      <c r="BX230" s="1763"/>
      <c r="BY230" s="1740"/>
      <c r="BZ230" s="1005"/>
    </row>
    <row r="231" spans="1:78" ht="118" x14ac:dyDescent="0.2">
      <c r="A231" s="1702"/>
      <c r="B231" s="1703"/>
      <c r="C231" s="1704"/>
      <c r="D231" s="1021" t="s">
        <v>1387</v>
      </c>
      <c r="E231" s="1024" t="s">
        <v>398</v>
      </c>
      <c r="F231" s="1027">
        <v>8</v>
      </c>
      <c r="G231" s="1000" t="s">
        <v>1644</v>
      </c>
      <c r="H231" s="1030" t="s">
        <v>1245</v>
      </c>
      <c r="I231" s="994" t="s">
        <v>1215</v>
      </c>
      <c r="J231" s="1697" t="str">
        <f>IF(D231="","",IF(D231="RG",[1]Árbol!A242,IF(D231="RIC",[1]Árbol!A242,IF(D231="RLAFT",[1]Árbol!A242,IF(D231="RF",[1]Árbol!A242,IF(I231="","",(CONCATENATE(I231," ",$M$3," ",G231," ",$M$4," ",O231," ",$M$5," ",N231))))))))</f>
        <v xml:space="preserve">Pérdida de Disponibilidad de Fotografo - Realizador Audiovisual
Comunicadores Sociales  1. Fuga de conocimiento  1. Alta rotación del personal
2. Desconocimiento de las politicas de seguridad y provacidad de la infromación. </v>
      </c>
      <c r="K231" s="1036" t="s">
        <v>313</v>
      </c>
      <c r="L231" s="1000" t="s">
        <v>314</v>
      </c>
      <c r="M231" s="1069" t="s">
        <v>1389</v>
      </c>
      <c r="N231" s="1000" t="s">
        <v>1648</v>
      </c>
      <c r="O231" s="1000" t="s">
        <v>1649</v>
      </c>
      <c r="P231" s="1063" t="s">
        <v>1392</v>
      </c>
      <c r="Q231" s="1077" t="s">
        <v>1392</v>
      </c>
      <c r="R231" s="994" t="s">
        <v>269</v>
      </c>
      <c r="S231" s="1709">
        <f>IF(R231="Muy Alta",100%,IF(R231="Alta",80%,IF(R231="Media",60%,IF(R231="Baja",40%,IF(R231="Muy Baja",20%,"")))))</f>
        <v>0.2</v>
      </c>
      <c r="T231" s="994" t="s">
        <v>317</v>
      </c>
      <c r="U231" s="1709">
        <f>IF(T231="Catastrófico",100%,IF(T231="Mayor",80%,IF(T231="Moderado",60%,IF(T231="Menor",40%,IF(T231="Leve",20%,"")))))</f>
        <v>0.2</v>
      </c>
      <c r="V231" s="994" t="s">
        <v>317</v>
      </c>
      <c r="W231" s="1709">
        <f>IF(V231="Catastrófico",100%,IF(V231="Mayor",80%,IF(V231="Moderado",60%,IF(V231="Menor",40%,IF(V231="Leve",20%,"")))))</f>
        <v>0.2</v>
      </c>
      <c r="X231" s="1059" t="str">
        <f>IF(Y231=100%,"Catastrófico",IF(Y231=80%,"Mayor",IF(Y231=60%,"Moderado",IF(Y231=40%,"Menor",IF(Y231=20%,"Leve","")))))</f>
        <v>Leve</v>
      </c>
      <c r="Y231" s="1709">
        <f>IF(AND(U231="",W231=""),"",MAX(U231,W231))</f>
        <v>0.2</v>
      </c>
      <c r="Z231" s="1709" t="str">
        <f>CONCATENATE(R231,X231)</f>
        <v>Muy BajaLeve</v>
      </c>
      <c r="AA231" s="1047" t="str">
        <f>IF(Z231="Muy AltaLeve","Alto",IF(Z231="Muy AltaMenor","Alto",IF(Z231="Muy AltaModerado","Alto",IF(Z231="Muy AltaMayor","Alto",IF(Z231="Muy AltaCatastrófico","Extremo",IF(Z231="AltaLeve","Moderado",IF(Z231="AltaMenor","Moderado",IF(Z231="AltaModerado","Alto",IF(Z231="AltaMayor","Alto",IF(Z231="AltaCatastrófico","Extremo",IF(Z231="MediaLeve","Moderado",IF(Z231="MediaMenor","Moderado",IF(Z231="MediaModerado","Moderado",IF(Z231="MediaMayor","Alto",IF(Z231="MediaCatastrófico","Extremo",IF(Z231="BajaLeve","Bajo",IF(Z231="BajaMenor","Moderado",IF(Z231="BajaModerado","Moderado",IF(Z231="BajaMayor","Alto",IF(Z231="BajaCatastrófico","Extremo",IF(Z231="Muy BajaLeve","Bajo",IF(Z231="Muy BajaMenor","Bajo",IF(Z231="Muy BajaModerado","Moderado",IF(Z231="Muy BajaMayor","Alto",IF(Z231="Muy BajaCatastrófico","Extremo","")))))))))))))))))))))))))</f>
        <v>Bajo</v>
      </c>
      <c r="AB231" s="97">
        <v>1</v>
      </c>
      <c r="AC231" s="774" t="s">
        <v>1409</v>
      </c>
      <c r="AD231" s="9" t="s">
        <v>1630</v>
      </c>
      <c r="AE231" s="9" t="s">
        <v>1480</v>
      </c>
      <c r="AF231" s="99" t="str">
        <f t="shared" si="18"/>
        <v>Probabilidad</v>
      </c>
      <c r="AG231" s="10" t="s">
        <v>221</v>
      </c>
      <c r="AH231" s="787">
        <f t="shared" si="19"/>
        <v>0.25</v>
      </c>
      <c r="AI231" s="10" t="s">
        <v>222</v>
      </c>
      <c r="AJ231" s="787">
        <f t="shared" si="20"/>
        <v>0.15</v>
      </c>
      <c r="AK231" s="101">
        <f t="shared" si="21"/>
        <v>0.4</v>
      </c>
      <c r="AL231" s="100">
        <f>IFERROR(IF(AF231="Probabilidad",(S231-(+S231*AK231)),IF(AF231="Impacto",S231,"")),"")</f>
        <v>0.12</v>
      </c>
      <c r="AM231" s="100">
        <f>IFERROR(IF(AF231="Impacto",(Y231-(+Y231*AK231)),IF(AF231="Probabilidad",Y231,"")),"")</f>
        <v>0.2</v>
      </c>
      <c r="AN231" s="50" t="s">
        <v>859</v>
      </c>
      <c r="AO231" s="50" t="s">
        <v>245</v>
      </c>
      <c r="AP231" s="50" t="s">
        <v>241</v>
      </c>
      <c r="AQ231" s="50" t="s">
        <v>226</v>
      </c>
      <c r="AR231" s="1624" t="s">
        <v>1438</v>
      </c>
      <c r="AS231" s="1050">
        <f>S231</f>
        <v>0.2</v>
      </c>
      <c r="AT231" s="1050">
        <f>IF(AL231="","",MIN(AL231:AL236))</f>
        <v>7.1999999999999995E-2</v>
      </c>
      <c r="AU231" s="1047" t="str">
        <f>IFERROR(IF(AT231="","",IF(AT231&lt;=0.2,"Muy Baja",IF(AT231&lt;=0.4,"Baja",IF(AT231&lt;=0.6,"Media",IF(AT231&lt;=0.8,"Alta","Muy Alta"))))),"")</f>
        <v>Muy Baja</v>
      </c>
      <c r="AV231" s="1050">
        <f>Y231</f>
        <v>0.2</v>
      </c>
      <c r="AW231" s="1050">
        <f>IF(AM231="","",MIN(AM231:AM236))</f>
        <v>0.2</v>
      </c>
      <c r="AX231" s="1047" t="str">
        <f>IFERROR(IF(AW231="","",IF(AW231&lt;=0.2,"Leve",IF(AW231&lt;=0.4,"Menor",IF(AW231&lt;=0.6,"Moderado",IF(AW231&lt;=0.8,"Mayor","Catastrófico"))))),"")</f>
        <v>Leve</v>
      </c>
      <c r="AY231" s="1047" t="str">
        <f>AA231</f>
        <v>Bajo</v>
      </c>
      <c r="AZ231" s="1047" t="str">
        <f>IFERROR(IF(OR(AND(AU231="Muy Baja",AX231="Leve"),AND(AU231="Muy Baja",AX231="Menor"),AND(AU231="Baja",AX231="Leve")),"Bajo",IF(OR(AND(AU231="Muy baja",AX231="Moderado"),AND(AU231="Baja",AX231="Menor"),AND(AU231="Baja",AX231="Moderado"),AND(AU231="Media",AX231="Leve"),AND(AU231="Media",AX231="Menor"),AND(AU231="Media",AX231="Moderado"),AND(AU231="Alta",AX231="Leve"),AND(AU231="Alta",AX231="Menor")),"Moderado",IF(OR(AND(AU231="Muy Baja",AX231="Mayor"),AND(AU231="Baja",AX231="Mayor"),AND(AU231="Media",AX231="Mayor"),AND(AU231="Alta",AX231="Moderado"),AND(AU231="Alta",AX231="Mayor"),AND(AU231="Muy Alta",AX231="Leve"),AND(AU231="Muy Alta",AX231="Menor"),AND(AU231="Muy Alta",AX231="Moderado"),AND(AU231="Muy Alta",AX231="Mayor")),"Alto",IF(OR(AND(AU231="Muy Baja",AX231="Catastrófico"),AND(AU231="Baja",AX231="Catastrófico"),AND(AU231="Media",AX231="Catastrófico"),AND(AU231="Alta",AX231="Catastrófico"),AND(AU231="Muy Alta",AX231="Catastrófico")),"Extremo","")))),"")</f>
        <v>Bajo</v>
      </c>
      <c r="BA231" s="994" t="s">
        <v>255</v>
      </c>
      <c r="BB231" s="46"/>
      <c r="BC231" s="46"/>
      <c r="BD231" s="103" t="str">
        <f t="shared" si="22"/>
        <v/>
      </c>
      <c r="BE231" s="9"/>
      <c r="BF231" s="9"/>
      <c r="BG231" s="9"/>
      <c r="BH231" s="9"/>
      <c r="BI231" s="46"/>
      <c r="BJ231" s="46"/>
      <c r="BK231" s="46"/>
      <c r="BL231" s="46"/>
      <c r="BM231" s="48"/>
      <c r="BN231" s="48"/>
      <c r="BO231" s="48"/>
      <c r="BP231" s="48"/>
      <c r="BQ231" s="104" t="str">
        <f t="shared" si="23"/>
        <v/>
      </c>
      <c r="BR231" s="797" t="str">
        <f t="shared" si="24"/>
        <v/>
      </c>
      <c r="BS231" s="883"/>
      <c r="BT231" s="883"/>
      <c r="BU231" s="997" t="s">
        <v>1631</v>
      </c>
      <c r="BV231" s="1000" t="s">
        <v>3187</v>
      </c>
      <c r="BW231" s="1000" t="s">
        <v>1631</v>
      </c>
      <c r="BX231" s="1761" t="s">
        <v>1631</v>
      </c>
      <c r="BY231" s="1738" t="s">
        <v>3184</v>
      </c>
      <c r="BZ231" s="1003"/>
    </row>
    <row r="232" spans="1:78" ht="167" x14ac:dyDescent="0.2">
      <c r="A232" s="1702"/>
      <c r="B232" s="1703"/>
      <c r="C232" s="1704"/>
      <c r="D232" s="1705"/>
      <c r="E232" s="1025"/>
      <c r="F232" s="1619"/>
      <c r="G232" s="1001"/>
      <c r="H232" s="1031"/>
      <c r="I232" s="1641"/>
      <c r="J232" s="1631"/>
      <c r="K232" s="1037"/>
      <c r="L232" s="1001"/>
      <c r="M232" s="1070"/>
      <c r="N232" s="1001"/>
      <c r="O232" s="1001"/>
      <c r="P232" s="1064"/>
      <c r="Q232" s="1714"/>
      <c r="R232" s="1641"/>
      <c r="S232" s="1710"/>
      <c r="T232" s="1641"/>
      <c r="U232" s="1710"/>
      <c r="V232" s="1641"/>
      <c r="W232" s="1710"/>
      <c r="X232" s="1665"/>
      <c r="Y232" s="1710"/>
      <c r="Z232" s="1710"/>
      <c r="AA232" s="1633"/>
      <c r="AB232" s="812">
        <v>2</v>
      </c>
      <c r="AC232" s="774" t="s">
        <v>1650</v>
      </c>
      <c r="AD232" s="774">
        <v>1</v>
      </c>
      <c r="AE232" s="774" t="s">
        <v>1651</v>
      </c>
      <c r="AF232" s="813" t="str">
        <f t="shared" si="18"/>
        <v>Probabilidad</v>
      </c>
      <c r="AG232" s="780" t="s">
        <v>221</v>
      </c>
      <c r="AH232" s="790">
        <f t="shared" si="19"/>
        <v>0.25</v>
      </c>
      <c r="AI232" s="780" t="s">
        <v>222</v>
      </c>
      <c r="AJ232" s="790">
        <f t="shared" si="20"/>
        <v>0.15</v>
      </c>
      <c r="AK232" s="814">
        <f t="shared" si="21"/>
        <v>0.4</v>
      </c>
      <c r="AL232" s="815">
        <f>IFERROR(IF(AND(AF231="Probabilidad",AF232="Probabilidad"),(AL231-(+AL231*AK232)),IF(AF232="Probabilidad",(S231-(+S231*AK232)),IF(AF232="Impacto",AL231,""))),"")</f>
        <v>7.1999999999999995E-2</v>
      </c>
      <c r="AM232" s="815">
        <f>IFERROR(IF(AND(AF231="Impacto",AF232="Impacto"),(AM231-(+AM231*AK232)),IF(AF232="Impacto",(Y231-(Y231*AK232)),IF(AF232="Probabilidad",AM231,""))),"")</f>
        <v>0.2</v>
      </c>
      <c r="AN232" s="751" t="s">
        <v>859</v>
      </c>
      <c r="AO232" s="751" t="s">
        <v>291</v>
      </c>
      <c r="AP232" s="751" t="s">
        <v>241</v>
      </c>
      <c r="AQ232" s="751" t="s">
        <v>226</v>
      </c>
      <c r="AR232" s="1031"/>
      <c r="AS232" s="1631"/>
      <c r="AT232" s="1631"/>
      <c r="AU232" s="1633"/>
      <c r="AV232" s="1631"/>
      <c r="AW232" s="1631"/>
      <c r="AX232" s="1633"/>
      <c r="AY232" s="1633"/>
      <c r="AZ232" s="1633"/>
      <c r="BA232" s="1641"/>
      <c r="BB232" s="789"/>
      <c r="BC232" s="789"/>
      <c r="BD232" s="822" t="str">
        <f t="shared" si="22"/>
        <v/>
      </c>
      <c r="BE232" s="774"/>
      <c r="BF232" s="774"/>
      <c r="BG232" s="774"/>
      <c r="BH232" s="774"/>
      <c r="BI232" s="789"/>
      <c r="BJ232" s="789"/>
      <c r="BK232" s="789"/>
      <c r="BL232" s="789"/>
      <c r="BM232" s="791"/>
      <c r="BN232" s="791"/>
      <c r="BO232" s="791"/>
      <c r="BP232" s="791"/>
      <c r="BQ232" s="792" t="str">
        <f t="shared" si="23"/>
        <v/>
      </c>
      <c r="BR232" s="796" t="str">
        <f t="shared" si="24"/>
        <v/>
      </c>
      <c r="BS232" s="884"/>
      <c r="BT232" s="884"/>
      <c r="BU232" s="998"/>
      <c r="BV232" s="1001"/>
      <c r="BW232" s="1001"/>
      <c r="BX232" s="1762"/>
      <c r="BY232" s="1739"/>
      <c r="BZ232" s="1004"/>
    </row>
    <row r="233" spans="1:78" ht="16" x14ac:dyDescent="0.2">
      <c r="A233" s="1702"/>
      <c r="B233" s="1703"/>
      <c r="C233" s="1704"/>
      <c r="D233" s="1705"/>
      <c r="E233" s="1025"/>
      <c r="F233" s="1619"/>
      <c r="G233" s="1001"/>
      <c r="H233" s="1031"/>
      <c r="I233" s="1641"/>
      <c r="J233" s="1631"/>
      <c r="K233" s="1037"/>
      <c r="L233" s="1001"/>
      <c r="M233" s="1070"/>
      <c r="N233" s="1001"/>
      <c r="O233" s="1001"/>
      <c r="P233" s="1064"/>
      <c r="Q233" s="1714"/>
      <c r="R233" s="1641"/>
      <c r="S233" s="1710"/>
      <c r="T233" s="1641"/>
      <c r="U233" s="1710"/>
      <c r="V233" s="1641"/>
      <c r="W233" s="1710"/>
      <c r="X233" s="1665"/>
      <c r="Y233" s="1710"/>
      <c r="Z233" s="1710"/>
      <c r="AA233" s="1633"/>
      <c r="AB233" s="812">
        <v>3</v>
      </c>
      <c r="AC233" s="774"/>
      <c r="AD233" s="774"/>
      <c r="AE233" s="774"/>
      <c r="AF233" s="813" t="str">
        <f t="shared" si="18"/>
        <v/>
      </c>
      <c r="AG233" s="780"/>
      <c r="AH233" s="790" t="str">
        <f t="shared" si="19"/>
        <v/>
      </c>
      <c r="AI233" s="780"/>
      <c r="AJ233" s="790" t="str">
        <f t="shared" si="20"/>
        <v/>
      </c>
      <c r="AK233" s="814" t="str">
        <f t="shared" si="21"/>
        <v/>
      </c>
      <c r="AL233" s="815" t="str">
        <f>IFERROR(IF(AND(AF232="Probabilidad",AF233="Probabilidad"),(AL232-(+AL232*AK233)),IF(AND(AF232="Impacto",AF233="Probabilidad"),(AL231-(+AL231*AK233)),IF(AF233="Impacto",AL232,""))),"")</f>
        <v/>
      </c>
      <c r="AM233" s="815" t="str">
        <f>IFERROR(IF(AND(AF232="Impacto",AF233="Impacto"),(AM232-(+AM232*AK233)),IF(AND(AF232="Probabilidad",AF233="Impacto"),(AM231-(+AM231*AK233)),IF(AF233="Probabilidad",AM232,""))),"")</f>
        <v/>
      </c>
      <c r="AN233" s="751"/>
      <c r="AO233" s="751"/>
      <c r="AP233" s="751"/>
      <c r="AQ233" s="751"/>
      <c r="AR233" s="1031"/>
      <c r="AS233" s="1631"/>
      <c r="AT233" s="1631"/>
      <c r="AU233" s="1633"/>
      <c r="AV233" s="1631"/>
      <c r="AW233" s="1631"/>
      <c r="AX233" s="1633"/>
      <c r="AY233" s="1633"/>
      <c r="AZ233" s="1633"/>
      <c r="BA233" s="1641"/>
      <c r="BB233" s="789"/>
      <c r="BC233" s="789"/>
      <c r="BD233" s="822" t="str">
        <f t="shared" si="22"/>
        <v/>
      </c>
      <c r="BE233" s="774"/>
      <c r="BF233" s="774"/>
      <c r="BG233" s="774"/>
      <c r="BH233" s="774"/>
      <c r="BI233" s="789"/>
      <c r="BJ233" s="789"/>
      <c r="BK233" s="789"/>
      <c r="BL233" s="789"/>
      <c r="BM233" s="791"/>
      <c r="BN233" s="791"/>
      <c r="BO233" s="791"/>
      <c r="BP233" s="791"/>
      <c r="BQ233" s="792" t="str">
        <f t="shared" si="23"/>
        <v/>
      </c>
      <c r="BR233" s="796" t="str">
        <f t="shared" si="24"/>
        <v/>
      </c>
      <c r="BS233" s="884"/>
      <c r="BT233" s="884"/>
      <c r="BU233" s="998"/>
      <c r="BV233" s="1001"/>
      <c r="BW233" s="1001"/>
      <c r="BX233" s="1762"/>
      <c r="BY233" s="1739"/>
      <c r="BZ233" s="1004"/>
    </row>
    <row r="234" spans="1:78" ht="16" x14ac:dyDescent="0.2">
      <c r="A234" s="1702"/>
      <c r="B234" s="1703"/>
      <c r="C234" s="1704"/>
      <c r="D234" s="1705"/>
      <c r="E234" s="1025"/>
      <c r="F234" s="1619"/>
      <c r="G234" s="1001"/>
      <c r="H234" s="1031"/>
      <c r="I234" s="1641"/>
      <c r="J234" s="1631"/>
      <c r="K234" s="1037"/>
      <c r="L234" s="1001"/>
      <c r="M234" s="1070"/>
      <c r="N234" s="1001"/>
      <c r="O234" s="1001"/>
      <c r="P234" s="1064"/>
      <c r="Q234" s="1714"/>
      <c r="R234" s="1641"/>
      <c r="S234" s="1710"/>
      <c r="T234" s="1641"/>
      <c r="U234" s="1710"/>
      <c r="V234" s="1641"/>
      <c r="W234" s="1710"/>
      <c r="X234" s="1665"/>
      <c r="Y234" s="1710"/>
      <c r="Z234" s="1710"/>
      <c r="AA234" s="1633"/>
      <c r="AB234" s="812">
        <v>4</v>
      </c>
      <c r="AC234" s="774"/>
      <c r="AD234" s="774"/>
      <c r="AE234" s="774"/>
      <c r="AF234" s="813" t="str">
        <f t="shared" si="18"/>
        <v/>
      </c>
      <c r="AG234" s="780"/>
      <c r="AH234" s="790" t="str">
        <f t="shared" si="19"/>
        <v/>
      </c>
      <c r="AI234" s="780"/>
      <c r="AJ234" s="790" t="str">
        <f t="shared" si="20"/>
        <v/>
      </c>
      <c r="AK234" s="814" t="str">
        <f t="shared" si="21"/>
        <v/>
      </c>
      <c r="AL234" s="815" t="str">
        <f>IFERROR(IF(AND(AF233="Probabilidad",AF234="Probabilidad"),(AL233-(+AL233*AK234)),IF(AND(AF233="Impacto",AF234="Probabilidad"),(AL232-(+AL232*AK234)),IF(AF234="Impacto",AL233,""))),"")</f>
        <v/>
      </c>
      <c r="AM234" s="817" t="str">
        <f>IFERROR(IF(AND(AF233="Impacto",AF234="Impacto"),(AM233-(+AM233*AK234)),IF(AND(AF233="Probabilidad",AF234="Impacto"),(AM232-(+AM232*AK234)),IF(AF234="Probabilidad",AM233,""))),"")</f>
        <v/>
      </c>
      <c r="AN234" s="751"/>
      <c r="AO234" s="751"/>
      <c r="AP234" s="751"/>
      <c r="AQ234" s="751"/>
      <c r="AR234" s="1031"/>
      <c r="AS234" s="1631"/>
      <c r="AT234" s="1631"/>
      <c r="AU234" s="1633"/>
      <c r="AV234" s="1631"/>
      <c r="AW234" s="1631"/>
      <c r="AX234" s="1633"/>
      <c r="AY234" s="1633"/>
      <c r="AZ234" s="1633"/>
      <c r="BA234" s="1641"/>
      <c r="BB234" s="789"/>
      <c r="BC234" s="789"/>
      <c r="BD234" s="822" t="str">
        <f t="shared" si="22"/>
        <v/>
      </c>
      <c r="BE234" s="774"/>
      <c r="BF234" s="774"/>
      <c r="BG234" s="774"/>
      <c r="BH234" s="774"/>
      <c r="BI234" s="789"/>
      <c r="BJ234" s="789"/>
      <c r="BK234" s="789"/>
      <c r="BL234" s="789"/>
      <c r="BM234" s="791"/>
      <c r="BN234" s="791"/>
      <c r="BO234" s="791"/>
      <c r="BP234" s="791"/>
      <c r="BQ234" s="792" t="str">
        <f t="shared" si="23"/>
        <v/>
      </c>
      <c r="BR234" s="796" t="str">
        <f t="shared" si="24"/>
        <v/>
      </c>
      <c r="BS234" s="884"/>
      <c r="BT234" s="884"/>
      <c r="BU234" s="998"/>
      <c r="BV234" s="1001"/>
      <c r="BW234" s="1001"/>
      <c r="BX234" s="1762"/>
      <c r="BY234" s="1739"/>
      <c r="BZ234" s="1004"/>
    </row>
    <row r="235" spans="1:78" ht="16" x14ac:dyDescent="0.2">
      <c r="A235" s="1702"/>
      <c r="B235" s="1703"/>
      <c r="C235" s="1704"/>
      <c r="D235" s="1705"/>
      <c r="E235" s="1025"/>
      <c r="F235" s="1619"/>
      <c r="G235" s="1001"/>
      <c r="H235" s="1031"/>
      <c r="I235" s="1641"/>
      <c r="J235" s="1631"/>
      <c r="K235" s="1037"/>
      <c r="L235" s="1001"/>
      <c r="M235" s="1070"/>
      <c r="N235" s="1001"/>
      <c r="O235" s="1001"/>
      <c r="P235" s="1064"/>
      <c r="Q235" s="1714"/>
      <c r="R235" s="1641"/>
      <c r="S235" s="1710"/>
      <c r="T235" s="1641"/>
      <c r="U235" s="1710"/>
      <c r="V235" s="1641"/>
      <c r="W235" s="1710"/>
      <c r="X235" s="1665"/>
      <c r="Y235" s="1710"/>
      <c r="Z235" s="1710"/>
      <c r="AA235" s="1633"/>
      <c r="AB235" s="812">
        <v>5</v>
      </c>
      <c r="AC235" s="774"/>
      <c r="AD235" s="774"/>
      <c r="AE235" s="774"/>
      <c r="AF235" s="813" t="str">
        <f t="shared" si="18"/>
        <v/>
      </c>
      <c r="AG235" s="780"/>
      <c r="AH235" s="790" t="str">
        <f t="shared" si="19"/>
        <v/>
      </c>
      <c r="AI235" s="780"/>
      <c r="AJ235" s="790" t="str">
        <f t="shared" si="20"/>
        <v/>
      </c>
      <c r="AK235" s="814" t="str">
        <f t="shared" si="21"/>
        <v/>
      </c>
      <c r="AL235" s="815" t="str">
        <f>IFERROR(IF(AND(AF234="Probabilidad",AF235="Probabilidad"),(AL234-(+AL234*AK235)),IF(AND(AF234="Impacto",AF235="Probabilidad"),(AL233-(+AL233*AK235)),IF(AF235="Impacto",AL234,""))),"")</f>
        <v/>
      </c>
      <c r="AM235" s="815" t="str">
        <f>IFERROR(IF(AND(AF234="Impacto",AF235="Impacto"),(AM234-(+AM234*AK235)),IF(AND(AF234="Probabilidad",AF235="Impacto"),(AM233-(+AM233*AK235)),IF(AF235="Probabilidad",AM234,""))),"")</f>
        <v/>
      </c>
      <c r="AN235" s="751"/>
      <c r="AO235" s="751"/>
      <c r="AP235" s="751"/>
      <c r="AQ235" s="751"/>
      <c r="AR235" s="1031"/>
      <c r="AS235" s="1631"/>
      <c r="AT235" s="1631"/>
      <c r="AU235" s="1633"/>
      <c r="AV235" s="1631"/>
      <c r="AW235" s="1631"/>
      <c r="AX235" s="1633"/>
      <c r="AY235" s="1633"/>
      <c r="AZ235" s="1633"/>
      <c r="BA235" s="1641"/>
      <c r="BB235" s="789"/>
      <c r="BC235" s="789"/>
      <c r="BD235" s="822" t="str">
        <f t="shared" si="22"/>
        <v/>
      </c>
      <c r="BE235" s="774"/>
      <c r="BF235" s="774"/>
      <c r="BG235" s="774"/>
      <c r="BH235" s="774"/>
      <c r="BI235" s="789"/>
      <c r="BJ235" s="789"/>
      <c r="BK235" s="789"/>
      <c r="BL235" s="789"/>
      <c r="BM235" s="791"/>
      <c r="BN235" s="791"/>
      <c r="BO235" s="791"/>
      <c r="BP235" s="791"/>
      <c r="BQ235" s="792" t="str">
        <f t="shared" si="23"/>
        <v/>
      </c>
      <c r="BR235" s="796" t="str">
        <f t="shared" si="24"/>
        <v/>
      </c>
      <c r="BS235" s="884"/>
      <c r="BT235" s="884"/>
      <c r="BU235" s="998"/>
      <c r="BV235" s="1001"/>
      <c r="BW235" s="1001"/>
      <c r="BX235" s="1762"/>
      <c r="BY235" s="1739"/>
      <c r="BZ235" s="1004"/>
    </row>
    <row r="236" spans="1:78" ht="17" thickBot="1" x14ac:dyDescent="0.25">
      <c r="A236" s="1702"/>
      <c r="B236" s="1703"/>
      <c r="C236" s="1704"/>
      <c r="D236" s="1706"/>
      <c r="E236" s="1026"/>
      <c r="F236" s="1620"/>
      <c r="G236" s="1002"/>
      <c r="H236" s="1032"/>
      <c r="I236" s="1642"/>
      <c r="J236" s="1632"/>
      <c r="K236" s="1038"/>
      <c r="L236" s="1002"/>
      <c r="M236" s="1071"/>
      <c r="N236" s="1002"/>
      <c r="O236" s="1002"/>
      <c r="P236" s="1065"/>
      <c r="Q236" s="1715"/>
      <c r="R236" s="1642"/>
      <c r="S236" s="1711"/>
      <c r="T236" s="1642"/>
      <c r="U236" s="1711"/>
      <c r="V236" s="1642"/>
      <c r="W236" s="1711"/>
      <c r="X236" s="1666"/>
      <c r="Y236" s="1711"/>
      <c r="Z236" s="1711"/>
      <c r="AA236" s="1634"/>
      <c r="AB236" s="773">
        <v>6</v>
      </c>
      <c r="AC236" s="757"/>
      <c r="AD236" s="757"/>
      <c r="AE236" s="757"/>
      <c r="AF236" s="896" t="str">
        <f t="shared" si="18"/>
        <v/>
      </c>
      <c r="AG236" s="888"/>
      <c r="AH236" s="887" t="str">
        <f t="shared" si="19"/>
        <v/>
      </c>
      <c r="AI236" s="888"/>
      <c r="AJ236" s="887" t="str">
        <f t="shared" si="20"/>
        <v/>
      </c>
      <c r="AK236" s="889" t="str">
        <f t="shared" si="21"/>
        <v/>
      </c>
      <c r="AL236" s="815" t="str">
        <f>IFERROR(IF(AND(AF235="Probabilidad",AF236="Probabilidad"),(AL235-(+AL235*AK236)),IF(AND(AF235="Impacto",AF236="Probabilidad"),(AL234-(+AL234*AK236)),IF(AF236="Impacto",AL235,""))),"")</f>
        <v/>
      </c>
      <c r="AM236" s="815" t="str">
        <f>IFERROR(IF(AND(AF235="Impacto",AF236="Impacto"),(AM235-(+AM235*AK236)),IF(AND(AF235="Probabilidad",AF236="Impacto"),(AM234-(+AM234*AK236)),IF(AF236="Probabilidad",AM235,""))),"")</f>
        <v/>
      </c>
      <c r="AN236" s="51"/>
      <c r="AO236" s="51"/>
      <c r="AP236" s="51"/>
      <c r="AQ236" s="51"/>
      <c r="AR236" s="1032"/>
      <c r="AS236" s="1632"/>
      <c r="AT236" s="1632"/>
      <c r="AU236" s="1634"/>
      <c r="AV236" s="1632"/>
      <c r="AW236" s="1632"/>
      <c r="AX236" s="1634"/>
      <c r="AY236" s="1634"/>
      <c r="AZ236" s="1634"/>
      <c r="BA236" s="1642"/>
      <c r="BB236" s="770"/>
      <c r="BC236" s="770"/>
      <c r="BD236" s="762" t="str">
        <f t="shared" si="22"/>
        <v/>
      </c>
      <c r="BE236" s="757"/>
      <c r="BF236" s="757"/>
      <c r="BG236" s="757"/>
      <c r="BH236" s="757"/>
      <c r="BI236" s="770"/>
      <c r="BJ236" s="770"/>
      <c r="BK236" s="770"/>
      <c r="BL236" s="770"/>
      <c r="BM236" s="749"/>
      <c r="BN236" s="749"/>
      <c r="BO236" s="749"/>
      <c r="BP236" s="749"/>
      <c r="BQ236" s="766" t="str">
        <f t="shared" si="23"/>
        <v/>
      </c>
      <c r="BR236" s="890" t="str">
        <f t="shared" si="24"/>
        <v/>
      </c>
      <c r="BS236" s="891"/>
      <c r="BT236" s="891"/>
      <c r="BU236" s="999"/>
      <c r="BV236" s="1002"/>
      <c r="BW236" s="1002"/>
      <c r="BX236" s="1763"/>
      <c r="BY236" s="1740"/>
      <c r="BZ236" s="1005"/>
    </row>
    <row r="237" spans="1:78" ht="167" x14ac:dyDescent="0.2">
      <c r="A237" s="1702"/>
      <c r="B237" s="1703"/>
      <c r="C237" s="1704"/>
      <c r="D237" s="1021" t="s">
        <v>1387</v>
      </c>
      <c r="E237" s="1024" t="s">
        <v>398</v>
      </c>
      <c r="F237" s="1027">
        <v>9</v>
      </c>
      <c r="G237" s="1000" t="s">
        <v>1652</v>
      </c>
      <c r="H237" s="1030" t="s">
        <v>1244</v>
      </c>
      <c r="I237" s="994" t="s">
        <v>1218</v>
      </c>
      <c r="J237" s="1697" t="str">
        <f>IF(D237="","",IF(D237="RG",[1]Árbol!A248,IF(D237="RIC",[1]Árbol!A248,IF(D237="RLAFT",[1]Árbol!A248,IF(D237="RF",[1]Árbol!A248,IF(I237="","",(CONCATENATE(I237," ",$M$3," ",G237," ",$M$4," ",O237," ",$M$5," ",N237))))))))</f>
        <v>Pérdida de confidencialidad e integridad de Sicapital - Módulo de Facturación  (GCAC)
(Opción de elaboracion de facturas conforme al procedimiento)  1.Quejas y  reclamos por prestacion de servicios
2. Pérdida de oportunidades de negocio
3. Investigaciones por entidades de control.  
1. Fallas  en la asignación y control de privilegios y permisos en la plataforma
2. Fallas en plataforma virtual.
3. Falta de autocontrol y aplicación de politicas de seguridad de información por funcionario</v>
      </c>
      <c r="K237" s="1036" t="s">
        <v>313</v>
      </c>
      <c r="L237" s="1000" t="s">
        <v>562</v>
      </c>
      <c r="M237" s="1069" t="s">
        <v>1389</v>
      </c>
      <c r="N237" s="1451" t="s">
        <v>1653</v>
      </c>
      <c r="O237" s="1451" t="s">
        <v>1654</v>
      </c>
      <c r="P237" s="1063" t="s">
        <v>1392</v>
      </c>
      <c r="Q237" s="1077" t="s">
        <v>1392</v>
      </c>
      <c r="R237" s="994" t="s">
        <v>340</v>
      </c>
      <c r="S237" s="1709">
        <f>IF(R237="Muy Alta",100%,IF(R237="Alta",80%,IF(R237="Media",60%,IF(R237="Baja",40%,IF(R237="Muy Baja",20%,"")))))</f>
        <v>0.8</v>
      </c>
      <c r="T237" s="994" t="s">
        <v>317</v>
      </c>
      <c r="U237" s="1709">
        <f>IF(T237="Catastrófico",100%,IF(T237="Mayor",80%,IF(T237="Moderado",60%,IF(T237="Menor",40%,IF(T237="Leve",20%,"")))))</f>
        <v>0.2</v>
      </c>
      <c r="V237" s="994" t="s">
        <v>218</v>
      </c>
      <c r="W237" s="1709">
        <f>IF(V237="Catastrófico",100%,IF(V237="Mayor",80%,IF(V237="Moderado",60%,IF(V237="Menor",40%,IF(V237="Leve",20%,"")))))</f>
        <v>0.6</v>
      </c>
      <c r="X237" s="1059" t="str">
        <f>IF(Y237=100%,"Catastrófico",IF(Y237=80%,"Mayor",IF(Y237=60%,"Moderado",IF(Y237=40%,"Menor",IF(Y237=20%,"Leve","")))))</f>
        <v>Moderado</v>
      </c>
      <c r="Y237" s="1709">
        <f>IF(AND(U237="",W237=""),"",MAX(U237,W237))</f>
        <v>0.6</v>
      </c>
      <c r="Z237" s="1709" t="str">
        <f>CONCATENATE(R237,X237)</f>
        <v>AltaModerado</v>
      </c>
      <c r="AA237" s="1047" t="str">
        <f>IF(Z237="Muy AltaLeve","Alto",IF(Z237="Muy AltaMenor","Alto",IF(Z237="Muy AltaModerado","Alto",IF(Z237="Muy AltaMayor","Alto",IF(Z237="Muy AltaCatastrófico","Extremo",IF(Z237="AltaLeve","Moderado",IF(Z237="AltaMenor","Moderado",IF(Z237="AltaModerado","Alto",IF(Z237="AltaMayor","Alto",IF(Z237="AltaCatastrófico","Extremo",IF(Z237="MediaLeve","Moderado",IF(Z237="MediaMenor","Moderado",IF(Z237="MediaModerado","Moderado",IF(Z237="MediaMayor","Alto",IF(Z237="MediaCatastrófico","Extremo",IF(Z237="BajaLeve","Bajo",IF(Z237="BajaMenor","Moderado",IF(Z237="BajaModerado","Moderado",IF(Z237="BajaMayor","Alto",IF(Z237="BajaCatastrófico","Extremo",IF(Z237="Muy BajaLeve","Bajo",IF(Z237="Muy BajaMenor","Bajo",IF(Z237="Muy BajaModerado","Moderado",IF(Z237="Muy BajaMayor","Alto",IF(Z237="Muy BajaCatastrófico","Extremo","")))))))))))))))))))))))))</f>
        <v>Alto</v>
      </c>
      <c r="AB237" s="97">
        <v>1</v>
      </c>
      <c r="AC237" s="338" t="s">
        <v>1655</v>
      </c>
      <c r="AD237" s="339">
        <v>1</v>
      </c>
      <c r="AE237" s="339" t="s">
        <v>1656</v>
      </c>
      <c r="AF237" s="231" t="str">
        <f t="shared" si="18"/>
        <v>Probabilidad</v>
      </c>
      <c r="AG237" s="232" t="s">
        <v>1657</v>
      </c>
      <c r="AH237" s="787">
        <f t="shared" si="19"/>
        <v>0.25</v>
      </c>
      <c r="AI237" s="232" t="s">
        <v>222</v>
      </c>
      <c r="AJ237" s="787">
        <f t="shared" si="20"/>
        <v>0.15</v>
      </c>
      <c r="AK237" s="101">
        <f t="shared" si="21"/>
        <v>0.4</v>
      </c>
      <c r="AL237" s="100">
        <f>IFERROR(IF(AF237="Probabilidad",(S237-(+S237*AK237)),IF(AF237="Impacto",S237,"")),"")</f>
        <v>0.48</v>
      </c>
      <c r="AM237" s="100">
        <f>IFERROR(IF(AF237="Impacto",(Y237-(+Y237*AK237)),IF(AF237="Probabilidad",Y237,"")),"")</f>
        <v>0.6</v>
      </c>
      <c r="AN237" s="50" t="s">
        <v>223</v>
      </c>
      <c r="AO237" s="50" t="s">
        <v>291</v>
      </c>
      <c r="AP237" s="50" t="s">
        <v>241</v>
      </c>
      <c r="AQ237" s="50" t="s">
        <v>226</v>
      </c>
      <c r="AR237" s="1777" t="s">
        <v>1658</v>
      </c>
      <c r="AS237" s="1050">
        <f>S237</f>
        <v>0.8</v>
      </c>
      <c r="AT237" s="1050">
        <f>IF(AL237="","",MIN(AL237:AL242))</f>
        <v>0.10367999999999998</v>
      </c>
      <c r="AU237" s="1047" t="str">
        <f>IFERROR(IF(AT237="","",IF(AT237&lt;=0.2,"Muy Baja",IF(AT237&lt;=0.4,"Baja",IF(AT237&lt;=0.6,"Media",IF(AT237&lt;=0.8,"Alta","Muy Alta"))))),"")</f>
        <v>Muy Baja</v>
      </c>
      <c r="AV237" s="1050">
        <f>Y237</f>
        <v>0.6</v>
      </c>
      <c r="AW237" s="1050">
        <f>IF(AM237="","",MIN(AM237:AM242))</f>
        <v>0.33749999999999997</v>
      </c>
      <c r="AX237" s="1047" t="str">
        <f>IFERROR(IF(AW237="","",IF(AW237&lt;=0.2,"Leve",IF(AW237&lt;=0.4,"Menor",IF(AW237&lt;=0.6,"Moderado",IF(AW237&lt;=0.8,"Mayor","Catastrófico"))))),"")</f>
        <v>Menor</v>
      </c>
      <c r="AY237" s="1047" t="str">
        <f>AA237</f>
        <v>Alto</v>
      </c>
      <c r="AZ237" s="1047" t="str">
        <f>IFERROR(IF(OR(AND(AU237="Muy Baja",AX237="Leve"),AND(AU237="Muy Baja",AX237="Menor"),AND(AU237="Baja",AX237="Leve")),"Bajo",IF(OR(AND(AU237="Muy baja",AX237="Moderado"),AND(AU237="Baja",AX237="Menor"),AND(AU237="Baja",AX237="Moderado"),AND(AU237="Media",AX237="Leve"),AND(AU237="Media",AX237="Menor"),AND(AU237="Media",AX237="Moderado"),AND(AU237="Alta",AX237="Leve"),AND(AU237="Alta",AX237="Menor")),"Moderado",IF(OR(AND(AU237="Muy Baja",AX237="Mayor"),AND(AU237="Baja",AX237="Mayor"),AND(AU237="Media",AX237="Mayor"),AND(AU237="Alta",AX237="Moderado"),AND(AU237="Alta",AX237="Mayor"),AND(AU237="Muy Alta",AX237="Leve"),AND(AU237="Muy Alta",AX237="Menor"),AND(AU237="Muy Alta",AX237="Moderado"),AND(AU237="Muy Alta",AX237="Mayor")),"Alto",IF(OR(AND(AU237="Muy Baja",AX237="Catastrófico"),AND(AU237="Baja",AX237="Catastrófico"),AND(AU237="Media",AX237="Catastrófico"),AND(AU237="Alta",AX237="Catastrófico"),AND(AU237="Muy Alta",AX237="Catastrófico")),"Extremo","")))),"")</f>
        <v>Bajo</v>
      </c>
      <c r="BA237" s="994" t="s">
        <v>255</v>
      </c>
      <c r="BB237" s="46"/>
      <c r="BC237" s="46"/>
      <c r="BD237" s="103" t="str">
        <f t="shared" si="22"/>
        <v/>
      </c>
      <c r="BE237" s="9"/>
      <c r="BF237" s="9"/>
      <c r="BG237" s="9"/>
      <c r="BH237" s="9"/>
      <c r="BI237" s="46"/>
      <c r="BJ237" s="46"/>
      <c r="BK237" s="46"/>
      <c r="BL237" s="46"/>
      <c r="BM237" s="48"/>
      <c r="BN237" s="48"/>
      <c r="BO237" s="48"/>
      <c r="BP237" s="48"/>
      <c r="BQ237" s="104" t="str">
        <f t="shared" si="23"/>
        <v/>
      </c>
      <c r="BR237" s="797" t="str">
        <f t="shared" si="24"/>
        <v/>
      </c>
      <c r="BS237" s="883"/>
      <c r="BT237" s="883"/>
      <c r="BU237" s="997" t="s">
        <v>1631</v>
      </c>
      <c r="BV237" s="1000" t="s">
        <v>3194</v>
      </c>
      <c r="BW237" s="1000" t="s">
        <v>3194</v>
      </c>
      <c r="BX237" s="1761" t="s">
        <v>3194</v>
      </c>
      <c r="BY237" s="1738" t="s">
        <v>3195</v>
      </c>
      <c r="BZ237" s="1003"/>
    </row>
    <row r="238" spans="1:78" ht="167" x14ac:dyDescent="0.2">
      <c r="A238" s="1702"/>
      <c r="B238" s="1703"/>
      <c r="C238" s="1704"/>
      <c r="D238" s="1705"/>
      <c r="E238" s="1025"/>
      <c r="F238" s="1619"/>
      <c r="G238" s="1001"/>
      <c r="H238" s="1031"/>
      <c r="I238" s="1641"/>
      <c r="J238" s="1631"/>
      <c r="K238" s="1037"/>
      <c r="L238" s="1001"/>
      <c r="M238" s="1070"/>
      <c r="N238" s="1452"/>
      <c r="O238" s="1452"/>
      <c r="P238" s="1064"/>
      <c r="Q238" s="1714"/>
      <c r="R238" s="1641"/>
      <c r="S238" s="1710"/>
      <c r="T238" s="1641"/>
      <c r="U238" s="1710"/>
      <c r="V238" s="1641"/>
      <c r="W238" s="1710"/>
      <c r="X238" s="1665"/>
      <c r="Y238" s="1710"/>
      <c r="Z238" s="1710"/>
      <c r="AA238" s="1633"/>
      <c r="AB238" s="812">
        <v>2</v>
      </c>
      <c r="AC238" s="944" t="s">
        <v>1659</v>
      </c>
      <c r="AD238" s="945" t="s">
        <v>1630</v>
      </c>
      <c r="AE238" s="945" t="s">
        <v>1480</v>
      </c>
      <c r="AF238" s="813" t="str">
        <f t="shared" si="18"/>
        <v>Probabilidad</v>
      </c>
      <c r="AG238" s="780" t="s">
        <v>1660</v>
      </c>
      <c r="AH238" s="790">
        <f t="shared" si="19"/>
        <v>0.15</v>
      </c>
      <c r="AI238" s="780" t="s">
        <v>734</v>
      </c>
      <c r="AJ238" s="790">
        <f t="shared" si="20"/>
        <v>0.25</v>
      </c>
      <c r="AK238" s="814">
        <f t="shared" si="21"/>
        <v>0.4</v>
      </c>
      <c r="AL238" s="815">
        <f>IFERROR(IF(AND(AF237="Probabilidad",AF238="Probabilidad"),(AL237-(+AL237*AK238)),IF(AF238="Probabilidad",(S237-(+S237*AK238)),IF(AF238="Impacto",AL237,""))),"")</f>
        <v>0.28799999999999998</v>
      </c>
      <c r="AM238" s="815">
        <f>IFERROR(IF(AND(AF237="Impacto",AF238="Impacto"),(AM237-(+AM237*AK238)),IF(AF238="Impacto",(Y237-(Y237*AK238)),IF(AF238="Probabilidad",AM237,""))),"")</f>
        <v>0.6</v>
      </c>
      <c r="AN238" s="751" t="s">
        <v>859</v>
      </c>
      <c r="AO238" s="751" t="s">
        <v>291</v>
      </c>
      <c r="AP238" s="751" t="s">
        <v>241</v>
      </c>
      <c r="AQ238" s="751" t="s">
        <v>226</v>
      </c>
      <c r="AR238" s="1778"/>
      <c r="AS238" s="1631"/>
      <c r="AT238" s="1631"/>
      <c r="AU238" s="1633"/>
      <c r="AV238" s="1631"/>
      <c r="AW238" s="1631"/>
      <c r="AX238" s="1633"/>
      <c r="AY238" s="1633"/>
      <c r="AZ238" s="1633"/>
      <c r="BA238" s="1641"/>
      <c r="BB238" s="789"/>
      <c r="BC238" s="789"/>
      <c r="BD238" s="822" t="str">
        <f t="shared" si="22"/>
        <v/>
      </c>
      <c r="BE238" s="774"/>
      <c r="BF238" s="774"/>
      <c r="BG238" s="774"/>
      <c r="BH238" s="774"/>
      <c r="BI238" s="789"/>
      <c r="BJ238" s="789"/>
      <c r="BK238" s="789"/>
      <c r="BL238" s="789"/>
      <c r="BM238" s="791"/>
      <c r="BN238" s="791"/>
      <c r="BO238" s="791"/>
      <c r="BP238" s="791"/>
      <c r="BQ238" s="792" t="str">
        <f t="shared" si="23"/>
        <v/>
      </c>
      <c r="BR238" s="796" t="str">
        <f t="shared" si="24"/>
        <v/>
      </c>
      <c r="BS238" s="884"/>
      <c r="BT238" s="884"/>
      <c r="BU238" s="998"/>
      <c r="BV238" s="1001"/>
      <c r="BW238" s="1001"/>
      <c r="BX238" s="1762"/>
      <c r="BY238" s="1739"/>
      <c r="BZ238" s="1004"/>
    </row>
    <row r="239" spans="1:78" ht="167" x14ac:dyDescent="0.2">
      <c r="A239" s="1702"/>
      <c r="B239" s="1703"/>
      <c r="C239" s="1704"/>
      <c r="D239" s="1705"/>
      <c r="E239" s="1025"/>
      <c r="F239" s="1619"/>
      <c r="G239" s="1001"/>
      <c r="H239" s="1031"/>
      <c r="I239" s="1641"/>
      <c r="J239" s="1631"/>
      <c r="K239" s="1037"/>
      <c r="L239" s="1001"/>
      <c r="M239" s="1070"/>
      <c r="N239" s="1452"/>
      <c r="O239" s="1452"/>
      <c r="P239" s="1064"/>
      <c r="Q239" s="1714"/>
      <c r="R239" s="1641"/>
      <c r="S239" s="1710"/>
      <c r="T239" s="1641"/>
      <c r="U239" s="1710"/>
      <c r="V239" s="1641"/>
      <c r="W239" s="1710"/>
      <c r="X239" s="1665"/>
      <c r="Y239" s="1710"/>
      <c r="Z239" s="1710"/>
      <c r="AA239" s="1633"/>
      <c r="AB239" s="812">
        <v>3</v>
      </c>
      <c r="AC239" s="340" t="s">
        <v>1661</v>
      </c>
      <c r="AD239" s="341">
        <v>1</v>
      </c>
      <c r="AE239" s="341" t="s">
        <v>1662</v>
      </c>
      <c r="AF239" s="813" t="str">
        <f t="shared" si="18"/>
        <v>Impacto</v>
      </c>
      <c r="AG239" s="780" t="s">
        <v>1663</v>
      </c>
      <c r="AH239" s="790">
        <f t="shared" si="19"/>
        <v>0.1</v>
      </c>
      <c r="AI239" s="780" t="s">
        <v>222</v>
      </c>
      <c r="AJ239" s="790">
        <f t="shared" si="20"/>
        <v>0.15</v>
      </c>
      <c r="AK239" s="814">
        <f t="shared" si="21"/>
        <v>0.25</v>
      </c>
      <c r="AL239" s="815">
        <f>IFERROR(IF(AND(AF238="Probabilidad",AF239="Probabilidad"),(AL238-(+AL238*AK239)),IF(AND(AF238="Impacto",AF239="Probabilidad"),(AL237-(+AL237*AK239)),IF(AF239="Impacto",AL238,""))),"")</f>
        <v>0.28799999999999998</v>
      </c>
      <c r="AM239" s="815">
        <f>IFERROR(IF(AND(AF238="Impacto",AF239="Impacto"),(AM238-(+AM238*AK239)),IF(AND(AF238="Probabilidad",AF239="Impacto"),(AM237-(+AM237*AK239)),IF(AF239="Probabilidad",AM238,""))),"")</f>
        <v>0.44999999999999996</v>
      </c>
      <c r="AN239" s="751" t="s">
        <v>223</v>
      </c>
      <c r="AO239" s="751" t="s">
        <v>291</v>
      </c>
      <c r="AP239" s="751" t="s">
        <v>241</v>
      </c>
      <c r="AQ239" s="751" t="s">
        <v>226</v>
      </c>
      <c r="AR239" s="1778"/>
      <c r="AS239" s="1631"/>
      <c r="AT239" s="1631"/>
      <c r="AU239" s="1633"/>
      <c r="AV239" s="1631"/>
      <c r="AW239" s="1631"/>
      <c r="AX239" s="1633"/>
      <c r="AY239" s="1633"/>
      <c r="AZ239" s="1633"/>
      <c r="BA239" s="1641"/>
      <c r="BB239" s="789"/>
      <c r="BC239" s="789"/>
      <c r="BD239" s="822" t="str">
        <f t="shared" si="22"/>
        <v/>
      </c>
      <c r="BE239" s="774"/>
      <c r="BF239" s="774"/>
      <c r="BG239" s="774"/>
      <c r="BH239" s="774"/>
      <c r="BI239" s="789"/>
      <c r="BJ239" s="789"/>
      <c r="BK239" s="789"/>
      <c r="BL239" s="789"/>
      <c r="BM239" s="791"/>
      <c r="BN239" s="791"/>
      <c r="BO239" s="791"/>
      <c r="BP239" s="791"/>
      <c r="BQ239" s="792" t="str">
        <f t="shared" si="23"/>
        <v/>
      </c>
      <c r="BR239" s="796" t="str">
        <f t="shared" si="24"/>
        <v/>
      </c>
      <c r="BS239" s="884"/>
      <c r="BT239" s="884"/>
      <c r="BU239" s="998"/>
      <c r="BV239" s="1001"/>
      <c r="BW239" s="1001"/>
      <c r="BX239" s="1762"/>
      <c r="BY239" s="1739"/>
      <c r="BZ239" s="1004"/>
    </row>
    <row r="240" spans="1:78" ht="167" x14ac:dyDescent="0.2">
      <c r="A240" s="1702"/>
      <c r="B240" s="1703"/>
      <c r="C240" s="1704"/>
      <c r="D240" s="1705"/>
      <c r="E240" s="1025"/>
      <c r="F240" s="1619"/>
      <c r="G240" s="1001"/>
      <c r="H240" s="1031"/>
      <c r="I240" s="1641"/>
      <c r="J240" s="1631"/>
      <c r="K240" s="1037"/>
      <c r="L240" s="1001"/>
      <c r="M240" s="1070"/>
      <c r="N240" s="1452"/>
      <c r="O240" s="1452"/>
      <c r="P240" s="1064"/>
      <c r="Q240" s="1714"/>
      <c r="R240" s="1641"/>
      <c r="S240" s="1710"/>
      <c r="T240" s="1641"/>
      <c r="U240" s="1710"/>
      <c r="V240" s="1641"/>
      <c r="W240" s="1710"/>
      <c r="X240" s="1665"/>
      <c r="Y240" s="1710"/>
      <c r="Z240" s="1710"/>
      <c r="AA240" s="1633"/>
      <c r="AB240" s="812">
        <v>4</v>
      </c>
      <c r="AC240" s="340" t="s">
        <v>1664</v>
      </c>
      <c r="AD240" s="341">
        <v>1</v>
      </c>
      <c r="AE240" s="341" t="s">
        <v>1656</v>
      </c>
      <c r="AF240" s="813" t="str">
        <f t="shared" si="18"/>
        <v>Probabilidad</v>
      </c>
      <c r="AG240" s="780" t="s">
        <v>221</v>
      </c>
      <c r="AH240" s="790">
        <f t="shared" si="19"/>
        <v>0.25</v>
      </c>
      <c r="AI240" s="780" t="s">
        <v>222</v>
      </c>
      <c r="AJ240" s="790">
        <f t="shared" si="20"/>
        <v>0.15</v>
      </c>
      <c r="AK240" s="814">
        <f t="shared" si="21"/>
        <v>0.4</v>
      </c>
      <c r="AL240" s="815">
        <f>IFERROR(IF(AND(AF239="Probabilidad",AF240="Probabilidad"),(AL239-(+AL239*AK240)),IF(AND(AF239="Impacto",AF240="Probabilidad"),(AL238-(+AL238*AK240)),IF(AF240="Impacto",AL239,""))),"")</f>
        <v>0.17279999999999998</v>
      </c>
      <c r="AM240" s="815">
        <f>IFERROR(IF(AND(AF239="Impacto",AF240="Impacto"),(AM239-(+AM239*AK240)),IF(AND(AF239="Probabilidad",AF240="Impacto"),(AM238-(+AM238*AK240)),IF(AF240="Probabilidad",AM239,""))),"")</f>
        <v>0.44999999999999996</v>
      </c>
      <c r="AN240" s="751" t="s">
        <v>223</v>
      </c>
      <c r="AO240" s="751" t="s">
        <v>291</v>
      </c>
      <c r="AP240" s="751" t="s">
        <v>241</v>
      </c>
      <c r="AQ240" s="751" t="s">
        <v>226</v>
      </c>
      <c r="AR240" s="1778"/>
      <c r="AS240" s="1631"/>
      <c r="AT240" s="1631"/>
      <c r="AU240" s="1633"/>
      <c r="AV240" s="1631"/>
      <c r="AW240" s="1631"/>
      <c r="AX240" s="1633"/>
      <c r="AY240" s="1633"/>
      <c r="AZ240" s="1633"/>
      <c r="BA240" s="1641"/>
      <c r="BB240" s="789"/>
      <c r="BC240" s="789"/>
      <c r="BD240" s="822" t="str">
        <f t="shared" si="22"/>
        <v/>
      </c>
      <c r="BE240" s="774"/>
      <c r="BF240" s="774"/>
      <c r="BG240" s="774"/>
      <c r="BH240" s="774"/>
      <c r="BI240" s="789"/>
      <c r="BJ240" s="789"/>
      <c r="BK240" s="789"/>
      <c r="BL240" s="789"/>
      <c r="BM240" s="791"/>
      <c r="BN240" s="791"/>
      <c r="BO240" s="791"/>
      <c r="BP240" s="791"/>
      <c r="BQ240" s="792" t="str">
        <f t="shared" si="23"/>
        <v/>
      </c>
      <c r="BR240" s="796" t="str">
        <f t="shared" si="24"/>
        <v/>
      </c>
      <c r="BS240" s="884"/>
      <c r="BT240" s="884"/>
      <c r="BU240" s="998"/>
      <c r="BV240" s="1001"/>
      <c r="BW240" s="1001"/>
      <c r="BX240" s="1762"/>
      <c r="BY240" s="1739"/>
      <c r="BZ240" s="1004"/>
    </row>
    <row r="241" spans="1:78" ht="118" x14ac:dyDescent="0.2">
      <c r="A241" s="1702"/>
      <c r="B241" s="1703"/>
      <c r="C241" s="1704"/>
      <c r="D241" s="1705"/>
      <c r="E241" s="1025"/>
      <c r="F241" s="1619"/>
      <c r="G241" s="1001"/>
      <c r="H241" s="1031"/>
      <c r="I241" s="1641"/>
      <c r="J241" s="1631"/>
      <c r="K241" s="1037"/>
      <c r="L241" s="1001"/>
      <c r="M241" s="1070"/>
      <c r="N241" s="1452"/>
      <c r="O241" s="1452"/>
      <c r="P241" s="1064"/>
      <c r="Q241" s="1714"/>
      <c r="R241" s="1641"/>
      <c r="S241" s="1710"/>
      <c r="T241" s="1641"/>
      <c r="U241" s="1710"/>
      <c r="V241" s="1641"/>
      <c r="W241" s="1710"/>
      <c r="X241" s="1665"/>
      <c r="Y241" s="1710"/>
      <c r="Z241" s="1710"/>
      <c r="AA241" s="1633"/>
      <c r="AB241" s="812">
        <v>5</v>
      </c>
      <c r="AC241" s="340" t="s">
        <v>1665</v>
      </c>
      <c r="AD241" s="341">
        <v>3</v>
      </c>
      <c r="AE241" s="341" t="s">
        <v>1480</v>
      </c>
      <c r="AF241" s="813" t="str">
        <f t="shared" si="18"/>
        <v>Probabilidad</v>
      </c>
      <c r="AG241" s="780" t="s">
        <v>221</v>
      </c>
      <c r="AH241" s="790">
        <f t="shared" si="19"/>
        <v>0.25</v>
      </c>
      <c r="AI241" s="780" t="s">
        <v>222</v>
      </c>
      <c r="AJ241" s="790">
        <f t="shared" si="20"/>
        <v>0.15</v>
      </c>
      <c r="AK241" s="814">
        <f t="shared" si="21"/>
        <v>0.4</v>
      </c>
      <c r="AL241" s="815">
        <f>IFERROR(IF(AND(AF240="Probabilidad",AF241="Probabilidad"),(AL240-(+AL240*AK241)),IF(AND(AF240="Impacto",AF241="Probabilidad"),(AL239-(+AL239*AK241)),IF(AF241="Impacto",AL240,""))),"")</f>
        <v>0.10367999999999998</v>
      </c>
      <c r="AM241" s="815">
        <f>IFERROR(IF(AND(AF240="Impacto",AF241="Impacto"),(AM240-(+AM240*AK241)),IF(AND(AF240="Probabilidad",AF241="Impacto"),(AM239-(+AM239*AK241)),IF(AF241="Probabilidad",AM240,""))),"")</f>
        <v>0.44999999999999996</v>
      </c>
      <c r="AN241" s="751" t="s">
        <v>859</v>
      </c>
      <c r="AO241" s="751" t="s">
        <v>245</v>
      </c>
      <c r="AP241" s="751" t="s">
        <v>241</v>
      </c>
      <c r="AQ241" s="751" t="s">
        <v>226</v>
      </c>
      <c r="AR241" s="1778"/>
      <c r="AS241" s="1631"/>
      <c r="AT241" s="1631"/>
      <c r="AU241" s="1633"/>
      <c r="AV241" s="1631"/>
      <c r="AW241" s="1631"/>
      <c r="AX241" s="1633"/>
      <c r="AY241" s="1633"/>
      <c r="AZ241" s="1633"/>
      <c r="BA241" s="1641"/>
      <c r="BB241" s="789"/>
      <c r="BC241" s="789"/>
      <c r="BD241" s="822" t="str">
        <f t="shared" si="22"/>
        <v/>
      </c>
      <c r="BE241" s="774"/>
      <c r="BF241" s="774"/>
      <c r="BG241" s="774"/>
      <c r="BH241" s="774"/>
      <c r="BI241" s="789"/>
      <c r="BJ241" s="789"/>
      <c r="BK241" s="789"/>
      <c r="BL241" s="789"/>
      <c r="BM241" s="791"/>
      <c r="BN241" s="791"/>
      <c r="BO241" s="791"/>
      <c r="BP241" s="791"/>
      <c r="BQ241" s="792" t="str">
        <f t="shared" si="23"/>
        <v/>
      </c>
      <c r="BR241" s="796" t="str">
        <f t="shared" si="24"/>
        <v/>
      </c>
      <c r="BS241" s="884"/>
      <c r="BT241" s="884"/>
      <c r="BU241" s="998"/>
      <c r="BV241" s="1001"/>
      <c r="BW241" s="1001"/>
      <c r="BX241" s="1762"/>
      <c r="BY241" s="1739"/>
      <c r="BZ241" s="1004"/>
    </row>
    <row r="242" spans="1:78" ht="168" thickBot="1" x14ac:dyDescent="0.25">
      <c r="A242" s="1702"/>
      <c r="B242" s="1703"/>
      <c r="C242" s="1704"/>
      <c r="D242" s="1706"/>
      <c r="E242" s="1026"/>
      <c r="F242" s="1620"/>
      <c r="G242" s="1002"/>
      <c r="H242" s="1032"/>
      <c r="I242" s="1642"/>
      <c r="J242" s="1632"/>
      <c r="K242" s="1038"/>
      <c r="L242" s="1002"/>
      <c r="M242" s="1071"/>
      <c r="N242" s="1453"/>
      <c r="O242" s="1453"/>
      <c r="P242" s="1065"/>
      <c r="Q242" s="1715"/>
      <c r="R242" s="1642"/>
      <c r="S242" s="1711"/>
      <c r="T242" s="1642"/>
      <c r="U242" s="1711"/>
      <c r="V242" s="1642"/>
      <c r="W242" s="1711"/>
      <c r="X242" s="1666"/>
      <c r="Y242" s="1711"/>
      <c r="Z242" s="1711"/>
      <c r="AA242" s="1634"/>
      <c r="AB242" s="773">
        <v>6</v>
      </c>
      <c r="AC242" s="342" t="s">
        <v>1666</v>
      </c>
      <c r="AD242" s="343">
        <v>2</v>
      </c>
      <c r="AE242" s="343" t="s">
        <v>1667</v>
      </c>
      <c r="AF242" s="819" t="str">
        <f t="shared" si="18"/>
        <v>Impacto</v>
      </c>
      <c r="AG242" s="902" t="s">
        <v>264</v>
      </c>
      <c r="AH242" s="887">
        <f t="shared" si="19"/>
        <v>0.1</v>
      </c>
      <c r="AI242" s="902" t="s">
        <v>222</v>
      </c>
      <c r="AJ242" s="887">
        <f t="shared" si="20"/>
        <v>0.15</v>
      </c>
      <c r="AK242" s="889">
        <f t="shared" si="21"/>
        <v>0.25</v>
      </c>
      <c r="AL242" s="815">
        <f>IFERROR(IF(AND(AF241="Probabilidad",AF242="Probabilidad"),(AL241-(+AL241*AK242)),IF(AND(AF241="Impacto",AF242="Probabilidad"),(AL240-(+AL240*AK242)),IF(AF242="Impacto",AL241,""))),"")</f>
        <v>0.10367999999999998</v>
      </c>
      <c r="AM242" s="815">
        <f>IFERROR(IF(AND(AF241="Impacto",AF242="Impacto"),(AM241-(+AM241*AK242)),IF(AND(AF241="Probabilidad",AF242="Impacto"),(AM240-(+AM240*AK242)),IF(AF242="Probabilidad",AM241,""))),"")</f>
        <v>0.33749999999999997</v>
      </c>
      <c r="AN242" s="51" t="s">
        <v>223</v>
      </c>
      <c r="AO242" s="51" t="s">
        <v>291</v>
      </c>
      <c r="AP242" s="51" t="s">
        <v>241</v>
      </c>
      <c r="AQ242" s="51" t="s">
        <v>226</v>
      </c>
      <c r="AR242" s="1779"/>
      <c r="AS242" s="1632"/>
      <c r="AT242" s="1632"/>
      <c r="AU242" s="1634"/>
      <c r="AV242" s="1632"/>
      <c r="AW242" s="1632"/>
      <c r="AX242" s="1634"/>
      <c r="AY242" s="1634"/>
      <c r="AZ242" s="1634"/>
      <c r="BA242" s="1642"/>
      <c r="BB242" s="770"/>
      <c r="BC242" s="770"/>
      <c r="BD242" s="762" t="str">
        <f t="shared" si="22"/>
        <v/>
      </c>
      <c r="BE242" s="757"/>
      <c r="BF242" s="757"/>
      <c r="BG242" s="757"/>
      <c r="BH242" s="757"/>
      <c r="BI242" s="770"/>
      <c r="BJ242" s="770"/>
      <c r="BK242" s="770"/>
      <c r="BL242" s="770"/>
      <c r="BM242" s="749"/>
      <c r="BN242" s="749"/>
      <c r="BO242" s="749"/>
      <c r="BP242" s="749"/>
      <c r="BQ242" s="766" t="str">
        <f t="shared" si="23"/>
        <v/>
      </c>
      <c r="BR242" s="890" t="str">
        <f t="shared" si="24"/>
        <v/>
      </c>
      <c r="BS242" s="891"/>
      <c r="BT242" s="891"/>
      <c r="BU242" s="999"/>
      <c r="BV242" s="1002"/>
      <c r="BW242" s="1002"/>
      <c r="BX242" s="1763"/>
      <c r="BY242" s="1740"/>
      <c r="BZ242" s="1005"/>
    </row>
    <row r="243" spans="1:78" ht="167" x14ac:dyDescent="0.2">
      <c r="A243" s="1702"/>
      <c r="B243" s="1703"/>
      <c r="C243" s="1704"/>
      <c r="D243" s="1021" t="s">
        <v>1387</v>
      </c>
      <c r="E243" s="1024" t="s">
        <v>398</v>
      </c>
      <c r="F243" s="1027">
        <v>10</v>
      </c>
      <c r="G243" s="1000" t="s">
        <v>1668</v>
      </c>
      <c r="H243" s="1030" t="s">
        <v>1244</v>
      </c>
      <c r="I243" s="994" t="s">
        <v>1215</v>
      </c>
      <c r="J243" s="1697" t="str">
        <f>IF(D243="","",IF(D243="RG",[1]Árbol!A254,IF(D243="RIC",[1]Árbol!A254,IF(D243="RLAFT",[1]Árbol!A254,IF(D243="RF",[1]Árbol!A254,IF(I243="","",(CONCATENATE(I243," ",$M$3," ",G243," ",$M$4," ",O243," ",$M$5," ",N243))))))))</f>
        <v>Pérdida de Disponibilidad de Sicapital - Módulo de Facturación  (GCAC)
Opción de elaboracion de facturas conforme al procedimiento)  1. Ataques cibernéticos
2. Quejas y reclamos ce clientes e interesados
3. Perdida de oportunidad de negocios.   
1. Falta  de mantenimienos preventivos y  correctivos.
2. Falta de cumplimiento del monitoreo permanente de la plataforma
3. Recurso tecnológico para atender incidentes escaso
4. Fallas de conexión con  el proveedor</v>
      </c>
      <c r="K243" s="1036" t="s">
        <v>313</v>
      </c>
      <c r="L243" s="1000" t="s">
        <v>562</v>
      </c>
      <c r="M243" s="1069" t="s">
        <v>1389</v>
      </c>
      <c r="N243" s="1451" t="s">
        <v>1669</v>
      </c>
      <c r="O243" s="1451" t="s">
        <v>1670</v>
      </c>
      <c r="P243" s="1063" t="s">
        <v>1392</v>
      </c>
      <c r="Q243" s="1077" t="s">
        <v>1392</v>
      </c>
      <c r="R243" s="994" t="s">
        <v>340</v>
      </c>
      <c r="S243" s="1709">
        <f>IF(R243="Muy Alta",100%,IF(R243="Alta",80%,IF(R243="Media",60%,IF(R243="Baja",40%,IF(R243="Muy Baja",20%,"")))))</f>
        <v>0.8</v>
      </c>
      <c r="T243" s="994" t="s">
        <v>317</v>
      </c>
      <c r="U243" s="1709">
        <f>IF(T243="Catastrófico",100%,IF(T243="Mayor",80%,IF(T243="Moderado",60%,IF(T243="Menor",40%,IF(T243="Leve",20%,"")))))</f>
        <v>0.2</v>
      </c>
      <c r="V243" s="994" t="s">
        <v>317</v>
      </c>
      <c r="W243" s="1709">
        <f>IF(V243="Catastrófico",100%,IF(V243="Mayor",80%,IF(V243="Moderado",60%,IF(V243="Menor",40%,IF(V243="Leve",20%,"")))))</f>
        <v>0.2</v>
      </c>
      <c r="X243" s="1059" t="str">
        <f>IF(Y243=100%,"Catastrófico",IF(Y243=80%,"Mayor",IF(Y243=60%,"Moderado",IF(Y243=40%,"Menor",IF(Y243=20%,"Leve","")))))</f>
        <v>Leve</v>
      </c>
      <c r="Y243" s="1709">
        <f>IF(AND(U243="",W243=""),"",MAX(U243,W243))</f>
        <v>0.2</v>
      </c>
      <c r="Z243" s="1709" t="str">
        <f>CONCATENATE(R243,X243)</f>
        <v>AltaLeve</v>
      </c>
      <c r="AA243" s="1047" t="str">
        <f>IF(Z243="Muy AltaLeve","Alto",IF(Z243="Muy AltaMenor","Alto",IF(Z243="Muy AltaModerado","Alto",IF(Z243="Muy AltaMayor","Alto",IF(Z243="Muy AltaCatastrófico","Extremo",IF(Z243="AltaLeve","Moderado",IF(Z243="AltaMenor","Moderado",IF(Z243="AltaModerado","Alto",IF(Z243="AltaMayor","Alto",IF(Z243="AltaCatastrófico","Extremo",IF(Z243="MediaLeve","Moderado",IF(Z243="MediaMenor","Moderado",IF(Z243="MediaModerado","Moderado",IF(Z243="MediaMayor","Alto",IF(Z243="MediaCatastrófico","Extremo",IF(Z243="BajaLeve","Bajo",IF(Z243="BajaMenor","Moderado",IF(Z243="BajaModerado","Moderado",IF(Z243="BajaMayor","Alto",IF(Z243="BajaCatastrófico","Extremo",IF(Z243="Muy BajaLeve","Bajo",IF(Z243="Muy BajaMenor","Bajo",IF(Z243="Muy BajaModerado","Moderado",IF(Z243="Muy BajaMayor","Alto",IF(Z243="Muy BajaCatastrófico","Extremo","")))))))))))))))))))))))))</f>
        <v>Moderado</v>
      </c>
      <c r="AB243" s="97">
        <v>1</v>
      </c>
      <c r="AC243" s="338" t="s">
        <v>1671</v>
      </c>
      <c r="AD243" s="339" t="s">
        <v>1630</v>
      </c>
      <c r="AE243" s="339" t="s">
        <v>1672</v>
      </c>
      <c r="AF243" s="99" t="str">
        <f t="shared" si="18"/>
        <v>Probabilidad</v>
      </c>
      <c r="AG243" s="10" t="s">
        <v>1657</v>
      </c>
      <c r="AH243" s="787">
        <f t="shared" si="19"/>
        <v>0.25</v>
      </c>
      <c r="AI243" s="10" t="s">
        <v>222</v>
      </c>
      <c r="AJ243" s="787">
        <f t="shared" si="20"/>
        <v>0.15</v>
      </c>
      <c r="AK243" s="101">
        <f t="shared" si="21"/>
        <v>0.4</v>
      </c>
      <c r="AL243" s="100">
        <f>IFERROR(IF(AF243="Probabilidad",(S243-(+S243*AK243)),IF(AF243="Impacto",S243,"")),"")</f>
        <v>0.48</v>
      </c>
      <c r="AM243" s="100">
        <f>IFERROR(IF(AF243="Impacto",(Y243-(+Y243*AK243)),IF(AF243="Probabilidad",Y243,"")),"")</f>
        <v>0.2</v>
      </c>
      <c r="AN243" s="50" t="s">
        <v>223</v>
      </c>
      <c r="AO243" s="50" t="s">
        <v>291</v>
      </c>
      <c r="AP243" s="50" t="s">
        <v>241</v>
      </c>
      <c r="AQ243" s="50" t="s">
        <v>226</v>
      </c>
      <c r="AR243" s="1624" t="s">
        <v>1673</v>
      </c>
      <c r="AS243" s="1050">
        <f>S243</f>
        <v>0.8</v>
      </c>
      <c r="AT243" s="1050">
        <f>IF(AL243="","",MIN(AL243:AL248))</f>
        <v>0.28799999999999998</v>
      </c>
      <c r="AU243" s="1047" t="str">
        <f>IFERROR(IF(AT243="","",IF(AT243&lt;=0.2,"Muy Baja",IF(AT243&lt;=0.4,"Baja",IF(AT243&lt;=0.6,"Media",IF(AT243&lt;=0.8,"Alta","Muy Alta"))))),"")</f>
        <v>Baja</v>
      </c>
      <c r="AV243" s="1050">
        <f>Y243</f>
        <v>0.2</v>
      </c>
      <c r="AW243" s="1050">
        <f>IF(AM243="","",MIN(AM243:AM248))</f>
        <v>0.11250000000000002</v>
      </c>
      <c r="AX243" s="1047" t="str">
        <f>IFERROR(IF(AW243="","",IF(AW243&lt;=0.2,"Leve",IF(AW243&lt;=0.4,"Menor",IF(AW243&lt;=0.6,"Moderado",IF(AW243&lt;=0.8,"Mayor","Catastrófico"))))),"")</f>
        <v>Leve</v>
      </c>
      <c r="AY243" s="1047" t="str">
        <f>AA243</f>
        <v>Moderado</v>
      </c>
      <c r="AZ243" s="1047" t="str">
        <f>IFERROR(IF(OR(AND(AU243="Muy Baja",AX243="Leve"),AND(AU243="Muy Baja",AX243="Menor"),AND(AU243="Baja",AX243="Leve")),"Bajo",IF(OR(AND(AU243="Muy baja",AX243="Moderado"),AND(AU243="Baja",AX243="Menor"),AND(AU243="Baja",AX243="Moderado"),AND(AU243="Media",AX243="Leve"),AND(AU243="Media",AX243="Menor"),AND(AU243="Media",AX243="Moderado"),AND(AU243="Alta",AX243="Leve"),AND(AU243="Alta",AX243="Menor")),"Moderado",IF(OR(AND(AU243="Muy Baja",AX243="Mayor"),AND(AU243="Baja",AX243="Mayor"),AND(AU243="Media",AX243="Mayor"),AND(AU243="Alta",AX243="Moderado"),AND(AU243="Alta",AX243="Mayor"),AND(AU243="Muy Alta",AX243="Leve"),AND(AU243="Muy Alta",AX243="Menor"),AND(AU243="Muy Alta",AX243="Moderado"),AND(AU243="Muy Alta",AX243="Mayor")),"Alto",IF(OR(AND(AU243="Muy Baja",AX243="Catastrófico"),AND(AU243="Baja",AX243="Catastrófico"),AND(AU243="Media",AX243="Catastrófico"),AND(AU243="Alta",AX243="Catastrófico"),AND(AU243="Muy Alta",AX243="Catastrófico")),"Extremo","")))),"")</f>
        <v>Bajo</v>
      </c>
      <c r="BA243" s="994" t="s">
        <v>255</v>
      </c>
      <c r="BB243" s="46"/>
      <c r="BC243" s="46"/>
      <c r="BD243" s="103" t="str">
        <f t="shared" si="22"/>
        <v/>
      </c>
      <c r="BE243" s="9"/>
      <c r="BF243" s="9"/>
      <c r="BG243" s="9"/>
      <c r="BH243" s="9"/>
      <c r="BI243" s="46"/>
      <c r="BJ243" s="46"/>
      <c r="BK243" s="46"/>
      <c r="BL243" s="46"/>
      <c r="BM243" s="48"/>
      <c r="BN243" s="48"/>
      <c r="BO243" s="48"/>
      <c r="BP243" s="48"/>
      <c r="BQ243" s="104" t="str">
        <f t="shared" si="23"/>
        <v/>
      </c>
      <c r="BR243" s="797" t="str">
        <f t="shared" si="24"/>
        <v/>
      </c>
      <c r="BS243" s="883"/>
      <c r="BT243" s="883"/>
      <c r="BU243" s="997" t="s">
        <v>1631</v>
      </c>
      <c r="BV243" s="1000" t="s">
        <v>3194</v>
      </c>
      <c r="BW243" s="1000" t="s">
        <v>3194</v>
      </c>
      <c r="BX243" s="1761" t="s">
        <v>3194</v>
      </c>
      <c r="BY243" s="1738" t="s">
        <v>3196</v>
      </c>
      <c r="BZ243" s="1003"/>
    </row>
    <row r="244" spans="1:78" ht="167" x14ac:dyDescent="0.2">
      <c r="A244" s="1702"/>
      <c r="B244" s="1703"/>
      <c r="C244" s="1704"/>
      <c r="D244" s="1705"/>
      <c r="E244" s="1025"/>
      <c r="F244" s="1619"/>
      <c r="G244" s="1001"/>
      <c r="H244" s="1031"/>
      <c r="I244" s="1641"/>
      <c r="J244" s="1631"/>
      <c r="K244" s="1037"/>
      <c r="L244" s="1001"/>
      <c r="M244" s="1070"/>
      <c r="N244" s="1452"/>
      <c r="O244" s="1452"/>
      <c r="P244" s="1064"/>
      <c r="Q244" s="1714"/>
      <c r="R244" s="1641"/>
      <c r="S244" s="1710"/>
      <c r="T244" s="1641"/>
      <c r="U244" s="1710"/>
      <c r="V244" s="1641"/>
      <c r="W244" s="1710"/>
      <c r="X244" s="1665"/>
      <c r="Y244" s="1710"/>
      <c r="Z244" s="1710"/>
      <c r="AA244" s="1633"/>
      <c r="AB244" s="812">
        <v>2</v>
      </c>
      <c r="AC244" s="944" t="s">
        <v>1674</v>
      </c>
      <c r="AD244" s="945" t="s">
        <v>1675</v>
      </c>
      <c r="AE244" s="945" t="s">
        <v>1662</v>
      </c>
      <c r="AF244" s="813" t="str">
        <f t="shared" si="18"/>
        <v>Impacto</v>
      </c>
      <c r="AG244" s="780" t="s">
        <v>264</v>
      </c>
      <c r="AH244" s="790">
        <f t="shared" si="19"/>
        <v>0.1</v>
      </c>
      <c r="AI244" s="780" t="s">
        <v>222</v>
      </c>
      <c r="AJ244" s="790">
        <f t="shared" si="20"/>
        <v>0.15</v>
      </c>
      <c r="AK244" s="814">
        <f t="shared" si="21"/>
        <v>0.25</v>
      </c>
      <c r="AL244" s="815">
        <f>IFERROR(IF(AND(AF243="Probabilidad",AF244="Probabilidad"),(AL243-(+AL243*AK244)),IF(AF244="Probabilidad",(S243-(+S243*AK244)),IF(AF244="Impacto",AL243,""))),"")</f>
        <v>0.48</v>
      </c>
      <c r="AM244" s="815">
        <f>IFERROR(IF(AND(AF243="Impacto",AF244="Impacto"),(AM243-(+AM243*AK244)),IF(AF244="Impacto",(Y243-(Y243*AK244)),IF(AF244="Probabilidad",AM243,""))),"")</f>
        <v>0.15000000000000002</v>
      </c>
      <c r="AN244" s="751" t="s">
        <v>223</v>
      </c>
      <c r="AO244" s="751" t="s">
        <v>291</v>
      </c>
      <c r="AP244" s="751" t="s">
        <v>241</v>
      </c>
      <c r="AQ244" s="751" t="s">
        <v>226</v>
      </c>
      <c r="AR244" s="1031"/>
      <c r="AS244" s="1631"/>
      <c r="AT244" s="1631"/>
      <c r="AU244" s="1633"/>
      <c r="AV244" s="1631"/>
      <c r="AW244" s="1631"/>
      <c r="AX244" s="1633"/>
      <c r="AY244" s="1633"/>
      <c r="AZ244" s="1633"/>
      <c r="BA244" s="1641"/>
      <c r="BB244" s="789"/>
      <c r="BC244" s="789"/>
      <c r="BD244" s="822" t="str">
        <f t="shared" si="22"/>
        <v/>
      </c>
      <c r="BE244" s="774"/>
      <c r="BF244" s="774"/>
      <c r="BG244" s="774"/>
      <c r="BH244" s="774"/>
      <c r="BI244" s="789"/>
      <c r="BJ244" s="789"/>
      <c r="BK244" s="789"/>
      <c r="BL244" s="789"/>
      <c r="BM244" s="791"/>
      <c r="BN244" s="791"/>
      <c r="BO244" s="791"/>
      <c r="BP244" s="791"/>
      <c r="BQ244" s="792" t="str">
        <f t="shared" si="23"/>
        <v/>
      </c>
      <c r="BR244" s="796" t="str">
        <f t="shared" si="24"/>
        <v/>
      </c>
      <c r="BS244" s="884"/>
      <c r="BT244" s="884"/>
      <c r="BU244" s="998"/>
      <c r="BV244" s="1001"/>
      <c r="BW244" s="1001"/>
      <c r="BX244" s="1762"/>
      <c r="BY244" s="1739"/>
      <c r="BZ244" s="1004"/>
    </row>
    <row r="245" spans="1:78" ht="167" x14ac:dyDescent="0.2">
      <c r="A245" s="1702"/>
      <c r="B245" s="1703"/>
      <c r="C245" s="1704"/>
      <c r="D245" s="1705"/>
      <c r="E245" s="1025"/>
      <c r="F245" s="1619"/>
      <c r="G245" s="1001"/>
      <c r="H245" s="1031"/>
      <c r="I245" s="1641"/>
      <c r="J245" s="1631"/>
      <c r="K245" s="1037"/>
      <c r="L245" s="1001"/>
      <c r="M245" s="1070"/>
      <c r="N245" s="1452"/>
      <c r="O245" s="1452"/>
      <c r="P245" s="1064"/>
      <c r="Q245" s="1714"/>
      <c r="R245" s="1641"/>
      <c r="S245" s="1710"/>
      <c r="T245" s="1641"/>
      <c r="U245" s="1710"/>
      <c r="V245" s="1641"/>
      <c r="W245" s="1710"/>
      <c r="X245" s="1665"/>
      <c r="Y245" s="1710"/>
      <c r="Z245" s="1710"/>
      <c r="AA245" s="1633"/>
      <c r="AB245" s="812">
        <v>3</v>
      </c>
      <c r="AC245" s="340" t="s">
        <v>1676</v>
      </c>
      <c r="AD245" s="341">
        <v>4</v>
      </c>
      <c r="AE245" s="341" t="s">
        <v>1662</v>
      </c>
      <c r="AF245" s="813" t="str">
        <f t="shared" si="18"/>
        <v>Probabilidad</v>
      </c>
      <c r="AG245" s="780" t="s">
        <v>221</v>
      </c>
      <c r="AH245" s="790">
        <f t="shared" si="19"/>
        <v>0.25</v>
      </c>
      <c r="AI245" s="780" t="s">
        <v>222</v>
      </c>
      <c r="AJ245" s="790">
        <f t="shared" si="20"/>
        <v>0.15</v>
      </c>
      <c r="AK245" s="814">
        <f t="shared" si="21"/>
        <v>0.4</v>
      </c>
      <c r="AL245" s="815">
        <f>IFERROR(IF(AND(AF244="Probabilidad",AF245="Probabilidad"),(AL244-(+AL244*AK245)),IF(AND(AF244="Impacto",AF245="Probabilidad"),(AL243-(+AL243*AK245)),IF(AF245="Impacto",AL244,""))),"")</f>
        <v>0.28799999999999998</v>
      </c>
      <c r="AM245" s="815">
        <f>IFERROR(IF(AND(AF244="Impacto",AF245="Impacto"),(AM244-(+AM244*AK245)),IF(AND(AF244="Probabilidad",AF245="Impacto"),(AM243-(+AM243*AK245)),IF(AF245="Probabilidad",AM244,""))),"")</f>
        <v>0.15000000000000002</v>
      </c>
      <c r="AN245" s="751" t="s">
        <v>223</v>
      </c>
      <c r="AO245" s="751" t="s">
        <v>291</v>
      </c>
      <c r="AP245" s="751" t="s">
        <v>241</v>
      </c>
      <c r="AQ245" s="751" t="s">
        <v>226</v>
      </c>
      <c r="AR245" s="1031"/>
      <c r="AS245" s="1631"/>
      <c r="AT245" s="1631"/>
      <c r="AU245" s="1633"/>
      <c r="AV245" s="1631"/>
      <c r="AW245" s="1631"/>
      <c r="AX245" s="1633"/>
      <c r="AY245" s="1633"/>
      <c r="AZ245" s="1633"/>
      <c r="BA245" s="1641"/>
      <c r="BB245" s="789"/>
      <c r="BC245" s="789"/>
      <c r="BD245" s="822" t="str">
        <f t="shared" si="22"/>
        <v/>
      </c>
      <c r="BE245" s="774"/>
      <c r="BF245" s="774"/>
      <c r="BG245" s="774"/>
      <c r="BH245" s="774"/>
      <c r="BI245" s="789"/>
      <c r="BJ245" s="789"/>
      <c r="BK245" s="789"/>
      <c r="BL245" s="789"/>
      <c r="BM245" s="791"/>
      <c r="BN245" s="791"/>
      <c r="BO245" s="791"/>
      <c r="BP245" s="791"/>
      <c r="BQ245" s="792" t="str">
        <f t="shared" si="23"/>
        <v/>
      </c>
      <c r="BR245" s="796" t="str">
        <f t="shared" si="24"/>
        <v/>
      </c>
      <c r="BS245" s="884"/>
      <c r="BT245" s="884"/>
      <c r="BU245" s="998"/>
      <c r="BV245" s="1001"/>
      <c r="BW245" s="1001"/>
      <c r="BX245" s="1762"/>
      <c r="BY245" s="1739"/>
      <c r="BZ245" s="1004"/>
    </row>
    <row r="246" spans="1:78" ht="167" x14ac:dyDescent="0.2">
      <c r="A246" s="1702"/>
      <c r="B246" s="1703"/>
      <c r="C246" s="1704"/>
      <c r="D246" s="1705"/>
      <c r="E246" s="1025"/>
      <c r="F246" s="1619"/>
      <c r="G246" s="1001"/>
      <c r="H246" s="1031"/>
      <c r="I246" s="1641"/>
      <c r="J246" s="1631"/>
      <c r="K246" s="1037"/>
      <c r="L246" s="1001"/>
      <c r="M246" s="1070"/>
      <c r="N246" s="1452"/>
      <c r="O246" s="1452"/>
      <c r="P246" s="1064"/>
      <c r="Q246" s="1714"/>
      <c r="R246" s="1641"/>
      <c r="S246" s="1710"/>
      <c r="T246" s="1641"/>
      <c r="U246" s="1710"/>
      <c r="V246" s="1641"/>
      <c r="W246" s="1710"/>
      <c r="X246" s="1665"/>
      <c r="Y246" s="1710"/>
      <c r="Z246" s="1710"/>
      <c r="AA246" s="1633"/>
      <c r="AB246" s="812">
        <v>4</v>
      </c>
      <c r="AC246" s="344" t="s">
        <v>1677</v>
      </c>
      <c r="AD246" s="341">
        <v>4</v>
      </c>
      <c r="AE246" s="341" t="s">
        <v>1678</v>
      </c>
      <c r="AF246" s="813" t="str">
        <f t="shared" si="18"/>
        <v>Impacto</v>
      </c>
      <c r="AG246" s="780" t="s">
        <v>264</v>
      </c>
      <c r="AH246" s="790">
        <f t="shared" si="19"/>
        <v>0.1</v>
      </c>
      <c r="AI246" s="780" t="s">
        <v>222</v>
      </c>
      <c r="AJ246" s="790">
        <f t="shared" si="20"/>
        <v>0.15</v>
      </c>
      <c r="AK246" s="814">
        <f t="shared" si="21"/>
        <v>0.25</v>
      </c>
      <c r="AL246" s="815">
        <f>IFERROR(IF(AND(AF245="Probabilidad",AF246="Probabilidad"),(AL245-(+AL245*AK246)),IF(AND(AF245="Impacto",AF246="Probabilidad"),(AL244-(+AL244*AK246)),IF(AF246="Impacto",AL245,""))),"")</f>
        <v>0.28799999999999998</v>
      </c>
      <c r="AM246" s="815">
        <f>IFERROR(IF(AND(AF245="Impacto",AF246="Impacto"),(AM245-(+AM245*AK246)),IF(AND(AF245="Probabilidad",AF246="Impacto"),(AM244-(+AM244*AK246)),IF(AF246="Probabilidad",AM245,""))),"")</f>
        <v>0.11250000000000002</v>
      </c>
      <c r="AN246" s="751" t="s">
        <v>859</v>
      </c>
      <c r="AO246" s="751" t="s">
        <v>291</v>
      </c>
      <c r="AP246" s="751" t="s">
        <v>241</v>
      </c>
      <c r="AQ246" s="751" t="s">
        <v>226</v>
      </c>
      <c r="AR246" s="1031"/>
      <c r="AS246" s="1631"/>
      <c r="AT246" s="1631"/>
      <c r="AU246" s="1633"/>
      <c r="AV246" s="1631"/>
      <c r="AW246" s="1631"/>
      <c r="AX246" s="1633"/>
      <c r="AY246" s="1633"/>
      <c r="AZ246" s="1633"/>
      <c r="BA246" s="1641"/>
      <c r="BB246" s="789"/>
      <c r="BC246" s="789"/>
      <c r="BD246" s="822" t="str">
        <f t="shared" si="22"/>
        <v/>
      </c>
      <c r="BE246" s="774"/>
      <c r="BF246" s="774"/>
      <c r="BG246" s="774"/>
      <c r="BH246" s="774"/>
      <c r="BI246" s="789"/>
      <c r="BJ246" s="789"/>
      <c r="BK246" s="789"/>
      <c r="BL246" s="789"/>
      <c r="BM246" s="791"/>
      <c r="BN246" s="791"/>
      <c r="BO246" s="791"/>
      <c r="BP246" s="791"/>
      <c r="BQ246" s="792" t="str">
        <f t="shared" si="23"/>
        <v/>
      </c>
      <c r="BR246" s="796" t="str">
        <f t="shared" si="24"/>
        <v/>
      </c>
      <c r="BS246" s="884"/>
      <c r="BT246" s="884"/>
      <c r="BU246" s="998"/>
      <c r="BV246" s="1001"/>
      <c r="BW246" s="1001"/>
      <c r="BX246" s="1762"/>
      <c r="BY246" s="1739"/>
      <c r="BZ246" s="1004"/>
    </row>
    <row r="247" spans="1:78" ht="16" x14ac:dyDescent="0.2">
      <c r="A247" s="1702"/>
      <c r="B247" s="1703"/>
      <c r="C247" s="1704"/>
      <c r="D247" s="1705"/>
      <c r="E247" s="1025"/>
      <c r="F247" s="1619"/>
      <c r="G247" s="1001"/>
      <c r="H247" s="1031"/>
      <c r="I247" s="1641"/>
      <c r="J247" s="1631"/>
      <c r="K247" s="1037"/>
      <c r="L247" s="1001"/>
      <c r="M247" s="1070"/>
      <c r="N247" s="1452"/>
      <c r="O247" s="1452"/>
      <c r="P247" s="1064"/>
      <c r="Q247" s="1714"/>
      <c r="R247" s="1641"/>
      <c r="S247" s="1710"/>
      <c r="T247" s="1641"/>
      <c r="U247" s="1710"/>
      <c r="V247" s="1641"/>
      <c r="W247" s="1710"/>
      <c r="X247" s="1665"/>
      <c r="Y247" s="1710"/>
      <c r="Z247" s="1710"/>
      <c r="AA247" s="1633"/>
      <c r="AB247" s="812">
        <v>5</v>
      </c>
      <c r="AC247" s="893"/>
      <c r="AD247" s="893"/>
      <c r="AE247" s="893"/>
      <c r="AF247" s="813" t="str">
        <f t="shared" si="18"/>
        <v/>
      </c>
      <c r="AG247" s="780"/>
      <c r="AH247" s="790" t="str">
        <f t="shared" si="19"/>
        <v/>
      </c>
      <c r="AI247" s="780"/>
      <c r="AJ247" s="790" t="str">
        <f t="shared" si="20"/>
        <v/>
      </c>
      <c r="AK247" s="814" t="str">
        <f t="shared" si="21"/>
        <v/>
      </c>
      <c r="AL247" s="815" t="str">
        <f>IFERROR(IF(AND(AF246="Probabilidad",AF247="Probabilidad"),(AL246-(+AL246*AK247)),IF(AND(AF246="Impacto",AF247="Probabilidad"),(AL245-(+AL245*AK247)),IF(AF247="Impacto",AL246,""))),"")</f>
        <v/>
      </c>
      <c r="AM247" s="815" t="str">
        <f>IFERROR(IF(AND(AF246="Impacto",AF247="Impacto"),(AM246-(+AM246*AK247)),IF(AND(AF246="Probabilidad",AF247="Impacto"),(AM245-(+AM245*AK247)),IF(AF247="Probabilidad",AM246,""))),"")</f>
        <v/>
      </c>
      <c r="AN247" s="751"/>
      <c r="AO247" s="751"/>
      <c r="AP247" s="751"/>
      <c r="AQ247" s="751"/>
      <c r="AR247" s="1031"/>
      <c r="AS247" s="1631"/>
      <c r="AT247" s="1631"/>
      <c r="AU247" s="1633"/>
      <c r="AV247" s="1631"/>
      <c r="AW247" s="1631"/>
      <c r="AX247" s="1633"/>
      <c r="AY247" s="1633"/>
      <c r="AZ247" s="1633"/>
      <c r="BA247" s="1641"/>
      <c r="BB247" s="789"/>
      <c r="BC247" s="789"/>
      <c r="BD247" s="822" t="str">
        <f t="shared" si="22"/>
        <v/>
      </c>
      <c r="BE247" s="774"/>
      <c r="BF247" s="774"/>
      <c r="BG247" s="774"/>
      <c r="BH247" s="774"/>
      <c r="BI247" s="789"/>
      <c r="BJ247" s="789"/>
      <c r="BK247" s="789"/>
      <c r="BL247" s="789"/>
      <c r="BM247" s="791"/>
      <c r="BN247" s="791"/>
      <c r="BO247" s="791"/>
      <c r="BP247" s="791"/>
      <c r="BQ247" s="792" t="str">
        <f t="shared" si="23"/>
        <v/>
      </c>
      <c r="BR247" s="796" t="str">
        <f t="shared" si="24"/>
        <v/>
      </c>
      <c r="BS247" s="884"/>
      <c r="BT247" s="884"/>
      <c r="BU247" s="998"/>
      <c r="BV247" s="1001"/>
      <c r="BW247" s="1001"/>
      <c r="BX247" s="1762"/>
      <c r="BY247" s="1739"/>
      <c r="BZ247" s="1004"/>
    </row>
    <row r="248" spans="1:78" ht="17" thickBot="1" x14ac:dyDescent="0.25">
      <c r="A248" s="1702"/>
      <c r="B248" s="1703"/>
      <c r="C248" s="1704"/>
      <c r="D248" s="1706"/>
      <c r="E248" s="1026"/>
      <c r="F248" s="1620"/>
      <c r="G248" s="1002"/>
      <c r="H248" s="1032"/>
      <c r="I248" s="1642"/>
      <c r="J248" s="1632"/>
      <c r="K248" s="1038"/>
      <c r="L248" s="1002"/>
      <c r="M248" s="1071"/>
      <c r="N248" s="1453"/>
      <c r="O248" s="1453"/>
      <c r="P248" s="1065"/>
      <c r="Q248" s="1715"/>
      <c r="R248" s="1642"/>
      <c r="S248" s="1711"/>
      <c r="T248" s="1642"/>
      <c r="U248" s="1711"/>
      <c r="V248" s="1642"/>
      <c r="W248" s="1711"/>
      <c r="X248" s="1666"/>
      <c r="Y248" s="1711"/>
      <c r="Z248" s="1711"/>
      <c r="AA248" s="1634"/>
      <c r="AB248" s="773">
        <v>6</v>
      </c>
      <c r="AC248" s="946"/>
      <c r="AD248" s="946"/>
      <c r="AE248" s="946"/>
      <c r="AF248" s="896" t="str">
        <f t="shared" si="18"/>
        <v/>
      </c>
      <c r="AG248" s="888"/>
      <c r="AH248" s="887" t="str">
        <f t="shared" si="19"/>
        <v/>
      </c>
      <c r="AI248" s="888"/>
      <c r="AJ248" s="887" t="str">
        <f t="shared" si="20"/>
        <v/>
      </c>
      <c r="AK248" s="889" t="str">
        <f t="shared" si="21"/>
        <v/>
      </c>
      <c r="AL248" s="935" t="str">
        <f>IFERROR(IF(AND(AF247="Probabilidad",AF248="Probabilidad"),(AL247-(+AL247*AK248)),IF(AND(AF247="Impacto",AF248="Probabilidad"),(AL246-(+AL246*AK248)),IF(AF248="Impacto",AL247,""))),"")</f>
        <v/>
      </c>
      <c r="AM248" s="935" t="str">
        <f>IFERROR(IF(AND(AF247="Impacto",AF248="Impacto"),(AM247-(+AM247*AK248)),IF(AND(AF247="Probabilidad",AF248="Impacto"),(AM246-(+AM246*AK248)),IF(AF248="Probabilidad",AM247,""))),"")</f>
        <v/>
      </c>
      <c r="AN248" s="51"/>
      <c r="AO248" s="51"/>
      <c r="AP248" s="51"/>
      <c r="AQ248" s="51"/>
      <c r="AR248" s="1032"/>
      <c r="AS248" s="1632"/>
      <c r="AT248" s="1632"/>
      <c r="AU248" s="1634"/>
      <c r="AV248" s="1632"/>
      <c r="AW248" s="1632"/>
      <c r="AX248" s="1634"/>
      <c r="AY248" s="1634"/>
      <c r="AZ248" s="1634"/>
      <c r="BA248" s="1642"/>
      <c r="BB248" s="770"/>
      <c r="BC248" s="770"/>
      <c r="BD248" s="762" t="str">
        <f t="shared" si="22"/>
        <v/>
      </c>
      <c r="BE248" s="757"/>
      <c r="BF248" s="757"/>
      <c r="BG248" s="757"/>
      <c r="BH248" s="757"/>
      <c r="BI248" s="770"/>
      <c r="BJ248" s="770"/>
      <c r="BK248" s="770"/>
      <c r="BL248" s="770"/>
      <c r="BM248" s="749"/>
      <c r="BN248" s="749"/>
      <c r="BO248" s="749"/>
      <c r="BP248" s="749"/>
      <c r="BQ248" s="766" t="str">
        <f t="shared" si="23"/>
        <v/>
      </c>
      <c r="BR248" s="890" t="str">
        <f t="shared" si="24"/>
        <v/>
      </c>
      <c r="BS248" s="891"/>
      <c r="BT248" s="891"/>
      <c r="BU248" s="999"/>
      <c r="BV248" s="1002"/>
      <c r="BW248" s="1002"/>
      <c r="BX248" s="1763"/>
      <c r="BY248" s="1740"/>
      <c r="BZ248" s="1005"/>
    </row>
    <row r="249" spans="1:78" ht="167" x14ac:dyDescent="0.2">
      <c r="A249" s="1702"/>
      <c r="B249" s="1703"/>
      <c r="C249" s="1704"/>
      <c r="D249" s="1021" t="s">
        <v>1387</v>
      </c>
      <c r="E249" s="1024" t="s">
        <v>398</v>
      </c>
      <c r="F249" s="1027">
        <v>11</v>
      </c>
      <c r="G249" s="1000" t="s">
        <v>1679</v>
      </c>
      <c r="H249" s="1030" t="s">
        <v>1247</v>
      </c>
      <c r="I249" s="994" t="s">
        <v>1218</v>
      </c>
      <c r="J249" s="1697" t="str">
        <f>IF(D249="","",IF(D249="RG",[1]Árbol!A260,IF(D249="RIC",[1]Árbol!A260,IF(D249="RLAFT",[1]Árbol!A260,IF(D249="RF",[1]Árbol!A260,IF(I249="","",(CONCATENATE(I249," ",$M$3," ",G249," ",$M$4," ",O249," ",$M$5," ",N249))))))))</f>
        <v>Pérdida de confidencialidad e integridad de (Catastro en línea 
GCAC-SPAC)   
1. Incumplimiento de ley Habeas Data.
2. Suplantación de usuarios autorizados o ingresos no autorizados ( ataque cibernetico).
3. Quejas y reclamos por parte interesada  1. Debilidad en autenticacion de usuarios.
2. Fallas  en la asignación de privilegios y permisos en la plataforma.
3. Disposicion para entidades y ciudadanos por la misma opción
4.Debilidad de auditorias en el sofware</v>
      </c>
      <c r="K249" s="1036" t="s">
        <v>313</v>
      </c>
      <c r="L249" s="1000" t="s">
        <v>562</v>
      </c>
      <c r="M249" s="1069" t="s">
        <v>1389</v>
      </c>
      <c r="N249" s="1451" t="s">
        <v>1680</v>
      </c>
      <c r="O249" s="1451" t="s">
        <v>1681</v>
      </c>
      <c r="P249" s="1063" t="s">
        <v>1392</v>
      </c>
      <c r="Q249" s="1077" t="s">
        <v>1392</v>
      </c>
      <c r="R249" s="994" t="s">
        <v>340</v>
      </c>
      <c r="S249" s="1709">
        <f>IF(R249="Muy Alta",100%,IF(R249="Alta",80%,IF(R249="Media",60%,IF(R249="Baja",40%,IF(R249="Muy Baja",20%,"")))))</f>
        <v>0.8</v>
      </c>
      <c r="T249" s="994" t="s">
        <v>251</v>
      </c>
      <c r="U249" s="1709">
        <f>IF(T249="Catastrófico",100%,IF(T249="Mayor",80%,IF(T249="Moderado",60%,IF(T249="Menor",40%,IF(T249="Leve",20%,"")))))</f>
        <v>0.4</v>
      </c>
      <c r="V249" s="994" t="s">
        <v>218</v>
      </c>
      <c r="W249" s="1709">
        <f>IF(V249="Catastrófico",100%,IF(V249="Mayor",80%,IF(V249="Moderado",60%,IF(V249="Menor",40%,IF(V249="Leve",20%,"")))))</f>
        <v>0.6</v>
      </c>
      <c r="X249" s="1059" t="str">
        <f>IF(Y249=100%,"Catastrófico",IF(Y249=80%,"Mayor",IF(Y249=60%,"Moderado",IF(Y249=40%,"Menor",IF(Y249=20%,"Leve","")))))</f>
        <v>Moderado</v>
      </c>
      <c r="Y249" s="1709">
        <f>IF(AND(U249="",W249=""),"",MAX(U249,W249))</f>
        <v>0.6</v>
      </c>
      <c r="Z249" s="1709" t="str">
        <f>CONCATENATE(R249,X249)</f>
        <v>AltaModerado</v>
      </c>
      <c r="AA249" s="1047" t="str">
        <f>IF(Z249="Muy AltaLeve","Alto",IF(Z249="Muy AltaMenor","Alto",IF(Z249="Muy AltaModerado","Alto",IF(Z249="Muy AltaMayor","Alto",IF(Z249="Muy AltaCatastrófico","Extremo",IF(Z249="AltaLeve","Moderado",IF(Z249="AltaMenor","Moderado",IF(Z249="AltaModerado","Alto",IF(Z249="AltaMayor","Alto",IF(Z249="AltaCatastrófico","Extremo",IF(Z249="MediaLeve","Moderado",IF(Z249="MediaMenor","Moderado",IF(Z249="MediaModerado","Moderado",IF(Z249="MediaMayor","Alto",IF(Z249="MediaCatastrófico","Extremo",IF(Z249="BajaLeve","Bajo",IF(Z249="BajaMenor","Moderado",IF(Z249="BajaModerado","Moderado",IF(Z249="BajaMayor","Alto",IF(Z249="BajaCatastrófico","Extremo",IF(Z249="Muy BajaLeve","Bajo",IF(Z249="Muy BajaMenor","Bajo",IF(Z249="Muy BajaModerado","Moderado",IF(Z249="Muy BajaMayor","Alto",IF(Z249="Muy BajaCatastrófico","Extremo","")))))))))))))))))))))))))</f>
        <v>Alto</v>
      </c>
      <c r="AB249" s="97">
        <v>1</v>
      </c>
      <c r="AC249" s="338" t="s">
        <v>1682</v>
      </c>
      <c r="AD249" s="339" t="s">
        <v>1630</v>
      </c>
      <c r="AE249" s="339" t="s">
        <v>1683</v>
      </c>
      <c r="AF249" s="99" t="str">
        <f t="shared" si="18"/>
        <v>Probabilidad</v>
      </c>
      <c r="AG249" s="10" t="s">
        <v>281</v>
      </c>
      <c r="AH249" s="787">
        <f t="shared" si="19"/>
        <v>0.15</v>
      </c>
      <c r="AI249" s="10" t="s">
        <v>734</v>
      </c>
      <c r="AJ249" s="787">
        <f t="shared" si="20"/>
        <v>0.25</v>
      </c>
      <c r="AK249" s="101">
        <f t="shared" si="21"/>
        <v>0.4</v>
      </c>
      <c r="AL249" s="100">
        <f>IFERROR(IF(AF249="Probabilidad",(S249-(+S249*AK249)),IF(AF249="Impacto",S249,"")),"")</f>
        <v>0.48</v>
      </c>
      <c r="AM249" s="100">
        <f>IFERROR(IF(AF249="Impacto",(Y249-(+Y249*AK249)),IF(AF249="Probabilidad",Y249,"")),"")</f>
        <v>0.6</v>
      </c>
      <c r="AN249" s="50" t="s">
        <v>223</v>
      </c>
      <c r="AO249" s="50" t="s">
        <v>291</v>
      </c>
      <c r="AP249" s="50" t="s">
        <v>241</v>
      </c>
      <c r="AQ249" s="50" t="s">
        <v>226</v>
      </c>
      <c r="AR249" s="1777" t="s">
        <v>1684</v>
      </c>
      <c r="AS249" s="1050">
        <f>S249</f>
        <v>0.8</v>
      </c>
      <c r="AT249" s="1050">
        <f>IF(AL249="","",MIN(AL249:AL254))</f>
        <v>5.183999999999999E-2</v>
      </c>
      <c r="AU249" s="1047" t="str">
        <f>IFERROR(IF(AT249="","",IF(AT249&lt;=0.2,"Muy Baja",IF(AT249&lt;=0.4,"Baja",IF(AT249&lt;=0.6,"Media",IF(AT249&lt;=0.8,"Alta","Muy Alta"))))),"")</f>
        <v>Muy Baja</v>
      </c>
      <c r="AV249" s="1050">
        <f>Y249</f>
        <v>0.6</v>
      </c>
      <c r="AW249" s="1050">
        <f>IF(AM249="","",MIN(AM249:AM254))</f>
        <v>0.44999999999999996</v>
      </c>
      <c r="AX249" s="1047" t="str">
        <f>IFERROR(IF(AW249="","",IF(AW249&lt;=0.2,"Leve",IF(AW249&lt;=0.4,"Menor",IF(AW249&lt;=0.6,"Moderado",IF(AW249&lt;=0.8,"Mayor","Catastrófico"))))),"")</f>
        <v>Moderado</v>
      </c>
      <c r="AY249" s="1047" t="str">
        <f>AA249</f>
        <v>Alto</v>
      </c>
      <c r="AZ249" s="1047" t="str">
        <f>IFERROR(IF(OR(AND(AU249="Muy Baja",AX249="Leve"),AND(AU249="Muy Baja",AX249="Menor"),AND(AU249="Baja",AX249="Leve")),"Bajo",IF(OR(AND(AU249="Muy baja",AX249="Moderado"),AND(AU249="Baja",AX249="Menor"),AND(AU249="Baja",AX249="Moderado"),AND(AU249="Media",AX249="Leve"),AND(AU249="Media",AX249="Menor"),AND(AU249="Media",AX249="Moderado"),AND(AU249="Alta",AX249="Leve"),AND(AU249="Alta",AX249="Menor")),"Moderado",IF(OR(AND(AU249="Muy Baja",AX249="Mayor"),AND(AU249="Baja",AX249="Mayor"),AND(AU249="Media",AX249="Mayor"),AND(AU249="Alta",AX249="Moderado"),AND(AU249="Alta",AX249="Mayor"),AND(AU249="Muy Alta",AX249="Leve"),AND(AU249="Muy Alta",AX249="Menor"),AND(AU249="Muy Alta",AX249="Moderado"),AND(AU249="Muy Alta",AX249="Mayor")),"Alto",IF(OR(AND(AU249="Muy Baja",AX249="Catastrófico"),AND(AU249="Baja",AX249="Catastrófico"),AND(AU249="Media",AX249="Catastrófico"),AND(AU249="Alta",AX249="Catastrófico"),AND(AU249="Muy Alta",AX249="Catastrófico")),"Extremo","")))),"")</f>
        <v>Moderado</v>
      </c>
      <c r="BA249" s="994" t="s">
        <v>228</v>
      </c>
      <c r="BB249" s="346" t="s">
        <v>1685</v>
      </c>
      <c r="BC249" s="347" t="s">
        <v>1686</v>
      </c>
      <c r="BD249" s="103">
        <f t="shared" si="22"/>
        <v>1</v>
      </c>
      <c r="BE249" s="9">
        <v>1</v>
      </c>
      <c r="BF249" s="46"/>
      <c r="BG249" s="46"/>
      <c r="BH249" s="46"/>
      <c r="BI249" s="346" t="s">
        <v>1687</v>
      </c>
      <c r="BJ249" s="347" t="s">
        <v>1688</v>
      </c>
      <c r="BK249" s="46" t="s">
        <v>3197</v>
      </c>
      <c r="BL249" s="46" t="s">
        <v>3198</v>
      </c>
      <c r="BM249" s="48">
        <v>1</v>
      </c>
      <c r="BN249" s="48"/>
      <c r="BO249" s="48"/>
      <c r="BP249" s="48"/>
      <c r="BQ249" s="104">
        <f t="shared" si="23"/>
        <v>1</v>
      </c>
      <c r="BR249" s="797">
        <f t="shared" si="24"/>
        <v>1</v>
      </c>
      <c r="BS249" s="883"/>
      <c r="BT249" s="883"/>
      <c r="BU249" s="997" t="s">
        <v>1631</v>
      </c>
      <c r="BV249" s="1000" t="s">
        <v>3194</v>
      </c>
      <c r="BW249" s="1000" t="s">
        <v>3194</v>
      </c>
      <c r="BX249" s="1761" t="s">
        <v>3194</v>
      </c>
      <c r="BY249" s="1738" t="s">
        <v>3199</v>
      </c>
      <c r="BZ249" s="1003"/>
    </row>
    <row r="250" spans="1:78" ht="128" x14ac:dyDescent="0.2">
      <c r="A250" s="1702"/>
      <c r="B250" s="1703"/>
      <c r="C250" s="1704"/>
      <c r="D250" s="1705"/>
      <c r="E250" s="1025"/>
      <c r="F250" s="1619"/>
      <c r="G250" s="1001"/>
      <c r="H250" s="1031"/>
      <c r="I250" s="1641"/>
      <c r="J250" s="1631"/>
      <c r="K250" s="1037"/>
      <c r="L250" s="1001"/>
      <c r="M250" s="1070"/>
      <c r="N250" s="1452"/>
      <c r="O250" s="1452"/>
      <c r="P250" s="1064"/>
      <c r="Q250" s="1714"/>
      <c r="R250" s="1641"/>
      <c r="S250" s="1710"/>
      <c r="T250" s="1641"/>
      <c r="U250" s="1710"/>
      <c r="V250" s="1641"/>
      <c r="W250" s="1710"/>
      <c r="X250" s="1665"/>
      <c r="Y250" s="1710"/>
      <c r="Z250" s="1710"/>
      <c r="AA250" s="1633"/>
      <c r="AB250" s="812">
        <v>2</v>
      </c>
      <c r="AC250" s="944" t="s">
        <v>1409</v>
      </c>
      <c r="AD250" s="945">
        <v>1</v>
      </c>
      <c r="AE250" s="945" t="s">
        <v>1689</v>
      </c>
      <c r="AF250" s="813" t="str">
        <f t="shared" si="18"/>
        <v>Probabilidad</v>
      </c>
      <c r="AG250" s="780" t="s">
        <v>221</v>
      </c>
      <c r="AH250" s="790">
        <f t="shared" si="19"/>
        <v>0.25</v>
      </c>
      <c r="AI250" s="780" t="s">
        <v>222</v>
      </c>
      <c r="AJ250" s="790">
        <f t="shared" si="20"/>
        <v>0.15</v>
      </c>
      <c r="AK250" s="814">
        <f t="shared" si="21"/>
        <v>0.4</v>
      </c>
      <c r="AL250" s="815">
        <f>IFERROR(IF(AND(AF249="Probabilidad",AF250="Probabilidad"),(AL249-(+AL249*AK250)),IF(AF250="Probabilidad",(S249-(+S249*AK250)),IF(AF250="Impacto",AL249,""))),"")</f>
        <v>0.28799999999999998</v>
      </c>
      <c r="AM250" s="815">
        <f>IFERROR(IF(AND(AF249="Impacto",AF250="Impacto"),(AM249-(+AM249*AK250)),IF(AF250="Impacto",(Y249-(Y249*AK250)),IF(AF250="Probabilidad",AM249,""))),"")</f>
        <v>0.6</v>
      </c>
      <c r="AN250" s="751" t="s">
        <v>859</v>
      </c>
      <c r="AO250" s="751" t="s">
        <v>245</v>
      </c>
      <c r="AP250" s="751" t="s">
        <v>241</v>
      </c>
      <c r="AQ250" s="751" t="s">
        <v>226</v>
      </c>
      <c r="AR250" s="1778"/>
      <c r="AS250" s="1631"/>
      <c r="AT250" s="1631"/>
      <c r="AU250" s="1633"/>
      <c r="AV250" s="1631"/>
      <c r="AW250" s="1631"/>
      <c r="AX250" s="1633"/>
      <c r="AY250" s="1633"/>
      <c r="AZ250" s="1633"/>
      <c r="BA250" s="1641"/>
      <c r="BB250" s="789" t="s">
        <v>1690</v>
      </c>
      <c r="BC250" s="789" t="s">
        <v>1691</v>
      </c>
      <c r="BD250" s="822">
        <f t="shared" si="22"/>
        <v>1</v>
      </c>
      <c r="BE250" s="774">
        <v>1</v>
      </c>
      <c r="BF250" s="774" t="s">
        <v>1692</v>
      </c>
      <c r="BG250" s="774"/>
      <c r="BH250" s="789"/>
      <c r="BI250" s="947" t="s">
        <v>1693</v>
      </c>
      <c r="BJ250" s="948" t="s">
        <v>1694</v>
      </c>
      <c r="BK250" s="789" t="s">
        <v>3200</v>
      </c>
      <c r="BL250" s="789" t="s">
        <v>3201</v>
      </c>
      <c r="BM250" s="791">
        <v>1</v>
      </c>
      <c r="BN250" s="791"/>
      <c r="BO250" s="791"/>
      <c r="BP250" s="791"/>
      <c r="BQ250" s="792">
        <f t="shared" si="23"/>
        <v>1</v>
      </c>
      <c r="BR250" s="796">
        <f t="shared" si="24"/>
        <v>1</v>
      </c>
      <c r="BS250" s="884"/>
      <c r="BT250" s="884"/>
      <c r="BU250" s="998"/>
      <c r="BV250" s="1001"/>
      <c r="BW250" s="1001"/>
      <c r="BX250" s="1762"/>
      <c r="BY250" s="1739"/>
      <c r="BZ250" s="1004"/>
    </row>
    <row r="251" spans="1:78" ht="167" x14ac:dyDescent="0.2">
      <c r="A251" s="1702"/>
      <c r="B251" s="1703"/>
      <c r="C251" s="1704"/>
      <c r="D251" s="1705"/>
      <c r="E251" s="1025"/>
      <c r="F251" s="1619"/>
      <c r="G251" s="1001"/>
      <c r="H251" s="1031"/>
      <c r="I251" s="1641"/>
      <c r="J251" s="1631"/>
      <c r="K251" s="1037"/>
      <c r="L251" s="1001"/>
      <c r="M251" s="1070"/>
      <c r="N251" s="1452"/>
      <c r="O251" s="1452"/>
      <c r="P251" s="1064"/>
      <c r="Q251" s="1714"/>
      <c r="R251" s="1641"/>
      <c r="S251" s="1710"/>
      <c r="T251" s="1641"/>
      <c r="U251" s="1710"/>
      <c r="V251" s="1641"/>
      <c r="W251" s="1710"/>
      <c r="X251" s="1665"/>
      <c r="Y251" s="1710"/>
      <c r="Z251" s="1710"/>
      <c r="AA251" s="1633"/>
      <c r="AB251" s="812">
        <v>3</v>
      </c>
      <c r="AC251" s="340" t="s">
        <v>1695</v>
      </c>
      <c r="AD251" s="341">
        <v>3</v>
      </c>
      <c r="AE251" s="341" t="s">
        <v>1696</v>
      </c>
      <c r="AF251" s="813" t="str">
        <f t="shared" si="18"/>
        <v>Impacto</v>
      </c>
      <c r="AG251" s="780" t="s">
        <v>264</v>
      </c>
      <c r="AH251" s="790">
        <f t="shared" si="19"/>
        <v>0.1</v>
      </c>
      <c r="AI251" s="780" t="s">
        <v>222</v>
      </c>
      <c r="AJ251" s="790">
        <f t="shared" si="20"/>
        <v>0.15</v>
      </c>
      <c r="AK251" s="814">
        <f t="shared" si="21"/>
        <v>0.25</v>
      </c>
      <c r="AL251" s="815">
        <f>IFERROR(IF(AND(AF250="Probabilidad",AF251="Probabilidad"),(AL250-(+AL250*AK251)),IF(AND(AF250="Impacto",AF251="Probabilidad"),(AL249-(+AL249*AK251)),IF(AF251="Impacto",AL250,""))),"")</f>
        <v>0.28799999999999998</v>
      </c>
      <c r="AM251" s="815">
        <f>IFERROR(IF(AND(AF250="Impacto",AF251="Impacto"),(AM250-(+AM250*AK251)),IF(AND(AF250="Probabilidad",AF251="Impacto"),(AM249-(+AM249*AK251)),IF(AF251="Probabilidad",AM250,""))),"")</f>
        <v>0.44999999999999996</v>
      </c>
      <c r="AN251" s="751" t="s">
        <v>223</v>
      </c>
      <c r="AO251" s="751" t="s">
        <v>291</v>
      </c>
      <c r="AP251" s="751" t="s">
        <v>241</v>
      </c>
      <c r="AQ251" s="751" t="s">
        <v>226</v>
      </c>
      <c r="AR251" s="1778"/>
      <c r="AS251" s="1631"/>
      <c r="AT251" s="1631"/>
      <c r="AU251" s="1633"/>
      <c r="AV251" s="1631"/>
      <c r="AW251" s="1631"/>
      <c r="AX251" s="1633"/>
      <c r="AY251" s="1633"/>
      <c r="AZ251" s="1633"/>
      <c r="BA251" s="1641"/>
      <c r="BB251" s="789"/>
      <c r="BC251" s="789"/>
      <c r="BD251" s="822" t="str">
        <f t="shared" si="22"/>
        <v/>
      </c>
      <c r="BE251" s="774"/>
      <c r="BF251" s="774"/>
      <c r="BG251" s="774"/>
      <c r="BH251" s="774"/>
      <c r="BI251" s="789"/>
      <c r="BJ251" s="789"/>
      <c r="BK251" s="789"/>
      <c r="BL251" s="789"/>
      <c r="BM251" s="791"/>
      <c r="BN251" s="791"/>
      <c r="BO251" s="791"/>
      <c r="BP251" s="791"/>
      <c r="BQ251" s="792" t="str">
        <f t="shared" si="23"/>
        <v/>
      </c>
      <c r="BR251" s="796" t="str">
        <f t="shared" si="24"/>
        <v/>
      </c>
      <c r="BS251" s="884"/>
      <c r="BT251" s="884"/>
      <c r="BU251" s="998"/>
      <c r="BV251" s="1001"/>
      <c r="BW251" s="1001"/>
      <c r="BX251" s="1762"/>
      <c r="BY251" s="1739"/>
      <c r="BZ251" s="1004"/>
    </row>
    <row r="252" spans="1:78" ht="167" x14ac:dyDescent="0.2">
      <c r="A252" s="1702"/>
      <c r="B252" s="1703"/>
      <c r="C252" s="1704"/>
      <c r="D252" s="1705"/>
      <c r="E252" s="1025"/>
      <c r="F252" s="1619"/>
      <c r="G252" s="1001"/>
      <c r="H252" s="1031"/>
      <c r="I252" s="1641"/>
      <c r="J252" s="1631"/>
      <c r="K252" s="1037"/>
      <c r="L252" s="1001"/>
      <c r="M252" s="1070"/>
      <c r="N252" s="1452"/>
      <c r="O252" s="1452"/>
      <c r="P252" s="1064"/>
      <c r="Q252" s="1714"/>
      <c r="R252" s="1641"/>
      <c r="S252" s="1710"/>
      <c r="T252" s="1641"/>
      <c r="U252" s="1710"/>
      <c r="V252" s="1641"/>
      <c r="W252" s="1710"/>
      <c r="X252" s="1665"/>
      <c r="Y252" s="1710"/>
      <c r="Z252" s="1710"/>
      <c r="AA252" s="1633"/>
      <c r="AB252" s="812">
        <v>4</v>
      </c>
      <c r="AC252" s="340" t="s">
        <v>1697</v>
      </c>
      <c r="AD252" s="341" t="s">
        <v>1630</v>
      </c>
      <c r="AE252" s="341" t="s">
        <v>1698</v>
      </c>
      <c r="AF252" s="813" t="str">
        <f t="shared" si="18"/>
        <v>Probabilidad</v>
      </c>
      <c r="AG252" s="780" t="s">
        <v>221</v>
      </c>
      <c r="AH252" s="790">
        <f t="shared" si="19"/>
        <v>0.25</v>
      </c>
      <c r="AI252" s="780" t="s">
        <v>734</v>
      </c>
      <c r="AJ252" s="790">
        <f t="shared" si="20"/>
        <v>0.25</v>
      </c>
      <c r="AK252" s="814">
        <f t="shared" si="21"/>
        <v>0.5</v>
      </c>
      <c r="AL252" s="815">
        <f>IFERROR(IF(AND(AF251="Probabilidad",AF252="Probabilidad"),(AL251-(+AL251*AK252)),IF(AND(AF251="Impacto",AF252="Probabilidad"),(AL250-(+AL250*AK252)),IF(AF252="Impacto",AL251,""))),"")</f>
        <v>0.14399999999999999</v>
      </c>
      <c r="AM252" s="815">
        <f>IFERROR(IF(AND(AF251="Impacto",AF252="Impacto"),(AM251-(+AM251*AK252)),IF(AND(AF251="Probabilidad",AF252="Impacto"),(AM250-(+AM250*AK252)),IF(AF252="Probabilidad",AM251,""))),"")</f>
        <v>0.44999999999999996</v>
      </c>
      <c r="AN252" s="751" t="s">
        <v>223</v>
      </c>
      <c r="AO252" s="751" t="s">
        <v>291</v>
      </c>
      <c r="AP252" s="751" t="s">
        <v>241</v>
      </c>
      <c r="AQ252" s="751" t="s">
        <v>226</v>
      </c>
      <c r="AR252" s="1778"/>
      <c r="AS252" s="1631"/>
      <c r="AT252" s="1631"/>
      <c r="AU252" s="1633"/>
      <c r="AV252" s="1631"/>
      <c r="AW252" s="1631"/>
      <c r="AX252" s="1633"/>
      <c r="AY252" s="1633"/>
      <c r="AZ252" s="1633"/>
      <c r="BA252" s="1641"/>
      <c r="BB252" s="789"/>
      <c r="BC252" s="789"/>
      <c r="BD252" s="822" t="str">
        <f t="shared" si="22"/>
        <v/>
      </c>
      <c r="BE252" s="774"/>
      <c r="BF252" s="774"/>
      <c r="BG252" s="774"/>
      <c r="BH252" s="774"/>
      <c r="BI252" s="789"/>
      <c r="BJ252" s="789"/>
      <c r="BK252" s="789"/>
      <c r="BL252" s="789"/>
      <c r="BM252" s="791"/>
      <c r="BN252" s="791"/>
      <c r="BO252" s="791"/>
      <c r="BP252" s="791"/>
      <c r="BQ252" s="792" t="str">
        <f t="shared" si="23"/>
        <v/>
      </c>
      <c r="BR252" s="796" t="str">
        <f t="shared" si="24"/>
        <v/>
      </c>
      <c r="BS252" s="884"/>
      <c r="BT252" s="884"/>
      <c r="BU252" s="998"/>
      <c r="BV252" s="1001"/>
      <c r="BW252" s="1001"/>
      <c r="BX252" s="1762"/>
      <c r="BY252" s="1739"/>
      <c r="BZ252" s="1004"/>
    </row>
    <row r="253" spans="1:78" ht="167" x14ac:dyDescent="0.2">
      <c r="A253" s="1702"/>
      <c r="B253" s="1703"/>
      <c r="C253" s="1704"/>
      <c r="D253" s="1705"/>
      <c r="E253" s="1025"/>
      <c r="F253" s="1619"/>
      <c r="G253" s="1001"/>
      <c r="H253" s="1031"/>
      <c r="I253" s="1641"/>
      <c r="J253" s="1631"/>
      <c r="K253" s="1037"/>
      <c r="L253" s="1001"/>
      <c r="M253" s="1070"/>
      <c r="N253" s="1452"/>
      <c r="O253" s="1452"/>
      <c r="P253" s="1064"/>
      <c r="Q253" s="1714"/>
      <c r="R253" s="1641"/>
      <c r="S253" s="1710"/>
      <c r="T253" s="1641"/>
      <c r="U253" s="1710"/>
      <c r="V253" s="1641"/>
      <c r="W253" s="1710"/>
      <c r="X253" s="1665"/>
      <c r="Y253" s="1710"/>
      <c r="Z253" s="1710"/>
      <c r="AA253" s="1633"/>
      <c r="AB253" s="812">
        <v>5</v>
      </c>
      <c r="AC253" s="340" t="s">
        <v>1699</v>
      </c>
      <c r="AD253" s="341">
        <v>2</v>
      </c>
      <c r="AE253" s="341" t="s">
        <v>1392</v>
      </c>
      <c r="AF253" s="813" t="str">
        <f t="shared" si="18"/>
        <v>Probabilidad</v>
      </c>
      <c r="AG253" s="780" t="s">
        <v>221</v>
      </c>
      <c r="AH253" s="790">
        <f t="shared" si="19"/>
        <v>0.25</v>
      </c>
      <c r="AI253" s="780" t="s">
        <v>222</v>
      </c>
      <c r="AJ253" s="790">
        <f t="shared" si="20"/>
        <v>0.15</v>
      </c>
      <c r="AK253" s="814">
        <f t="shared" si="21"/>
        <v>0.4</v>
      </c>
      <c r="AL253" s="815">
        <f>IFERROR(IF(AND(AF252="Probabilidad",AF253="Probabilidad"),(AL252-(+AL252*AK253)),IF(AND(AF252="Impacto",AF253="Probabilidad"),(AL251-(+AL251*AK253)),IF(AF253="Impacto",AL252,""))),"")</f>
        <v>8.6399999999999991E-2</v>
      </c>
      <c r="AM253" s="815">
        <f>IFERROR(IF(AND(AF252="Impacto",AF253="Impacto"),(AM252-(+AM252*AK253)),IF(AND(AF252="Probabilidad",AF253="Impacto"),(AM251-(+AM251*AK253)),IF(AF253="Probabilidad",AM252,""))),"")</f>
        <v>0.44999999999999996</v>
      </c>
      <c r="AN253" s="751" t="s">
        <v>1157</v>
      </c>
      <c r="AO253" s="751" t="s">
        <v>291</v>
      </c>
      <c r="AP253" s="751" t="s">
        <v>241</v>
      </c>
      <c r="AQ253" s="751" t="s">
        <v>226</v>
      </c>
      <c r="AR253" s="1778"/>
      <c r="AS253" s="1631"/>
      <c r="AT253" s="1631"/>
      <c r="AU253" s="1633"/>
      <c r="AV253" s="1631"/>
      <c r="AW253" s="1631"/>
      <c r="AX253" s="1633"/>
      <c r="AY253" s="1633"/>
      <c r="AZ253" s="1633"/>
      <c r="BA253" s="1641"/>
      <c r="BB253" s="789"/>
      <c r="BC253" s="789"/>
      <c r="BD253" s="822" t="str">
        <f t="shared" si="22"/>
        <v/>
      </c>
      <c r="BE253" s="774"/>
      <c r="BF253" s="774"/>
      <c r="BG253" s="774"/>
      <c r="BH253" s="774"/>
      <c r="BI253" s="789"/>
      <c r="BJ253" s="789"/>
      <c r="BK253" s="789"/>
      <c r="BL253" s="789"/>
      <c r="BM253" s="791"/>
      <c r="BN253" s="791"/>
      <c r="BO253" s="791"/>
      <c r="BP253" s="791"/>
      <c r="BQ253" s="792" t="str">
        <f t="shared" si="23"/>
        <v/>
      </c>
      <c r="BR253" s="796" t="str">
        <f t="shared" si="24"/>
        <v/>
      </c>
      <c r="BS253" s="884"/>
      <c r="BT253" s="884"/>
      <c r="BU253" s="998"/>
      <c r="BV253" s="1001"/>
      <c r="BW253" s="1001"/>
      <c r="BX253" s="1762"/>
      <c r="BY253" s="1739"/>
      <c r="BZ253" s="1004"/>
    </row>
    <row r="254" spans="1:78" ht="68" thickBot="1" x14ac:dyDescent="0.25">
      <c r="A254" s="1702"/>
      <c r="B254" s="1703"/>
      <c r="C254" s="1704"/>
      <c r="D254" s="1706"/>
      <c r="E254" s="1026"/>
      <c r="F254" s="1620"/>
      <c r="G254" s="1002"/>
      <c r="H254" s="1032"/>
      <c r="I254" s="1642"/>
      <c r="J254" s="1632"/>
      <c r="K254" s="1038"/>
      <c r="L254" s="1002"/>
      <c r="M254" s="1071"/>
      <c r="N254" s="1453"/>
      <c r="O254" s="1453"/>
      <c r="P254" s="1065"/>
      <c r="Q254" s="1715"/>
      <c r="R254" s="1642"/>
      <c r="S254" s="1711"/>
      <c r="T254" s="1642"/>
      <c r="U254" s="1711"/>
      <c r="V254" s="1642"/>
      <c r="W254" s="1711"/>
      <c r="X254" s="1666"/>
      <c r="Y254" s="1711"/>
      <c r="Z254" s="1711"/>
      <c r="AA254" s="1634"/>
      <c r="AB254" s="773">
        <v>6</v>
      </c>
      <c r="AC254" s="342" t="s">
        <v>1700</v>
      </c>
      <c r="AD254" s="343">
        <v>3</v>
      </c>
      <c r="AE254" s="343" t="s">
        <v>1392</v>
      </c>
      <c r="AF254" s="896" t="str">
        <f t="shared" si="18"/>
        <v>Probabilidad</v>
      </c>
      <c r="AG254" s="888" t="s">
        <v>221</v>
      </c>
      <c r="AH254" s="887">
        <f t="shared" si="19"/>
        <v>0.25</v>
      </c>
      <c r="AI254" s="888" t="s">
        <v>222</v>
      </c>
      <c r="AJ254" s="887">
        <f t="shared" si="20"/>
        <v>0.15</v>
      </c>
      <c r="AK254" s="889">
        <f t="shared" si="21"/>
        <v>0.4</v>
      </c>
      <c r="AL254" s="935">
        <f>IFERROR(IF(AND(AF253="Probabilidad",AF254="Probabilidad"),(AL253-(+AL253*AK254)),IF(AND(AF253="Impacto",AF254="Probabilidad"),(AL252-(+AL252*AK254)),IF(AF254="Impacto",AL253,""))),"")</f>
        <v>5.183999999999999E-2</v>
      </c>
      <c r="AM254" s="935">
        <f>IFERROR(IF(AND(AF253="Impacto",AF254="Impacto"),(AM253-(+AM253*AK254)),IF(AND(AF253="Probabilidad",AF254="Impacto"),(AM252-(+AM252*AK254)),IF(AF254="Probabilidad",AM253,""))),"")</f>
        <v>0.44999999999999996</v>
      </c>
      <c r="AN254" s="51" t="s">
        <v>1157</v>
      </c>
      <c r="AO254" s="51" t="s">
        <v>443</v>
      </c>
      <c r="AP254" s="51" t="s">
        <v>444</v>
      </c>
      <c r="AQ254" s="51" t="s">
        <v>226</v>
      </c>
      <c r="AR254" s="1779"/>
      <c r="AS254" s="1632"/>
      <c r="AT254" s="1632"/>
      <c r="AU254" s="1634"/>
      <c r="AV254" s="1632"/>
      <c r="AW254" s="1632"/>
      <c r="AX254" s="1634"/>
      <c r="AY254" s="1634"/>
      <c r="AZ254" s="1634"/>
      <c r="BA254" s="1642"/>
      <c r="BB254" s="949"/>
      <c r="BC254" s="950"/>
      <c r="BD254" s="762" t="str">
        <f t="shared" si="22"/>
        <v/>
      </c>
      <c r="BE254" s="757"/>
      <c r="BF254" s="757"/>
      <c r="BG254" s="757"/>
      <c r="BH254" s="757"/>
      <c r="BI254" s="770"/>
      <c r="BJ254" s="770"/>
      <c r="BK254" s="770"/>
      <c r="BL254" s="770"/>
      <c r="BM254" s="749"/>
      <c r="BN254" s="749"/>
      <c r="BO254" s="749"/>
      <c r="BP254" s="749"/>
      <c r="BQ254" s="766" t="str">
        <f t="shared" si="23"/>
        <v/>
      </c>
      <c r="BR254" s="890" t="str">
        <f t="shared" si="24"/>
        <v/>
      </c>
      <c r="BS254" s="891"/>
      <c r="BT254" s="891"/>
      <c r="BU254" s="999"/>
      <c r="BV254" s="1002"/>
      <c r="BW254" s="1002"/>
      <c r="BX254" s="1763"/>
      <c r="BY254" s="1740"/>
      <c r="BZ254" s="1005"/>
    </row>
    <row r="255" spans="1:78" ht="145" x14ac:dyDescent="0.2">
      <c r="A255" s="1702"/>
      <c r="B255" s="1703"/>
      <c r="C255" s="1704"/>
      <c r="D255" s="1021" t="s">
        <v>1387</v>
      </c>
      <c r="E255" s="1024" t="s">
        <v>398</v>
      </c>
      <c r="F255" s="1027">
        <v>12</v>
      </c>
      <c r="G255" s="1000" t="s">
        <v>1679</v>
      </c>
      <c r="H255" s="1030" t="s">
        <v>1247</v>
      </c>
      <c r="I255" s="994" t="s">
        <v>1215</v>
      </c>
      <c r="J255" s="1697" t="str">
        <f>IF(D255="","",IF(D255="RG",[1]Árbol!A266,IF(D255="RIC",[1]Árbol!A266,IF(D255="RLAFT",[1]Árbol!A266,IF(D255="RF",[1]Árbol!A266,IF(I255="","",(CONCATENATE(I255," ",$M$3," ",G255," ",$M$4," ",O255," ",$M$5," ",N255))))))))</f>
        <v>Pérdida de Disponibilidad de (Catastro en línea 
GCAC-SPAC)  
1. Quejas - reclamos por parte interesadas
2. Impacto en imagen institucional.  
1. Falta de mantenimientos preventivos y correctivos   y adaptativos.
.
2.Falta de mecanismos que permitan restablecer el servicio en forma prioritaria.
3.Falta de recurso humano en tecnología para atender en forma prioriataria los inconvenientes o desconexiones que se  presentan en el servicio.</v>
      </c>
      <c r="K255" s="1036" t="s">
        <v>313</v>
      </c>
      <c r="L255" s="1000" t="s">
        <v>562</v>
      </c>
      <c r="M255" s="1069" t="s">
        <v>1389</v>
      </c>
      <c r="N255" s="1451" t="s">
        <v>1701</v>
      </c>
      <c r="O255" s="1451" t="s">
        <v>1702</v>
      </c>
      <c r="P255" s="1063" t="s">
        <v>1392</v>
      </c>
      <c r="Q255" s="1077" t="s">
        <v>1392</v>
      </c>
      <c r="R255" s="994" t="s">
        <v>340</v>
      </c>
      <c r="S255" s="1709">
        <f>IF(R255="Muy Alta",100%,IF(R255="Alta",80%,IF(R255="Media",60%,IF(R255="Baja",40%,IF(R255="Muy Baja",20%,"")))))</f>
        <v>0.8</v>
      </c>
      <c r="T255" s="994" t="s">
        <v>251</v>
      </c>
      <c r="U255" s="1709">
        <f>IF(T255="Catastrófico",100%,IF(T255="Mayor",80%,IF(T255="Moderado",60%,IF(T255="Menor",40%,IF(T255="Leve",20%,"")))))</f>
        <v>0.4</v>
      </c>
      <c r="V255" s="994" t="s">
        <v>218</v>
      </c>
      <c r="W255" s="1709">
        <f>IF(V255="Catastrófico",100%,IF(V255="Mayor",80%,IF(V255="Moderado",60%,IF(V255="Menor",40%,IF(V255="Leve",20%,"")))))</f>
        <v>0.6</v>
      </c>
      <c r="X255" s="1059" t="str">
        <f>IF(Y255=100%,"Catastrófico",IF(Y255=80%,"Mayor",IF(Y255=60%,"Moderado",IF(Y255=40%,"Menor",IF(Y255=20%,"Leve","")))))</f>
        <v>Moderado</v>
      </c>
      <c r="Y255" s="1709">
        <f>IF(AND(U255="",W255=""),"",MAX(U255,W255))</f>
        <v>0.6</v>
      </c>
      <c r="Z255" s="1709" t="str">
        <f>CONCATENATE(R255,X255)</f>
        <v>AltaModerado</v>
      </c>
      <c r="AA255" s="1047" t="str">
        <f>IF(Z255="Muy AltaLeve","Alto",IF(Z255="Muy AltaMenor","Alto",IF(Z255="Muy AltaModerado","Alto",IF(Z255="Muy AltaMayor","Alto",IF(Z255="Muy AltaCatastrófico","Extremo",IF(Z255="AltaLeve","Moderado",IF(Z255="AltaMenor","Moderado",IF(Z255="AltaModerado","Alto",IF(Z255="AltaMayor","Alto",IF(Z255="AltaCatastrófico","Extremo",IF(Z255="MediaLeve","Moderado",IF(Z255="MediaMenor","Moderado",IF(Z255="MediaModerado","Moderado",IF(Z255="MediaMayor","Alto",IF(Z255="MediaCatastrófico","Extremo",IF(Z255="BajaLeve","Bajo",IF(Z255="BajaMenor","Moderado",IF(Z255="BajaModerado","Moderado",IF(Z255="BajaMayor","Alto",IF(Z255="BajaCatastrófico","Extremo",IF(Z255="Muy BajaLeve","Bajo",IF(Z255="Muy BajaMenor","Bajo",IF(Z255="Muy BajaModerado","Moderado",IF(Z255="Muy BajaMayor","Alto",IF(Z255="Muy BajaCatastrófico","Extremo","")))))))))))))))))))))))))</f>
        <v>Alto</v>
      </c>
      <c r="AB255" s="97">
        <v>1</v>
      </c>
      <c r="AC255" s="338" t="s">
        <v>1703</v>
      </c>
      <c r="AD255" s="339">
        <v>2</v>
      </c>
      <c r="AE255" s="339" t="s">
        <v>1574</v>
      </c>
      <c r="AF255" s="99" t="str">
        <f t="shared" si="18"/>
        <v>Probabilidad</v>
      </c>
      <c r="AG255" s="10" t="s">
        <v>281</v>
      </c>
      <c r="AH255" s="787">
        <f t="shared" si="19"/>
        <v>0.15</v>
      </c>
      <c r="AI255" s="10" t="s">
        <v>734</v>
      </c>
      <c r="AJ255" s="787">
        <f t="shared" si="20"/>
        <v>0.25</v>
      </c>
      <c r="AK255" s="101">
        <f t="shared" si="21"/>
        <v>0.4</v>
      </c>
      <c r="AL255" s="100">
        <f>IFERROR(IF(AF255="Probabilidad",(S255-(+S255*AK255)),IF(AF255="Impacto",S255,"")),"")</f>
        <v>0.48</v>
      </c>
      <c r="AM255" s="100">
        <f>IFERROR(IF(AF255="Impacto",(Y255-(+Y255*AK255)),IF(AF255="Probabilidad",Y255,"")),"")</f>
        <v>0.6</v>
      </c>
      <c r="AN255" s="50" t="s">
        <v>223</v>
      </c>
      <c r="AO255" s="50" t="s">
        <v>443</v>
      </c>
      <c r="AP255" s="50" t="s">
        <v>241</v>
      </c>
      <c r="AQ255" s="50" t="s">
        <v>226</v>
      </c>
      <c r="AR255" s="1777" t="s">
        <v>1704</v>
      </c>
      <c r="AS255" s="1050">
        <f>S255</f>
        <v>0.8</v>
      </c>
      <c r="AT255" s="1050">
        <f>IF(AL255="","",MIN(AL255:AL260))</f>
        <v>6.0479999999999999E-2</v>
      </c>
      <c r="AU255" s="1047" t="str">
        <f>IFERROR(IF(AT255="","",IF(AT255&lt;=0.2,"Muy Baja",IF(AT255&lt;=0.4,"Baja",IF(AT255&lt;=0.6,"Media",IF(AT255&lt;=0.8,"Alta","Muy Alta"))))),"")</f>
        <v>Muy Baja</v>
      </c>
      <c r="AV255" s="1050">
        <f>Y255</f>
        <v>0.6</v>
      </c>
      <c r="AW255" s="1050">
        <f>IF(AM255="","",MIN(AM255:AM260))</f>
        <v>0.44999999999999996</v>
      </c>
      <c r="AX255" s="1047" t="str">
        <f>IFERROR(IF(AW255="","",IF(AW255&lt;=0.2,"Leve",IF(AW255&lt;=0.4,"Menor",IF(AW255&lt;=0.6,"Moderado",IF(AW255&lt;=0.8,"Mayor","Catastrófico"))))),"")</f>
        <v>Moderado</v>
      </c>
      <c r="AY255" s="1047" t="str">
        <f>AA255</f>
        <v>Alto</v>
      </c>
      <c r="AZ255" s="1047" t="str">
        <f>IFERROR(IF(OR(AND(AU255="Muy Baja",AX255="Leve"),AND(AU255="Muy Baja",AX255="Menor"),AND(AU255="Baja",AX255="Leve")),"Bajo",IF(OR(AND(AU255="Muy baja",AX255="Moderado"),AND(AU255="Baja",AX255="Menor"),AND(AU255="Baja",AX255="Moderado"),AND(AU255="Media",AX255="Leve"),AND(AU255="Media",AX255="Menor"),AND(AU255="Media",AX255="Moderado"),AND(AU255="Alta",AX255="Leve"),AND(AU255="Alta",AX255="Menor")),"Moderado",IF(OR(AND(AU255="Muy Baja",AX255="Mayor"),AND(AU255="Baja",AX255="Mayor"),AND(AU255="Media",AX255="Mayor"),AND(AU255="Alta",AX255="Moderado"),AND(AU255="Alta",AX255="Mayor"),AND(AU255="Muy Alta",AX255="Leve"),AND(AU255="Muy Alta",AX255="Menor"),AND(AU255="Muy Alta",AX255="Moderado"),AND(AU255="Muy Alta",AX255="Mayor")),"Alto",IF(OR(AND(AU255="Muy Baja",AX255="Catastrófico"),AND(AU255="Baja",AX255="Catastrófico"),AND(AU255="Media",AX255="Catastrófico"),AND(AU255="Alta",AX255="Catastrófico"),AND(AU255="Muy Alta",AX255="Catastrófico")),"Extremo","")))),"")</f>
        <v>Moderado</v>
      </c>
      <c r="BA255" s="994" t="s">
        <v>228</v>
      </c>
      <c r="BB255" s="789" t="s">
        <v>1705</v>
      </c>
      <c r="BC255" s="789" t="s">
        <v>1691</v>
      </c>
      <c r="BD255" s="822">
        <f t="shared" si="22"/>
        <v>1</v>
      </c>
      <c r="BE255" s="774">
        <v>1</v>
      </c>
      <c r="BF255" s="774"/>
      <c r="BG255" s="774"/>
      <c r="BH255" s="774"/>
      <c r="BI255" s="789" t="s">
        <v>1693</v>
      </c>
      <c r="BJ255" s="948" t="s">
        <v>1694</v>
      </c>
      <c r="BK255" s="789" t="s">
        <v>3200</v>
      </c>
      <c r="BL255" s="789" t="s">
        <v>3201</v>
      </c>
      <c r="BM255" s="789">
        <v>1</v>
      </c>
      <c r="BN255" s="789" t="s">
        <v>1692</v>
      </c>
      <c r="BO255" s="48"/>
      <c r="BP255" s="48"/>
      <c r="BQ255" s="104">
        <f t="shared" si="23"/>
        <v>1</v>
      </c>
      <c r="BR255" s="797">
        <f t="shared" si="24"/>
        <v>1</v>
      </c>
      <c r="BS255" s="883"/>
      <c r="BT255" s="883"/>
      <c r="BU255" s="997" t="s">
        <v>1631</v>
      </c>
      <c r="BV255" s="1000" t="s">
        <v>3194</v>
      </c>
      <c r="BW255" s="1000" t="s">
        <v>3194</v>
      </c>
      <c r="BX255" s="1761" t="s">
        <v>3194</v>
      </c>
      <c r="BY255" s="1738" t="s">
        <v>3199</v>
      </c>
      <c r="BZ255" s="1003"/>
    </row>
    <row r="256" spans="1:78" ht="167" x14ac:dyDescent="0.2">
      <c r="A256" s="1702"/>
      <c r="B256" s="1703"/>
      <c r="C256" s="1704"/>
      <c r="D256" s="1705"/>
      <c r="E256" s="1025"/>
      <c r="F256" s="1619"/>
      <c r="G256" s="1001"/>
      <c r="H256" s="1031"/>
      <c r="I256" s="1641"/>
      <c r="J256" s="1631"/>
      <c r="K256" s="1037"/>
      <c r="L256" s="1001"/>
      <c r="M256" s="1070"/>
      <c r="N256" s="1452"/>
      <c r="O256" s="1452"/>
      <c r="P256" s="1064"/>
      <c r="Q256" s="1714"/>
      <c r="R256" s="1641"/>
      <c r="S256" s="1710"/>
      <c r="T256" s="1641"/>
      <c r="U256" s="1710"/>
      <c r="V256" s="1641"/>
      <c r="W256" s="1710"/>
      <c r="X256" s="1665"/>
      <c r="Y256" s="1710"/>
      <c r="Z256" s="1710"/>
      <c r="AA256" s="1633"/>
      <c r="AB256" s="812">
        <v>2</v>
      </c>
      <c r="AC256" s="944" t="s">
        <v>1706</v>
      </c>
      <c r="AD256" s="945" t="s">
        <v>1630</v>
      </c>
      <c r="AE256" s="945" t="s">
        <v>1707</v>
      </c>
      <c r="AF256" s="813" t="str">
        <f t="shared" si="18"/>
        <v>Probabilidad</v>
      </c>
      <c r="AG256" s="780" t="s">
        <v>221</v>
      </c>
      <c r="AH256" s="790">
        <f t="shared" si="19"/>
        <v>0.25</v>
      </c>
      <c r="AI256" s="780" t="s">
        <v>222</v>
      </c>
      <c r="AJ256" s="790">
        <f t="shared" si="20"/>
        <v>0.15</v>
      </c>
      <c r="AK256" s="814">
        <f t="shared" si="21"/>
        <v>0.4</v>
      </c>
      <c r="AL256" s="815">
        <f>IFERROR(IF(AND(AF255="Probabilidad",AF256="Probabilidad"),(AL255-(+AL255*AK256)),IF(AF256="Probabilidad",(S255-(+S255*AK256)),IF(AF256="Impacto",AL255,""))),"")</f>
        <v>0.28799999999999998</v>
      </c>
      <c r="AM256" s="815">
        <f>IFERROR(IF(AND(AF255="Impacto",AF256="Impacto"),(AM255-(+AM255*AK256)),IF(AF256="Impacto",(Y255-(Y255*AK256)),IF(AF256="Probabilidad",AM255,""))),"")</f>
        <v>0.6</v>
      </c>
      <c r="AN256" s="751" t="s">
        <v>223</v>
      </c>
      <c r="AO256" s="751" t="s">
        <v>291</v>
      </c>
      <c r="AP256" s="751" t="s">
        <v>241</v>
      </c>
      <c r="AQ256" s="751" t="s">
        <v>226</v>
      </c>
      <c r="AR256" s="1778"/>
      <c r="AS256" s="1631"/>
      <c r="AT256" s="1631"/>
      <c r="AU256" s="1633"/>
      <c r="AV256" s="1631"/>
      <c r="AW256" s="1631"/>
      <c r="AX256" s="1633"/>
      <c r="AY256" s="1633"/>
      <c r="AZ256" s="1633"/>
      <c r="BA256" s="1641"/>
      <c r="BB256" s="789"/>
      <c r="BC256" s="789"/>
      <c r="BD256" s="822" t="str">
        <f t="shared" si="22"/>
        <v/>
      </c>
      <c r="BE256" s="774"/>
      <c r="BF256" s="774"/>
      <c r="BG256" s="774"/>
      <c r="BH256" s="774"/>
      <c r="BI256" s="789"/>
      <c r="BJ256" s="948"/>
      <c r="BK256" s="789"/>
      <c r="BL256" s="789"/>
      <c r="BM256" s="791"/>
      <c r="BN256" s="791"/>
      <c r="BO256" s="791"/>
      <c r="BP256" s="791"/>
      <c r="BQ256" s="792" t="str">
        <f t="shared" si="23"/>
        <v/>
      </c>
      <c r="BR256" s="796" t="str">
        <f t="shared" si="24"/>
        <v/>
      </c>
      <c r="BS256" s="884"/>
      <c r="BT256" s="884"/>
      <c r="BU256" s="998"/>
      <c r="BV256" s="1001"/>
      <c r="BW256" s="1001"/>
      <c r="BX256" s="1762"/>
      <c r="BY256" s="1739"/>
      <c r="BZ256" s="1004"/>
    </row>
    <row r="257" spans="1:78" ht="167" x14ac:dyDescent="0.2">
      <c r="A257" s="1702"/>
      <c r="B257" s="1703"/>
      <c r="C257" s="1704"/>
      <c r="D257" s="1705"/>
      <c r="E257" s="1025"/>
      <c r="F257" s="1619"/>
      <c r="G257" s="1001"/>
      <c r="H257" s="1031"/>
      <c r="I257" s="1641"/>
      <c r="J257" s="1631"/>
      <c r="K257" s="1037"/>
      <c r="L257" s="1001"/>
      <c r="M257" s="1070"/>
      <c r="N257" s="1452"/>
      <c r="O257" s="1452"/>
      <c r="P257" s="1064"/>
      <c r="Q257" s="1714"/>
      <c r="R257" s="1641"/>
      <c r="S257" s="1710"/>
      <c r="T257" s="1641"/>
      <c r="U257" s="1710"/>
      <c r="V257" s="1641"/>
      <c r="W257" s="1710"/>
      <c r="X257" s="1665"/>
      <c r="Y257" s="1710"/>
      <c r="Z257" s="1710"/>
      <c r="AA257" s="1633"/>
      <c r="AB257" s="812">
        <v>3</v>
      </c>
      <c r="AC257" s="340" t="s">
        <v>1708</v>
      </c>
      <c r="AD257" s="341" t="s">
        <v>1630</v>
      </c>
      <c r="AE257" s="341" t="s">
        <v>1696</v>
      </c>
      <c r="AF257" s="813" t="str">
        <f t="shared" ref="AF257:AF320" si="25">IF(OR(AG257="Preventivo",AG257="Detectivo"),"Probabilidad",IF(AG257="Correctivo","Impacto",""))</f>
        <v>Probabilidad</v>
      </c>
      <c r="AG257" s="780" t="s">
        <v>281</v>
      </c>
      <c r="AH257" s="790">
        <f t="shared" ref="AH257:AH320" si="26">IF(AG257="","",IF(AG257="Preventivo",25%,IF(AG257="Detectivo",15%,IF(AG257="Correctivo",10%))))</f>
        <v>0.15</v>
      </c>
      <c r="AI257" s="780" t="s">
        <v>222</v>
      </c>
      <c r="AJ257" s="790">
        <f t="shared" ref="AJ257:AJ320" si="27">IF(AI257="Automático",25%,IF(AI257="Manual",15%,""))</f>
        <v>0.15</v>
      </c>
      <c r="AK257" s="814">
        <f t="shared" ref="AK257:AK320" si="28">IF(OR(AH257="",AJ257=""),"",AH257+AJ257)</f>
        <v>0.3</v>
      </c>
      <c r="AL257" s="815">
        <f>IFERROR(IF(AND(AF256="Probabilidad",AF257="Probabilidad"),(AL256-(+AL256*AK257)),IF(AND(AF256="Impacto",AF257="Probabilidad"),(AL255-(+AL255*AK257)),IF(AF257="Impacto",AL256,""))),"")</f>
        <v>0.2016</v>
      </c>
      <c r="AM257" s="815">
        <f>IFERROR(IF(AND(AF256="Impacto",AF257="Impacto"),(AM256-(+AM256*AK257)),IF(AND(AF256="Probabilidad",AF257="Impacto"),(AM255-(+AM255*AK257)),IF(AF257="Probabilidad",AM256,""))),"")</f>
        <v>0.6</v>
      </c>
      <c r="AN257" s="751" t="s">
        <v>223</v>
      </c>
      <c r="AO257" s="751" t="s">
        <v>291</v>
      </c>
      <c r="AP257" s="751" t="s">
        <v>241</v>
      </c>
      <c r="AQ257" s="751" t="s">
        <v>226</v>
      </c>
      <c r="AR257" s="1778"/>
      <c r="AS257" s="1631"/>
      <c r="AT257" s="1631"/>
      <c r="AU257" s="1633"/>
      <c r="AV257" s="1631"/>
      <c r="AW257" s="1631"/>
      <c r="AX257" s="1633"/>
      <c r="AY257" s="1633"/>
      <c r="AZ257" s="1633"/>
      <c r="BA257" s="1641"/>
      <c r="BB257" s="789"/>
      <c r="BC257" s="789"/>
      <c r="BD257" s="822" t="str">
        <f t="shared" si="22"/>
        <v/>
      </c>
      <c r="BE257" s="774"/>
      <c r="BF257" s="774"/>
      <c r="BG257" s="774"/>
      <c r="BH257" s="774"/>
      <c r="BI257" s="789"/>
      <c r="BJ257" s="789"/>
      <c r="BK257" s="789"/>
      <c r="BL257" s="789"/>
      <c r="BM257" s="791"/>
      <c r="BN257" s="791"/>
      <c r="BO257" s="791"/>
      <c r="BP257" s="791"/>
      <c r="BQ257" s="792" t="str">
        <f t="shared" si="23"/>
        <v/>
      </c>
      <c r="BR257" s="796" t="str">
        <f t="shared" si="24"/>
        <v/>
      </c>
      <c r="BS257" s="884"/>
      <c r="BT257" s="884"/>
      <c r="BU257" s="998"/>
      <c r="BV257" s="1001"/>
      <c r="BW257" s="1001"/>
      <c r="BX257" s="1762"/>
      <c r="BY257" s="1739"/>
      <c r="BZ257" s="1004"/>
    </row>
    <row r="258" spans="1:78" ht="145" x14ac:dyDescent="0.2">
      <c r="A258" s="1702"/>
      <c r="B258" s="1703"/>
      <c r="C258" s="1704"/>
      <c r="D258" s="1705"/>
      <c r="E258" s="1025"/>
      <c r="F258" s="1619"/>
      <c r="G258" s="1001"/>
      <c r="H258" s="1031"/>
      <c r="I258" s="1641"/>
      <c r="J258" s="1631"/>
      <c r="K258" s="1037"/>
      <c r="L258" s="1001"/>
      <c r="M258" s="1070"/>
      <c r="N258" s="1452"/>
      <c r="O258" s="1452"/>
      <c r="P258" s="1064"/>
      <c r="Q258" s="1714"/>
      <c r="R258" s="1641"/>
      <c r="S258" s="1710"/>
      <c r="T258" s="1641"/>
      <c r="U258" s="1710"/>
      <c r="V258" s="1641"/>
      <c r="W258" s="1710"/>
      <c r="X258" s="1665"/>
      <c r="Y258" s="1710"/>
      <c r="Z258" s="1710"/>
      <c r="AA258" s="1633"/>
      <c r="AB258" s="812">
        <v>4</v>
      </c>
      <c r="AC258" s="340" t="s">
        <v>1709</v>
      </c>
      <c r="AD258" s="341">
        <v>2</v>
      </c>
      <c r="AE258" s="341" t="s">
        <v>1403</v>
      </c>
      <c r="AF258" s="813" t="str">
        <f t="shared" si="25"/>
        <v>Probabilidad</v>
      </c>
      <c r="AG258" s="780" t="s">
        <v>221</v>
      </c>
      <c r="AH258" s="790">
        <f t="shared" si="26"/>
        <v>0.25</v>
      </c>
      <c r="AI258" s="780" t="s">
        <v>734</v>
      </c>
      <c r="AJ258" s="790">
        <f t="shared" si="27"/>
        <v>0.25</v>
      </c>
      <c r="AK258" s="814">
        <f t="shared" si="28"/>
        <v>0.5</v>
      </c>
      <c r="AL258" s="815">
        <f>IFERROR(IF(AND(AF257="Probabilidad",AF258="Probabilidad"),(AL257-(+AL257*AK258)),IF(AND(AF257="Impacto",AF258="Probabilidad"),(AL256-(+AL256*AK258)),IF(AF258="Impacto",AL257,""))),"")</f>
        <v>0.1008</v>
      </c>
      <c r="AM258" s="815">
        <f>IFERROR(IF(AND(AF257="Impacto",AF258="Impacto"),(AM257-(+AM257*AK258)),IF(AND(AF257="Probabilidad",AF258="Impacto"),(AM256-(+AM256*AK258)),IF(AF258="Probabilidad",AM257,""))),"")</f>
        <v>0.6</v>
      </c>
      <c r="AN258" s="751" t="s">
        <v>223</v>
      </c>
      <c r="AO258" s="751" t="s">
        <v>443</v>
      </c>
      <c r="AP258" s="751" t="s">
        <v>241</v>
      </c>
      <c r="AQ258" s="751" t="s">
        <v>226</v>
      </c>
      <c r="AR258" s="1778"/>
      <c r="AS258" s="1631"/>
      <c r="AT258" s="1631"/>
      <c r="AU258" s="1633"/>
      <c r="AV258" s="1631"/>
      <c r="AW258" s="1631"/>
      <c r="AX258" s="1633"/>
      <c r="AY258" s="1633"/>
      <c r="AZ258" s="1633"/>
      <c r="BA258" s="1641"/>
      <c r="BB258" s="789"/>
      <c r="BC258" s="789"/>
      <c r="BD258" s="822" t="str">
        <f t="shared" si="22"/>
        <v/>
      </c>
      <c r="BE258" s="774"/>
      <c r="BF258" s="774"/>
      <c r="BG258" s="774"/>
      <c r="BH258" s="774"/>
      <c r="BI258" s="789"/>
      <c r="BJ258" s="789"/>
      <c r="BK258" s="789"/>
      <c r="BL258" s="789"/>
      <c r="BM258" s="791"/>
      <c r="BN258" s="791"/>
      <c r="BO258" s="791"/>
      <c r="BP258" s="791"/>
      <c r="BQ258" s="792" t="str">
        <f t="shared" si="23"/>
        <v/>
      </c>
      <c r="BR258" s="796" t="str">
        <f t="shared" si="24"/>
        <v/>
      </c>
      <c r="BS258" s="884"/>
      <c r="BT258" s="884"/>
      <c r="BU258" s="998"/>
      <c r="BV258" s="1001"/>
      <c r="BW258" s="1001"/>
      <c r="BX258" s="1762"/>
      <c r="BY258" s="1739"/>
      <c r="BZ258" s="1004"/>
    </row>
    <row r="259" spans="1:78" ht="145" x14ac:dyDescent="0.2">
      <c r="A259" s="1702"/>
      <c r="B259" s="1703"/>
      <c r="C259" s="1704"/>
      <c r="D259" s="1705"/>
      <c r="E259" s="1025"/>
      <c r="F259" s="1619"/>
      <c r="G259" s="1001"/>
      <c r="H259" s="1031"/>
      <c r="I259" s="1641"/>
      <c r="J259" s="1631"/>
      <c r="K259" s="1037"/>
      <c r="L259" s="1001"/>
      <c r="M259" s="1070"/>
      <c r="N259" s="1452"/>
      <c r="O259" s="1452"/>
      <c r="P259" s="1064"/>
      <c r="Q259" s="1714"/>
      <c r="R259" s="1641"/>
      <c r="S259" s="1710"/>
      <c r="T259" s="1641"/>
      <c r="U259" s="1710"/>
      <c r="V259" s="1641"/>
      <c r="W259" s="1710"/>
      <c r="X259" s="1665"/>
      <c r="Y259" s="1710"/>
      <c r="Z259" s="1710"/>
      <c r="AA259" s="1633"/>
      <c r="AB259" s="812">
        <v>5</v>
      </c>
      <c r="AC259" s="340" t="s">
        <v>1710</v>
      </c>
      <c r="AD259" s="341">
        <v>1</v>
      </c>
      <c r="AE259" s="341" t="s">
        <v>1707</v>
      </c>
      <c r="AF259" s="813" t="str">
        <f t="shared" si="25"/>
        <v>Impacto</v>
      </c>
      <c r="AG259" s="780" t="s">
        <v>264</v>
      </c>
      <c r="AH259" s="790">
        <f t="shared" si="26"/>
        <v>0.1</v>
      </c>
      <c r="AI259" s="780" t="s">
        <v>222</v>
      </c>
      <c r="AJ259" s="790">
        <f t="shared" si="27"/>
        <v>0.15</v>
      </c>
      <c r="AK259" s="814">
        <f t="shared" si="28"/>
        <v>0.25</v>
      </c>
      <c r="AL259" s="815">
        <f>IFERROR(IF(AND(AF258="Probabilidad",AF259="Probabilidad"),(AL258-(+AL258*AK259)),IF(AND(AF258="Impacto",AF259="Probabilidad"),(AL257-(+AL257*AK259)),IF(AF259="Impacto",AL258,""))),"")</f>
        <v>0.1008</v>
      </c>
      <c r="AM259" s="815">
        <f>IFERROR(IF(AND(AF258="Impacto",AF259="Impacto"),(AM258-(+AM258*AK259)),IF(AND(AF258="Probabilidad",AF259="Impacto"),(AM257-(+AM257*AK259)),IF(AF259="Probabilidad",AM258,""))),"")</f>
        <v>0.44999999999999996</v>
      </c>
      <c r="AN259" s="751" t="s">
        <v>223</v>
      </c>
      <c r="AO259" s="751" t="s">
        <v>443</v>
      </c>
      <c r="AP259" s="751" t="s">
        <v>241</v>
      </c>
      <c r="AQ259" s="751" t="s">
        <v>226</v>
      </c>
      <c r="AR259" s="1778"/>
      <c r="AS259" s="1631"/>
      <c r="AT259" s="1631"/>
      <c r="AU259" s="1633"/>
      <c r="AV259" s="1631"/>
      <c r="AW259" s="1631"/>
      <c r="AX259" s="1633"/>
      <c r="AY259" s="1633"/>
      <c r="AZ259" s="1633"/>
      <c r="BA259" s="1641"/>
      <c r="BB259" s="789"/>
      <c r="BC259" s="789"/>
      <c r="BD259" s="822" t="str">
        <f t="shared" si="22"/>
        <v/>
      </c>
      <c r="BE259" s="774"/>
      <c r="BF259" s="774"/>
      <c r="BG259" s="774"/>
      <c r="BH259" s="774"/>
      <c r="BI259" s="789"/>
      <c r="BJ259" s="789"/>
      <c r="BK259" s="789"/>
      <c r="BL259" s="789"/>
      <c r="BM259" s="791"/>
      <c r="BN259" s="791"/>
      <c r="BO259" s="791"/>
      <c r="BP259" s="791"/>
      <c r="BQ259" s="792" t="str">
        <f t="shared" si="23"/>
        <v/>
      </c>
      <c r="BR259" s="796" t="str">
        <f t="shared" si="24"/>
        <v/>
      </c>
      <c r="BS259" s="884"/>
      <c r="BT259" s="884"/>
      <c r="BU259" s="998"/>
      <c r="BV259" s="1001"/>
      <c r="BW259" s="1001"/>
      <c r="BX259" s="1762"/>
      <c r="BY259" s="1739"/>
      <c r="BZ259" s="1004"/>
    </row>
    <row r="260" spans="1:78" ht="168" thickBot="1" x14ac:dyDescent="0.25">
      <c r="A260" s="1702"/>
      <c r="B260" s="1703"/>
      <c r="C260" s="1704"/>
      <c r="D260" s="1706"/>
      <c r="E260" s="1026"/>
      <c r="F260" s="1620"/>
      <c r="G260" s="1002"/>
      <c r="H260" s="1032"/>
      <c r="I260" s="1642"/>
      <c r="J260" s="1632"/>
      <c r="K260" s="1038"/>
      <c r="L260" s="1002"/>
      <c r="M260" s="1071"/>
      <c r="N260" s="1453"/>
      <c r="O260" s="1453"/>
      <c r="P260" s="1065"/>
      <c r="Q260" s="1715"/>
      <c r="R260" s="1642"/>
      <c r="S260" s="1711"/>
      <c r="T260" s="1642"/>
      <c r="U260" s="1711"/>
      <c r="V260" s="1642"/>
      <c r="W260" s="1711"/>
      <c r="X260" s="1666"/>
      <c r="Y260" s="1711"/>
      <c r="Z260" s="1711"/>
      <c r="AA260" s="1634"/>
      <c r="AB260" s="773">
        <v>6</v>
      </c>
      <c r="AC260" s="946" t="s">
        <v>1711</v>
      </c>
      <c r="AD260" s="946">
        <v>2</v>
      </c>
      <c r="AE260" s="946" t="s">
        <v>1392</v>
      </c>
      <c r="AF260" s="896" t="str">
        <f t="shared" si="25"/>
        <v>Probabilidad</v>
      </c>
      <c r="AG260" s="888" t="s">
        <v>221</v>
      </c>
      <c r="AH260" s="887">
        <f t="shared" si="26"/>
        <v>0.25</v>
      </c>
      <c r="AI260" s="888" t="s">
        <v>222</v>
      </c>
      <c r="AJ260" s="887">
        <f t="shared" si="27"/>
        <v>0.15</v>
      </c>
      <c r="AK260" s="889">
        <f t="shared" si="28"/>
        <v>0.4</v>
      </c>
      <c r="AL260" s="935">
        <f>IFERROR(IF(AND(AF259="Probabilidad",AF260="Probabilidad"),(AL259-(+AL259*AK260)),IF(AND(AF259="Impacto",AF260="Probabilidad"),(AL258-(+AL258*AK260)),IF(AF260="Impacto",AL259,""))),"")</f>
        <v>6.0479999999999999E-2</v>
      </c>
      <c r="AM260" s="935">
        <f>IFERROR(IF(AND(AF259="Impacto",AF260="Impacto"),(AM259-(+AM259*AK260)),IF(AND(AF259="Probabilidad",AF260="Impacto"),(AM258-(+AM258*AK260)),IF(AF260="Probabilidad",AM259,""))),"")</f>
        <v>0.44999999999999996</v>
      </c>
      <c r="AN260" s="51" t="s">
        <v>1157</v>
      </c>
      <c r="AO260" s="51" t="s">
        <v>291</v>
      </c>
      <c r="AP260" s="51" t="s">
        <v>444</v>
      </c>
      <c r="AQ260" s="51" t="s">
        <v>226</v>
      </c>
      <c r="AR260" s="1779"/>
      <c r="AS260" s="1632"/>
      <c r="AT260" s="1632"/>
      <c r="AU260" s="1634"/>
      <c r="AV260" s="1632"/>
      <c r="AW260" s="1632"/>
      <c r="AX260" s="1634"/>
      <c r="AY260" s="1634"/>
      <c r="AZ260" s="1634"/>
      <c r="BA260" s="1642"/>
      <c r="BB260" s="770"/>
      <c r="BC260" s="770"/>
      <c r="BD260" s="762" t="str">
        <f t="shared" si="22"/>
        <v/>
      </c>
      <c r="BE260" s="757"/>
      <c r="BF260" s="757"/>
      <c r="BG260" s="757"/>
      <c r="BH260" s="757"/>
      <c r="BI260" s="770"/>
      <c r="BJ260" s="770"/>
      <c r="BK260" s="770"/>
      <c r="BL260" s="770"/>
      <c r="BM260" s="749"/>
      <c r="BN260" s="749"/>
      <c r="BO260" s="749"/>
      <c r="BP260" s="749"/>
      <c r="BQ260" s="766" t="str">
        <f t="shared" si="23"/>
        <v/>
      </c>
      <c r="BR260" s="890" t="str">
        <f t="shared" si="24"/>
        <v/>
      </c>
      <c r="BS260" s="891"/>
      <c r="BT260" s="891"/>
      <c r="BU260" s="999"/>
      <c r="BV260" s="1002"/>
      <c r="BW260" s="1002"/>
      <c r="BX260" s="1763"/>
      <c r="BY260" s="1740"/>
      <c r="BZ260" s="1005"/>
    </row>
    <row r="261" spans="1:78" ht="167" x14ac:dyDescent="0.2">
      <c r="A261" s="1702"/>
      <c r="B261" s="1703"/>
      <c r="C261" s="1704"/>
      <c r="D261" s="1021" t="s">
        <v>1387</v>
      </c>
      <c r="E261" s="1024" t="s">
        <v>398</v>
      </c>
      <c r="F261" s="1027">
        <v>13</v>
      </c>
      <c r="G261" s="1000" t="s">
        <v>1712</v>
      </c>
      <c r="H261" s="1030" t="s">
        <v>1247</v>
      </c>
      <c r="I261" s="994" t="s">
        <v>1218</v>
      </c>
      <c r="J261" s="1697" t="str">
        <f>IF(D261="","",IF(D261="RG",[1]Árbol!A272,IF(D261="RIC",[1]Árbol!A272,IF(D261="RLAFT",[1]Árbol!A272,IF(D261="RF",[1]Árbol!A272,IF(I261="","",(CONCATENATE(I261," ",$M$3," ",G261," ",$M$4," ",O261," ",$M$5," ",N261))))))))</f>
        <v>Pérdida de confidencialidad e integridad de (Plataforma Tienda Virtual
GCAC)  
1. Pérdida o modificación de la información.
2 Suplantación de usuarios autorizados ingresos no autorizados
.3. Quejas y reclamos por  partes interesadas  1. Fallas en la conexión de las aplicaciones o sistemas que proveen el producto
2 Debilidad en el registo y acceso a la plataforma.
3.Falta de actualización de la plataforma -
4. Fallas en la captura e identificación precisa del producto a adquirir.</v>
      </c>
      <c r="K261" s="1036" t="s">
        <v>313</v>
      </c>
      <c r="L261" s="1000" t="s">
        <v>562</v>
      </c>
      <c r="M261" s="1069" t="s">
        <v>1389</v>
      </c>
      <c r="N261" s="1451" t="s">
        <v>1713</v>
      </c>
      <c r="O261" s="1451" t="s">
        <v>1714</v>
      </c>
      <c r="P261" s="1063" t="s">
        <v>1392</v>
      </c>
      <c r="Q261" s="1077" t="s">
        <v>1392</v>
      </c>
      <c r="R261" s="994" t="s">
        <v>340</v>
      </c>
      <c r="S261" s="1709">
        <f>IF(R261="Muy Alta",100%,IF(R261="Alta",80%,IF(R261="Media",60%,IF(R261="Baja",40%,IF(R261="Muy Baja",20%,"")))))</f>
        <v>0.8</v>
      </c>
      <c r="T261" s="994" t="s">
        <v>317</v>
      </c>
      <c r="U261" s="1709">
        <f>IF(T261="Catastrófico",100%,IF(T261="Mayor",80%,IF(T261="Moderado",60%,IF(T261="Menor",40%,IF(T261="Leve",20%,"")))))</f>
        <v>0.2</v>
      </c>
      <c r="V261" s="994" t="s">
        <v>218</v>
      </c>
      <c r="W261" s="1709">
        <f>IF(V261="Catastrófico",100%,IF(V261="Mayor",80%,IF(V261="Moderado",60%,IF(V261="Menor",40%,IF(V261="Leve",20%,"")))))</f>
        <v>0.6</v>
      </c>
      <c r="X261" s="1059" t="str">
        <f>IF(Y261=100%,"Catastrófico",IF(Y261=80%,"Mayor",IF(Y261=60%,"Moderado",IF(Y261=40%,"Menor",IF(Y261=20%,"Leve","")))))</f>
        <v>Moderado</v>
      </c>
      <c r="Y261" s="1709">
        <f>IF(AND(U261="",W261=""),"",MAX(U261,W261))</f>
        <v>0.6</v>
      </c>
      <c r="Z261" s="1709" t="str">
        <f>CONCATENATE(R261,X261)</f>
        <v>AltaModerado</v>
      </c>
      <c r="AA261" s="1047" t="str">
        <f>IF(Z261="Muy AltaLeve","Alto",IF(Z261="Muy AltaMenor","Alto",IF(Z261="Muy AltaModerado","Alto",IF(Z261="Muy AltaMayor","Alto",IF(Z261="Muy AltaCatastrófico","Extremo",IF(Z261="AltaLeve","Moderado",IF(Z261="AltaMenor","Moderado",IF(Z261="AltaModerado","Alto",IF(Z261="AltaMayor","Alto",IF(Z261="AltaCatastrófico","Extremo",IF(Z261="MediaLeve","Moderado",IF(Z261="MediaMenor","Moderado",IF(Z261="MediaModerado","Moderado",IF(Z261="MediaMayor","Alto",IF(Z261="MediaCatastrófico","Extremo",IF(Z261="BajaLeve","Bajo",IF(Z261="BajaMenor","Moderado",IF(Z261="BajaModerado","Moderado",IF(Z261="BajaMayor","Alto",IF(Z261="BajaCatastrófico","Extremo",IF(Z261="Muy BajaLeve","Bajo",IF(Z261="Muy BajaMenor","Bajo",IF(Z261="Muy BajaModerado","Moderado",IF(Z261="Muy BajaMayor","Alto",IF(Z261="Muy BajaCatastrófico","Extremo","")))))))))))))))))))))))))</f>
        <v>Alto</v>
      </c>
      <c r="AB261" s="97">
        <v>1</v>
      </c>
      <c r="AC261" s="338" t="s">
        <v>1715</v>
      </c>
      <c r="AD261" s="339">
        <v>2</v>
      </c>
      <c r="AE261" s="339" t="s">
        <v>1716</v>
      </c>
      <c r="AF261" s="99" t="str">
        <f t="shared" si="25"/>
        <v>Probabilidad</v>
      </c>
      <c r="AG261" s="10" t="s">
        <v>221</v>
      </c>
      <c r="AH261" s="787">
        <f t="shared" si="26"/>
        <v>0.25</v>
      </c>
      <c r="AI261" s="10" t="s">
        <v>734</v>
      </c>
      <c r="AJ261" s="787">
        <f t="shared" si="27"/>
        <v>0.25</v>
      </c>
      <c r="AK261" s="101">
        <f t="shared" si="28"/>
        <v>0.5</v>
      </c>
      <c r="AL261" s="100">
        <f>IFERROR(IF(AF261="Probabilidad",(S261-(+S261*AK261)),IF(AF261="Impacto",S261,"")),"")</f>
        <v>0.4</v>
      </c>
      <c r="AM261" s="100">
        <f>IFERROR(IF(AF261="Impacto",(Y261-(+Y261*AK261)),IF(AF261="Probabilidad",Y261,"")),"")</f>
        <v>0.6</v>
      </c>
      <c r="AN261" s="50" t="s">
        <v>223</v>
      </c>
      <c r="AO261" s="50" t="s">
        <v>291</v>
      </c>
      <c r="AP261" s="50" t="s">
        <v>241</v>
      </c>
      <c r="AQ261" s="50" t="s">
        <v>226</v>
      </c>
      <c r="AR261" s="1777" t="s">
        <v>1717</v>
      </c>
      <c r="AS261" s="1050">
        <f>S261</f>
        <v>0.8</v>
      </c>
      <c r="AT261" s="1050">
        <f>IF(AL261="","",MIN(AL261:AL266))</f>
        <v>0.12</v>
      </c>
      <c r="AU261" s="1047" t="str">
        <f>IFERROR(IF(AT261="","",IF(AT261&lt;=0.2,"Muy Baja",IF(AT261&lt;=0.4,"Baja",IF(AT261&lt;=0.6,"Media",IF(AT261&lt;=0.8,"Alta","Muy Alta"))))),"")</f>
        <v>Muy Baja</v>
      </c>
      <c r="AV261" s="1050">
        <f>Y261</f>
        <v>0.6</v>
      </c>
      <c r="AW261" s="1050">
        <f>IF(AM261="","",MIN(AM261:AM266))</f>
        <v>0.33749999999999997</v>
      </c>
      <c r="AX261" s="1047" t="str">
        <f>IFERROR(IF(AW261="","",IF(AW261&lt;=0.2,"Leve",IF(AW261&lt;=0.4,"Menor",IF(AW261&lt;=0.6,"Moderado",IF(AW261&lt;=0.8,"Mayor","Catastrófico"))))),"")</f>
        <v>Menor</v>
      </c>
      <c r="AY261" s="1047" t="str">
        <f>AA261</f>
        <v>Alto</v>
      </c>
      <c r="AZ261" s="1047" t="str">
        <f>IFERROR(IF(OR(AND(AU261="Muy Baja",AX261="Leve"),AND(AU261="Muy Baja",AX261="Menor"),AND(AU261="Baja",AX261="Leve")),"Bajo",IF(OR(AND(AU261="Muy baja",AX261="Moderado"),AND(AU261="Baja",AX261="Menor"),AND(AU261="Baja",AX261="Moderado"),AND(AU261="Media",AX261="Leve"),AND(AU261="Media",AX261="Menor"),AND(AU261="Media",AX261="Moderado"),AND(AU261="Alta",AX261="Leve"),AND(AU261="Alta",AX261="Menor")),"Moderado",IF(OR(AND(AU261="Muy Baja",AX261="Mayor"),AND(AU261="Baja",AX261="Mayor"),AND(AU261="Media",AX261="Mayor"),AND(AU261="Alta",AX261="Moderado"),AND(AU261="Alta",AX261="Mayor"),AND(AU261="Muy Alta",AX261="Leve"),AND(AU261="Muy Alta",AX261="Menor"),AND(AU261="Muy Alta",AX261="Moderado"),AND(AU261="Muy Alta",AX261="Mayor")),"Alto",IF(OR(AND(AU261="Muy Baja",AX261="Catastrófico"),AND(AU261="Baja",AX261="Catastrófico"),AND(AU261="Media",AX261="Catastrófico"),AND(AU261="Alta",AX261="Catastrófico"),AND(AU261="Muy Alta",AX261="Catastrófico")),"Extremo","")))),"")</f>
        <v>Bajo</v>
      </c>
      <c r="BA261" s="994" t="s">
        <v>255</v>
      </c>
      <c r="BB261" s="789"/>
      <c r="BC261" s="789"/>
      <c r="BD261" s="822" t="str">
        <f t="shared" si="22"/>
        <v/>
      </c>
      <c r="BE261" s="774"/>
      <c r="BF261" s="774"/>
      <c r="BG261" s="774"/>
      <c r="BH261" s="774"/>
      <c r="BI261" s="951"/>
      <c r="BJ261" s="952"/>
      <c r="BK261" s="46"/>
      <c r="BL261" s="46"/>
      <c r="BM261" s="48"/>
      <c r="BN261" s="48"/>
      <c r="BO261" s="48"/>
      <c r="BP261" s="48"/>
      <c r="BQ261" s="104" t="str">
        <f t="shared" si="23"/>
        <v/>
      </c>
      <c r="BR261" s="797" t="str">
        <f t="shared" si="24"/>
        <v/>
      </c>
      <c r="BS261" s="883"/>
      <c r="BT261" s="883"/>
      <c r="BU261" s="997" t="s">
        <v>1631</v>
      </c>
      <c r="BV261" s="1000" t="s">
        <v>3194</v>
      </c>
      <c r="BW261" s="1000" t="s">
        <v>3194</v>
      </c>
      <c r="BX261" s="1761" t="s">
        <v>3194</v>
      </c>
      <c r="BY261" s="1738" t="s">
        <v>3196</v>
      </c>
      <c r="BZ261" s="1003"/>
    </row>
    <row r="262" spans="1:78" ht="167" x14ac:dyDescent="0.2">
      <c r="A262" s="1702"/>
      <c r="B262" s="1703"/>
      <c r="C262" s="1704"/>
      <c r="D262" s="1705"/>
      <c r="E262" s="1025"/>
      <c r="F262" s="1619"/>
      <c r="G262" s="1001"/>
      <c r="H262" s="1031"/>
      <c r="I262" s="1641"/>
      <c r="J262" s="1631"/>
      <c r="K262" s="1037"/>
      <c r="L262" s="1001"/>
      <c r="M262" s="1070"/>
      <c r="N262" s="1452"/>
      <c r="O262" s="1452"/>
      <c r="P262" s="1064"/>
      <c r="Q262" s="1714"/>
      <c r="R262" s="1641"/>
      <c r="S262" s="1710"/>
      <c r="T262" s="1641"/>
      <c r="U262" s="1710"/>
      <c r="V262" s="1641"/>
      <c r="W262" s="1710"/>
      <c r="X262" s="1665"/>
      <c r="Y262" s="1710"/>
      <c r="Z262" s="1710"/>
      <c r="AA262" s="1633"/>
      <c r="AB262" s="812">
        <v>2</v>
      </c>
      <c r="AC262" s="944" t="s">
        <v>1718</v>
      </c>
      <c r="AD262" s="945" t="s">
        <v>607</v>
      </c>
      <c r="AE262" s="945" t="s">
        <v>1719</v>
      </c>
      <c r="AF262" s="813" t="str">
        <f t="shared" si="25"/>
        <v>Impacto</v>
      </c>
      <c r="AG262" s="780" t="s">
        <v>264</v>
      </c>
      <c r="AH262" s="790">
        <f t="shared" si="26"/>
        <v>0.1</v>
      </c>
      <c r="AI262" s="780" t="s">
        <v>222</v>
      </c>
      <c r="AJ262" s="790">
        <f t="shared" si="27"/>
        <v>0.15</v>
      </c>
      <c r="AK262" s="814">
        <f t="shared" si="28"/>
        <v>0.25</v>
      </c>
      <c r="AL262" s="815">
        <f>IFERROR(IF(AND(AF261="Probabilidad",AF262="Probabilidad"),(AL261-(+AL261*AK262)),IF(AF262="Probabilidad",(S261-(+S261*AK262)),IF(AF262="Impacto",AL261,""))),"")</f>
        <v>0.4</v>
      </c>
      <c r="AM262" s="815">
        <f>IFERROR(IF(AND(AF261="Impacto",AF262="Impacto"),(AM261-(+AM261*AK262)),IF(AF262="Impacto",(Y261-(Y261*AK262)),IF(AF262="Probabilidad",AM261,""))),"")</f>
        <v>0.44999999999999996</v>
      </c>
      <c r="AN262" s="751" t="s">
        <v>223</v>
      </c>
      <c r="AO262" s="751" t="s">
        <v>291</v>
      </c>
      <c r="AP262" s="751" t="s">
        <v>241</v>
      </c>
      <c r="AQ262" s="751" t="s">
        <v>226</v>
      </c>
      <c r="AR262" s="1778"/>
      <c r="AS262" s="1631"/>
      <c r="AT262" s="1631"/>
      <c r="AU262" s="1633"/>
      <c r="AV262" s="1631"/>
      <c r="AW262" s="1631"/>
      <c r="AX262" s="1633"/>
      <c r="AY262" s="1633"/>
      <c r="AZ262" s="1633"/>
      <c r="BA262" s="1641"/>
      <c r="BB262" s="789"/>
      <c r="BC262" s="789"/>
      <c r="BD262" s="822" t="str">
        <f t="shared" ref="BD262:BD272" si="29">IF(SUM(BE262:BH262)=0,"",SUM(BE262:BH262))</f>
        <v/>
      </c>
      <c r="BE262" s="774"/>
      <c r="BF262" s="774"/>
      <c r="BG262" s="774"/>
      <c r="BH262" s="774"/>
      <c r="BI262" s="789"/>
      <c r="BJ262" s="789"/>
      <c r="BK262" s="789"/>
      <c r="BL262" s="789"/>
      <c r="BM262" s="791"/>
      <c r="BN262" s="791"/>
      <c r="BO262" s="791"/>
      <c r="BP262" s="791"/>
      <c r="BQ262" s="792" t="str">
        <f t="shared" si="23"/>
        <v/>
      </c>
      <c r="BR262" s="796" t="str">
        <f t="shared" si="24"/>
        <v/>
      </c>
      <c r="BS262" s="884"/>
      <c r="BT262" s="884"/>
      <c r="BU262" s="998"/>
      <c r="BV262" s="1001"/>
      <c r="BW262" s="1001"/>
      <c r="BX262" s="1762"/>
      <c r="BY262" s="1739"/>
      <c r="BZ262" s="1004"/>
    </row>
    <row r="263" spans="1:78" ht="167" x14ac:dyDescent="0.2">
      <c r="A263" s="1702"/>
      <c r="B263" s="1703"/>
      <c r="C263" s="1704"/>
      <c r="D263" s="1705"/>
      <c r="E263" s="1025"/>
      <c r="F263" s="1619"/>
      <c r="G263" s="1001"/>
      <c r="H263" s="1031"/>
      <c r="I263" s="1641"/>
      <c r="J263" s="1631"/>
      <c r="K263" s="1037"/>
      <c r="L263" s="1001"/>
      <c r="M263" s="1070"/>
      <c r="N263" s="1452"/>
      <c r="O263" s="1452"/>
      <c r="P263" s="1064"/>
      <c r="Q263" s="1714"/>
      <c r="R263" s="1641"/>
      <c r="S263" s="1710"/>
      <c r="T263" s="1641"/>
      <c r="U263" s="1710"/>
      <c r="V263" s="1641"/>
      <c r="W263" s="1710"/>
      <c r="X263" s="1665"/>
      <c r="Y263" s="1710"/>
      <c r="Z263" s="1710"/>
      <c r="AA263" s="1633"/>
      <c r="AB263" s="812">
        <v>3</v>
      </c>
      <c r="AC263" s="340" t="s">
        <v>1720</v>
      </c>
      <c r="AD263" s="341">
        <v>4</v>
      </c>
      <c r="AE263" s="341" t="s">
        <v>436</v>
      </c>
      <c r="AF263" s="813" t="str">
        <f t="shared" si="25"/>
        <v>Probabilidad</v>
      </c>
      <c r="AG263" s="780" t="s">
        <v>281</v>
      </c>
      <c r="AH263" s="790">
        <f t="shared" si="26"/>
        <v>0.15</v>
      </c>
      <c r="AI263" s="780" t="s">
        <v>734</v>
      </c>
      <c r="AJ263" s="790">
        <f t="shared" si="27"/>
        <v>0.25</v>
      </c>
      <c r="AK263" s="814">
        <f t="shared" si="28"/>
        <v>0.4</v>
      </c>
      <c r="AL263" s="815">
        <f>IFERROR(IF(AND(AF262="Probabilidad",AF263="Probabilidad"),(AL262-(+AL262*AK263)),IF(AND(AF262="Impacto",AF263="Probabilidad"),(AL261-(+AL261*AK263)),IF(AF263="Impacto",AL262,""))),"")</f>
        <v>0.24</v>
      </c>
      <c r="AM263" s="815">
        <f>IFERROR(IF(AND(AF262="Impacto",AF263="Impacto"),(AM262-(+AM262*AK263)),IF(AND(AF262="Probabilidad",AF263="Impacto"),(AM261-(+AM261*AK263)),IF(AF263="Probabilidad",AM262,""))),"")</f>
        <v>0.44999999999999996</v>
      </c>
      <c r="AN263" s="751" t="s">
        <v>223</v>
      </c>
      <c r="AO263" s="751" t="s">
        <v>291</v>
      </c>
      <c r="AP263" s="751" t="s">
        <v>241</v>
      </c>
      <c r="AQ263" s="751" t="s">
        <v>226</v>
      </c>
      <c r="AR263" s="1778"/>
      <c r="AS263" s="1631"/>
      <c r="AT263" s="1631"/>
      <c r="AU263" s="1633"/>
      <c r="AV263" s="1631"/>
      <c r="AW263" s="1631"/>
      <c r="AX263" s="1633"/>
      <c r="AY263" s="1633"/>
      <c r="AZ263" s="1633"/>
      <c r="BA263" s="1641"/>
      <c r="BB263" s="789"/>
      <c r="BC263" s="789"/>
      <c r="BD263" s="822" t="str">
        <f t="shared" si="29"/>
        <v/>
      </c>
      <c r="BE263" s="774"/>
      <c r="BF263" s="774"/>
      <c r="BG263" s="774"/>
      <c r="BH263" s="774"/>
      <c r="BI263" s="789"/>
      <c r="BJ263" s="789"/>
      <c r="BK263" s="789"/>
      <c r="BL263" s="789"/>
      <c r="BM263" s="791"/>
      <c r="BN263" s="791"/>
      <c r="BO263" s="791"/>
      <c r="BP263" s="791"/>
      <c r="BQ263" s="792" t="str">
        <f t="shared" si="23"/>
        <v/>
      </c>
      <c r="BR263" s="796" t="str">
        <f t="shared" si="24"/>
        <v/>
      </c>
      <c r="BS263" s="884"/>
      <c r="BT263" s="884"/>
      <c r="BU263" s="998"/>
      <c r="BV263" s="1001"/>
      <c r="BW263" s="1001"/>
      <c r="BX263" s="1762"/>
      <c r="BY263" s="1739"/>
      <c r="BZ263" s="1004"/>
    </row>
    <row r="264" spans="1:78" ht="145" x14ac:dyDescent="0.2">
      <c r="A264" s="1702"/>
      <c r="B264" s="1703"/>
      <c r="C264" s="1704"/>
      <c r="D264" s="1705"/>
      <c r="E264" s="1025"/>
      <c r="F264" s="1619"/>
      <c r="G264" s="1001"/>
      <c r="H264" s="1031"/>
      <c r="I264" s="1641"/>
      <c r="J264" s="1631"/>
      <c r="K264" s="1037"/>
      <c r="L264" s="1001"/>
      <c r="M264" s="1070"/>
      <c r="N264" s="1452"/>
      <c r="O264" s="1452"/>
      <c r="P264" s="1064"/>
      <c r="Q264" s="1714"/>
      <c r="R264" s="1641"/>
      <c r="S264" s="1710"/>
      <c r="T264" s="1641"/>
      <c r="U264" s="1710"/>
      <c r="V264" s="1641"/>
      <c r="W264" s="1710"/>
      <c r="X264" s="1665"/>
      <c r="Y264" s="1710"/>
      <c r="Z264" s="1710"/>
      <c r="AA264" s="1633"/>
      <c r="AB264" s="812">
        <v>4</v>
      </c>
      <c r="AC264" s="340" t="s">
        <v>1676</v>
      </c>
      <c r="AD264" s="341">
        <v>3</v>
      </c>
      <c r="AE264" s="341" t="s">
        <v>1721</v>
      </c>
      <c r="AF264" s="813" t="str">
        <f t="shared" si="25"/>
        <v>Probabilidad</v>
      </c>
      <c r="AG264" s="780" t="s">
        <v>221</v>
      </c>
      <c r="AH264" s="790">
        <f t="shared" si="26"/>
        <v>0.25</v>
      </c>
      <c r="AI264" s="780" t="s">
        <v>734</v>
      </c>
      <c r="AJ264" s="790">
        <f t="shared" si="27"/>
        <v>0.25</v>
      </c>
      <c r="AK264" s="814">
        <f t="shared" si="28"/>
        <v>0.5</v>
      </c>
      <c r="AL264" s="815">
        <f>IFERROR(IF(AND(AF263="Probabilidad",AF264="Probabilidad"),(AL263-(+AL263*AK264)),IF(AND(AF263="Impacto",AF264="Probabilidad"),(AL262-(+AL262*AK264)),IF(AF264="Impacto",AL263,""))),"")</f>
        <v>0.12</v>
      </c>
      <c r="AM264" s="815">
        <f>IFERROR(IF(AND(AF263="Impacto",AF264="Impacto"),(AM263-(+AM263*AK264)),IF(AND(AF263="Probabilidad",AF264="Impacto"),(AM262-(+AM262*AK264)),IF(AF264="Probabilidad",AM263,""))),"")</f>
        <v>0.44999999999999996</v>
      </c>
      <c r="AN264" s="751" t="s">
        <v>223</v>
      </c>
      <c r="AO264" s="751" t="s">
        <v>443</v>
      </c>
      <c r="AP264" s="751" t="s">
        <v>241</v>
      </c>
      <c r="AQ264" s="751" t="s">
        <v>226</v>
      </c>
      <c r="AR264" s="1778"/>
      <c r="AS264" s="1631"/>
      <c r="AT264" s="1631"/>
      <c r="AU264" s="1633"/>
      <c r="AV264" s="1631"/>
      <c r="AW264" s="1631"/>
      <c r="AX264" s="1633"/>
      <c r="AY264" s="1633"/>
      <c r="AZ264" s="1633"/>
      <c r="BA264" s="1641"/>
      <c r="BB264" s="789"/>
      <c r="BC264" s="789"/>
      <c r="BD264" s="822" t="str">
        <f t="shared" si="29"/>
        <v/>
      </c>
      <c r="BE264" s="774"/>
      <c r="BF264" s="774"/>
      <c r="BG264" s="774"/>
      <c r="BH264" s="774"/>
      <c r="BI264" s="789"/>
      <c r="BJ264" s="789"/>
      <c r="BK264" s="789"/>
      <c r="BL264" s="789"/>
      <c r="BM264" s="791"/>
      <c r="BN264" s="791"/>
      <c r="BO264" s="791"/>
      <c r="BP264" s="791"/>
      <c r="BQ264" s="792" t="str">
        <f t="shared" si="23"/>
        <v/>
      </c>
      <c r="BR264" s="796" t="str">
        <f t="shared" si="24"/>
        <v/>
      </c>
      <c r="BS264" s="884"/>
      <c r="BT264" s="884"/>
      <c r="BU264" s="998"/>
      <c r="BV264" s="1001"/>
      <c r="BW264" s="1001"/>
      <c r="BX264" s="1762"/>
      <c r="BY264" s="1739"/>
      <c r="BZ264" s="1004"/>
    </row>
    <row r="265" spans="1:78" ht="167" x14ac:dyDescent="0.2">
      <c r="A265" s="1702"/>
      <c r="B265" s="1703"/>
      <c r="C265" s="1704"/>
      <c r="D265" s="1705"/>
      <c r="E265" s="1025"/>
      <c r="F265" s="1619"/>
      <c r="G265" s="1001"/>
      <c r="H265" s="1031"/>
      <c r="I265" s="1641"/>
      <c r="J265" s="1631"/>
      <c r="K265" s="1037"/>
      <c r="L265" s="1001"/>
      <c r="M265" s="1070"/>
      <c r="N265" s="1452"/>
      <c r="O265" s="1452"/>
      <c r="P265" s="1064"/>
      <c r="Q265" s="1714"/>
      <c r="R265" s="1641"/>
      <c r="S265" s="1710"/>
      <c r="T265" s="1641"/>
      <c r="U265" s="1710"/>
      <c r="V265" s="1641"/>
      <c r="W265" s="1710"/>
      <c r="X265" s="1665"/>
      <c r="Y265" s="1710"/>
      <c r="Z265" s="1710"/>
      <c r="AA265" s="1633"/>
      <c r="AB265" s="812">
        <v>5</v>
      </c>
      <c r="AC265" s="893" t="s">
        <v>1722</v>
      </c>
      <c r="AD265" s="893">
        <v>3</v>
      </c>
      <c r="AE265" s="893" t="s">
        <v>1721</v>
      </c>
      <c r="AF265" s="813" t="str">
        <f t="shared" si="25"/>
        <v>Impacto</v>
      </c>
      <c r="AG265" s="780" t="s">
        <v>264</v>
      </c>
      <c r="AH265" s="790">
        <f t="shared" si="26"/>
        <v>0.1</v>
      </c>
      <c r="AI265" s="780" t="s">
        <v>222</v>
      </c>
      <c r="AJ265" s="790">
        <f t="shared" si="27"/>
        <v>0.15</v>
      </c>
      <c r="AK265" s="814">
        <f t="shared" si="28"/>
        <v>0.25</v>
      </c>
      <c r="AL265" s="815">
        <f>IFERROR(IF(AND(AF264="Probabilidad",AF265="Probabilidad"),(AL264-(+AL264*AK265)),IF(AND(AF264="Impacto",AF265="Probabilidad"),(AL263-(+AL263*AK265)),IF(AF265="Impacto",AL264,""))),"")</f>
        <v>0.12</v>
      </c>
      <c r="AM265" s="815">
        <f>IFERROR(IF(AND(AF264="Impacto",AF265="Impacto"),(AM264-(+AM264*AK265)),IF(AND(AF264="Probabilidad",AF265="Impacto"),(AM263-(+AM263*AK265)),IF(AF265="Probabilidad",AM264,""))),"")</f>
        <v>0.33749999999999997</v>
      </c>
      <c r="AN265" s="751" t="s">
        <v>223</v>
      </c>
      <c r="AO265" s="751" t="s">
        <v>291</v>
      </c>
      <c r="AP265" s="751" t="s">
        <v>241</v>
      </c>
      <c r="AQ265" s="751" t="s">
        <v>226</v>
      </c>
      <c r="AR265" s="1778"/>
      <c r="AS265" s="1631"/>
      <c r="AT265" s="1631"/>
      <c r="AU265" s="1633"/>
      <c r="AV265" s="1631"/>
      <c r="AW265" s="1631"/>
      <c r="AX265" s="1633"/>
      <c r="AY265" s="1633"/>
      <c r="AZ265" s="1633"/>
      <c r="BA265" s="1641"/>
      <c r="BB265" s="789"/>
      <c r="BC265" s="789"/>
      <c r="BD265" s="822" t="str">
        <f t="shared" si="29"/>
        <v/>
      </c>
      <c r="BE265" s="774"/>
      <c r="BF265" s="774"/>
      <c r="BG265" s="774"/>
      <c r="BH265" s="774"/>
      <c r="BI265" s="789"/>
      <c r="BJ265" s="789"/>
      <c r="BK265" s="789"/>
      <c r="BL265" s="789"/>
      <c r="BM265" s="791"/>
      <c r="BN265" s="791"/>
      <c r="BO265" s="791"/>
      <c r="BP265" s="791"/>
      <c r="BQ265" s="792" t="str">
        <f t="shared" ref="BQ265:BQ328" si="30">IF(SUM(BM265:BP265)=0,"",SUM(BM265:BP265))</f>
        <v/>
      </c>
      <c r="BR265" s="796" t="str">
        <f t="shared" ref="BR265:BR328" si="31">IF(ISERROR(BQ265/BD265),"",(BQ265/BD265))</f>
        <v/>
      </c>
      <c r="BS265" s="884"/>
      <c r="BT265" s="884"/>
      <c r="BU265" s="998"/>
      <c r="BV265" s="1001"/>
      <c r="BW265" s="1001"/>
      <c r="BX265" s="1762"/>
      <c r="BY265" s="1739"/>
      <c r="BZ265" s="1004"/>
    </row>
    <row r="266" spans="1:78" ht="17" thickBot="1" x14ac:dyDescent="0.25">
      <c r="A266" s="1702"/>
      <c r="B266" s="1703"/>
      <c r="C266" s="1704"/>
      <c r="D266" s="1706"/>
      <c r="E266" s="1026"/>
      <c r="F266" s="1620"/>
      <c r="G266" s="1002"/>
      <c r="H266" s="1032"/>
      <c r="I266" s="1642"/>
      <c r="J266" s="1632"/>
      <c r="K266" s="1038"/>
      <c r="L266" s="1002"/>
      <c r="M266" s="1071"/>
      <c r="N266" s="1453"/>
      <c r="O266" s="1453"/>
      <c r="P266" s="1065"/>
      <c r="Q266" s="1715"/>
      <c r="R266" s="1642"/>
      <c r="S266" s="1711"/>
      <c r="T266" s="1642"/>
      <c r="U266" s="1711"/>
      <c r="V266" s="1642"/>
      <c r="W266" s="1711"/>
      <c r="X266" s="1666"/>
      <c r="Y266" s="1711"/>
      <c r="Z266" s="1711"/>
      <c r="AA266" s="1634"/>
      <c r="AB266" s="773">
        <v>6</v>
      </c>
      <c r="AC266" s="946"/>
      <c r="AD266" s="946"/>
      <c r="AE266" s="946"/>
      <c r="AF266" s="896" t="str">
        <f t="shared" si="25"/>
        <v/>
      </c>
      <c r="AG266" s="888"/>
      <c r="AH266" s="887" t="str">
        <f t="shared" si="26"/>
        <v/>
      </c>
      <c r="AI266" s="888"/>
      <c r="AJ266" s="887" t="str">
        <f t="shared" si="27"/>
        <v/>
      </c>
      <c r="AK266" s="889" t="str">
        <f t="shared" si="28"/>
        <v/>
      </c>
      <c r="AL266" s="935" t="str">
        <f>IFERROR(IF(AND(AF265="Probabilidad",AF266="Probabilidad"),(AL265-(+AL265*AK266)),IF(AND(AF265="Impacto",AF266="Probabilidad"),(AL264-(+AL264*AK266)),IF(AF266="Impacto",AL265,""))),"")</f>
        <v/>
      </c>
      <c r="AM266" s="935" t="str">
        <f>IFERROR(IF(AND(AF265="Impacto",AF266="Impacto"),(AM265-(+AM265*AK266)),IF(AND(AF265="Probabilidad",AF266="Impacto"),(AM264-(+AM264*AK266)),IF(AF266="Probabilidad",AM265,""))),"")</f>
        <v/>
      </c>
      <c r="AN266" s="51"/>
      <c r="AO266" s="51"/>
      <c r="AP266" s="51"/>
      <c r="AQ266" s="51"/>
      <c r="AR266" s="1779"/>
      <c r="AS266" s="1632"/>
      <c r="AT266" s="1632"/>
      <c r="AU266" s="1634"/>
      <c r="AV266" s="1632"/>
      <c r="AW266" s="1632"/>
      <c r="AX266" s="1634"/>
      <c r="AY266" s="1634"/>
      <c r="AZ266" s="1634"/>
      <c r="BA266" s="1642"/>
      <c r="BB266" s="770"/>
      <c r="BC266" s="770"/>
      <c r="BD266" s="762" t="str">
        <f t="shared" si="29"/>
        <v/>
      </c>
      <c r="BE266" s="757"/>
      <c r="BF266" s="757"/>
      <c r="BG266" s="757"/>
      <c r="BH266" s="757"/>
      <c r="BI266" s="770"/>
      <c r="BJ266" s="770"/>
      <c r="BK266" s="770"/>
      <c r="BL266" s="770"/>
      <c r="BM266" s="749"/>
      <c r="BN266" s="749"/>
      <c r="BO266" s="749"/>
      <c r="BP266" s="749"/>
      <c r="BQ266" s="766" t="str">
        <f t="shared" si="30"/>
        <v/>
      </c>
      <c r="BR266" s="890" t="str">
        <f t="shared" si="31"/>
        <v/>
      </c>
      <c r="BS266" s="891"/>
      <c r="BT266" s="891"/>
      <c r="BU266" s="999"/>
      <c r="BV266" s="1002"/>
      <c r="BW266" s="1002"/>
      <c r="BX266" s="1763"/>
      <c r="BY266" s="1740"/>
      <c r="BZ266" s="1005"/>
    </row>
    <row r="267" spans="1:78" ht="167" x14ac:dyDescent="0.2">
      <c r="A267" s="1702"/>
      <c r="B267" s="1703"/>
      <c r="C267" s="1704"/>
      <c r="D267" s="1021" t="s">
        <v>1387</v>
      </c>
      <c r="E267" s="1024" t="s">
        <v>398</v>
      </c>
      <c r="F267" s="1027">
        <v>14</v>
      </c>
      <c r="G267" s="1000" t="s">
        <v>1712</v>
      </c>
      <c r="H267" s="1030" t="s">
        <v>1247</v>
      </c>
      <c r="I267" s="994" t="s">
        <v>1215</v>
      </c>
      <c r="J267" s="1697" t="str">
        <f>IF(D267="","",IF(D267="RG",[1]Árbol!A278,IF(D267="RIC",[1]Árbol!A278,IF(D267="RLAFT",[1]Árbol!A278,IF(D267="RF",[1]Árbol!A278,IF(I267="","",(CONCATENATE(I267," ",$M$3," ",G267," ",$M$4," ",O267," ",$M$5," ",N267))))))))</f>
        <v>Pérdida de Disponibilidad de (Plataforma Tienda Virtual
GCAC)  1. Quejas - reclamos por interesados
2. Oportunidad para usuarios adulterar documentos documentos
3. Fallas en los proveedores de internet  
1. Falta  de mantenimienos preventivos, correctivos, adaptativos y actualizaciones en la plataforma de manera oportuna y según prioridad.
2. Fallas en la conexión entre los sistemas u aplicaciones requeridos para disponer el producto ( pasarela de pagos- facturación- siic, cartografía)-
3. Fallas en la infraestructura tecnológica
4. Falta de recurso humano en tecnología para atender en forma prioriataria los inconvenientes o desconexiones que se presenten</v>
      </c>
      <c r="K267" s="1036" t="s">
        <v>313</v>
      </c>
      <c r="L267" s="1000" t="s">
        <v>562</v>
      </c>
      <c r="M267" s="1069" t="s">
        <v>1389</v>
      </c>
      <c r="N267" s="1451" t="s">
        <v>1723</v>
      </c>
      <c r="O267" s="1451" t="s">
        <v>1724</v>
      </c>
      <c r="P267" s="1063" t="s">
        <v>1392</v>
      </c>
      <c r="Q267" s="1077" t="s">
        <v>1392</v>
      </c>
      <c r="R267" s="994" t="s">
        <v>340</v>
      </c>
      <c r="S267" s="1709">
        <f>IF(R267="Muy Alta",100%,IF(R267="Alta",80%,IF(R267="Media",60%,IF(R267="Baja",40%,IF(R267="Muy Baja",20%,"")))))</f>
        <v>0.8</v>
      </c>
      <c r="T267" s="994" t="s">
        <v>317</v>
      </c>
      <c r="U267" s="1709">
        <f>IF(T267="Catastrófico",100%,IF(T267="Mayor",80%,IF(T267="Moderado",60%,IF(T267="Menor",40%,IF(T267="Leve",20%,"")))))</f>
        <v>0.2</v>
      </c>
      <c r="V267" s="994" t="s">
        <v>218</v>
      </c>
      <c r="W267" s="1709">
        <f>IF(V267="Catastrófico",100%,IF(V267="Mayor",80%,IF(V267="Moderado",60%,IF(V267="Menor",40%,IF(V267="Leve",20%,"")))))</f>
        <v>0.6</v>
      </c>
      <c r="X267" s="1059" t="str">
        <f>IF(Y267=100%,"Catastrófico",IF(Y267=80%,"Mayor",IF(Y267=60%,"Moderado",IF(Y267=40%,"Menor",IF(Y267=20%,"Leve","")))))</f>
        <v>Moderado</v>
      </c>
      <c r="Y267" s="1709">
        <f>IF(AND(U267="",W267=""),"",MAX(U267,W267))</f>
        <v>0.6</v>
      </c>
      <c r="Z267" s="1709" t="str">
        <f>CONCATENATE(R267,X267)</f>
        <v>AltaModerado</v>
      </c>
      <c r="AA267" s="1047" t="str">
        <f>IF(Z267="Muy AltaLeve","Alto",IF(Z267="Muy AltaMenor","Alto",IF(Z267="Muy AltaModerado","Alto",IF(Z267="Muy AltaMayor","Alto",IF(Z267="Muy AltaCatastrófico","Extremo",IF(Z267="AltaLeve","Moderado",IF(Z267="AltaMenor","Moderado",IF(Z267="AltaModerado","Alto",IF(Z267="AltaMayor","Alto",IF(Z267="AltaCatastrófico","Extremo",IF(Z267="MediaLeve","Moderado",IF(Z267="MediaMenor","Moderado",IF(Z267="MediaModerado","Moderado",IF(Z267="MediaMayor","Alto",IF(Z267="MediaCatastrófico","Extremo",IF(Z267="BajaLeve","Bajo",IF(Z267="BajaMenor","Moderado",IF(Z267="BajaModerado","Moderado",IF(Z267="BajaMayor","Alto",IF(Z267="BajaCatastrófico","Extremo",IF(Z267="Muy BajaLeve","Bajo",IF(Z267="Muy BajaMenor","Bajo",IF(Z267="Muy BajaModerado","Moderado",IF(Z267="Muy BajaMayor","Alto",IF(Z267="Muy BajaCatastrófico","Extremo","")))))))))))))))))))))))))</f>
        <v>Alto</v>
      </c>
      <c r="AB267" s="97">
        <v>1</v>
      </c>
      <c r="AC267" s="338" t="s">
        <v>1725</v>
      </c>
      <c r="AD267" s="339">
        <v>1</v>
      </c>
      <c r="AE267" s="339" t="s">
        <v>1631</v>
      </c>
      <c r="AF267" s="99" t="str">
        <f t="shared" si="25"/>
        <v>Probabilidad</v>
      </c>
      <c r="AG267" s="10" t="s">
        <v>281</v>
      </c>
      <c r="AH267" s="787">
        <f t="shared" si="26"/>
        <v>0.15</v>
      </c>
      <c r="AI267" s="10" t="s">
        <v>222</v>
      </c>
      <c r="AJ267" s="787">
        <f t="shared" si="27"/>
        <v>0.15</v>
      </c>
      <c r="AK267" s="101">
        <f t="shared" si="28"/>
        <v>0.3</v>
      </c>
      <c r="AL267" s="100">
        <f>IFERROR(IF(AF267="Probabilidad",(S267-(+S267*AK267)),IF(AF267="Impacto",S267,"")),"")</f>
        <v>0.56000000000000005</v>
      </c>
      <c r="AM267" s="100">
        <f>IFERROR(IF(AF267="Impacto",(Y267-(+Y267*AK267)),IF(AF267="Probabilidad",Y267,"")),"")</f>
        <v>0.6</v>
      </c>
      <c r="AN267" s="50" t="s">
        <v>223</v>
      </c>
      <c r="AO267" s="50" t="s">
        <v>291</v>
      </c>
      <c r="AP267" s="50" t="s">
        <v>241</v>
      </c>
      <c r="AQ267" s="50" t="s">
        <v>226</v>
      </c>
      <c r="AR267" s="1624" t="s">
        <v>1726</v>
      </c>
      <c r="AS267" s="1050">
        <f>S267</f>
        <v>0.8</v>
      </c>
      <c r="AT267" s="1050">
        <f>IF(AL267="","",MIN(AL267:AL272))</f>
        <v>0.1008</v>
      </c>
      <c r="AU267" s="1047" t="str">
        <f>IFERROR(IF(AT267="","",IF(AT267&lt;=0.2,"Muy Baja",IF(AT267&lt;=0.4,"Baja",IF(AT267&lt;=0.6,"Media",IF(AT267&lt;=0.8,"Alta","Muy Alta"))))),"")</f>
        <v>Muy Baja</v>
      </c>
      <c r="AV267" s="1050">
        <f>Y267</f>
        <v>0.6</v>
      </c>
      <c r="AW267" s="1050">
        <f>IF(AM267="","",MIN(AM267:AM272))</f>
        <v>0.44999999999999996</v>
      </c>
      <c r="AX267" s="1047" t="str">
        <f>IFERROR(IF(AW267="","",IF(AW267&lt;=0.2,"Leve",IF(AW267&lt;=0.4,"Menor",IF(AW267&lt;=0.6,"Moderado",IF(AW267&lt;=0.8,"Mayor","Catastrófico"))))),"")</f>
        <v>Moderado</v>
      </c>
      <c r="AY267" s="1047" t="str">
        <f>AA267</f>
        <v>Alto</v>
      </c>
      <c r="AZ267" s="1047" t="str">
        <f>IFERROR(IF(OR(AND(AU267="Muy Baja",AX267="Leve"),AND(AU267="Muy Baja",AX267="Menor"),AND(AU267="Baja",AX267="Leve")),"Bajo",IF(OR(AND(AU267="Muy baja",AX267="Moderado"),AND(AU267="Baja",AX267="Menor"),AND(AU267="Baja",AX267="Moderado"),AND(AU267="Media",AX267="Leve"),AND(AU267="Media",AX267="Menor"),AND(AU267="Media",AX267="Moderado"),AND(AU267="Alta",AX267="Leve"),AND(AU267="Alta",AX267="Menor")),"Moderado",IF(OR(AND(AU267="Muy Baja",AX267="Mayor"),AND(AU267="Baja",AX267="Mayor"),AND(AU267="Media",AX267="Mayor"),AND(AU267="Alta",AX267="Moderado"),AND(AU267="Alta",AX267="Mayor"),AND(AU267="Muy Alta",AX267="Leve"),AND(AU267="Muy Alta",AX267="Menor"),AND(AU267="Muy Alta",AX267="Moderado"),AND(AU267="Muy Alta",AX267="Mayor")),"Alto",IF(OR(AND(AU267="Muy Baja",AX267="Catastrófico"),AND(AU267="Baja",AX267="Catastrófico"),AND(AU267="Media",AX267="Catastrófico"),AND(AU267="Alta",AX267="Catastrófico"),AND(AU267="Muy Alta",AX267="Catastrófico")),"Extremo","")))),"")</f>
        <v>Moderado</v>
      </c>
      <c r="BA267" s="994" t="s">
        <v>228</v>
      </c>
      <c r="BB267" s="789" t="s">
        <v>1727</v>
      </c>
      <c r="BC267" s="789" t="s">
        <v>1691</v>
      </c>
      <c r="BD267" s="822">
        <f t="shared" si="29"/>
        <v>1</v>
      </c>
      <c r="BE267" s="774">
        <v>1</v>
      </c>
      <c r="BF267" s="774"/>
      <c r="BG267" s="774"/>
      <c r="BH267" s="774"/>
      <c r="BI267" s="789" t="s">
        <v>1728</v>
      </c>
      <c r="BJ267" s="789" t="s">
        <v>1694</v>
      </c>
      <c r="BK267" s="46" t="s">
        <v>3202</v>
      </c>
      <c r="BL267" s="46" t="s">
        <v>3203</v>
      </c>
      <c r="BM267" s="48">
        <v>1</v>
      </c>
      <c r="BN267" s="48"/>
      <c r="BO267" s="48"/>
      <c r="BP267" s="48"/>
      <c r="BQ267" s="104">
        <f t="shared" si="30"/>
        <v>1</v>
      </c>
      <c r="BR267" s="797">
        <f t="shared" si="31"/>
        <v>1</v>
      </c>
      <c r="BS267" s="883"/>
      <c r="BT267" s="883"/>
      <c r="BU267" s="997" t="s">
        <v>1631</v>
      </c>
      <c r="BV267" s="1000" t="s">
        <v>3194</v>
      </c>
      <c r="BW267" s="1000" t="s">
        <v>3194</v>
      </c>
      <c r="BX267" s="1761" t="s">
        <v>3194</v>
      </c>
      <c r="BY267" s="1738" t="s">
        <v>3204</v>
      </c>
      <c r="BZ267" s="1003"/>
    </row>
    <row r="268" spans="1:78" ht="167" x14ac:dyDescent="0.2">
      <c r="A268" s="1702"/>
      <c r="B268" s="1703"/>
      <c r="C268" s="1704"/>
      <c r="D268" s="1705"/>
      <c r="E268" s="1025"/>
      <c r="F268" s="1619"/>
      <c r="G268" s="1001"/>
      <c r="H268" s="1031"/>
      <c r="I268" s="1641"/>
      <c r="J268" s="1631"/>
      <c r="K268" s="1037"/>
      <c r="L268" s="1001"/>
      <c r="M268" s="1070"/>
      <c r="N268" s="1452"/>
      <c r="O268" s="1452"/>
      <c r="P268" s="1064"/>
      <c r="Q268" s="1714"/>
      <c r="R268" s="1641"/>
      <c r="S268" s="1710"/>
      <c r="T268" s="1641"/>
      <c r="U268" s="1710"/>
      <c r="V268" s="1641"/>
      <c r="W268" s="1710"/>
      <c r="X268" s="1665"/>
      <c r="Y268" s="1710"/>
      <c r="Z268" s="1710"/>
      <c r="AA268" s="1633"/>
      <c r="AB268" s="812">
        <v>2</v>
      </c>
      <c r="AC268" s="944" t="s">
        <v>1729</v>
      </c>
      <c r="AD268" s="945" t="s">
        <v>1730</v>
      </c>
      <c r="AE268" s="945" t="s">
        <v>1480</v>
      </c>
      <c r="AF268" s="813" t="str">
        <f t="shared" si="25"/>
        <v>Impacto</v>
      </c>
      <c r="AG268" s="780" t="s">
        <v>264</v>
      </c>
      <c r="AH268" s="790">
        <f t="shared" si="26"/>
        <v>0.1</v>
      </c>
      <c r="AI268" s="780" t="s">
        <v>222</v>
      </c>
      <c r="AJ268" s="790">
        <f t="shared" si="27"/>
        <v>0.15</v>
      </c>
      <c r="AK268" s="814">
        <f t="shared" si="28"/>
        <v>0.25</v>
      </c>
      <c r="AL268" s="815">
        <f>IFERROR(IF(AND(AF267="Probabilidad",AF268="Probabilidad"),(AL267-(+AL267*AK268)),IF(AF268="Probabilidad",(S267-(+S267*AK268)),IF(AF268="Impacto",AL267,""))),"")</f>
        <v>0.56000000000000005</v>
      </c>
      <c r="AM268" s="815">
        <f>IFERROR(IF(AND(AF267="Impacto",AF268="Impacto"),(AM267-(+AM267*AK268)),IF(AF268="Impacto",(Y267-(Y267*AK268)),IF(AF268="Probabilidad",AM267,""))),"")</f>
        <v>0.44999999999999996</v>
      </c>
      <c r="AN268" s="751" t="s">
        <v>223</v>
      </c>
      <c r="AO268" s="751" t="s">
        <v>291</v>
      </c>
      <c r="AP268" s="751" t="s">
        <v>241</v>
      </c>
      <c r="AQ268" s="751" t="s">
        <v>226</v>
      </c>
      <c r="AR268" s="1031"/>
      <c r="AS268" s="1631"/>
      <c r="AT268" s="1631"/>
      <c r="AU268" s="1633"/>
      <c r="AV268" s="1631"/>
      <c r="AW268" s="1631"/>
      <c r="AX268" s="1633"/>
      <c r="AY268" s="1633"/>
      <c r="AZ268" s="1633"/>
      <c r="BA268" s="1641"/>
      <c r="BB268" s="789" t="s">
        <v>1731</v>
      </c>
      <c r="BC268" s="789" t="s">
        <v>1691</v>
      </c>
      <c r="BD268" s="822">
        <f t="shared" si="29"/>
        <v>1</v>
      </c>
      <c r="BE268" s="774">
        <v>1</v>
      </c>
      <c r="BF268" s="774"/>
      <c r="BG268" s="774"/>
      <c r="BH268" s="774"/>
      <c r="BI268" s="789" t="s">
        <v>1728</v>
      </c>
      <c r="BJ268" s="789" t="s">
        <v>1694</v>
      </c>
      <c r="BK268" s="789" t="s">
        <v>3200</v>
      </c>
      <c r="BL268" s="789" t="s">
        <v>3201</v>
      </c>
      <c r="BM268" s="791">
        <v>1</v>
      </c>
      <c r="BN268" s="791"/>
      <c r="BO268" s="791"/>
      <c r="BP268" s="791"/>
      <c r="BQ268" s="792">
        <f t="shared" si="30"/>
        <v>1</v>
      </c>
      <c r="BR268" s="796">
        <f t="shared" si="31"/>
        <v>1</v>
      </c>
      <c r="BS268" s="884"/>
      <c r="BT268" s="884"/>
      <c r="BU268" s="998"/>
      <c r="BV268" s="1001"/>
      <c r="BW268" s="1001"/>
      <c r="BX268" s="1762"/>
      <c r="BY268" s="1739"/>
      <c r="BZ268" s="1004"/>
    </row>
    <row r="269" spans="1:78" ht="167" x14ac:dyDescent="0.2">
      <c r="A269" s="1702"/>
      <c r="B269" s="1703"/>
      <c r="C269" s="1704"/>
      <c r="D269" s="1705"/>
      <c r="E269" s="1025"/>
      <c r="F269" s="1619"/>
      <c r="G269" s="1001"/>
      <c r="H269" s="1031"/>
      <c r="I269" s="1641"/>
      <c r="J269" s="1631"/>
      <c r="K269" s="1037"/>
      <c r="L269" s="1001"/>
      <c r="M269" s="1070"/>
      <c r="N269" s="1452"/>
      <c r="O269" s="1452"/>
      <c r="P269" s="1064"/>
      <c r="Q269" s="1714"/>
      <c r="R269" s="1641"/>
      <c r="S269" s="1710"/>
      <c r="T269" s="1641"/>
      <c r="U269" s="1710"/>
      <c r="V269" s="1641"/>
      <c r="W269" s="1710"/>
      <c r="X269" s="1665"/>
      <c r="Y269" s="1710"/>
      <c r="Z269" s="1710"/>
      <c r="AA269" s="1633"/>
      <c r="AB269" s="812">
        <v>3</v>
      </c>
      <c r="AC269" s="340" t="s">
        <v>1732</v>
      </c>
      <c r="AD269" s="341">
        <v>3</v>
      </c>
      <c r="AE269" s="341" t="s">
        <v>1733</v>
      </c>
      <c r="AF269" s="813" t="str">
        <f t="shared" si="25"/>
        <v>Probabilidad</v>
      </c>
      <c r="AG269" s="780" t="s">
        <v>281</v>
      </c>
      <c r="AH269" s="790">
        <f t="shared" si="26"/>
        <v>0.15</v>
      </c>
      <c r="AI269" s="780" t="s">
        <v>734</v>
      </c>
      <c r="AJ269" s="790">
        <f t="shared" si="27"/>
        <v>0.25</v>
      </c>
      <c r="AK269" s="814">
        <f t="shared" si="28"/>
        <v>0.4</v>
      </c>
      <c r="AL269" s="815">
        <f>IFERROR(IF(AND(AF268="Probabilidad",AF269="Probabilidad"),(AL268-(+AL268*AK269)),IF(AND(AF268="Impacto",AF269="Probabilidad"),(AL267-(+AL267*AK269)),IF(AF269="Impacto",AL268,""))),"")</f>
        <v>0.33600000000000002</v>
      </c>
      <c r="AM269" s="815">
        <f>IFERROR(IF(AND(AF268="Impacto",AF269="Impacto"),(AM268-(+AM268*AK269)),IF(AND(AF268="Probabilidad",AF269="Impacto"),(AM267-(+AM267*AK269)),IF(AF269="Probabilidad",AM268,""))),"")</f>
        <v>0.44999999999999996</v>
      </c>
      <c r="AN269" s="751" t="s">
        <v>223</v>
      </c>
      <c r="AO269" s="751" t="s">
        <v>291</v>
      </c>
      <c r="AP269" s="751" t="s">
        <v>241</v>
      </c>
      <c r="AQ269" s="751" t="s">
        <v>226</v>
      </c>
      <c r="AR269" s="1031"/>
      <c r="AS269" s="1631"/>
      <c r="AT269" s="1631"/>
      <c r="AU269" s="1633"/>
      <c r="AV269" s="1631"/>
      <c r="AW269" s="1631"/>
      <c r="AX269" s="1633"/>
      <c r="AY269" s="1633"/>
      <c r="AZ269" s="1633"/>
      <c r="BA269" s="1641"/>
      <c r="BB269" s="789"/>
      <c r="BC269" s="789"/>
      <c r="BD269" s="822" t="str">
        <f t="shared" si="29"/>
        <v/>
      </c>
      <c r="BE269" s="774"/>
      <c r="BF269" s="774"/>
      <c r="BG269" s="774"/>
      <c r="BH269" s="774"/>
      <c r="BI269" s="789"/>
      <c r="BJ269" s="789"/>
      <c r="BK269" s="789"/>
      <c r="BL269" s="789"/>
      <c r="BM269" s="791"/>
      <c r="BN269" s="791"/>
      <c r="BO269" s="791"/>
      <c r="BP269" s="791"/>
      <c r="BQ269" s="792" t="str">
        <f t="shared" si="30"/>
        <v/>
      </c>
      <c r="BR269" s="796" t="str">
        <f t="shared" si="31"/>
        <v/>
      </c>
      <c r="BS269" s="884"/>
      <c r="BT269" s="884"/>
      <c r="BU269" s="998"/>
      <c r="BV269" s="1001"/>
      <c r="BW269" s="1001"/>
      <c r="BX269" s="1762"/>
      <c r="BY269" s="1739"/>
      <c r="BZ269" s="1004"/>
    </row>
    <row r="270" spans="1:78" ht="145" x14ac:dyDescent="0.2">
      <c r="A270" s="1702"/>
      <c r="B270" s="1703"/>
      <c r="C270" s="1704"/>
      <c r="D270" s="1705"/>
      <c r="E270" s="1025"/>
      <c r="F270" s="1619"/>
      <c r="G270" s="1001"/>
      <c r="H270" s="1031"/>
      <c r="I270" s="1641"/>
      <c r="J270" s="1631"/>
      <c r="K270" s="1037"/>
      <c r="L270" s="1001"/>
      <c r="M270" s="1070"/>
      <c r="N270" s="1452"/>
      <c r="O270" s="1452"/>
      <c r="P270" s="1064"/>
      <c r="Q270" s="1714"/>
      <c r="R270" s="1641"/>
      <c r="S270" s="1710"/>
      <c r="T270" s="1641"/>
      <c r="U270" s="1710"/>
      <c r="V270" s="1641"/>
      <c r="W270" s="1710"/>
      <c r="X270" s="1665"/>
      <c r="Y270" s="1710"/>
      <c r="Z270" s="1710"/>
      <c r="AA270" s="1633"/>
      <c r="AB270" s="812">
        <v>4</v>
      </c>
      <c r="AC270" s="340" t="s">
        <v>1676</v>
      </c>
      <c r="AD270" s="341">
        <v>4</v>
      </c>
      <c r="AE270" s="341" t="s">
        <v>1403</v>
      </c>
      <c r="AF270" s="813" t="str">
        <f t="shared" si="25"/>
        <v>Probabilidad</v>
      </c>
      <c r="AG270" s="780" t="s">
        <v>221</v>
      </c>
      <c r="AH270" s="790">
        <f t="shared" si="26"/>
        <v>0.25</v>
      </c>
      <c r="AI270" s="780" t="s">
        <v>734</v>
      </c>
      <c r="AJ270" s="790">
        <f t="shared" si="27"/>
        <v>0.25</v>
      </c>
      <c r="AK270" s="814">
        <f t="shared" si="28"/>
        <v>0.5</v>
      </c>
      <c r="AL270" s="815">
        <f>IFERROR(IF(AND(AF269="Probabilidad",AF270="Probabilidad"),(AL269-(+AL269*AK270)),IF(AND(AF269="Impacto",AF270="Probabilidad"),(AL268-(+AL268*AK270)),IF(AF270="Impacto",AL269,""))),"")</f>
        <v>0.16800000000000001</v>
      </c>
      <c r="AM270" s="815">
        <f>IFERROR(IF(AND(AF269="Impacto",AF270="Impacto"),(AM269-(+AM269*AK270)),IF(AND(AF269="Probabilidad",AF270="Impacto"),(AM268-(+AM268*AK270)),IF(AF270="Probabilidad",AM269,""))),"")</f>
        <v>0.44999999999999996</v>
      </c>
      <c r="AN270" s="751" t="s">
        <v>223</v>
      </c>
      <c r="AO270" s="751" t="s">
        <v>443</v>
      </c>
      <c r="AP270" s="751" t="s">
        <v>241</v>
      </c>
      <c r="AQ270" s="751" t="s">
        <v>226</v>
      </c>
      <c r="AR270" s="1031"/>
      <c r="AS270" s="1631"/>
      <c r="AT270" s="1631"/>
      <c r="AU270" s="1633"/>
      <c r="AV270" s="1631"/>
      <c r="AW270" s="1631"/>
      <c r="AX270" s="1633"/>
      <c r="AY270" s="1633"/>
      <c r="AZ270" s="1633"/>
      <c r="BA270" s="1641"/>
      <c r="BB270" s="789"/>
      <c r="BC270" s="789"/>
      <c r="BD270" s="822" t="str">
        <f t="shared" si="29"/>
        <v/>
      </c>
      <c r="BE270" s="774"/>
      <c r="BF270" s="774"/>
      <c r="BG270" s="774"/>
      <c r="BH270" s="774"/>
      <c r="BI270" s="789"/>
      <c r="BJ270" s="789"/>
      <c r="BK270" s="789"/>
      <c r="BL270" s="789"/>
      <c r="BM270" s="791"/>
      <c r="BN270" s="791"/>
      <c r="BO270" s="791"/>
      <c r="BP270" s="791"/>
      <c r="BQ270" s="792" t="str">
        <f t="shared" si="30"/>
        <v/>
      </c>
      <c r="BR270" s="796" t="str">
        <f t="shared" si="31"/>
        <v/>
      </c>
      <c r="BS270" s="884"/>
      <c r="BT270" s="884"/>
      <c r="BU270" s="998"/>
      <c r="BV270" s="1001"/>
      <c r="BW270" s="1001"/>
      <c r="BX270" s="1762"/>
      <c r="BY270" s="1739"/>
      <c r="BZ270" s="1004"/>
    </row>
    <row r="271" spans="1:78" ht="167" x14ac:dyDescent="0.2">
      <c r="A271" s="1702"/>
      <c r="B271" s="1703"/>
      <c r="C271" s="1704"/>
      <c r="D271" s="1705"/>
      <c r="E271" s="1025"/>
      <c r="F271" s="1619"/>
      <c r="G271" s="1001"/>
      <c r="H271" s="1031"/>
      <c r="I271" s="1641"/>
      <c r="J271" s="1631"/>
      <c r="K271" s="1037"/>
      <c r="L271" s="1001"/>
      <c r="M271" s="1070"/>
      <c r="N271" s="1452"/>
      <c r="O271" s="1452"/>
      <c r="P271" s="1064"/>
      <c r="Q271" s="1714"/>
      <c r="R271" s="1641"/>
      <c r="S271" s="1710"/>
      <c r="T271" s="1641"/>
      <c r="U271" s="1710"/>
      <c r="V271" s="1641"/>
      <c r="W271" s="1710"/>
      <c r="X271" s="1665"/>
      <c r="Y271" s="1710"/>
      <c r="Z271" s="1710"/>
      <c r="AA271" s="1633"/>
      <c r="AB271" s="812">
        <v>5</v>
      </c>
      <c r="AC271" s="340" t="s">
        <v>1722</v>
      </c>
      <c r="AD271" s="341">
        <v>4</v>
      </c>
      <c r="AE271" s="341" t="s">
        <v>1403</v>
      </c>
      <c r="AF271" s="813" t="str">
        <f t="shared" si="25"/>
        <v>Probabilidad</v>
      </c>
      <c r="AG271" s="780" t="s">
        <v>221</v>
      </c>
      <c r="AH271" s="790">
        <f t="shared" si="26"/>
        <v>0.25</v>
      </c>
      <c r="AI271" s="780" t="s">
        <v>222</v>
      </c>
      <c r="AJ271" s="790">
        <f t="shared" si="27"/>
        <v>0.15</v>
      </c>
      <c r="AK271" s="814">
        <f t="shared" si="28"/>
        <v>0.4</v>
      </c>
      <c r="AL271" s="815">
        <f>IFERROR(IF(AND(AF270="Probabilidad",AF271="Probabilidad"),(AL270-(+AL270*AK271)),IF(AND(AF270="Impacto",AF271="Probabilidad"),(AL269-(+AL269*AK271)),IF(AF271="Impacto",AL270,""))),"")</f>
        <v>0.1008</v>
      </c>
      <c r="AM271" s="815">
        <f>IFERROR(IF(AND(AF270="Impacto",AF271="Impacto"),(AM270-(+AM270*AK271)),IF(AND(AF270="Probabilidad",AF271="Impacto"),(AM269-(+AM269*AK271)),IF(AF271="Probabilidad",AM270,""))),"")</f>
        <v>0.44999999999999996</v>
      </c>
      <c r="AN271" s="751" t="s">
        <v>223</v>
      </c>
      <c r="AO271" s="751" t="s">
        <v>291</v>
      </c>
      <c r="AP271" s="751" t="s">
        <v>241</v>
      </c>
      <c r="AQ271" s="751" t="s">
        <v>226</v>
      </c>
      <c r="AR271" s="1031"/>
      <c r="AS271" s="1631"/>
      <c r="AT271" s="1631"/>
      <c r="AU271" s="1633"/>
      <c r="AV271" s="1631"/>
      <c r="AW271" s="1631"/>
      <c r="AX271" s="1633"/>
      <c r="AY271" s="1633"/>
      <c r="AZ271" s="1633"/>
      <c r="BA271" s="1641"/>
      <c r="BB271" s="789"/>
      <c r="BC271" s="789"/>
      <c r="BD271" s="822" t="str">
        <f t="shared" si="29"/>
        <v/>
      </c>
      <c r="BE271" s="774"/>
      <c r="BF271" s="774"/>
      <c r="BG271" s="774"/>
      <c r="BH271" s="774"/>
      <c r="BI271" s="789"/>
      <c r="BJ271" s="789"/>
      <c r="BK271" s="789"/>
      <c r="BL271" s="789"/>
      <c r="BM271" s="791"/>
      <c r="BN271" s="791"/>
      <c r="BO271" s="791"/>
      <c r="BP271" s="791"/>
      <c r="BQ271" s="792" t="str">
        <f t="shared" si="30"/>
        <v/>
      </c>
      <c r="BR271" s="796" t="str">
        <f t="shared" si="31"/>
        <v/>
      </c>
      <c r="BS271" s="884"/>
      <c r="BT271" s="884"/>
      <c r="BU271" s="998"/>
      <c r="BV271" s="1001"/>
      <c r="BW271" s="1001"/>
      <c r="BX271" s="1762"/>
      <c r="BY271" s="1739"/>
      <c r="BZ271" s="1004"/>
    </row>
    <row r="272" spans="1:78" ht="17" thickBot="1" x14ac:dyDescent="0.25">
      <c r="A272" s="1702"/>
      <c r="B272" s="1703"/>
      <c r="C272" s="1704"/>
      <c r="D272" s="1706"/>
      <c r="E272" s="1026"/>
      <c r="F272" s="1620"/>
      <c r="G272" s="1002"/>
      <c r="H272" s="1032"/>
      <c r="I272" s="1642"/>
      <c r="J272" s="1632"/>
      <c r="K272" s="1038"/>
      <c r="L272" s="1002"/>
      <c r="M272" s="1071"/>
      <c r="N272" s="1453"/>
      <c r="O272" s="1453"/>
      <c r="P272" s="1065"/>
      <c r="Q272" s="1715"/>
      <c r="R272" s="1642"/>
      <c r="S272" s="1711"/>
      <c r="T272" s="1642"/>
      <c r="U272" s="1711"/>
      <c r="V272" s="1642"/>
      <c r="W272" s="1711"/>
      <c r="X272" s="1666"/>
      <c r="Y272" s="1711"/>
      <c r="Z272" s="1711"/>
      <c r="AA272" s="1634"/>
      <c r="AB272" s="773">
        <v>6</v>
      </c>
      <c r="AC272" s="757"/>
      <c r="AD272" s="757"/>
      <c r="AE272" s="757"/>
      <c r="AF272" s="896" t="str">
        <f t="shared" si="25"/>
        <v/>
      </c>
      <c r="AG272" s="888"/>
      <c r="AH272" s="887" t="str">
        <f t="shared" si="26"/>
        <v/>
      </c>
      <c r="AI272" s="888"/>
      <c r="AJ272" s="887" t="str">
        <f t="shared" si="27"/>
        <v/>
      </c>
      <c r="AK272" s="889" t="str">
        <f t="shared" si="28"/>
        <v/>
      </c>
      <c r="AL272" s="935" t="str">
        <f>IFERROR(IF(AND(AF271="Probabilidad",AF272="Probabilidad"),(AL271-(+AL271*AK272)),IF(AND(AF271="Impacto",AF272="Probabilidad"),(AL270-(+AL270*AK272)),IF(AF272="Impacto",AL271,""))),"")</f>
        <v/>
      </c>
      <c r="AM272" s="935" t="str">
        <f>IFERROR(IF(AND(AF271="Impacto",AF272="Impacto"),(AM271-(+AM271*AK272)),IF(AND(AF271="Probabilidad",AF272="Impacto"),(AM270-(+AM270*AK272)),IF(AF272="Probabilidad",AM271,""))),"")</f>
        <v/>
      </c>
      <c r="AN272" s="51"/>
      <c r="AO272" s="51"/>
      <c r="AP272" s="51"/>
      <c r="AQ272" s="51"/>
      <c r="AR272" s="1032"/>
      <c r="AS272" s="1632"/>
      <c r="AT272" s="1632"/>
      <c r="AU272" s="1634"/>
      <c r="AV272" s="1632"/>
      <c r="AW272" s="1632"/>
      <c r="AX272" s="1634"/>
      <c r="AY272" s="1634"/>
      <c r="AZ272" s="1634"/>
      <c r="BA272" s="1642"/>
      <c r="BB272" s="770"/>
      <c r="BC272" s="770"/>
      <c r="BD272" s="762" t="str">
        <f t="shared" si="29"/>
        <v/>
      </c>
      <c r="BE272" s="757"/>
      <c r="BF272" s="757"/>
      <c r="BG272" s="757"/>
      <c r="BH272" s="757"/>
      <c r="BI272" s="770"/>
      <c r="BJ272" s="770"/>
      <c r="BK272" s="770"/>
      <c r="BL272" s="770"/>
      <c r="BM272" s="749"/>
      <c r="BN272" s="749"/>
      <c r="BO272" s="749"/>
      <c r="BP272" s="749"/>
      <c r="BQ272" s="766" t="str">
        <f t="shared" si="30"/>
        <v/>
      </c>
      <c r="BR272" s="890" t="str">
        <f t="shared" si="31"/>
        <v/>
      </c>
      <c r="BS272" s="891"/>
      <c r="BT272" s="891"/>
      <c r="BU272" s="999"/>
      <c r="BV272" s="1002"/>
      <c r="BW272" s="1002"/>
      <c r="BX272" s="1763"/>
      <c r="BY272" s="1740"/>
      <c r="BZ272" s="1005"/>
    </row>
    <row r="273" spans="1:78" ht="118" x14ac:dyDescent="0.2">
      <c r="A273" s="1702" t="s">
        <v>544</v>
      </c>
      <c r="B273" s="1703" t="s">
        <v>207</v>
      </c>
      <c r="C273" s="1704" t="s">
        <v>1734</v>
      </c>
      <c r="D273" s="1021" t="s">
        <v>1387</v>
      </c>
      <c r="E273" s="1024" t="s">
        <v>546</v>
      </c>
      <c r="F273" s="1027">
        <v>1</v>
      </c>
      <c r="G273" s="1063" t="s">
        <v>1735</v>
      </c>
      <c r="H273" s="1030" t="s">
        <v>1244</v>
      </c>
      <c r="I273" s="994" t="s">
        <v>1218</v>
      </c>
      <c r="J273" s="1697" t="str">
        <f>IF(D273="","",IF(D273="RG",[1]Árbol!A284,IF(D273="RIC",[1]Árbol!A284,IF(D273="RLAFT",[1]Árbol!A284,IF(D273="RF",[1]Árbol!A284,IF(I273="","",(CONCATENATE(I273," ",$M$3," ",G273," ",$M$4," ",O273," ",$M$5," ",N273))))))))</f>
        <v>Pérdida de confidencialidad e integridad de MESA DE SERVICIOS - CA  1 y 3. Abuso de los derechos
2. Modificación, Borrado o Acceso no autorizado a la información desde el rol de administrador.  1. Defectos bien conocidos en el software
2. Desconocimiento de políticas de seguridad relacionadas con el control de acceso a información clasificada o reservada.
3. Asignación errada de derechos o privilegios</v>
      </c>
      <c r="K273" s="1036" t="s">
        <v>313</v>
      </c>
      <c r="L273" s="1000" t="s">
        <v>562</v>
      </c>
      <c r="M273" s="1069" t="s">
        <v>1389</v>
      </c>
      <c r="N273" s="1000" t="s">
        <v>1736</v>
      </c>
      <c r="O273" s="1000" t="s">
        <v>1737</v>
      </c>
      <c r="P273" s="1063" t="s">
        <v>1392</v>
      </c>
      <c r="Q273" s="1077" t="s">
        <v>1392</v>
      </c>
      <c r="R273" s="994" t="s">
        <v>250</v>
      </c>
      <c r="S273" s="1709">
        <f>IF(R273="Muy Alta",100%,IF(R273="Alta",80%,IF(R273="Media",60%,IF(R273="Baja",40%,IF(R273="Muy Baja",20%,"")))))</f>
        <v>0.4</v>
      </c>
      <c r="T273" s="994" t="s">
        <v>317</v>
      </c>
      <c r="U273" s="1709">
        <f>IF(T273="Catastrófico",100%,IF(T273="Mayor",80%,IF(T273="Moderado",60%,IF(T273="Menor",40%,IF(T273="Leve",20%,"")))))</f>
        <v>0.2</v>
      </c>
      <c r="V273" s="994" t="s">
        <v>251</v>
      </c>
      <c r="W273" s="1709">
        <f>IF(V273="Catastrófico",100%,IF(V273="Mayor",80%,IF(V273="Moderado",60%,IF(V273="Menor",40%,IF(V273="Leve",20%,"")))))</f>
        <v>0.4</v>
      </c>
      <c r="X273" s="1059" t="str">
        <f>IF(Y273=100%,"Catastrófico",IF(Y273=80%,"Mayor",IF(Y273=60%,"Moderado",IF(Y273=40%,"Menor",IF(Y273=20%,"Leve","")))))</f>
        <v>Menor</v>
      </c>
      <c r="Y273" s="1709">
        <f>IF(AND(U273="",W273=""),"",MAX(U273,W273))</f>
        <v>0.4</v>
      </c>
      <c r="Z273" s="1709" t="str">
        <f>CONCATENATE(R273,X273)</f>
        <v>BajaMenor</v>
      </c>
      <c r="AA273" s="1041" t="str">
        <f>IF(Z273="Muy AltaLeve","Alto",IF(Z273="Muy AltaMenor","Alto",IF(Z273="Muy AltaModerado","Alto",IF(Z273="Muy AltaMayor","Alto",IF(Z273="Muy AltaCatastrófico","Extremo",IF(Z273="AltaLeve","Moderado",IF(Z273="AltaMenor","Moderado",IF(Z273="AltaModerado","Alto",IF(Z273="AltaMayor","Alto",IF(Z273="AltaCatastrófico","Extremo",IF(Z273="MediaLeve","Moderado",IF(Z273="MediaMenor","Moderado",IF(Z273="MediaModerado","Moderado",IF(Z273="MediaMayor","Alto",IF(Z273="MediaCatastrófico","Extremo",IF(Z273="BajaLeve","Bajo",IF(Z273="BajaMenor","Moderado",IF(Z273="BajaModerado","Moderado",IF(Z273="BajaMayor","Alto",IF(Z273="BajaCatastrófico","Extremo",IF(Z273="Muy BajaLeve","Bajo",IF(Z273="Muy BajaMenor","Bajo",IF(Z273="Muy BajaModerado","Moderado",IF(Z273="Muy BajaMayor","Alto",IF(Z273="Muy BajaCatastrófico","Extremo","")))))))))))))))))))))))))</f>
        <v>Moderado</v>
      </c>
      <c r="AB273" s="97">
        <v>1</v>
      </c>
      <c r="AC273" s="9" t="s">
        <v>1409</v>
      </c>
      <c r="AD273" s="9">
        <v>2</v>
      </c>
      <c r="AE273" s="9" t="s">
        <v>1738</v>
      </c>
      <c r="AF273" s="813" t="str">
        <f t="shared" si="25"/>
        <v>Probabilidad</v>
      </c>
      <c r="AG273" s="10" t="s">
        <v>221</v>
      </c>
      <c r="AH273" s="790">
        <f t="shared" si="26"/>
        <v>0.25</v>
      </c>
      <c r="AI273" s="10" t="s">
        <v>222</v>
      </c>
      <c r="AJ273" s="790">
        <f t="shared" si="27"/>
        <v>0.15</v>
      </c>
      <c r="AK273" s="814">
        <f t="shared" si="28"/>
        <v>0.4</v>
      </c>
      <c r="AL273" s="100">
        <f>IFERROR(IF(AF273="Probabilidad",(S273-(+S273*AK273)),IF(AF273="Impacto",S273,"")),"")</f>
        <v>0.24</v>
      </c>
      <c r="AM273" s="100">
        <f>IFERROR(IF(AF273="Impacto",(Y273-(+Y273*AK273)),IF(AF273="Probabilidad",Y273,"")),"")</f>
        <v>0.4</v>
      </c>
      <c r="AN273" s="50" t="s">
        <v>859</v>
      </c>
      <c r="AO273" s="50" t="s">
        <v>245</v>
      </c>
      <c r="AP273" s="50" t="s">
        <v>241</v>
      </c>
      <c r="AQ273" s="50" t="s">
        <v>226</v>
      </c>
      <c r="AR273" s="1624" t="s">
        <v>1739</v>
      </c>
      <c r="AS273" s="1050">
        <f>S273</f>
        <v>0.4</v>
      </c>
      <c r="AT273" s="1050">
        <f>IF(AL273="","",MIN(AL273:AL278))</f>
        <v>8.6399999999999991E-2</v>
      </c>
      <c r="AU273" s="1047" t="str">
        <f>IFERROR(IF(AT273="","",IF(AT273&lt;=0.2,"Muy Baja",IF(AT273&lt;=0.4,"Baja",IF(AT273&lt;=0.6,"Media",IF(AT273&lt;=0.8,"Alta","Muy Alta"))))),"")</f>
        <v>Muy Baja</v>
      </c>
      <c r="AV273" s="1050">
        <f>Y273</f>
        <v>0.4</v>
      </c>
      <c r="AW273" s="1050">
        <f>IF(AM273="","",MIN(AM273:AM278))</f>
        <v>0.4</v>
      </c>
      <c r="AX273" s="1047" t="str">
        <f>IFERROR(IF(AW273="","",IF(AW273&lt;=0.2,"Leve",IF(AW273&lt;=0.4,"Menor",IF(AW273&lt;=0.6,"Moderado",IF(AW273&lt;=0.8,"Mayor","Catastrófico"))))),"")</f>
        <v>Menor</v>
      </c>
      <c r="AY273" s="1047" t="str">
        <f>AA273</f>
        <v>Moderado</v>
      </c>
      <c r="AZ273" s="1047" t="str">
        <f>IFERROR(IF(OR(AND(AU273="Muy Baja",AX273="Leve"),AND(AU273="Muy Baja",AX273="Menor"),AND(AU273="Baja",AX273="Leve")),"Bajo",IF(OR(AND(AU273="Muy baja",AX273="Moderado"),AND(AU273="Baja",AX273="Menor"),AND(AU273="Baja",AX273="Moderado"),AND(AU273="Media",AX273="Leve"),AND(AU273="Media",AX273="Menor"),AND(AU273="Media",AX273="Moderado"),AND(AU273="Alta",AX273="Leve"),AND(AU273="Alta",AX273="Menor")),"Moderado",IF(OR(AND(AU273="Muy Baja",AX273="Mayor"),AND(AU273="Baja",AX273="Mayor"),AND(AU273="Media",AX273="Mayor"),AND(AU273="Alta",AX273="Moderado"),AND(AU273="Alta",AX273="Mayor"),AND(AU273="Muy Alta",AX273="Leve"),AND(AU273="Muy Alta",AX273="Menor"),AND(AU273="Muy Alta",AX273="Moderado"),AND(AU273="Muy Alta",AX273="Mayor")),"Alto",IF(OR(AND(AU273="Muy Baja",AX273="Catastrófico"),AND(AU273="Baja",AX273="Catastrófico"),AND(AU273="Media",AX273="Catastrófico"),AND(AU273="Alta",AX273="Catastrófico"),AND(AU273="Muy Alta",AX273="Catastrófico")),"Extremo","")))),"")</f>
        <v>Bajo</v>
      </c>
      <c r="BA273" s="994" t="s">
        <v>255</v>
      </c>
      <c r="BB273" s="216"/>
      <c r="BC273" s="216"/>
      <c r="BD273" s="102" t="str">
        <f>IF(SUM(BE273:BH273)=0,"",SUM(BE273:BH273))</f>
        <v/>
      </c>
      <c r="BE273" s="49"/>
      <c r="BF273" s="49"/>
      <c r="BG273" s="49"/>
      <c r="BH273" s="49"/>
      <c r="BI273" s="46"/>
      <c r="BJ273" s="46"/>
      <c r="BK273" s="46"/>
      <c r="BL273" s="46"/>
      <c r="BM273" s="48"/>
      <c r="BN273" s="48"/>
      <c r="BO273" s="48"/>
      <c r="BP273" s="48"/>
      <c r="BQ273" s="104" t="str">
        <f t="shared" si="30"/>
        <v/>
      </c>
      <c r="BR273" s="797" t="str">
        <f t="shared" si="31"/>
        <v/>
      </c>
      <c r="BS273" s="883"/>
      <c r="BT273" s="883"/>
      <c r="BU273" s="997" t="s">
        <v>1392</v>
      </c>
      <c r="BV273" s="1063" t="s">
        <v>3205</v>
      </c>
      <c r="BW273" s="1063" t="s">
        <v>1392</v>
      </c>
      <c r="BX273" s="1721" t="s">
        <v>1392</v>
      </c>
      <c r="BY273" s="1724" t="s">
        <v>3206</v>
      </c>
      <c r="BZ273" s="1003"/>
    </row>
    <row r="274" spans="1:78" ht="167" x14ac:dyDescent="0.2">
      <c r="A274" s="1702"/>
      <c r="B274" s="1703"/>
      <c r="C274" s="1704"/>
      <c r="D274" s="1705"/>
      <c r="E274" s="1025"/>
      <c r="F274" s="1619"/>
      <c r="G274" s="1064"/>
      <c r="H274" s="1031"/>
      <c r="I274" s="1641"/>
      <c r="J274" s="1631"/>
      <c r="K274" s="1037"/>
      <c r="L274" s="1001"/>
      <c r="M274" s="1070"/>
      <c r="N274" s="1001"/>
      <c r="O274" s="1001"/>
      <c r="P274" s="1064"/>
      <c r="Q274" s="1714"/>
      <c r="R274" s="1641"/>
      <c r="S274" s="1710"/>
      <c r="T274" s="1641"/>
      <c r="U274" s="1710"/>
      <c r="V274" s="1641"/>
      <c r="W274" s="1710"/>
      <c r="X274" s="1665"/>
      <c r="Y274" s="1710"/>
      <c r="Z274" s="1710"/>
      <c r="AA274" s="1042"/>
      <c r="AB274" s="812">
        <v>2</v>
      </c>
      <c r="AC274" s="761" t="s">
        <v>1740</v>
      </c>
      <c r="AD274" s="761">
        <v>3</v>
      </c>
      <c r="AE274" s="774" t="s">
        <v>1738</v>
      </c>
      <c r="AF274" s="813" t="str">
        <f t="shared" si="25"/>
        <v>Probabilidad</v>
      </c>
      <c r="AG274" s="780" t="s">
        <v>1657</v>
      </c>
      <c r="AH274" s="790">
        <f t="shared" si="26"/>
        <v>0.25</v>
      </c>
      <c r="AI274" s="780" t="s">
        <v>222</v>
      </c>
      <c r="AJ274" s="790">
        <f t="shared" si="27"/>
        <v>0.15</v>
      </c>
      <c r="AK274" s="814">
        <f t="shared" si="28"/>
        <v>0.4</v>
      </c>
      <c r="AL274" s="815">
        <f>IFERROR(IF(AND(AF273="Probabilidad",AF274="Probabilidad"),(AL273-(+AL273*AK274)),IF(AF274="Probabilidad",(S273-(+S273*AK274)),IF(AF274="Impacto",AL273,""))),"")</f>
        <v>0.14399999999999999</v>
      </c>
      <c r="AM274" s="815">
        <f>IFERROR(IF(AND(AF273="Impacto",AF274="Impacto"),(AM273-(+AM273*AK274)),IF(AF274="Impacto",(Y273-(+Y273*AK274)),IF(AF274="Probabilidad",AM273,""))),"")</f>
        <v>0.4</v>
      </c>
      <c r="AN274" s="751" t="s">
        <v>859</v>
      </c>
      <c r="AO274" s="751" t="s">
        <v>291</v>
      </c>
      <c r="AP274" s="751" t="s">
        <v>241</v>
      </c>
      <c r="AQ274" s="751" t="s">
        <v>226</v>
      </c>
      <c r="AR274" s="1031"/>
      <c r="AS274" s="1631"/>
      <c r="AT274" s="1631"/>
      <c r="AU274" s="1633"/>
      <c r="AV274" s="1631"/>
      <c r="AW274" s="1631"/>
      <c r="AX274" s="1633"/>
      <c r="AY274" s="1633"/>
      <c r="AZ274" s="1633"/>
      <c r="BA274" s="1641"/>
      <c r="BB274" s="788"/>
      <c r="BC274" s="788"/>
      <c r="BD274" s="781" t="str">
        <f t="shared" ref="BD274:BD337" si="32">IF(SUM(BE274:BH274)=0,"",SUM(BE274:BH274))</f>
        <v/>
      </c>
      <c r="BE274" s="755"/>
      <c r="BF274" s="755"/>
      <c r="BG274" s="755"/>
      <c r="BH274" s="755"/>
      <c r="BI274" s="789"/>
      <c r="BJ274" s="789"/>
      <c r="BK274" s="789"/>
      <c r="BL274" s="789"/>
      <c r="BM274" s="791"/>
      <c r="BN274" s="791"/>
      <c r="BO274" s="791"/>
      <c r="BP274" s="791"/>
      <c r="BQ274" s="792" t="str">
        <f t="shared" si="30"/>
        <v/>
      </c>
      <c r="BR274" s="796" t="str">
        <f t="shared" si="31"/>
        <v/>
      </c>
      <c r="BS274" s="884"/>
      <c r="BT274" s="884"/>
      <c r="BU274" s="998"/>
      <c r="BV274" s="1064"/>
      <c r="BW274" s="1064"/>
      <c r="BX274" s="1722"/>
      <c r="BY274" s="1725"/>
      <c r="BZ274" s="1004"/>
    </row>
    <row r="275" spans="1:78" ht="167" x14ac:dyDescent="0.2">
      <c r="A275" s="1702"/>
      <c r="B275" s="1703"/>
      <c r="C275" s="1704"/>
      <c r="D275" s="1705"/>
      <c r="E275" s="1025"/>
      <c r="F275" s="1619"/>
      <c r="G275" s="1064"/>
      <c r="H275" s="1031"/>
      <c r="I275" s="1641"/>
      <c r="J275" s="1631"/>
      <c r="K275" s="1037"/>
      <c r="L275" s="1001"/>
      <c r="M275" s="1070"/>
      <c r="N275" s="1001"/>
      <c r="O275" s="1001"/>
      <c r="P275" s="1064"/>
      <c r="Q275" s="1714"/>
      <c r="R275" s="1641"/>
      <c r="S275" s="1710"/>
      <c r="T275" s="1641"/>
      <c r="U275" s="1710"/>
      <c r="V275" s="1641"/>
      <c r="W275" s="1710"/>
      <c r="X275" s="1665"/>
      <c r="Y275" s="1710"/>
      <c r="Z275" s="1710"/>
      <c r="AA275" s="1042"/>
      <c r="AB275" s="812">
        <v>3</v>
      </c>
      <c r="AC275" s="761" t="s">
        <v>1741</v>
      </c>
      <c r="AD275" s="761">
        <v>2.2999999999999998</v>
      </c>
      <c r="AE275" s="761" t="s">
        <v>1408</v>
      </c>
      <c r="AF275" s="813" t="str">
        <f t="shared" si="25"/>
        <v>Probabilidad</v>
      </c>
      <c r="AG275" s="780" t="s">
        <v>221</v>
      </c>
      <c r="AH275" s="790">
        <f t="shared" si="26"/>
        <v>0.25</v>
      </c>
      <c r="AI275" s="780" t="s">
        <v>222</v>
      </c>
      <c r="AJ275" s="790">
        <f t="shared" si="27"/>
        <v>0.15</v>
      </c>
      <c r="AK275" s="814">
        <f t="shared" si="28"/>
        <v>0.4</v>
      </c>
      <c r="AL275" s="815">
        <f>IFERROR(IF(AND(AF274="Probabilidad",AF275="Probabilidad"),(AL274-(+AL274*AK275)),IF(AND(AF274="Impacto",AF275="Probabilidad"),(AL273-(+AL273*AK275)),IF(AF275="Impacto",AL274,""))),"")</f>
        <v>8.6399999999999991E-2</v>
      </c>
      <c r="AM275" s="815">
        <f>IFERROR(IF(AND(AF274="Impacto",AF275="Impacto"),(AM274-(+AM274*AK275)),IF(AND(AF274="Probabilidad",AF275="Impacto"),(AM273-(+AM273*AK275)),IF(AF275="Probabilidad",AM274,""))),"")</f>
        <v>0.4</v>
      </c>
      <c r="AN275" s="751" t="s">
        <v>223</v>
      </c>
      <c r="AO275" s="751" t="s">
        <v>291</v>
      </c>
      <c r="AP275" s="751" t="s">
        <v>241</v>
      </c>
      <c r="AQ275" s="751" t="s">
        <v>226</v>
      </c>
      <c r="AR275" s="1031"/>
      <c r="AS275" s="1631"/>
      <c r="AT275" s="1631"/>
      <c r="AU275" s="1633"/>
      <c r="AV275" s="1631"/>
      <c r="AW275" s="1631"/>
      <c r="AX275" s="1633"/>
      <c r="AY275" s="1633"/>
      <c r="AZ275" s="1633"/>
      <c r="BA275" s="1641"/>
      <c r="BB275" s="788"/>
      <c r="BC275" s="788"/>
      <c r="BD275" s="781" t="str">
        <f t="shared" si="32"/>
        <v/>
      </c>
      <c r="BE275" s="755"/>
      <c r="BF275" s="755"/>
      <c r="BG275" s="755"/>
      <c r="BH275" s="755"/>
      <c r="BI275" s="789"/>
      <c r="BJ275" s="789"/>
      <c r="BK275" s="789"/>
      <c r="BL275" s="789"/>
      <c r="BM275" s="791"/>
      <c r="BN275" s="791"/>
      <c r="BO275" s="791"/>
      <c r="BP275" s="791"/>
      <c r="BQ275" s="792" t="str">
        <f t="shared" si="30"/>
        <v/>
      </c>
      <c r="BR275" s="796" t="str">
        <f t="shared" si="31"/>
        <v/>
      </c>
      <c r="BS275" s="884"/>
      <c r="BT275" s="884"/>
      <c r="BU275" s="998"/>
      <c r="BV275" s="1064"/>
      <c r="BW275" s="1064"/>
      <c r="BX275" s="1722"/>
      <c r="BY275" s="1725"/>
      <c r="BZ275" s="1004"/>
    </row>
    <row r="276" spans="1:78" ht="16" x14ac:dyDescent="0.2">
      <c r="A276" s="1702"/>
      <c r="B276" s="1703"/>
      <c r="C276" s="1704"/>
      <c r="D276" s="1705"/>
      <c r="E276" s="1025"/>
      <c r="F276" s="1619"/>
      <c r="G276" s="1064"/>
      <c r="H276" s="1031"/>
      <c r="I276" s="1641"/>
      <c r="J276" s="1631"/>
      <c r="K276" s="1037"/>
      <c r="L276" s="1001"/>
      <c r="M276" s="1070"/>
      <c r="N276" s="1001"/>
      <c r="O276" s="1001"/>
      <c r="P276" s="1064"/>
      <c r="Q276" s="1714"/>
      <c r="R276" s="1641"/>
      <c r="S276" s="1710"/>
      <c r="T276" s="1641"/>
      <c r="U276" s="1710"/>
      <c r="V276" s="1641"/>
      <c r="W276" s="1710"/>
      <c r="X276" s="1665"/>
      <c r="Y276" s="1710"/>
      <c r="Z276" s="1710"/>
      <c r="AA276" s="1042"/>
      <c r="AB276" s="812">
        <v>4</v>
      </c>
      <c r="AC276" s="774"/>
      <c r="AD276" s="774"/>
      <c r="AE276" s="774"/>
      <c r="AF276" s="813" t="str">
        <f t="shared" si="25"/>
        <v/>
      </c>
      <c r="AG276" s="780"/>
      <c r="AH276" s="790" t="str">
        <f t="shared" si="26"/>
        <v/>
      </c>
      <c r="AI276" s="780"/>
      <c r="AJ276" s="790" t="str">
        <f t="shared" si="27"/>
        <v/>
      </c>
      <c r="AK276" s="814" t="str">
        <f t="shared" si="28"/>
        <v/>
      </c>
      <c r="AL276" s="815" t="str">
        <f>IFERROR(IF(AND(AF275="Probabilidad",AF276="Probabilidad"),(AL275-(+AL275*AK276)),IF(AND(AF275="Impacto",AF276="Probabilidad"),(AL274-(+AL274*AK276)),IF(AF276="Impacto",AL275,""))),"")</f>
        <v/>
      </c>
      <c r="AM276" s="815" t="str">
        <f>IFERROR(IF(AND(AF275="Impacto",AF276="Impacto"),(AM275-(+AM275*AK276)),IF(AND(AF275="Probabilidad",AF276="Impacto"),(AM274-(+AM274*AK276)),IF(AF276="Probabilidad",AM275,""))),"")</f>
        <v/>
      </c>
      <c r="AN276" s="751"/>
      <c r="AO276" s="751"/>
      <c r="AP276" s="751"/>
      <c r="AQ276" s="751"/>
      <c r="AR276" s="1031"/>
      <c r="AS276" s="1631"/>
      <c r="AT276" s="1631"/>
      <c r="AU276" s="1633"/>
      <c r="AV276" s="1631"/>
      <c r="AW276" s="1631"/>
      <c r="AX276" s="1633"/>
      <c r="AY276" s="1633"/>
      <c r="AZ276" s="1633"/>
      <c r="BA276" s="1641"/>
      <c r="BB276" s="788"/>
      <c r="BC276" s="788"/>
      <c r="BD276" s="781" t="str">
        <f t="shared" si="32"/>
        <v/>
      </c>
      <c r="BE276" s="755"/>
      <c r="BF276" s="755"/>
      <c r="BG276" s="755"/>
      <c r="BH276" s="755"/>
      <c r="BI276" s="789"/>
      <c r="BJ276" s="789"/>
      <c r="BK276" s="789"/>
      <c r="BL276" s="789"/>
      <c r="BM276" s="791"/>
      <c r="BN276" s="791"/>
      <c r="BO276" s="791"/>
      <c r="BP276" s="791"/>
      <c r="BQ276" s="792" t="str">
        <f t="shared" si="30"/>
        <v/>
      </c>
      <c r="BR276" s="796" t="str">
        <f t="shared" si="31"/>
        <v/>
      </c>
      <c r="BS276" s="884"/>
      <c r="BT276" s="884"/>
      <c r="BU276" s="998"/>
      <c r="BV276" s="1064"/>
      <c r="BW276" s="1064"/>
      <c r="BX276" s="1722"/>
      <c r="BY276" s="1725"/>
      <c r="BZ276" s="1004"/>
    </row>
    <row r="277" spans="1:78" ht="16" x14ac:dyDescent="0.2">
      <c r="A277" s="1702"/>
      <c r="B277" s="1703"/>
      <c r="C277" s="1704"/>
      <c r="D277" s="1705"/>
      <c r="E277" s="1025"/>
      <c r="F277" s="1619"/>
      <c r="G277" s="1064"/>
      <c r="H277" s="1031"/>
      <c r="I277" s="1641"/>
      <c r="J277" s="1631"/>
      <c r="K277" s="1037"/>
      <c r="L277" s="1001"/>
      <c r="M277" s="1070"/>
      <c r="N277" s="1001"/>
      <c r="O277" s="1001"/>
      <c r="P277" s="1064"/>
      <c r="Q277" s="1714"/>
      <c r="R277" s="1641"/>
      <c r="S277" s="1710"/>
      <c r="T277" s="1641"/>
      <c r="U277" s="1710"/>
      <c r="V277" s="1641"/>
      <c r="W277" s="1710"/>
      <c r="X277" s="1665"/>
      <c r="Y277" s="1710"/>
      <c r="Z277" s="1710"/>
      <c r="AA277" s="1042"/>
      <c r="AB277" s="812">
        <v>5</v>
      </c>
      <c r="AC277" s="886"/>
      <c r="AD277" s="886"/>
      <c r="AE277" s="774"/>
      <c r="AF277" s="813" t="str">
        <f t="shared" si="25"/>
        <v/>
      </c>
      <c r="AG277" s="780"/>
      <c r="AH277" s="790" t="str">
        <f t="shared" si="26"/>
        <v/>
      </c>
      <c r="AI277" s="780"/>
      <c r="AJ277" s="790" t="str">
        <f t="shared" si="27"/>
        <v/>
      </c>
      <c r="AK277" s="814" t="str">
        <f t="shared" si="28"/>
        <v/>
      </c>
      <c r="AL277" s="815" t="str">
        <f>IFERROR(IF(AND(AF276="Probabilidad",AF277="Probabilidad"),(AL276-(+AL276*AK277)),IF(AND(AF276="Impacto",AF277="Probabilidad"),(AL275-(+AL275*AK277)),IF(AF277="Impacto",AL276,""))),"")</f>
        <v/>
      </c>
      <c r="AM277" s="815" t="str">
        <f>IFERROR(IF(AND(AF276="Impacto",AF277="Impacto"),(AM276-(+AM276*AK277)),IF(AND(AF276="Probabilidad",AF277="Impacto"),(AM275-(+AM275*AK277)),IF(AF277="Probabilidad",AM276,""))),"")</f>
        <v/>
      </c>
      <c r="AN277" s="751"/>
      <c r="AO277" s="751"/>
      <c r="AP277" s="751"/>
      <c r="AQ277" s="751"/>
      <c r="AR277" s="1031"/>
      <c r="AS277" s="1631"/>
      <c r="AT277" s="1631"/>
      <c r="AU277" s="1633"/>
      <c r="AV277" s="1631"/>
      <c r="AW277" s="1631"/>
      <c r="AX277" s="1633"/>
      <c r="AY277" s="1633"/>
      <c r="AZ277" s="1633"/>
      <c r="BA277" s="1641"/>
      <c r="BB277" s="788"/>
      <c r="BC277" s="788"/>
      <c r="BD277" s="781" t="str">
        <f t="shared" si="32"/>
        <v/>
      </c>
      <c r="BE277" s="755"/>
      <c r="BF277" s="755"/>
      <c r="BG277" s="755"/>
      <c r="BH277" s="755"/>
      <c r="BI277" s="789"/>
      <c r="BJ277" s="789"/>
      <c r="BK277" s="789"/>
      <c r="BL277" s="789"/>
      <c r="BM277" s="791"/>
      <c r="BN277" s="791"/>
      <c r="BO277" s="791"/>
      <c r="BP277" s="791"/>
      <c r="BQ277" s="792" t="str">
        <f t="shared" si="30"/>
        <v/>
      </c>
      <c r="BR277" s="796" t="str">
        <f t="shared" si="31"/>
        <v/>
      </c>
      <c r="BS277" s="884"/>
      <c r="BT277" s="884"/>
      <c r="BU277" s="998"/>
      <c r="BV277" s="1064"/>
      <c r="BW277" s="1064"/>
      <c r="BX277" s="1722"/>
      <c r="BY277" s="1725"/>
      <c r="BZ277" s="1004"/>
    </row>
    <row r="278" spans="1:78" ht="17" thickBot="1" x14ac:dyDescent="0.25">
      <c r="A278" s="1702"/>
      <c r="B278" s="1703"/>
      <c r="C278" s="1704"/>
      <c r="D278" s="1706"/>
      <c r="E278" s="1026"/>
      <c r="F278" s="1620"/>
      <c r="G278" s="1065"/>
      <c r="H278" s="1032"/>
      <c r="I278" s="1642"/>
      <c r="J278" s="1632"/>
      <c r="K278" s="1038"/>
      <c r="L278" s="1002"/>
      <c r="M278" s="1071"/>
      <c r="N278" s="1002"/>
      <c r="O278" s="1002"/>
      <c r="P278" s="1065"/>
      <c r="Q278" s="1715"/>
      <c r="R278" s="1642"/>
      <c r="S278" s="1711"/>
      <c r="T278" s="1642"/>
      <c r="U278" s="1711"/>
      <c r="V278" s="1642"/>
      <c r="W278" s="1711"/>
      <c r="X278" s="1666"/>
      <c r="Y278" s="1711"/>
      <c r="Z278" s="1711"/>
      <c r="AA278" s="1043"/>
      <c r="AB278" s="773">
        <v>6</v>
      </c>
      <c r="AC278" s="757"/>
      <c r="AD278" s="757"/>
      <c r="AE278" s="757"/>
      <c r="AF278" s="819" t="str">
        <f t="shared" si="25"/>
        <v/>
      </c>
      <c r="AG278" s="888"/>
      <c r="AH278" s="887" t="str">
        <f t="shared" si="26"/>
        <v/>
      </c>
      <c r="AI278" s="888"/>
      <c r="AJ278" s="887" t="str">
        <f t="shared" si="27"/>
        <v/>
      </c>
      <c r="AK278" s="889" t="str">
        <f t="shared" si="28"/>
        <v/>
      </c>
      <c r="AL278" s="815" t="str">
        <f>IFERROR(IF(AND(AF277="Probabilidad",AF278="Probabilidad"),(AL277-(+AL277*AK278)),IF(AND(AF277="Impacto",AF278="Probabilidad"),(AL276-(+AL276*AK278)),IF(AF278="Impacto",AL277,""))),"")</f>
        <v/>
      </c>
      <c r="AM278" s="815" t="str">
        <f>IFERROR(IF(AND(AF277="Impacto",AF278="Impacto"),(AM277-(+AM277*AK278)),IF(AND(AF277="Probabilidad",AF278="Impacto"),(AM276-(+AM276*AK278)),IF(AF278="Probabilidad",AM277,""))),"")</f>
        <v/>
      </c>
      <c r="AN278" s="126"/>
      <c r="AO278" s="51"/>
      <c r="AP278" s="51"/>
      <c r="AQ278" s="51"/>
      <c r="AR278" s="1032"/>
      <c r="AS278" s="1632"/>
      <c r="AT278" s="1632"/>
      <c r="AU278" s="1634"/>
      <c r="AV278" s="1632"/>
      <c r="AW278" s="1632"/>
      <c r="AX278" s="1634"/>
      <c r="AY278" s="1634"/>
      <c r="AZ278" s="1634"/>
      <c r="BA278" s="1642"/>
      <c r="BB278" s="873"/>
      <c r="BC278" s="873"/>
      <c r="BD278" s="767" t="str">
        <f t="shared" si="32"/>
        <v/>
      </c>
      <c r="BE278" s="826"/>
      <c r="BF278" s="826"/>
      <c r="BG278" s="826"/>
      <c r="BH278" s="826"/>
      <c r="BI278" s="770"/>
      <c r="BJ278" s="770"/>
      <c r="BK278" s="770"/>
      <c r="BL278" s="770"/>
      <c r="BM278" s="749"/>
      <c r="BN278" s="749"/>
      <c r="BO278" s="749"/>
      <c r="BP278" s="749"/>
      <c r="BQ278" s="766" t="str">
        <f t="shared" si="30"/>
        <v/>
      </c>
      <c r="BR278" s="890" t="str">
        <f t="shared" si="31"/>
        <v/>
      </c>
      <c r="BS278" s="891"/>
      <c r="BT278" s="891"/>
      <c r="BU278" s="999"/>
      <c r="BV278" s="1065"/>
      <c r="BW278" s="1065"/>
      <c r="BX278" s="1723"/>
      <c r="BY278" s="1726"/>
      <c r="BZ278" s="1005"/>
    </row>
    <row r="279" spans="1:78" ht="145" x14ac:dyDescent="0.2">
      <c r="A279" s="1702"/>
      <c r="B279" s="1703"/>
      <c r="C279" s="1704"/>
      <c r="D279" s="1021" t="s">
        <v>1387</v>
      </c>
      <c r="E279" s="1024" t="s">
        <v>546</v>
      </c>
      <c r="F279" s="1027">
        <v>2</v>
      </c>
      <c r="G279" s="1000" t="s">
        <v>3207</v>
      </c>
      <c r="H279" s="1030" t="s">
        <v>1244</v>
      </c>
      <c r="I279" s="994" t="s">
        <v>1215</v>
      </c>
      <c r="J279" s="1697" t="str">
        <f>IF(D279="","",IF(D279="RG",[1]Árbol!A290,IF(D279="RIC",[1]Árbol!A290,IF(D279="RLAFT",[1]Árbol!A290,IF(D279="RF",[1]Árbol!A290,IF(I279="","",(CONCATENATE(I279," ",$M$3," ",G279," ",$M$4," ",O279," ",$M$5," ",N279))))))))</f>
        <v>Pérdida de Disponibilidad de MESA DE SERVICIOS - CA
(CONTINUIDAD)  1,2,3,4 Modificación, Borrado o Acceso no autorizado a la información desde el rol de administrador.
1a, 2a, 7 Abuso de privilegios
2 y 3 Error en el uso 
CONTINUIDAD 8  Indisponibilidad de la mesas de servicios.
5. CONTINUIDAD: Interrupción del servicio, al no contar con un soporte técnico especializado de la mesa servicios CA.
5a. CONTINUIDAD: Costos elevados de recuperación (proveedor).
  1. Actualización de las políticas de copias de respaldo.
1a. Ausencia de mecanismos de monitoreo
2. Ausencia de documentación
2a.Configuración incorrecta de parámetros 
3. Ausencia de recurso humano especializado que conozca el manejo completo de la herramienta.
4. Ausencia de planes de continuidad
5. Desconocimiento de políticas de seguridad de la Información
6. Posibilidad de obsolencia de la versión de la herramienta.
7. Ausencia de soporte o mantenimiento por parte del proveedor
CONTINUIDAD 8 No contar con un contrato vigente de soporte, actualización y mantenimiento de mesa de servicios CA.
5. CONTINUIDAD: Ausencia de un contrato de soporte, actualización y mantenimiento de mesa de servicios CA (Base de datos de mesa CA).</v>
      </c>
      <c r="K279" s="1036" t="s">
        <v>313</v>
      </c>
      <c r="L279" s="1000" t="s">
        <v>562</v>
      </c>
      <c r="M279" s="1069" t="s">
        <v>1389</v>
      </c>
      <c r="N279" s="1000" t="s">
        <v>1742</v>
      </c>
      <c r="O279" s="1000" t="s">
        <v>1743</v>
      </c>
      <c r="P279" s="1000" t="s">
        <v>1392</v>
      </c>
      <c r="Q279" s="1204" t="s">
        <v>1392</v>
      </c>
      <c r="R279" s="994" t="s">
        <v>217</v>
      </c>
      <c r="S279" s="1709">
        <f>IF(R279="Muy Alta",100%,IF(R279="Alta",80%,IF(R279="Media",60%,IF(R279="Baja",40%,IF(R279="Muy Baja",20%,"")))))</f>
        <v>0.6</v>
      </c>
      <c r="T279" s="994" t="s">
        <v>317</v>
      </c>
      <c r="U279" s="1709">
        <f>IF(T279="Catastrófico",100%,IF(T279="Mayor",80%,IF(T279="Moderado",60%,IF(T279="Menor",40%,IF(T279="Leve",20%,"")))))</f>
        <v>0.2</v>
      </c>
      <c r="V279" s="994" t="s">
        <v>218</v>
      </c>
      <c r="W279" s="1709">
        <f>IF(V279="Catastrófico",100%,IF(V279="Mayor",80%,IF(V279="Moderado",60%,IF(V279="Menor",40%,IF(V279="Leve",20%,"")))))</f>
        <v>0.6</v>
      </c>
      <c r="X279" s="1059" t="str">
        <f>IF(Y279=100%,"Catastrófico",IF(Y279=80%,"Mayor",IF(Y279=60%,"Moderado",IF(Y279=40%,"Menor",IF(Y279=20%,"Leve","")))))</f>
        <v>Moderado</v>
      </c>
      <c r="Y279" s="1709">
        <f>IF(AND(U279="",W279=""),"",MAX(U279,W279))</f>
        <v>0.6</v>
      </c>
      <c r="Z279" s="1709" t="str">
        <f>CONCATENATE(R279,X279)</f>
        <v>MediaModerado</v>
      </c>
      <c r="AA279" s="1047" t="str">
        <f>IF(Z279="Muy AltaLeve","Alto",IF(Z279="Muy AltaMenor","Alto",IF(Z279="Muy AltaModerado","Alto",IF(Z279="Muy AltaMayor","Alto",IF(Z279="Muy AltaCatastrófico","Extremo",IF(Z279="AltaLeve","Moderado",IF(Z279="AltaMenor","Moderado",IF(Z279="AltaModerado","Alto",IF(Z279="AltaMayor","Alto",IF(Z279="AltaCatastrófico","Extremo",IF(Z279="MediaLeve","Moderado",IF(Z279="MediaMenor","Moderado",IF(Z279="MediaModerado","Moderado",IF(Z279="MediaMayor","Alto",IF(Z279="MediaCatastrófico","Extremo",IF(Z279="BajaLeve","Bajo",IF(Z279="BajaMenor","Moderado",IF(Z279="BajaModerado","Moderado",IF(Z279="BajaMayor","Alto",IF(Z279="BajaCatastrófico","Extremo",IF(Z279="Muy BajaLeve","Bajo",IF(Z279="Muy BajaMenor","Bajo",IF(Z279="Muy BajaModerado","Moderado",IF(Z279="Muy BajaMayor","Alto",IF(Z279="Muy BajaCatastrófico","Extremo","")))))))))))))))))))))))))</f>
        <v>Moderado</v>
      </c>
      <c r="AB279" s="97">
        <v>1</v>
      </c>
      <c r="AC279" s="12" t="s">
        <v>1744</v>
      </c>
      <c r="AD279" s="12" t="s">
        <v>1611</v>
      </c>
      <c r="AE279" s="12" t="s">
        <v>1408</v>
      </c>
      <c r="AF279" s="99" t="str">
        <f t="shared" si="25"/>
        <v>Probabilidad</v>
      </c>
      <c r="AG279" s="10" t="s">
        <v>221</v>
      </c>
      <c r="AH279" s="787">
        <f t="shared" si="26"/>
        <v>0.25</v>
      </c>
      <c r="AI279" s="10" t="s">
        <v>222</v>
      </c>
      <c r="AJ279" s="787">
        <f t="shared" si="27"/>
        <v>0.15</v>
      </c>
      <c r="AK279" s="101">
        <f t="shared" si="28"/>
        <v>0.4</v>
      </c>
      <c r="AL279" s="100">
        <f>IFERROR(IF(AF279="Probabilidad",(S279-(+S279*AK279)),IF(AF279="Impacto",S279,"")),"")</f>
        <v>0.36</v>
      </c>
      <c r="AM279" s="100">
        <f>IFERROR(IF(AF279="Impacto",(Y279-(+Y279*AK279)),IF(AF279="Probabilidad",Y279,"")),"")</f>
        <v>0.6</v>
      </c>
      <c r="AN279" s="50" t="s">
        <v>223</v>
      </c>
      <c r="AO279" s="50" t="s">
        <v>443</v>
      </c>
      <c r="AP279" s="50" t="s">
        <v>241</v>
      </c>
      <c r="AQ279" s="50" t="s">
        <v>226</v>
      </c>
      <c r="AR279" s="1624" t="s">
        <v>1745</v>
      </c>
      <c r="AS279" s="1050">
        <f>S279</f>
        <v>0.6</v>
      </c>
      <c r="AT279" s="1050">
        <f>IF(AL279="","",MIN(AL279:AL284))</f>
        <v>0.108</v>
      </c>
      <c r="AU279" s="1047" t="str">
        <f>IFERROR(IF(AT279="","",IF(AT279&lt;=0.2,"Muy Baja",IF(AT279&lt;=0.4,"Baja",IF(AT279&lt;=0.6,"Media",IF(AT279&lt;=0.8,"Alta","Muy Alta"))))),"")</f>
        <v>Muy Baja</v>
      </c>
      <c r="AV279" s="1050">
        <f>Y279</f>
        <v>0.6</v>
      </c>
      <c r="AW279" s="1050">
        <f>IF(AM279="","",MIN(AM279:AM284))</f>
        <v>0.44999999999999996</v>
      </c>
      <c r="AX279" s="1047" t="str">
        <f>IFERROR(IF(AW279="","",IF(AW279&lt;=0.2,"Leve",IF(AW279&lt;=0.4,"Menor",IF(AW279&lt;=0.6,"Moderado",IF(AW279&lt;=0.8,"Mayor","Catastrófico"))))),"")</f>
        <v>Moderado</v>
      </c>
      <c r="AY279" s="1047" t="str">
        <f>AA279</f>
        <v>Moderado</v>
      </c>
      <c r="AZ279" s="1047" t="str">
        <f>IFERROR(IF(OR(AND(AU279="Muy Baja",AX279="Leve"),AND(AU279="Muy Baja",AX279="Menor"),AND(AU279="Baja",AX279="Leve")),"Bajo",IF(OR(AND(AU279="Muy baja",AX279="Moderado"),AND(AU279="Baja",AX279="Menor"),AND(AU279="Baja",AX279="Moderado"),AND(AU279="Media",AX279="Leve"),AND(AU279="Media",AX279="Menor"),AND(AU279="Media",AX279="Moderado"),AND(AU279="Alta",AX279="Leve"),AND(AU279="Alta",AX279="Menor")),"Moderado",IF(OR(AND(AU279="Muy Baja",AX279="Mayor"),AND(AU279="Baja",AX279="Mayor"),AND(AU279="Media",AX279="Mayor"),AND(AU279="Alta",AX279="Moderado"),AND(AU279="Alta",AX279="Mayor"),AND(AU279="Muy Alta",AX279="Leve"),AND(AU279="Muy Alta",AX279="Menor"),AND(AU279="Muy Alta",AX279="Moderado"),AND(AU279="Muy Alta",AX279="Mayor")),"Alto",IF(OR(AND(AU279="Muy Baja",AX279="Catastrófico"),AND(AU279="Baja",AX279="Catastrófico"),AND(AU279="Media",AX279="Catastrófico"),AND(AU279="Alta",AX279="Catastrófico"),AND(AU279="Muy Alta",AX279="Catastrófico")),"Extremo","")))),"")</f>
        <v>Moderado</v>
      </c>
      <c r="BA279" s="994" t="s">
        <v>228</v>
      </c>
      <c r="BB279" s="46" t="s">
        <v>1746</v>
      </c>
      <c r="BC279" s="46" t="s">
        <v>1747</v>
      </c>
      <c r="BD279" s="723">
        <f t="shared" si="32"/>
        <v>1</v>
      </c>
      <c r="BE279" s="9"/>
      <c r="BF279" s="9"/>
      <c r="BG279" s="9"/>
      <c r="BH279" s="9">
        <v>1</v>
      </c>
      <c r="BI279" s="46" t="s">
        <v>1748</v>
      </c>
      <c r="BJ279" s="46" t="s">
        <v>1749</v>
      </c>
      <c r="BK279" s="46" t="s">
        <v>3208</v>
      </c>
      <c r="BL279" s="46" t="s">
        <v>3209</v>
      </c>
      <c r="BM279" s="48"/>
      <c r="BN279" s="48">
        <v>1</v>
      </c>
      <c r="BO279" s="48"/>
      <c r="BP279" s="48"/>
      <c r="BQ279" s="104">
        <f t="shared" si="30"/>
        <v>1</v>
      </c>
      <c r="BR279" s="797">
        <f t="shared" si="31"/>
        <v>1</v>
      </c>
      <c r="BS279" s="883"/>
      <c r="BT279" s="883"/>
      <c r="BU279" s="997" t="s">
        <v>1392</v>
      </c>
      <c r="BV279" s="1063" t="s">
        <v>3205</v>
      </c>
      <c r="BW279" s="1063" t="s">
        <v>1392</v>
      </c>
      <c r="BX279" s="1721" t="s">
        <v>1392</v>
      </c>
      <c r="BY279" s="1738" t="s">
        <v>3210</v>
      </c>
      <c r="BZ279" s="1003"/>
    </row>
    <row r="280" spans="1:78" ht="145" x14ac:dyDescent="0.2">
      <c r="A280" s="1702"/>
      <c r="B280" s="1703"/>
      <c r="C280" s="1704"/>
      <c r="D280" s="1705"/>
      <c r="E280" s="1025"/>
      <c r="F280" s="1619"/>
      <c r="G280" s="1001"/>
      <c r="H280" s="1031"/>
      <c r="I280" s="1641"/>
      <c r="J280" s="1631"/>
      <c r="K280" s="1037"/>
      <c r="L280" s="1001"/>
      <c r="M280" s="1070"/>
      <c r="N280" s="1001"/>
      <c r="O280" s="1001"/>
      <c r="P280" s="1001"/>
      <c r="Q280" s="1712"/>
      <c r="R280" s="1641"/>
      <c r="S280" s="1710"/>
      <c r="T280" s="1641"/>
      <c r="U280" s="1710"/>
      <c r="V280" s="1641"/>
      <c r="W280" s="1710"/>
      <c r="X280" s="1665"/>
      <c r="Y280" s="1710"/>
      <c r="Z280" s="1710"/>
      <c r="AA280" s="1633"/>
      <c r="AB280" s="812">
        <v>2</v>
      </c>
      <c r="AC280" s="774" t="s">
        <v>1750</v>
      </c>
      <c r="AD280" s="774" t="s">
        <v>1751</v>
      </c>
      <c r="AE280" s="774" t="s">
        <v>1752</v>
      </c>
      <c r="AF280" s="816" t="str">
        <f t="shared" si="25"/>
        <v>Probabilidad</v>
      </c>
      <c r="AG280" s="751" t="s">
        <v>1657</v>
      </c>
      <c r="AH280" s="790">
        <f t="shared" si="26"/>
        <v>0.25</v>
      </c>
      <c r="AI280" s="751" t="s">
        <v>222</v>
      </c>
      <c r="AJ280" s="790">
        <f t="shared" si="27"/>
        <v>0.15</v>
      </c>
      <c r="AK280" s="814">
        <f t="shared" si="28"/>
        <v>0.4</v>
      </c>
      <c r="AL280" s="817">
        <f>IFERROR(IF(AND(AF279="Probabilidad",AF280="Probabilidad"),(AL279-(+AL279*AK280)),IF(AF280="Probabilidad",(S279-(+S279*AK280)),IF(AF280="Impacto",AL279,""))),"")</f>
        <v>0.216</v>
      </c>
      <c r="AM280" s="817">
        <f>IFERROR(IF(AND(AF279="Impacto",AF280="Impacto"),(AM279-(+AM279*AK280)),IF(AF280="Impacto",(Y279-(+Y279*AK280)),IF(AF280="Probabilidad",AM279,""))),"")</f>
        <v>0.6</v>
      </c>
      <c r="AN280" s="751" t="s">
        <v>223</v>
      </c>
      <c r="AO280" s="751" t="s">
        <v>224</v>
      </c>
      <c r="AP280" s="751" t="s">
        <v>241</v>
      </c>
      <c r="AQ280" s="751" t="s">
        <v>226</v>
      </c>
      <c r="AR280" s="1031"/>
      <c r="AS280" s="1631"/>
      <c r="AT280" s="1631"/>
      <c r="AU280" s="1633"/>
      <c r="AV280" s="1631"/>
      <c r="AW280" s="1631"/>
      <c r="AX280" s="1633"/>
      <c r="AY280" s="1633"/>
      <c r="AZ280" s="1633"/>
      <c r="BA280" s="1641"/>
      <c r="BB280" s="789" t="s">
        <v>1753</v>
      </c>
      <c r="BC280" s="789" t="s">
        <v>1754</v>
      </c>
      <c r="BD280" s="759">
        <f t="shared" si="32"/>
        <v>4</v>
      </c>
      <c r="BE280" s="774">
        <v>1</v>
      </c>
      <c r="BF280" s="774">
        <v>1</v>
      </c>
      <c r="BG280" s="774">
        <v>1</v>
      </c>
      <c r="BH280" s="774">
        <v>1</v>
      </c>
      <c r="BI280" s="789" t="s">
        <v>1748</v>
      </c>
      <c r="BJ280" s="789" t="s">
        <v>1755</v>
      </c>
      <c r="BK280" s="789" t="s">
        <v>3211</v>
      </c>
      <c r="BL280" s="789" t="s">
        <v>3212</v>
      </c>
      <c r="BM280" s="791">
        <v>1</v>
      </c>
      <c r="BN280" s="791">
        <v>1</v>
      </c>
      <c r="BO280" s="791"/>
      <c r="BP280" s="791"/>
      <c r="BQ280" s="792">
        <f t="shared" si="30"/>
        <v>2</v>
      </c>
      <c r="BR280" s="796">
        <f t="shared" si="31"/>
        <v>0.5</v>
      </c>
      <c r="BS280" s="884"/>
      <c r="BT280" s="884"/>
      <c r="BU280" s="998"/>
      <c r="BV280" s="1064"/>
      <c r="BW280" s="1064"/>
      <c r="BX280" s="1722"/>
      <c r="BY280" s="1739"/>
      <c r="BZ280" s="1004"/>
    </row>
    <row r="281" spans="1:78" ht="167" x14ac:dyDescent="0.2">
      <c r="A281" s="1702"/>
      <c r="B281" s="1703"/>
      <c r="C281" s="1704"/>
      <c r="D281" s="1705"/>
      <c r="E281" s="1025"/>
      <c r="F281" s="1619"/>
      <c r="G281" s="1001"/>
      <c r="H281" s="1031"/>
      <c r="I281" s="1641"/>
      <c r="J281" s="1631"/>
      <c r="K281" s="1037"/>
      <c r="L281" s="1001"/>
      <c r="M281" s="1070"/>
      <c r="N281" s="1001"/>
      <c r="O281" s="1001"/>
      <c r="P281" s="1001"/>
      <c r="Q281" s="1712"/>
      <c r="R281" s="1641"/>
      <c r="S281" s="1710"/>
      <c r="T281" s="1641"/>
      <c r="U281" s="1710"/>
      <c r="V281" s="1641"/>
      <c r="W281" s="1710"/>
      <c r="X281" s="1665"/>
      <c r="Y281" s="1710"/>
      <c r="Z281" s="1710"/>
      <c r="AA281" s="1633"/>
      <c r="AB281" s="812">
        <v>3</v>
      </c>
      <c r="AC281" s="761" t="s">
        <v>1756</v>
      </c>
      <c r="AD281" s="761">
        <v>4</v>
      </c>
      <c r="AE281" s="774" t="s">
        <v>1631</v>
      </c>
      <c r="AF281" s="813" t="str">
        <f t="shared" si="25"/>
        <v>Impacto</v>
      </c>
      <c r="AG281" s="780" t="s">
        <v>264</v>
      </c>
      <c r="AH281" s="790">
        <f t="shared" si="26"/>
        <v>0.1</v>
      </c>
      <c r="AI281" s="780" t="s">
        <v>222</v>
      </c>
      <c r="AJ281" s="790">
        <f t="shared" si="27"/>
        <v>0.15</v>
      </c>
      <c r="AK281" s="814">
        <f t="shared" si="28"/>
        <v>0.25</v>
      </c>
      <c r="AL281" s="815">
        <f>IFERROR(IF(AND(AF280="Probabilidad",AF281="Probabilidad"),(AL280-(+AL280*AK281)),IF(AND(AF280="Impacto",AF281="Probabilidad"),(AL279-(+AL279*AK281)),IF(AF281="Impacto",AL280,""))),"")</f>
        <v>0.216</v>
      </c>
      <c r="AM281" s="815">
        <f>IFERROR(IF(AND(AF280="Impacto",AF281="Impacto"),(AM280-(+AM280*AK281)),IF(AND(AF280="Probabilidad",AF281="Impacto"),(AM279-(+AM279*AK281)),IF(AF281="Probabilidad",AM280,""))),"")</f>
        <v>0.44999999999999996</v>
      </c>
      <c r="AN281" s="751" t="s">
        <v>1157</v>
      </c>
      <c r="AO281" s="751" t="s">
        <v>291</v>
      </c>
      <c r="AP281" s="751" t="s">
        <v>241</v>
      </c>
      <c r="AQ281" s="751" t="s">
        <v>226</v>
      </c>
      <c r="AR281" s="1031"/>
      <c r="AS281" s="1631"/>
      <c r="AT281" s="1631"/>
      <c r="AU281" s="1633"/>
      <c r="AV281" s="1631"/>
      <c r="AW281" s="1631"/>
      <c r="AX281" s="1633"/>
      <c r="AY281" s="1633"/>
      <c r="AZ281" s="1633"/>
      <c r="BA281" s="1641"/>
      <c r="BB281" s="789"/>
      <c r="BC281" s="789"/>
      <c r="BD281" s="822" t="str">
        <f t="shared" si="32"/>
        <v/>
      </c>
      <c r="BE281" s="774"/>
      <c r="BF281" s="774"/>
      <c r="BG281" s="774"/>
      <c r="BH281" s="774"/>
      <c r="BI281" s="789"/>
      <c r="BJ281" s="789"/>
      <c r="BK281" s="789"/>
      <c r="BL281" s="789"/>
      <c r="BM281" s="791"/>
      <c r="BN281" s="791"/>
      <c r="BO281" s="791"/>
      <c r="BP281" s="791"/>
      <c r="BQ281" s="792" t="str">
        <f t="shared" si="30"/>
        <v/>
      </c>
      <c r="BR281" s="796" t="str">
        <f t="shared" si="31"/>
        <v/>
      </c>
      <c r="BS281" s="884"/>
      <c r="BT281" s="884"/>
      <c r="BU281" s="998"/>
      <c r="BV281" s="1064"/>
      <c r="BW281" s="1064"/>
      <c r="BX281" s="1722"/>
      <c r="BY281" s="1739"/>
      <c r="BZ281" s="1004"/>
    </row>
    <row r="282" spans="1:78" ht="118" x14ac:dyDescent="0.2">
      <c r="A282" s="1702"/>
      <c r="B282" s="1703"/>
      <c r="C282" s="1704"/>
      <c r="D282" s="1705"/>
      <c r="E282" s="1025"/>
      <c r="F282" s="1619"/>
      <c r="G282" s="1001"/>
      <c r="H282" s="1031"/>
      <c r="I282" s="1641"/>
      <c r="J282" s="1631"/>
      <c r="K282" s="1037"/>
      <c r="L282" s="1001"/>
      <c r="M282" s="1070"/>
      <c r="N282" s="1001"/>
      <c r="O282" s="1001"/>
      <c r="P282" s="1001"/>
      <c r="Q282" s="1712"/>
      <c r="R282" s="1641"/>
      <c r="S282" s="1710"/>
      <c r="T282" s="1641"/>
      <c r="U282" s="1710"/>
      <c r="V282" s="1641"/>
      <c r="W282" s="1710"/>
      <c r="X282" s="1665"/>
      <c r="Y282" s="1710"/>
      <c r="Z282" s="1710"/>
      <c r="AA282" s="1633"/>
      <c r="AB282" s="812">
        <v>4</v>
      </c>
      <c r="AC282" s="774" t="s">
        <v>1757</v>
      </c>
      <c r="AD282" s="774">
        <v>4</v>
      </c>
      <c r="AE282" s="774" t="s">
        <v>1631</v>
      </c>
      <c r="AF282" s="813" t="str">
        <f t="shared" si="25"/>
        <v>Probabilidad</v>
      </c>
      <c r="AG282" s="780" t="s">
        <v>221</v>
      </c>
      <c r="AH282" s="790">
        <f t="shared" si="26"/>
        <v>0.25</v>
      </c>
      <c r="AI282" s="780" t="s">
        <v>734</v>
      </c>
      <c r="AJ282" s="790">
        <f t="shared" si="27"/>
        <v>0.25</v>
      </c>
      <c r="AK282" s="814">
        <f t="shared" si="28"/>
        <v>0.5</v>
      </c>
      <c r="AL282" s="815">
        <f>IFERROR(IF(AND(AF281="Probabilidad",AF282="Probabilidad"),(AL281-(+AL281*AK282)),IF(AND(AF281="Impacto",AF282="Probabilidad"),(AL280-(+AL280*AK282)),IF(AF282="Impacto",AL281,""))),"")</f>
        <v>0.108</v>
      </c>
      <c r="AM282" s="815">
        <f>IFERROR(IF(AND(AF281="Impacto",AF282="Impacto"),(AM281-(+AM281*AK282)),IF(AND(AF281="Probabilidad",AF282="Impacto"),(AM280-(+AM280*AK282)),IF(AF282="Probabilidad",AM281,""))),"")</f>
        <v>0.44999999999999996</v>
      </c>
      <c r="AN282" s="751" t="s">
        <v>1157</v>
      </c>
      <c r="AO282" s="751" t="s">
        <v>443</v>
      </c>
      <c r="AP282" s="751" t="s">
        <v>241</v>
      </c>
      <c r="AQ282" s="751" t="s">
        <v>226</v>
      </c>
      <c r="AR282" s="1031"/>
      <c r="AS282" s="1631"/>
      <c r="AT282" s="1631"/>
      <c r="AU282" s="1633"/>
      <c r="AV282" s="1631"/>
      <c r="AW282" s="1631"/>
      <c r="AX282" s="1633"/>
      <c r="AY282" s="1633"/>
      <c r="AZ282" s="1633"/>
      <c r="BA282" s="1641"/>
      <c r="BB282" s="789"/>
      <c r="BC282" s="789"/>
      <c r="BD282" s="822" t="str">
        <f t="shared" si="32"/>
        <v/>
      </c>
      <c r="BE282" s="774"/>
      <c r="BF282" s="774"/>
      <c r="BG282" s="774"/>
      <c r="BH282" s="774"/>
      <c r="BI282" s="789"/>
      <c r="BJ282" s="789"/>
      <c r="BK282" s="789"/>
      <c r="BL282" s="789"/>
      <c r="BM282" s="791"/>
      <c r="BN282" s="791"/>
      <c r="BO282" s="791"/>
      <c r="BP282" s="791"/>
      <c r="BQ282" s="792" t="str">
        <f t="shared" si="30"/>
        <v/>
      </c>
      <c r="BR282" s="796" t="str">
        <f t="shared" si="31"/>
        <v/>
      </c>
      <c r="BS282" s="884"/>
      <c r="BT282" s="884"/>
      <c r="BU282" s="998"/>
      <c r="BV282" s="1064"/>
      <c r="BW282" s="1064"/>
      <c r="BX282" s="1722"/>
      <c r="BY282" s="1739"/>
      <c r="BZ282" s="1004"/>
    </row>
    <row r="283" spans="1:78" ht="16" x14ac:dyDescent="0.2">
      <c r="A283" s="1702"/>
      <c r="B283" s="1703"/>
      <c r="C283" s="1704"/>
      <c r="D283" s="1705"/>
      <c r="E283" s="1025"/>
      <c r="F283" s="1619"/>
      <c r="G283" s="1001"/>
      <c r="H283" s="1031"/>
      <c r="I283" s="1641"/>
      <c r="J283" s="1631"/>
      <c r="K283" s="1037"/>
      <c r="L283" s="1001"/>
      <c r="M283" s="1070"/>
      <c r="N283" s="1001"/>
      <c r="O283" s="1001"/>
      <c r="P283" s="1001"/>
      <c r="Q283" s="1712"/>
      <c r="R283" s="1641"/>
      <c r="S283" s="1710"/>
      <c r="T283" s="1641"/>
      <c r="U283" s="1710"/>
      <c r="V283" s="1641"/>
      <c r="W283" s="1710"/>
      <c r="X283" s="1665"/>
      <c r="Y283" s="1710"/>
      <c r="Z283" s="1710"/>
      <c r="AA283" s="1633"/>
      <c r="AB283" s="812">
        <v>5</v>
      </c>
      <c r="AC283" s="895"/>
      <c r="AD283" s="895"/>
      <c r="AE283" s="774"/>
      <c r="AF283" s="813" t="str">
        <f t="shared" si="25"/>
        <v/>
      </c>
      <c r="AG283" s="780"/>
      <c r="AH283" s="790" t="str">
        <f t="shared" si="26"/>
        <v/>
      </c>
      <c r="AI283" s="780"/>
      <c r="AJ283" s="790" t="str">
        <f t="shared" si="27"/>
        <v/>
      </c>
      <c r="AK283" s="814" t="str">
        <f t="shared" si="28"/>
        <v/>
      </c>
      <c r="AL283" s="815" t="str">
        <f>IFERROR(IF(AND(AF282="Probabilidad",AF283="Probabilidad"),(AL282-(+AL282*AK283)),IF(AND(AF282="Impacto",AF283="Probabilidad"),(AL281-(+AL281*AK283)),IF(AF283="Impacto",AL282,""))),"")</f>
        <v/>
      </c>
      <c r="AM283" s="815" t="str">
        <f>IFERROR(IF(AND(AF282="Impacto",AF283="Impacto"),(AM282-(+AM282*AK283)),IF(AND(AF282="Probabilidad",AF283="Impacto"),(AM281-(+AM281*AK283)),IF(AF283="Probabilidad",AM282,""))),"")</f>
        <v/>
      </c>
      <c r="AN283" s="751"/>
      <c r="AO283" s="751"/>
      <c r="AP283" s="751"/>
      <c r="AQ283" s="751"/>
      <c r="AR283" s="1031"/>
      <c r="AS283" s="1631"/>
      <c r="AT283" s="1631"/>
      <c r="AU283" s="1633"/>
      <c r="AV283" s="1631"/>
      <c r="AW283" s="1631"/>
      <c r="AX283" s="1633"/>
      <c r="AY283" s="1633"/>
      <c r="AZ283" s="1633"/>
      <c r="BA283" s="1641"/>
      <c r="BB283" s="789"/>
      <c r="BC283" s="789"/>
      <c r="BD283" s="822" t="str">
        <f t="shared" si="32"/>
        <v/>
      </c>
      <c r="BE283" s="774"/>
      <c r="BF283" s="774"/>
      <c r="BG283" s="774"/>
      <c r="BH283" s="774"/>
      <c r="BI283" s="789"/>
      <c r="BJ283" s="789"/>
      <c r="BK283" s="789"/>
      <c r="BL283" s="789"/>
      <c r="BM283" s="791"/>
      <c r="BN283" s="791"/>
      <c r="BO283" s="791"/>
      <c r="BP283" s="791"/>
      <c r="BQ283" s="792" t="str">
        <f t="shared" si="30"/>
        <v/>
      </c>
      <c r="BR283" s="796" t="str">
        <f t="shared" si="31"/>
        <v/>
      </c>
      <c r="BS283" s="884"/>
      <c r="BT283" s="884"/>
      <c r="BU283" s="998"/>
      <c r="BV283" s="1064"/>
      <c r="BW283" s="1064"/>
      <c r="BX283" s="1722"/>
      <c r="BY283" s="1739"/>
      <c r="BZ283" s="1004"/>
    </row>
    <row r="284" spans="1:78" ht="17" thickBot="1" x14ac:dyDescent="0.25">
      <c r="A284" s="1702"/>
      <c r="B284" s="1703"/>
      <c r="C284" s="1704"/>
      <c r="D284" s="1706"/>
      <c r="E284" s="1026"/>
      <c r="F284" s="1620"/>
      <c r="G284" s="1002"/>
      <c r="H284" s="1032"/>
      <c r="I284" s="1642"/>
      <c r="J284" s="1632"/>
      <c r="K284" s="1038"/>
      <c r="L284" s="1002"/>
      <c r="M284" s="1071"/>
      <c r="N284" s="1002"/>
      <c r="O284" s="1002"/>
      <c r="P284" s="1002"/>
      <c r="Q284" s="1713"/>
      <c r="R284" s="1642"/>
      <c r="S284" s="1711"/>
      <c r="T284" s="1642"/>
      <c r="U284" s="1711"/>
      <c r="V284" s="1642"/>
      <c r="W284" s="1711"/>
      <c r="X284" s="1666"/>
      <c r="Y284" s="1711"/>
      <c r="Z284" s="1711"/>
      <c r="AA284" s="1634"/>
      <c r="AB284" s="773">
        <v>6</v>
      </c>
      <c r="AC284" s="757"/>
      <c r="AD284" s="757"/>
      <c r="AE284" s="757"/>
      <c r="AF284" s="896" t="str">
        <f t="shared" si="25"/>
        <v/>
      </c>
      <c r="AG284" s="888"/>
      <c r="AH284" s="887" t="str">
        <f t="shared" si="26"/>
        <v/>
      </c>
      <c r="AI284" s="888"/>
      <c r="AJ284" s="887" t="str">
        <f t="shared" si="27"/>
        <v/>
      </c>
      <c r="AK284" s="889" t="str">
        <f t="shared" si="28"/>
        <v/>
      </c>
      <c r="AL284" s="815" t="str">
        <f>IFERROR(IF(AND(AF283="Probabilidad",AF284="Probabilidad"),(AL283-(+AL283*AK284)),IF(AND(AF283="Impacto",AF284="Probabilidad"),(AL282-(+AL282*AK284)),IF(AF284="Impacto",AL283,""))),"")</f>
        <v/>
      </c>
      <c r="AM284" s="815" t="str">
        <f>IFERROR(IF(AND(AF283="Impacto",AF284="Impacto"),(AM283-(+AM283*AK284)),IF(AND(AF283="Probabilidad",AF284="Impacto"),(AM282-(+AM282*AK284)),IF(AF284="Probabilidad",AM283,""))),"")</f>
        <v/>
      </c>
      <c r="AN284" s="51"/>
      <c r="AO284" s="51"/>
      <c r="AP284" s="51"/>
      <c r="AQ284" s="51"/>
      <c r="AR284" s="1032"/>
      <c r="AS284" s="1632"/>
      <c r="AT284" s="1632"/>
      <c r="AU284" s="1634"/>
      <c r="AV284" s="1632"/>
      <c r="AW284" s="1632"/>
      <c r="AX284" s="1634"/>
      <c r="AY284" s="1634"/>
      <c r="AZ284" s="1634"/>
      <c r="BA284" s="1642"/>
      <c r="BB284" s="770"/>
      <c r="BC284" s="770"/>
      <c r="BD284" s="762" t="str">
        <f t="shared" si="32"/>
        <v/>
      </c>
      <c r="BE284" s="757"/>
      <c r="BF284" s="757"/>
      <c r="BG284" s="757"/>
      <c r="BH284" s="757"/>
      <c r="BI284" s="770"/>
      <c r="BJ284" s="770"/>
      <c r="BK284" s="770"/>
      <c r="BL284" s="770"/>
      <c r="BM284" s="749"/>
      <c r="BN284" s="749"/>
      <c r="BO284" s="749"/>
      <c r="BP284" s="749"/>
      <c r="BQ284" s="766" t="str">
        <f t="shared" si="30"/>
        <v/>
      </c>
      <c r="BR284" s="890" t="str">
        <f t="shared" si="31"/>
        <v/>
      </c>
      <c r="BS284" s="891"/>
      <c r="BT284" s="891"/>
      <c r="BU284" s="999"/>
      <c r="BV284" s="1065"/>
      <c r="BW284" s="1065"/>
      <c r="BX284" s="1723"/>
      <c r="BY284" s="1740"/>
      <c r="BZ284" s="1005"/>
    </row>
    <row r="285" spans="1:78" ht="167" x14ac:dyDescent="0.2">
      <c r="A285" s="1702" t="s">
        <v>584</v>
      </c>
      <c r="B285" s="1703" t="s">
        <v>1253</v>
      </c>
      <c r="C285" s="1704" t="s">
        <v>586</v>
      </c>
      <c r="D285" s="1021" t="s">
        <v>1387</v>
      </c>
      <c r="E285" s="1024" t="s">
        <v>587</v>
      </c>
      <c r="F285" s="1027">
        <v>1</v>
      </c>
      <c r="G285" s="1212" t="s">
        <v>1758</v>
      </c>
      <c r="H285" s="1030" t="s">
        <v>1247</v>
      </c>
      <c r="I285" s="994" t="s">
        <v>1218</v>
      </c>
      <c r="J285" s="1697" t="str">
        <f>IF(D285="","",IF(D285="RG",[1]Árbol!A296,IF(D285="RIC",[1]Árbol!A296,IF(D285="RLAFT",[1]Árbol!A296,IF(D285="RF",[1]Árbol!A296,IF(I285="","",(CONCATENATE(I285," ",$M$3," ",G285," ",$M$4," ",O285," ",$M$5," ",N285))))))))</f>
        <v xml:space="preserve">Pérdida de confidencialidad e integridad de 1. SIIC - Sistema de Información Catastral 
(GIC-SIFJ-SIE)
2. LPC (GIC)
3. C&amp;L: CABIDA Y LINDEROS (GIC-SIFJ)
4. VISOR CARTOGRÁFICO (GIC - SIFJ -SIE)
5. Aplicativo Avalúos comerciales
(SIE)  1. Hurto de Información.
2. Pérdida, corrupción, o modificación no autorizada de la información.
Fallas Humanas, Error en el uso  1. Deficiencia en la autorización de permisos de la información.
2. Acceso intencionado por parte de personal no autorizado.
3. Errores en los procesos de recopilación y captura de información.
4. Ausencia de control de acceso.
5. Borrado de información / datos personales por error humano.
6. Desconocimiento o no aplicación de las políticas de seguridad y privacidad de la información </v>
      </c>
      <c r="K285" s="1036" t="s">
        <v>313</v>
      </c>
      <c r="L285" s="1000" t="s">
        <v>562</v>
      </c>
      <c r="M285" s="1069" t="s">
        <v>1389</v>
      </c>
      <c r="N285" s="1000" t="s">
        <v>1759</v>
      </c>
      <c r="O285" s="1000" t="s">
        <v>1760</v>
      </c>
      <c r="P285" s="1063" t="s">
        <v>1392</v>
      </c>
      <c r="Q285" s="1077" t="s">
        <v>1392</v>
      </c>
      <c r="R285" s="994" t="s">
        <v>340</v>
      </c>
      <c r="S285" s="1764">
        <f>IF(R285="Muy Alta",100%,IF(R285="Alta",80%,IF(R285="Media",60%,IF(R285="Baja",40%,IF(R285="Muy Baja",20%,"")))))</f>
        <v>0.8</v>
      </c>
      <c r="T285" s="994" t="s">
        <v>317</v>
      </c>
      <c r="U285" s="1764">
        <f>IF(T285="Catastrófico",100%,IF(T285="Mayor",80%,IF(T285="Moderado",60%,IF(T285="Menor",40%,IF(T285="Leve",20%,"")))))</f>
        <v>0.2</v>
      </c>
      <c r="V285" s="994" t="s">
        <v>251</v>
      </c>
      <c r="W285" s="1764">
        <f>IF(V285="Catastrófico",100%,IF(V285="Mayor",80%,IF(V285="Moderado",60%,IF(V285="Menor",40%,IF(V285="Leve",20%,"")))))</f>
        <v>0.4</v>
      </c>
      <c r="X285" s="1059" t="str">
        <f>IF(Y285=100%,"Catastrófico",IF(Y285=80%,"Mayor",IF(Y285=60%,"Moderado",IF(Y285=40%,"Menor",IF(Y285=20%,"Leve","")))))</f>
        <v>Menor</v>
      </c>
      <c r="Y285" s="1764">
        <f>IF(AND(U285="",W285=""),"",MAX(U285,W285))</f>
        <v>0.4</v>
      </c>
      <c r="Z285" s="1764" t="str">
        <f>CONCATENATE(R285,X285)</f>
        <v>AltaMenor</v>
      </c>
      <c r="AA285" s="1041" t="str">
        <f>IF(Z285="Muy AltaLeve","Alto",IF(Z285="Muy AltaMenor","Alto",IF(Z285="Muy AltaModerado","Alto",IF(Z285="Muy AltaMayor","Alto",IF(Z285="Muy AltaCatastrófico","Extremo",IF(Z285="AltaLeve","Moderado",IF(Z285="AltaMenor","Moderado",IF(Z285="AltaModerado","Alto",IF(Z285="AltaMayor","Alto",IF(Z285="AltaCatastrófico","Extremo",IF(Z285="MediaLeve","Moderado",IF(Z285="MediaMenor","Moderado",IF(Z285="MediaModerado","Moderado",IF(Z285="MediaMayor","Alto",IF(Z285="MediaCatastrófico","Extremo",IF(Z285="BajaLeve","Bajo",IF(Z285="BajaMenor","Moderado",IF(Z285="BajaModerado","Moderado",IF(Z285="BajaMayor","Alto",IF(Z285="BajaCatastrófico","Extremo",IF(Z285="Muy BajaLeve","Bajo",IF(Z285="Muy BajaMenor","Bajo",IF(Z285="Muy BajaModerado","Moderado",IF(Z285="Muy BajaMayor","Alto",IF(Z285="Muy BajaCatastrófico","Extremo","")))))))))))))))))))))))))</f>
        <v>Moderado</v>
      </c>
      <c r="AB285" s="97">
        <v>1</v>
      </c>
      <c r="AC285" s="9" t="s">
        <v>1451</v>
      </c>
      <c r="AD285" s="9" t="s">
        <v>1761</v>
      </c>
      <c r="AE285" s="9" t="s">
        <v>1762</v>
      </c>
      <c r="AF285" s="813" t="str">
        <f t="shared" si="25"/>
        <v>Probabilidad</v>
      </c>
      <c r="AG285" s="10" t="s">
        <v>281</v>
      </c>
      <c r="AH285" s="941">
        <f t="shared" si="26"/>
        <v>0.15</v>
      </c>
      <c r="AI285" s="10" t="s">
        <v>734</v>
      </c>
      <c r="AJ285" s="941">
        <f t="shared" si="27"/>
        <v>0.25</v>
      </c>
      <c r="AK285" s="814">
        <f t="shared" si="28"/>
        <v>0.4</v>
      </c>
      <c r="AL285" s="100">
        <f>IFERROR(IF(AF285="Probabilidad",(S285-(+S285*AK285)),IF(AF285="Impacto",S285,"")),"")</f>
        <v>0.48</v>
      </c>
      <c r="AM285" s="100">
        <f>IFERROR(IF(AF285="Impacto",(Y285-(+Y285*AK285)),IF(AF285="Probabilidad",Y285,"")),"")</f>
        <v>0.4</v>
      </c>
      <c r="AN285" s="50" t="s">
        <v>223</v>
      </c>
      <c r="AO285" s="50" t="s">
        <v>291</v>
      </c>
      <c r="AP285" s="50" t="s">
        <v>241</v>
      </c>
      <c r="AQ285" s="50" t="s">
        <v>226</v>
      </c>
      <c r="AR285" s="1624" t="s">
        <v>1763</v>
      </c>
      <c r="AS285" s="1050">
        <f>S285</f>
        <v>0.8</v>
      </c>
      <c r="AT285" s="1050">
        <f>IF(AL285="","",MIN(AL285:AL290))</f>
        <v>5.9270400000000001E-2</v>
      </c>
      <c r="AU285" s="1047" t="str">
        <f>IFERROR(IF(AT285="","",IF(AT285&lt;=0.2,"Muy Baja",IF(AT285&lt;=0.4,"Baja",IF(AT285&lt;=0.6,"Media",IF(AT285&lt;=0.8,"Alta","Muy Alta"))))),"")</f>
        <v>Muy Baja</v>
      </c>
      <c r="AV285" s="1050">
        <f>Y285</f>
        <v>0.4</v>
      </c>
      <c r="AW285" s="1050">
        <f>IF(AM285="","",MIN(AM285:AM290))</f>
        <v>0.4</v>
      </c>
      <c r="AX285" s="1047" t="str">
        <f>IFERROR(IF(AW285="","",IF(AW285&lt;=0.2,"Leve",IF(AW285&lt;=0.4,"Menor",IF(AW285&lt;=0.6,"Moderado",IF(AW285&lt;=0.8,"Mayor","Catastrófico"))))),"")</f>
        <v>Menor</v>
      </c>
      <c r="AY285" s="1047" t="str">
        <f>AA285</f>
        <v>Moderado</v>
      </c>
      <c r="AZ285" s="1047" t="str">
        <f>IFERROR(IF(OR(AND(AU285="Muy Baja",AX285="Leve"),AND(AU285="Muy Baja",AX285="Menor"),AND(AU285="Baja",AX285="Leve")),"Bajo",IF(OR(AND(AU285="Muy baja",AX285="Moderado"),AND(AU285="Baja",AX285="Menor"),AND(AU285="Baja",AX285="Moderado"),AND(AU285="Media",AX285="Leve"),AND(AU285="Media",AX285="Menor"),AND(AU285="Media",AX285="Moderado"),AND(AU285="Alta",AX285="Leve"),AND(AU285="Alta",AX285="Menor")),"Moderado",IF(OR(AND(AU285="Muy Baja",AX285="Mayor"),AND(AU285="Baja",AX285="Mayor"),AND(AU285="Media",AX285="Mayor"),AND(AU285="Alta",AX285="Moderado"),AND(AU285="Alta",AX285="Mayor"),AND(AU285="Muy Alta",AX285="Leve"),AND(AU285="Muy Alta",AX285="Menor"),AND(AU285="Muy Alta",AX285="Moderado"),AND(AU285="Muy Alta",AX285="Mayor")),"Alto",IF(OR(AND(AU285="Muy Baja",AX285="Catastrófico"),AND(AU285="Baja",AX285="Catastrófico"),AND(AU285="Media",AX285="Catastrófico"),AND(AU285="Alta",AX285="Catastrófico"),AND(AU285="Muy Alta",AX285="Catastrófico")),"Extremo","")))),"")</f>
        <v>Bajo</v>
      </c>
      <c r="BA285" s="994" t="s">
        <v>255</v>
      </c>
      <c r="BB285" s="216"/>
      <c r="BC285" s="216"/>
      <c r="BD285" s="102" t="str">
        <f t="shared" si="32"/>
        <v/>
      </c>
      <c r="BE285" s="49"/>
      <c r="BF285" s="49"/>
      <c r="BG285" s="49"/>
      <c r="BH285" s="49"/>
      <c r="BI285" s="46"/>
      <c r="BJ285" s="46"/>
      <c r="BK285" s="46"/>
      <c r="BL285" s="46"/>
      <c r="BM285" s="48"/>
      <c r="BN285" s="48"/>
      <c r="BO285" s="48"/>
      <c r="BP285" s="48"/>
      <c r="BQ285" s="104" t="str">
        <f t="shared" si="30"/>
        <v/>
      </c>
      <c r="BR285" s="797" t="str">
        <f t="shared" si="31"/>
        <v/>
      </c>
      <c r="BS285" s="883"/>
      <c r="BT285" s="883"/>
      <c r="BU285" s="997" t="s">
        <v>1392</v>
      </c>
      <c r="BV285" s="1000" t="s">
        <v>3213</v>
      </c>
      <c r="BW285" s="1000" t="s">
        <v>1631</v>
      </c>
      <c r="BX285" s="1761" t="s">
        <v>1392</v>
      </c>
      <c r="BY285" s="1724" t="s">
        <v>3214</v>
      </c>
      <c r="BZ285" s="1003"/>
    </row>
    <row r="286" spans="1:78" ht="167" x14ac:dyDescent="0.2">
      <c r="A286" s="1702"/>
      <c r="B286" s="1703"/>
      <c r="C286" s="1704"/>
      <c r="D286" s="1705"/>
      <c r="E286" s="1025"/>
      <c r="F286" s="1619"/>
      <c r="G286" s="1213"/>
      <c r="H286" s="1031"/>
      <c r="I286" s="1641"/>
      <c r="J286" s="1631"/>
      <c r="K286" s="1037"/>
      <c r="L286" s="1001"/>
      <c r="M286" s="1070"/>
      <c r="N286" s="1001"/>
      <c r="O286" s="1001"/>
      <c r="P286" s="1064"/>
      <c r="Q286" s="1714"/>
      <c r="R286" s="1641"/>
      <c r="S286" s="1765"/>
      <c r="T286" s="1641"/>
      <c r="U286" s="1765"/>
      <c r="V286" s="1641"/>
      <c r="W286" s="1765"/>
      <c r="X286" s="1665"/>
      <c r="Y286" s="1765"/>
      <c r="Z286" s="1765"/>
      <c r="AA286" s="1042"/>
      <c r="AB286" s="812">
        <v>2</v>
      </c>
      <c r="AC286" s="761" t="s">
        <v>1764</v>
      </c>
      <c r="AD286" s="761" t="s">
        <v>1761</v>
      </c>
      <c r="AE286" s="774" t="s">
        <v>1765</v>
      </c>
      <c r="AF286" s="813" t="str">
        <f t="shared" si="25"/>
        <v>Probabilidad</v>
      </c>
      <c r="AG286" s="780" t="s">
        <v>281</v>
      </c>
      <c r="AH286" s="941">
        <f t="shared" si="26"/>
        <v>0.15</v>
      </c>
      <c r="AI286" s="780" t="s">
        <v>734</v>
      </c>
      <c r="AJ286" s="941">
        <f t="shared" si="27"/>
        <v>0.25</v>
      </c>
      <c r="AK286" s="814">
        <f t="shared" si="28"/>
        <v>0.4</v>
      </c>
      <c r="AL286" s="815">
        <f>IFERROR(IF(AND(AF285="Probabilidad",AF286="Probabilidad"),(AL285-(+AL285*AK286)),IF(AF286="Probabilidad",(S285-(+S285*AK286)),IF(AF286="Impacto",AL285,""))),"")</f>
        <v>0.28799999999999998</v>
      </c>
      <c r="AM286" s="815">
        <f>IFERROR(IF(AND(AF285="Impacto",AF286="Impacto"),(AM285-(+AM285*AK286)),IF(AF286="Impacto",(Y285-(+Y285*AK286)),IF(AF286="Probabilidad",AM285,""))),"")</f>
        <v>0.4</v>
      </c>
      <c r="AN286" s="751" t="s">
        <v>223</v>
      </c>
      <c r="AO286" s="751" t="s">
        <v>291</v>
      </c>
      <c r="AP286" s="751" t="s">
        <v>241</v>
      </c>
      <c r="AQ286" s="751" t="s">
        <v>226</v>
      </c>
      <c r="AR286" s="1031"/>
      <c r="AS286" s="1631"/>
      <c r="AT286" s="1631"/>
      <c r="AU286" s="1633"/>
      <c r="AV286" s="1631"/>
      <c r="AW286" s="1631"/>
      <c r="AX286" s="1633"/>
      <c r="AY286" s="1633"/>
      <c r="AZ286" s="1633"/>
      <c r="BA286" s="1641"/>
      <c r="BB286" s="788"/>
      <c r="BC286" s="788"/>
      <c r="BD286" s="781" t="str">
        <f t="shared" si="32"/>
        <v/>
      </c>
      <c r="BE286" s="755"/>
      <c r="BF286" s="755"/>
      <c r="BG286" s="755"/>
      <c r="BH286" s="755"/>
      <c r="BI286" s="789"/>
      <c r="BJ286" s="789"/>
      <c r="BK286" s="789"/>
      <c r="BL286" s="789"/>
      <c r="BM286" s="791"/>
      <c r="BN286" s="791"/>
      <c r="BO286" s="791"/>
      <c r="BP286" s="791"/>
      <c r="BQ286" s="792" t="str">
        <f t="shared" si="30"/>
        <v/>
      </c>
      <c r="BR286" s="796" t="str">
        <f t="shared" si="31"/>
        <v/>
      </c>
      <c r="BS286" s="884"/>
      <c r="BT286" s="884"/>
      <c r="BU286" s="998"/>
      <c r="BV286" s="1001"/>
      <c r="BW286" s="1001"/>
      <c r="BX286" s="1762"/>
      <c r="BY286" s="1725"/>
      <c r="BZ286" s="1004"/>
    </row>
    <row r="287" spans="1:78" ht="167" x14ac:dyDescent="0.2">
      <c r="A287" s="1702"/>
      <c r="B287" s="1703"/>
      <c r="C287" s="1704"/>
      <c r="D287" s="1705"/>
      <c r="E287" s="1025"/>
      <c r="F287" s="1619"/>
      <c r="G287" s="1213"/>
      <c r="H287" s="1031"/>
      <c r="I287" s="1641"/>
      <c r="J287" s="1631"/>
      <c r="K287" s="1037"/>
      <c r="L287" s="1001"/>
      <c r="M287" s="1070"/>
      <c r="N287" s="1001"/>
      <c r="O287" s="1001"/>
      <c r="P287" s="1064"/>
      <c r="Q287" s="1714"/>
      <c r="R287" s="1641"/>
      <c r="S287" s="1765"/>
      <c r="T287" s="1641"/>
      <c r="U287" s="1765"/>
      <c r="V287" s="1641"/>
      <c r="W287" s="1765"/>
      <c r="X287" s="1665"/>
      <c r="Y287" s="1765"/>
      <c r="Z287" s="1765"/>
      <c r="AA287" s="1042"/>
      <c r="AB287" s="812">
        <v>3</v>
      </c>
      <c r="AC287" s="761" t="s">
        <v>1764</v>
      </c>
      <c r="AD287" s="761" t="s">
        <v>1761</v>
      </c>
      <c r="AE287" s="774" t="s">
        <v>1765</v>
      </c>
      <c r="AF287" s="813" t="str">
        <f t="shared" si="25"/>
        <v>Probabilidad</v>
      </c>
      <c r="AG287" s="780" t="s">
        <v>281</v>
      </c>
      <c r="AH287" s="941">
        <f t="shared" si="26"/>
        <v>0.15</v>
      </c>
      <c r="AI287" s="780" t="s">
        <v>222</v>
      </c>
      <c r="AJ287" s="941">
        <f t="shared" si="27"/>
        <v>0.15</v>
      </c>
      <c r="AK287" s="814">
        <f t="shared" si="28"/>
        <v>0.3</v>
      </c>
      <c r="AL287" s="815">
        <f>IFERROR(IF(AND(AF286="Probabilidad",AF287="Probabilidad"),(AL286-(+AL286*AK287)),IF(AND(AF286="Impacto",AF287="Probabilidad"),(AL285-(+AL285*AK287)),IF(AF287="Impacto",AL286,""))),"")</f>
        <v>0.2016</v>
      </c>
      <c r="AM287" s="815">
        <f>IFERROR(IF(AND(AF286="Impacto",AF287="Impacto"),(AM286-(+AM286*AK287)),IF(AND(AF286="Probabilidad",AF287="Impacto"),(AM285-(+AM285*AK287)),IF(AF287="Probabilidad",AM286,""))),"")</f>
        <v>0.4</v>
      </c>
      <c r="AN287" s="751" t="s">
        <v>223</v>
      </c>
      <c r="AO287" s="751" t="s">
        <v>291</v>
      </c>
      <c r="AP287" s="751" t="s">
        <v>241</v>
      </c>
      <c r="AQ287" s="751" t="s">
        <v>226</v>
      </c>
      <c r="AR287" s="1031"/>
      <c r="AS287" s="1631"/>
      <c r="AT287" s="1631"/>
      <c r="AU287" s="1633"/>
      <c r="AV287" s="1631"/>
      <c r="AW287" s="1631"/>
      <c r="AX287" s="1633"/>
      <c r="AY287" s="1633"/>
      <c r="AZ287" s="1633"/>
      <c r="BA287" s="1641"/>
      <c r="BB287" s="788"/>
      <c r="BC287" s="788"/>
      <c r="BD287" s="781" t="str">
        <f t="shared" si="32"/>
        <v/>
      </c>
      <c r="BE287" s="755"/>
      <c r="BF287" s="755"/>
      <c r="BG287" s="755"/>
      <c r="BH287" s="755"/>
      <c r="BI287" s="789"/>
      <c r="BJ287" s="789"/>
      <c r="BK287" s="789"/>
      <c r="BL287" s="789"/>
      <c r="BM287" s="791"/>
      <c r="BN287" s="791"/>
      <c r="BO287" s="791"/>
      <c r="BP287" s="791"/>
      <c r="BQ287" s="792" t="str">
        <f t="shared" si="30"/>
        <v/>
      </c>
      <c r="BR287" s="796" t="str">
        <f t="shared" si="31"/>
        <v/>
      </c>
      <c r="BS287" s="884"/>
      <c r="BT287" s="884"/>
      <c r="BU287" s="998"/>
      <c r="BV287" s="1001"/>
      <c r="BW287" s="1001"/>
      <c r="BX287" s="1762"/>
      <c r="BY287" s="1725"/>
      <c r="BZ287" s="1004"/>
    </row>
    <row r="288" spans="1:78" ht="167" x14ac:dyDescent="0.2">
      <c r="A288" s="1702"/>
      <c r="B288" s="1703"/>
      <c r="C288" s="1704"/>
      <c r="D288" s="1705"/>
      <c r="E288" s="1025"/>
      <c r="F288" s="1619"/>
      <c r="G288" s="1213"/>
      <c r="H288" s="1031"/>
      <c r="I288" s="1641"/>
      <c r="J288" s="1631"/>
      <c r="K288" s="1037"/>
      <c r="L288" s="1001"/>
      <c r="M288" s="1070"/>
      <c r="N288" s="1001"/>
      <c r="O288" s="1001"/>
      <c r="P288" s="1064"/>
      <c r="Q288" s="1714"/>
      <c r="R288" s="1641"/>
      <c r="S288" s="1765"/>
      <c r="T288" s="1641"/>
      <c r="U288" s="1765"/>
      <c r="V288" s="1641"/>
      <c r="W288" s="1765"/>
      <c r="X288" s="1665"/>
      <c r="Y288" s="1765"/>
      <c r="Z288" s="1765"/>
      <c r="AA288" s="1042"/>
      <c r="AB288" s="812">
        <v>4</v>
      </c>
      <c r="AC288" s="774" t="s">
        <v>1766</v>
      </c>
      <c r="AD288" s="774" t="s">
        <v>1761</v>
      </c>
      <c r="AE288" s="774" t="s">
        <v>1765</v>
      </c>
      <c r="AF288" s="813" t="str">
        <f t="shared" si="25"/>
        <v>Probabilidad</v>
      </c>
      <c r="AG288" s="780" t="s">
        <v>281</v>
      </c>
      <c r="AH288" s="941">
        <f t="shared" si="26"/>
        <v>0.15</v>
      </c>
      <c r="AI288" s="780" t="s">
        <v>222</v>
      </c>
      <c r="AJ288" s="941">
        <f t="shared" si="27"/>
        <v>0.15</v>
      </c>
      <c r="AK288" s="814">
        <f t="shared" si="28"/>
        <v>0.3</v>
      </c>
      <c r="AL288" s="815">
        <f>IFERROR(IF(AND(AF287="Probabilidad",AF288="Probabilidad"),(AL287-(+AL287*AK288)),IF(AND(AF287="Impacto",AF288="Probabilidad"),(AL286-(+AL286*AK288)),IF(AF288="Impacto",AL287,""))),"")</f>
        <v>0.14112</v>
      </c>
      <c r="AM288" s="815">
        <f>IFERROR(IF(AND(AF287="Impacto",AF288="Impacto"),(AM287-(+AM287*AK288)),IF(AND(AF287="Probabilidad",AF288="Impacto"),(AM286-(+AM286*AK288)),IF(AF288="Probabilidad",AM287,""))),"")</f>
        <v>0.4</v>
      </c>
      <c r="AN288" s="751" t="s">
        <v>223</v>
      </c>
      <c r="AO288" s="751" t="s">
        <v>291</v>
      </c>
      <c r="AP288" s="751" t="s">
        <v>241</v>
      </c>
      <c r="AQ288" s="751" t="s">
        <v>226</v>
      </c>
      <c r="AR288" s="1031"/>
      <c r="AS288" s="1631"/>
      <c r="AT288" s="1631"/>
      <c r="AU288" s="1633"/>
      <c r="AV288" s="1631"/>
      <c r="AW288" s="1631"/>
      <c r="AX288" s="1633"/>
      <c r="AY288" s="1633"/>
      <c r="AZ288" s="1633"/>
      <c r="BA288" s="1641"/>
      <c r="BB288" s="788"/>
      <c r="BC288" s="788"/>
      <c r="BD288" s="781" t="str">
        <f t="shared" si="32"/>
        <v/>
      </c>
      <c r="BE288" s="755"/>
      <c r="BF288" s="755"/>
      <c r="BG288" s="755"/>
      <c r="BH288" s="755"/>
      <c r="BI288" s="789"/>
      <c r="BJ288" s="789"/>
      <c r="BK288" s="789"/>
      <c r="BL288" s="789"/>
      <c r="BM288" s="791"/>
      <c r="BN288" s="791"/>
      <c r="BO288" s="791"/>
      <c r="BP288" s="791"/>
      <c r="BQ288" s="792" t="str">
        <f t="shared" si="30"/>
        <v/>
      </c>
      <c r="BR288" s="796" t="str">
        <f t="shared" si="31"/>
        <v/>
      </c>
      <c r="BS288" s="884"/>
      <c r="BT288" s="884"/>
      <c r="BU288" s="998"/>
      <c r="BV288" s="1001"/>
      <c r="BW288" s="1001"/>
      <c r="BX288" s="1762"/>
      <c r="BY288" s="1725"/>
      <c r="BZ288" s="1004"/>
    </row>
    <row r="289" spans="1:78" ht="145" x14ac:dyDescent="0.2">
      <c r="A289" s="1702"/>
      <c r="B289" s="1703"/>
      <c r="C289" s="1704"/>
      <c r="D289" s="1705"/>
      <c r="E289" s="1025"/>
      <c r="F289" s="1619"/>
      <c r="G289" s="1213"/>
      <c r="H289" s="1031"/>
      <c r="I289" s="1641"/>
      <c r="J289" s="1631"/>
      <c r="K289" s="1037"/>
      <c r="L289" s="1001"/>
      <c r="M289" s="1070"/>
      <c r="N289" s="1001"/>
      <c r="O289" s="1001"/>
      <c r="P289" s="1064"/>
      <c r="Q289" s="1714"/>
      <c r="R289" s="1641"/>
      <c r="S289" s="1765"/>
      <c r="T289" s="1641"/>
      <c r="U289" s="1765"/>
      <c r="V289" s="1641"/>
      <c r="W289" s="1765"/>
      <c r="X289" s="1665"/>
      <c r="Y289" s="1765"/>
      <c r="Z289" s="1765"/>
      <c r="AA289" s="1042"/>
      <c r="AB289" s="812">
        <v>5</v>
      </c>
      <c r="AC289" s="774" t="s">
        <v>1571</v>
      </c>
      <c r="AD289" s="774" t="s">
        <v>1761</v>
      </c>
      <c r="AE289" s="774" t="s">
        <v>1572</v>
      </c>
      <c r="AF289" s="813" t="str">
        <f t="shared" si="25"/>
        <v>Probabilidad</v>
      </c>
      <c r="AG289" s="780" t="s">
        <v>221</v>
      </c>
      <c r="AH289" s="941">
        <f t="shared" si="26"/>
        <v>0.25</v>
      </c>
      <c r="AI289" s="780" t="s">
        <v>222</v>
      </c>
      <c r="AJ289" s="941">
        <f t="shared" si="27"/>
        <v>0.15</v>
      </c>
      <c r="AK289" s="814">
        <f t="shared" si="28"/>
        <v>0.4</v>
      </c>
      <c r="AL289" s="815">
        <f>IFERROR(IF(AND(AF288="Probabilidad",AF289="Probabilidad"),(AL288-(+AL288*AK289)),IF(AND(AF288="Impacto",AF289="Probabilidad"),(AL287-(+AL287*AK289)),IF(AF289="Impacto",AL288,""))),"")</f>
        <v>8.4671999999999997E-2</v>
      </c>
      <c r="AM289" s="815">
        <f>IFERROR(IF(AND(AF288="Impacto",AF289="Impacto"),(AM288-(+AM288*AK289)),IF(AND(AF288="Probabilidad",AF289="Impacto"),(AM287-(+AM287*AK289)),IF(AF289="Probabilidad",AM288,""))),"")</f>
        <v>0.4</v>
      </c>
      <c r="AN289" s="751" t="s">
        <v>223</v>
      </c>
      <c r="AO289" s="751" t="s">
        <v>245</v>
      </c>
      <c r="AP289" s="751" t="s">
        <v>241</v>
      </c>
      <c r="AQ289" s="751" t="s">
        <v>226</v>
      </c>
      <c r="AR289" s="1031"/>
      <c r="AS289" s="1631"/>
      <c r="AT289" s="1631"/>
      <c r="AU289" s="1633"/>
      <c r="AV289" s="1631"/>
      <c r="AW289" s="1631"/>
      <c r="AX289" s="1633"/>
      <c r="AY289" s="1633"/>
      <c r="AZ289" s="1633"/>
      <c r="BA289" s="1641"/>
      <c r="BB289" s="788"/>
      <c r="BC289" s="788"/>
      <c r="BD289" s="781" t="str">
        <f t="shared" si="32"/>
        <v/>
      </c>
      <c r="BE289" s="755"/>
      <c r="BF289" s="755"/>
      <c r="BG289" s="755"/>
      <c r="BH289" s="755"/>
      <c r="BI289" s="789"/>
      <c r="BJ289" s="789"/>
      <c r="BK289" s="789"/>
      <c r="BL289" s="789"/>
      <c r="BM289" s="791"/>
      <c r="BN289" s="791"/>
      <c r="BO289" s="791"/>
      <c r="BP289" s="791"/>
      <c r="BQ289" s="792" t="str">
        <f t="shared" si="30"/>
        <v/>
      </c>
      <c r="BR289" s="796" t="str">
        <f t="shared" si="31"/>
        <v/>
      </c>
      <c r="BS289" s="884"/>
      <c r="BT289" s="884"/>
      <c r="BU289" s="998"/>
      <c r="BV289" s="1001"/>
      <c r="BW289" s="1001"/>
      <c r="BX289" s="1762"/>
      <c r="BY289" s="1725"/>
      <c r="BZ289" s="1004"/>
    </row>
    <row r="290" spans="1:78" ht="146" thickBot="1" x14ac:dyDescent="0.25">
      <c r="A290" s="1702"/>
      <c r="B290" s="1703"/>
      <c r="C290" s="1704"/>
      <c r="D290" s="1706"/>
      <c r="E290" s="1026"/>
      <c r="F290" s="1620"/>
      <c r="G290" s="1214"/>
      <c r="H290" s="1032"/>
      <c r="I290" s="1642"/>
      <c r="J290" s="1632"/>
      <c r="K290" s="1038"/>
      <c r="L290" s="1002"/>
      <c r="M290" s="1071"/>
      <c r="N290" s="1002"/>
      <c r="O290" s="1002"/>
      <c r="P290" s="1065"/>
      <c r="Q290" s="1715"/>
      <c r="R290" s="1642"/>
      <c r="S290" s="1766"/>
      <c r="T290" s="1642"/>
      <c r="U290" s="1766"/>
      <c r="V290" s="1642"/>
      <c r="W290" s="1766"/>
      <c r="X290" s="1666"/>
      <c r="Y290" s="1766"/>
      <c r="Z290" s="1766"/>
      <c r="AA290" s="1043"/>
      <c r="AB290" s="773">
        <v>6</v>
      </c>
      <c r="AC290" s="757" t="s">
        <v>1767</v>
      </c>
      <c r="AD290" s="757" t="s">
        <v>1761</v>
      </c>
      <c r="AE290" s="757" t="s">
        <v>1768</v>
      </c>
      <c r="AF290" s="819" t="str">
        <f t="shared" si="25"/>
        <v>Probabilidad</v>
      </c>
      <c r="AG290" s="888" t="s">
        <v>281</v>
      </c>
      <c r="AH290" s="942">
        <f t="shared" si="26"/>
        <v>0.15</v>
      </c>
      <c r="AI290" s="888" t="s">
        <v>222</v>
      </c>
      <c r="AJ290" s="942">
        <f t="shared" si="27"/>
        <v>0.15</v>
      </c>
      <c r="AK290" s="889">
        <f t="shared" si="28"/>
        <v>0.3</v>
      </c>
      <c r="AL290" s="815">
        <f>IFERROR(IF(AND(AF289="Probabilidad",AF290="Probabilidad"),(AL289-(+AL289*AK290)),IF(AND(AF289="Impacto",AF290="Probabilidad"),(AL288-(+AL288*AK290)),IF(AF290="Impacto",AL289,""))),"")</f>
        <v>5.9270400000000001E-2</v>
      </c>
      <c r="AM290" s="815">
        <f>IFERROR(IF(AND(AF289="Impacto",AF290="Impacto"),(AM289-(+AM289*AK290)),IF(AND(AF289="Probabilidad",AF290="Impacto"),(AM288-(+AM288*AK290)),IF(AF290="Probabilidad",AM289,""))),"")</f>
        <v>0.4</v>
      </c>
      <c r="AN290" s="126" t="s">
        <v>223</v>
      </c>
      <c r="AO290" s="51" t="s">
        <v>443</v>
      </c>
      <c r="AP290" s="51" t="s">
        <v>241</v>
      </c>
      <c r="AQ290" s="51" t="s">
        <v>226</v>
      </c>
      <c r="AR290" s="1032"/>
      <c r="AS290" s="1632"/>
      <c r="AT290" s="1632"/>
      <c r="AU290" s="1634"/>
      <c r="AV290" s="1632"/>
      <c r="AW290" s="1632"/>
      <c r="AX290" s="1634"/>
      <c r="AY290" s="1634"/>
      <c r="AZ290" s="1634"/>
      <c r="BA290" s="1642"/>
      <c r="BB290" s="873"/>
      <c r="BC290" s="873"/>
      <c r="BD290" s="767" t="str">
        <f t="shared" si="32"/>
        <v/>
      </c>
      <c r="BE290" s="826"/>
      <c r="BF290" s="826"/>
      <c r="BG290" s="826"/>
      <c r="BH290" s="826"/>
      <c r="BI290" s="770"/>
      <c r="BJ290" s="770"/>
      <c r="BK290" s="770"/>
      <c r="BL290" s="770"/>
      <c r="BM290" s="749"/>
      <c r="BN290" s="749"/>
      <c r="BO290" s="749"/>
      <c r="BP290" s="749"/>
      <c r="BQ290" s="766" t="str">
        <f t="shared" si="30"/>
        <v/>
      </c>
      <c r="BR290" s="890" t="str">
        <f t="shared" si="31"/>
        <v/>
      </c>
      <c r="BS290" s="891"/>
      <c r="BT290" s="891"/>
      <c r="BU290" s="999"/>
      <c r="BV290" s="1002"/>
      <c r="BW290" s="1002"/>
      <c r="BX290" s="1763"/>
      <c r="BY290" s="1726"/>
      <c r="BZ290" s="1005"/>
    </row>
    <row r="291" spans="1:78" ht="118" x14ac:dyDescent="0.2">
      <c r="A291" s="1702"/>
      <c r="B291" s="1703"/>
      <c r="C291" s="1704"/>
      <c r="D291" s="1021" t="s">
        <v>1387</v>
      </c>
      <c r="E291" s="1024" t="s">
        <v>587</v>
      </c>
      <c r="F291" s="1027">
        <v>2</v>
      </c>
      <c r="G291" s="1212" t="s">
        <v>1769</v>
      </c>
      <c r="H291" s="1030" t="s">
        <v>1247</v>
      </c>
      <c r="I291" s="994" t="s">
        <v>1215</v>
      </c>
      <c r="J291" s="1697" t="str">
        <f>IF(D291="","",IF(D291="RG",[1]Árbol!A302,IF(D291="RIC",[1]Árbol!A302,IF(D291="RLAFT",[1]Árbol!A302,IF(D291="RF",[1]Árbol!A302,IF(I291="","",(CONCATENATE(I291," ",$M$3," ",G291," ",$M$4," ",O291," ",$M$5," ",N291))))))))</f>
        <v>Pérdida de Disponibilidad de 1. SIIC - Sistema de Información Catastral 
(GIC-SIFJ-SIE)
2. LPC (GIC)
3. C&amp;L: CABIDA Y LINDEROS (GIC-SIFJ)
4. VISOR CARTOGRÁFICO (GIC-SIFJ-SIE)
5. Aplicativo Avalúos comerciales
(SIE)  
1. Falla en los sistemas.
2. Pérdida o corrupción de la información.
3. Fallas Humanas
4. Fallas de conexión de internet o red.  1. Retraso en la salida de información de los sistemas.
2. Ausencia de copias de respaldo o backups de la información.
3. Errores en los procesos de recopilación y captura de información.
4. Desconocimiento o no aplicación de las políticas de seguridad y privacidad de la
información 
5. Deficiencia en la definición de planes de continuidad.</v>
      </c>
      <c r="K291" s="1036" t="s">
        <v>313</v>
      </c>
      <c r="L291" s="1000" t="s">
        <v>562</v>
      </c>
      <c r="M291" s="1069" t="s">
        <v>1389</v>
      </c>
      <c r="N291" s="1000" t="s">
        <v>1770</v>
      </c>
      <c r="O291" s="1000" t="s">
        <v>1771</v>
      </c>
      <c r="P291" s="1212" t="s">
        <v>1392</v>
      </c>
      <c r="Q291" s="1783" t="s">
        <v>1392</v>
      </c>
      <c r="R291" s="994" t="s">
        <v>340</v>
      </c>
      <c r="S291" s="1764">
        <f>IF(R291="Muy Alta",100%,IF(R291="Alta",80%,IF(R291="Media",60%,IF(R291="Baja",40%,IF(R291="Muy Baja",20%,"")))))</f>
        <v>0.8</v>
      </c>
      <c r="T291" s="994" t="s">
        <v>317</v>
      </c>
      <c r="U291" s="1764">
        <f>IF(T291="Catastrófico",100%,IF(T291="Mayor",80%,IF(T291="Moderado",60%,IF(T291="Menor",40%,IF(T291="Leve",20%,"")))))</f>
        <v>0.2</v>
      </c>
      <c r="V291" s="994" t="s">
        <v>251</v>
      </c>
      <c r="W291" s="1764">
        <f>IF(V291="Catastrófico",100%,IF(V291="Mayor",80%,IF(V291="Moderado",60%,IF(V291="Menor",40%,IF(V291="Leve",20%,"")))))</f>
        <v>0.4</v>
      </c>
      <c r="X291" s="1059" t="str">
        <f>IF(Y291=100%,"Catastrófico",IF(Y291=80%,"Mayor",IF(Y291=60%,"Moderado",IF(Y291=40%,"Menor",IF(Y291=20%,"Leve","")))))</f>
        <v>Menor</v>
      </c>
      <c r="Y291" s="1764">
        <f>IF(AND(U291="",W291=""),"",MAX(U291,W291))</f>
        <v>0.4</v>
      </c>
      <c r="Z291" s="1764" t="str">
        <f>CONCATENATE(R291,X291)</f>
        <v>AltaMenor</v>
      </c>
      <c r="AA291" s="1047" t="str">
        <f>IF(Z291="Muy AltaLeve","Alto",IF(Z291="Muy AltaMenor","Alto",IF(Z291="Muy AltaModerado","Alto",IF(Z291="Muy AltaMayor","Alto",IF(Z291="Muy AltaCatastrófico","Extremo",IF(Z291="AltaLeve","Moderado",IF(Z291="AltaMenor","Moderado",IF(Z291="AltaModerado","Alto",IF(Z291="AltaMayor","Alto",IF(Z291="AltaCatastrófico","Extremo",IF(Z291="MediaLeve","Moderado",IF(Z291="MediaMenor","Moderado",IF(Z291="MediaModerado","Moderado",IF(Z291="MediaMayor","Alto",IF(Z291="MediaCatastrófico","Extremo",IF(Z291="BajaLeve","Bajo",IF(Z291="BajaMenor","Moderado",IF(Z291="BajaModerado","Moderado",IF(Z291="BajaMayor","Alto",IF(Z291="BajaCatastrófico","Extremo",IF(Z291="Muy BajaLeve","Bajo",IF(Z291="Muy BajaMenor","Bajo",IF(Z291="Muy BajaModerado","Moderado",IF(Z291="Muy BajaMayor","Alto",IF(Z291="Muy BajaCatastrófico","Extremo","")))))))))))))))))))))))))</f>
        <v>Moderado</v>
      </c>
      <c r="AB291" s="97">
        <v>1</v>
      </c>
      <c r="AC291" s="12" t="s">
        <v>1571</v>
      </c>
      <c r="AD291" s="12" t="s">
        <v>1772</v>
      </c>
      <c r="AE291" s="12" t="s">
        <v>1572</v>
      </c>
      <c r="AF291" s="99" t="str">
        <f t="shared" si="25"/>
        <v>Probabilidad</v>
      </c>
      <c r="AG291" s="10" t="s">
        <v>281</v>
      </c>
      <c r="AH291" s="940">
        <f t="shared" si="26"/>
        <v>0.15</v>
      </c>
      <c r="AI291" s="10" t="s">
        <v>222</v>
      </c>
      <c r="AJ291" s="940">
        <f t="shared" si="27"/>
        <v>0.15</v>
      </c>
      <c r="AK291" s="101">
        <f t="shared" si="28"/>
        <v>0.3</v>
      </c>
      <c r="AL291" s="100">
        <f>IFERROR(IF(AF291="Probabilidad",(S291-(+S291*AK291)),IF(AF291="Impacto",S291,"")),"")</f>
        <v>0.56000000000000005</v>
      </c>
      <c r="AM291" s="100">
        <f>IFERROR(IF(AF291="Impacto",(Y291-(+Y291*AK291)),IF(AF291="Probabilidad",Y291,"")),"")</f>
        <v>0.4</v>
      </c>
      <c r="AN291" s="50" t="s">
        <v>859</v>
      </c>
      <c r="AO291" s="50" t="s">
        <v>245</v>
      </c>
      <c r="AP291" s="50" t="s">
        <v>241</v>
      </c>
      <c r="AQ291" s="50" t="s">
        <v>226</v>
      </c>
      <c r="AR291" s="1624" t="s">
        <v>1773</v>
      </c>
      <c r="AS291" s="1050">
        <f>S291</f>
        <v>0.8</v>
      </c>
      <c r="AT291" s="1050">
        <f>IF(AL291="","",MIN(AL291:AL296))</f>
        <v>0.56000000000000005</v>
      </c>
      <c r="AU291" s="1047" t="str">
        <f>IFERROR(IF(AT291="","",IF(AT291&lt;=0.2,"Muy Baja",IF(AT291&lt;=0.4,"Baja",IF(AT291&lt;=0.6,"Media",IF(AT291&lt;=0.8,"Alta","Muy Alta"))))),"")</f>
        <v>Media</v>
      </c>
      <c r="AV291" s="1050">
        <f>Y291</f>
        <v>0.4</v>
      </c>
      <c r="AW291" s="1050">
        <f>IF(AM291="","",MIN(AM291:AM296))</f>
        <v>0.30000000000000004</v>
      </c>
      <c r="AX291" s="1047" t="str">
        <f>IFERROR(IF(AW291="","",IF(AW291&lt;=0.2,"Leve",IF(AW291&lt;=0.4,"Menor",IF(AW291&lt;=0.6,"Moderado",IF(AW291&lt;=0.8,"Mayor","Catastrófico"))))),"")</f>
        <v>Menor</v>
      </c>
      <c r="AY291" s="1047" t="str">
        <f>AA291</f>
        <v>Moderado</v>
      </c>
      <c r="AZ291" s="1047" t="str">
        <f>IFERROR(IF(OR(AND(AU291="Muy Baja",AX291="Leve"),AND(AU291="Muy Baja",AX291="Menor"),AND(AU291="Baja",AX291="Leve")),"Bajo",IF(OR(AND(AU291="Muy baja",AX291="Moderado"),AND(AU291="Baja",AX291="Menor"),AND(AU291="Baja",AX291="Moderado"),AND(AU291="Media",AX291="Leve"),AND(AU291="Media",AX291="Menor"),AND(AU291="Media",AX291="Moderado"),AND(AU291="Alta",AX291="Leve"),AND(AU291="Alta",AX291="Menor")),"Moderado",IF(OR(AND(AU291="Muy Baja",AX291="Mayor"),AND(AU291="Baja",AX291="Mayor"),AND(AU291="Media",AX291="Mayor"),AND(AU291="Alta",AX291="Moderado"),AND(AU291="Alta",AX291="Mayor"),AND(AU291="Muy Alta",AX291="Leve"),AND(AU291="Muy Alta",AX291="Menor"),AND(AU291="Muy Alta",AX291="Moderado"),AND(AU291="Muy Alta",AX291="Mayor")),"Alto",IF(OR(AND(AU291="Muy Baja",AX291="Catastrófico"),AND(AU291="Baja",AX291="Catastrófico"),AND(AU291="Media",AX291="Catastrófico"),AND(AU291="Alta",AX291="Catastrófico"),AND(AU291="Muy Alta",AX291="Catastrófico")),"Extremo","")))),"")</f>
        <v>Moderado</v>
      </c>
      <c r="BA291" s="994" t="s">
        <v>228</v>
      </c>
      <c r="BB291" s="46" t="s">
        <v>1774</v>
      </c>
      <c r="BC291" s="46" t="s">
        <v>1775</v>
      </c>
      <c r="BD291" s="103">
        <f t="shared" si="32"/>
        <v>2</v>
      </c>
      <c r="BE291" s="9"/>
      <c r="BF291" s="9">
        <v>1</v>
      </c>
      <c r="BG291" s="9"/>
      <c r="BH291" s="9">
        <v>1</v>
      </c>
      <c r="BI291" s="46" t="s">
        <v>1776</v>
      </c>
      <c r="BJ291" s="46" t="s">
        <v>1777</v>
      </c>
      <c r="BK291" s="779" t="s">
        <v>3215</v>
      </c>
      <c r="BL291" s="953" t="s">
        <v>3216</v>
      </c>
      <c r="BM291" s="48" t="s">
        <v>1631</v>
      </c>
      <c r="BN291" s="48">
        <v>1</v>
      </c>
      <c r="BO291" s="48" t="s">
        <v>1631</v>
      </c>
      <c r="BP291" s="48"/>
      <c r="BQ291" s="104">
        <f t="shared" si="30"/>
        <v>1</v>
      </c>
      <c r="BR291" s="797">
        <f t="shared" si="31"/>
        <v>0.5</v>
      </c>
      <c r="BS291" s="883"/>
      <c r="BT291" s="883"/>
      <c r="BU291" s="997" t="s">
        <v>1392</v>
      </c>
      <c r="BV291" s="1000" t="s">
        <v>3213</v>
      </c>
      <c r="BW291" s="1000" t="s">
        <v>1631</v>
      </c>
      <c r="BX291" s="1761" t="s">
        <v>1392</v>
      </c>
      <c r="BY291" s="1738" t="s">
        <v>3217</v>
      </c>
      <c r="BZ291" s="1003"/>
    </row>
    <row r="292" spans="1:78" ht="176" x14ac:dyDescent="0.2">
      <c r="A292" s="1702"/>
      <c r="B292" s="1703"/>
      <c r="C292" s="1704"/>
      <c r="D292" s="1705"/>
      <c r="E292" s="1025"/>
      <c r="F292" s="1619"/>
      <c r="G292" s="1213"/>
      <c r="H292" s="1031"/>
      <c r="I292" s="1641"/>
      <c r="J292" s="1631"/>
      <c r="K292" s="1037"/>
      <c r="L292" s="1001"/>
      <c r="M292" s="1070"/>
      <c r="N292" s="1001"/>
      <c r="O292" s="1001"/>
      <c r="P292" s="1213"/>
      <c r="Q292" s="1784"/>
      <c r="R292" s="1641"/>
      <c r="S292" s="1765"/>
      <c r="T292" s="1641"/>
      <c r="U292" s="1765"/>
      <c r="V292" s="1641"/>
      <c r="W292" s="1765"/>
      <c r="X292" s="1665"/>
      <c r="Y292" s="1765"/>
      <c r="Z292" s="1765"/>
      <c r="AA292" s="1633"/>
      <c r="AB292" s="812">
        <v>2</v>
      </c>
      <c r="AC292" s="829" t="s">
        <v>1778</v>
      </c>
      <c r="AD292" s="829">
        <v>5</v>
      </c>
      <c r="AE292" s="829" t="s">
        <v>1779</v>
      </c>
      <c r="AF292" s="816" t="str">
        <f t="shared" si="25"/>
        <v>Impacto</v>
      </c>
      <c r="AG292" s="751" t="s">
        <v>264</v>
      </c>
      <c r="AH292" s="941">
        <f t="shared" si="26"/>
        <v>0.1</v>
      </c>
      <c r="AI292" s="751" t="s">
        <v>222</v>
      </c>
      <c r="AJ292" s="941">
        <f t="shared" si="27"/>
        <v>0.15</v>
      </c>
      <c r="AK292" s="814">
        <f t="shared" si="28"/>
        <v>0.25</v>
      </c>
      <c r="AL292" s="817">
        <f>IFERROR(IF(AND(AF291="Probabilidad",AF292="Probabilidad"),(AL291-(+AL291*AK292)),IF(AF292="Probabilidad",(S291-(+S291*AK292)),IF(AF292="Impacto",AL291,""))),"")</f>
        <v>0.56000000000000005</v>
      </c>
      <c r="AM292" s="817">
        <f>IFERROR(IF(AND(AF291="Impacto",AF292="Impacto"),(AM291-(+AM291*AK292)),IF(AF292="Impacto",(Y291-(+Y291*AK292)),IF(AF292="Probabilidad",AM291,""))),"")</f>
        <v>0.30000000000000004</v>
      </c>
      <c r="AN292" s="751" t="s">
        <v>859</v>
      </c>
      <c r="AO292" s="751" t="s">
        <v>291</v>
      </c>
      <c r="AP292" s="751" t="s">
        <v>241</v>
      </c>
      <c r="AQ292" s="751" t="s">
        <v>226</v>
      </c>
      <c r="AR292" s="1031"/>
      <c r="AS292" s="1631"/>
      <c r="AT292" s="1631"/>
      <c r="AU292" s="1633"/>
      <c r="AV292" s="1631"/>
      <c r="AW292" s="1631"/>
      <c r="AX292" s="1633"/>
      <c r="AY292" s="1633"/>
      <c r="AZ292" s="1633"/>
      <c r="BA292" s="1641"/>
      <c r="BB292" s="789" t="s">
        <v>1780</v>
      </c>
      <c r="BC292" s="789" t="s">
        <v>1781</v>
      </c>
      <c r="BD292" s="822">
        <f t="shared" si="32"/>
        <v>2</v>
      </c>
      <c r="BE292" s="774"/>
      <c r="BF292" s="774">
        <v>1</v>
      </c>
      <c r="BG292" s="774"/>
      <c r="BH292" s="774">
        <v>1</v>
      </c>
      <c r="BI292" s="789" t="s">
        <v>1776</v>
      </c>
      <c r="BJ292" s="789" t="s">
        <v>1782</v>
      </c>
      <c r="BK292" s="954" t="s">
        <v>3218</v>
      </c>
      <c r="BL292" s="955" t="s">
        <v>3219</v>
      </c>
      <c r="BM292" s="791" t="s">
        <v>1631</v>
      </c>
      <c r="BN292" s="791">
        <v>1</v>
      </c>
      <c r="BO292" s="791" t="s">
        <v>1631</v>
      </c>
      <c r="BP292" s="791"/>
      <c r="BQ292" s="792">
        <f t="shared" si="30"/>
        <v>1</v>
      </c>
      <c r="BR292" s="796">
        <f t="shared" si="31"/>
        <v>0.5</v>
      </c>
      <c r="BS292" s="884"/>
      <c r="BT292" s="884"/>
      <c r="BU292" s="998"/>
      <c r="BV292" s="1001"/>
      <c r="BW292" s="1001"/>
      <c r="BX292" s="1762"/>
      <c r="BY292" s="1739"/>
      <c r="BZ292" s="1004"/>
    </row>
    <row r="293" spans="1:78" ht="96" x14ac:dyDescent="0.2">
      <c r="A293" s="1702"/>
      <c r="B293" s="1703"/>
      <c r="C293" s="1704"/>
      <c r="D293" s="1705"/>
      <c r="E293" s="1025"/>
      <c r="F293" s="1619"/>
      <c r="G293" s="1213"/>
      <c r="H293" s="1031"/>
      <c r="I293" s="1641"/>
      <c r="J293" s="1631"/>
      <c r="K293" s="1037"/>
      <c r="L293" s="1001"/>
      <c r="M293" s="1070"/>
      <c r="N293" s="1001"/>
      <c r="O293" s="1001"/>
      <c r="P293" s="1213"/>
      <c r="Q293" s="1784"/>
      <c r="R293" s="1641"/>
      <c r="S293" s="1765"/>
      <c r="T293" s="1641"/>
      <c r="U293" s="1765"/>
      <c r="V293" s="1641"/>
      <c r="W293" s="1765"/>
      <c r="X293" s="1665"/>
      <c r="Y293" s="1765"/>
      <c r="Z293" s="1765"/>
      <c r="AA293" s="1633"/>
      <c r="AB293" s="812">
        <v>3</v>
      </c>
      <c r="AC293" s="829" t="s">
        <v>1783</v>
      </c>
      <c r="AD293" s="829">
        <v>5</v>
      </c>
      <c r="AE293" s="829" t="s">
        <v>1784</v>
      </c>
      <c r="AF293" s="813" t="str">
        <f t="shared" si="25"/>
        <v>Probabilidad</v>
      </c>
      <c r="AG293" s="780" t="s">
        <v>221</v>
      </c>
      <c r="AH293" s="941">
        <f t="shared" si="26"/>
        <v>0.25</v>
      </c>
      <c r="AI293" s="780"/>
      <c r="AJ293" s="941" t="str">
        <f t="shared" si="27"/>
        <v/>
      </c>
      <c r="AK293" s="814" t="str">
        <f t="shared" si="28"/>
        <v/>
      </c>
      <c r="AL293" s="815" t="str">
        <f>IFERROR(IF(AND(AF292="Probabilidad",AF293="Probabilidad"),(AL292-(+AL292*AK293)),IF(AND(AF292="Impacto",AF293="Probabilidad"),(AL291-(+AL291*AK293)),IF(AF293="Impacto",AL292,""))),"")</f>
        <v/>
      </c>
      <c r="AM293" s="815">
        <f>IFERROR(IF(AND(AF292="Impacto",AF293="Impacto"),(AM292-(+AM292*AK293)),IF(AND(AF292="Probabilidad",AF293="Impacto"),(AM291-(+AM291*AK293)),IF(AF293="Probabilidad",AM292,""))),"")</f>
        <v>0.30000000000000004</v>
      </c>
      <c r="AN293" s="751"/>
      <c r="AO293" s="751"/>
      <c r="AP293" s="751"/>
      <c r="AQ293" s="751"/>
      <c r="AR293" s="1031"/>
      <c r="AS293" s="1631"/>
      <c r="AT293" s="1631"/>
      <c r="AU293" s="1633"/>
      <c r="AV293" s="1631"/>
      <c r="AW293" s="1631"/>
      <c r="AX293" s="1633"/>
      <c r="AY293" s="1633"/>
      <c r="AZ293" s="1633"/>
      <c r="BA293" s="1641"/>
      <c r="BB293" s="789" t="s">
        <v>1785</v>
      </c>
      <c r="BC293" s="789" t="s">
        <v>1786</v>
      </c>
      <c r="BD293" s="822">
        <f t="shared" si="32"/>
        <v>2</v>
      </c>
      <c r="BE293" s="774"/>
      <c r="BF293" s="774">
        <v>1</v>
      </c>
      <c r="BG293" s="774"/>
      <c r="BH293" s="774">
        <v>1</v>
      </c>
      <c r="BI293" s="789" t="s">
        <v>1776</v>
      </c>
      <c r="BJ293" s="789" t="s">
        <v>1782</v>
      </c>
      <c r="BK293" s="235" t="s">
        <v>3220</v>
      </c>
      <c r="BL293" s="955" t="s">
        <v>3221</v>
      </c>
      <c r="BM293" s="791" t="s">
        <v>1631</v>
      </c>
      <c r="BN293" s="791">
        <v>1</v>
      </c>
      <c r="BO293" s="791" t="s">
        <v>1631</v>
      </c>
      <c r="BP293" s="791"/>
      <c r="BQ293" s="792">
        <f t="shared" si="30"/>
        <v>1</v>
      </c>
      <c r="BR293" s="796">
        <f t="shared" si="31"/>
        <v>0.5</v>
      </c>
      <c r="BS293" s="884"/>
      <c r="BT293" s="884"/>
      <c r="BU293" s="998"/>
      <c r="BV293" s="1001"/>
      <c r="BW293" s="1001"/>
      <c r="BX293" s="1762"/>
      <c r="BY293" s="1739"/>
      <c r="BZ293" s="1004"/>
    </row>
    <row r="294" spans="1:78" ht="16" x14ac:dyDescent="0.2">
      <c r="A294" s="1702"/>
      <c r="B294" s="1703"/>
      <c r="C294" s="1704"/>
      <c r="D294" s="1705"/>
      <c r="E294" s="1025"/>
      <c r="F294" s="1619"/>
      <c r="G294" s="1213"/>
      <c r="H294" s="1031"/>
      <c r="I294" s="1641"/>
      <c r="J294" s="1631"/>
      <c r="K294" s="1037"/>
      <c r="L294" s="1001"/>
      <c r="M294" s="1070"/>
      <c r="N294" s="1001"/>
      <c r="O294" s="1001"/>
      <c r="P294" s="1213"/>
      <c r="Q294" s="1784"/>
      <c r="R294" s="1641"/>
      <c r="S294" s="1765"/>
      <c r="T294" s="1641"/>
      <c r="U294" s="1765"/>
      <c r="V294" s="1641"/>
      <c r="W294" s="1765"/>
      <c r="X294" s="1665"/>
      <c r="Y294" s="1765"/>
      <c r="Z294" s="1765"/>
      <c r="AA294" s="1633"/>
      <c r="AB294" s="812">
        <v>4</v>
      </c>
      <c r="AC294" s="886"/>
      <c r="AD294" s="774"/>
      <c r="AE294" s="774"/>
      <c r="AF294" s="813" t="str">
        <f t="shared" si="25"/>
        <v/>
      </c>
      <c r="AG294" s="780"/>
      <c r="AH294" s="941" t="str">
        <f t="shared" si="26"/>
        <v/>
      </c>
      <c r="AI294" s="780"/>
      <c r="AJ294" s="941" t="str">
        <f t="shared" si="27"/>
        <v/>
      </c>
      <c r="AK294" s="814" t="str">
        <f t="shared" si="28"/>
        <v/>
      </c>
      <c r="AL294" s="815" t="str">
        <f>IFERROR(IF(AND(AF293="Probabilidad",AF294="Probabilidad"),(AL293-(+AL293*AK294)),IF(AND(AF293="Impacto",AF294="Probabilidad"),(AL292-(+AL292*AK294)),IF(AF294="Impacto",AL293,""))),"")</f>
        <v/>
      </c>
      <c r="AM294" s="815" t="str">
        <f>IFERROR(IF(AND(AF293="Impacto",AF294="Impacto"),(AM293-(+AM293*AK294)),IF(AND(AF293="Probabilidad",AF294="Impacto"),(AM292-(+AM292*AK294)),IF(AF294="Probabilidad",AM293,""))),"")</f>
        <v/>
      </c>
      <c r="AN294" s="751"/>
      <c r="AO294" s="751"/>
      <c r="AP294" s="751"/>
      <c r="AQ294" s="751"/>
      <c r="AR294" s="1031"/>
      <c r="AS294" s="1631"/>
      <c r="AT294" s="1631"/>
      <c r="AU294" s="1633"/>
      <c r="AV294" s="1631"/>
      <c r="AW294" s="1631"/>
      <c r="AX294" s="1633"/>
      <c r="AY294" s="1633"/>
      <c r="AZ294" s="1633"/>
      <c r="BA294" s="1641"/>
      <c r="BB294" s="789"/>
      <c r="BC294" s="789"/>
      <c r="BD294" s="822" t="str">
        <f t="shared" si="32"/>
        <v/>
      </c>
      <c r="BE294" s="774"/>
      <c r="BF294" s="774"/>
      <c r="BG294" s="774"/>
      <c r="BH294" s="774"/>
      <c r="BI294" s="789"/>
      <c r="BJ294" s="789"/>
      <c r="BK294" s="789"/>
      <c r="BL294" s="789"/>
      <c r="BM294" s="791"/>
      <c r="BN294" s="791"/>
      <c r="BO294" s="791"/>
      <c r="BP294" s="791"/>
      <c r="BQ294" s="792" t="str">
        <f t="shared" si="30"/>
        <v/>
      </c>
      <c r="BR294" s="796" t="str">
        <f t="shared" si="31"/>
        <v/>
      </c>
      <c r="BS294" s="884"/>
      <c r="BT294" s="884"/>
      <c r="BU294" s="998"/>
      <c r="BV294" s="1001"/>
      <c r="BW294" s="1001"/>
      <c r="BX294" s="1762"/>
      <c r="BY294" s="1739"/>
      <c r="BZ294" s="1004"/>
    </row>
    <row r="295" spans="1:78" ht="16" x14ac:dyDescent="0.2">
      <c r="A295" s="1702"/>
      <c r="B295" s="1703"/>
      <c r="C295" s="1704"/>
      <c r="D295" s="1705"/>
      <c r="E295" s="1025"/>
      <c r="F295" s="1619"/>
      <c r="G295" s="1213"/>
      <c r="H295" s="1031"/>
      <c r="I295" s="1641"/>
      <c r="J295" s="1631"/>
      <c r="K295" s="1037"/>
      <c r="L295" s="1001"/>
      <c r="M295" s="1070"/>
      <c r="N295" s="1001"/>
      <c r="O295" s="1001"/>
      <c r="P295" s="1213"/>
      <c r="Q295" s="1784"/>
      <c r="R295" s="1641"/>
      <c r="S295" s="1765"/>
      <c r="T295" s="1641"/>
      <c r="U295" s="1765"/>
      <c r="V295" s="1641"/>
      <c r="W295" s="1765"/>
      <c r="X295" s="1665"/>
      <c r="Y295" s="1765"/>
      <c r="Z295" s="1765"/>
      <c r="AA295" s="1633"/>
      <c r="AB295" s="812">
        <v>5</v>
      </c>
      <c r="AC295" s="895"/>
      <c r="AD295" s="895"/>
      <c r="AE295" s="774"/>
      <c r="AF295" s="813" t="str">
        <f t="shared" si="25"/>
        <v/>
      </c>
      <c r="AG295" s="780"/>
      <c r="AH295" s="941" t="str">
        <f t="shared" si="26"/>
        <v/>
      </c>
      <c r="AI295" s="780"/>
      <c r="AJ295" s="941" t="str">
        <f t="shared" si="27"/>
        <v/>
      </c>
      <c r="AK295" s="814" t="str">
        <f t="shared" si="28"/>
        <v/>
      </c>
      <c r="AL295" s="815" t="str">
        <f>IFERROR(IF(AND(AF294="Probabilidad",AF295="Probabilidad"),(AL294-(+AL294*AK295)),IF(AND(AF294="Impacto",AF295="Probabilidad"),(AL293-(+AL293*AK295)),IF(AF295="Impacto",AL294,""))),"")</f>
        <v/>
      </c>
      <c r="AM295" s="815" t="str">
        <f>IFERROR(IF(AND(AF294="Impacto",AF295="Impacto"),(AM294-(+AM294*AK295)),IF(AND(AF294="Probabilidad",AF295="Impacto"),(AM293-(+AM293*AK295)),IF(AF295="Probabilidad",AM294,""))),"")</f>
        <v/>
      </c>
      <c r="AN295" s="751"/>
      <c r="AO295" s="751"/>
      <c r="AP295" s="751"/>
      <c r="AQ295" s="751"/>
      <c r="AR295" s="1031"/>
      <c r="AS295" s="1631"/>
      <c r="AT295" s="1631"/>
      <c r="AU295" s="1633"/>
      <c r="AV295" s="1631"/>
      <c r="AW295" s="1631"/>
      <c r="AX295" s="1633"/>
      <c r="AY295" s="1633"/>
      <c r="AZ295" s="1633"/>
      <c r="BA295" s="1641"/>
      <c r="BB295" s="789"/>
      <c r="BC295" s="789"/>
      <c r="BD295" s="822" t="str">
        <f t="shared" si="32"/>
        <v/>
      </c>
      <c r="BE295" s="774"/>
      <c r="BF295" s="774"/>
      <c r="BG295" s="774"/>
      <c r="BH295" s="774"/>
      <c r="BI295" s="789"/>
      <c r="BJ295" s="789"/>
      <c r="BK295" s="789"/>
      <c r="BL295" s="789"/>
      <c r="BM295" s="791"/>
      <c r="BN295" s="791"/>
      <c r="BO295" s="791"/>
      <c r="BP295" s="791"/>
      <c r="BQ295" s="792" t="str">
        <f t="shared" si="30"/>
        <v/>
      </c>
      <c r="BR295" s="796" t="str">
        <f t="shared" si="31"/>
        <v/>
      </c>
      <c r="BS295" s="884"/>
      <c r="BT295" s="884"/>
      <c r="BU295" s="998"/>
      <c r="BV295" s="1001"/>
      <c r="BW295" s="1001"/>
      <c r="BX295" s="1762"/>
      <c r="BY295" s="1739"/>
      <c r="BZ295" s="1004"/>
    </row>
    <row r="296" spans="1:78" ht="17" thickBot="1" x14ac:dyDescent="0.25">
      <c r="A296" s="1702"/>
      <c r="B296" s="1703"/>
      <c r="C296" s="1704"/>
      <c r="D296" s="1706"/>
      <c r="E296" s="1026"/>
      <c r="F296" s="1620"/>
      <c r="G296" s="1214"/>
      <c r="H296" s="1032"/>
      <c r="I296" s="1642"/>
      <c r="J296" s="1632"/>
      <c r="K296" s="1038"/>
      <c r="L296" s="1002"/>
      <c r="M296" s="1071"/>
      <c r="N296" s="1002"/>
      <c r="O296" s="1002"/>
      <c r="P296" s="1214"/>
      <c r="Q296" s="1785"/>
      <c r="R296" s="1642"/>
      <c r="S296" s="1766"/>
      <c r="T296" s="1642"/>
      <c r="U296" s="1766"/>
      <c r="V296" s="1642"/>
      <c r="W296" s="1766"/>
      <c r="X296" s="1666"/>
      <c r="Y296" s="1766"/>
      <c r="Z296" s="1766"/>
      <c r="AA296" s="1634"/>
      <c r="AB296" s="773">
        <v>6</v>
      </c>
      <c r="AC296" s="757"/>
      <c r="AD296" s="757"/>
      <c r="AE296" s="757"/>
      <c r="AF296" s="896" t="str">
        <f t="shared" si="25"/>
        <v/>
      </c>
      <c r="AG296" s="888"/>
      <c r="AH296" s="942" t="str">
        <f t="shared" si="26"/>
        <v/>
      </c>
      <c r="AI296" s="888"/>
      <c r="AJ296" s="942" t="str">
        <f t="shared" si="27"/>
        <v/>
      </c>
      <c r="AK296" s="889" t="str">
        <f t="shared" si="28"/>
        <v/>
      </c>
      <c r="AL296" s="815" t="str">
        <f>IFERROR(IF(AND(AF295="Probabilidad",AF296="Probabilidad"),(AL295-(+AL295*AK296)),IF(AND(AF295="Impacto",AF296="Probabilidad"),(AL294-(+AL294*AK296)),IF(AF296="Impacto",AL295,""))),"")</f>
        <v/>
      </c>
      <c r="AM296" s="815" t="str">
        <f>IFERROR(IF(AND(AF295="Impacto",AF296="Impacto"),(AM295-(+AM295*AK296)),IF(AND(AF295="Probabilidad",AF296="Impacto"),(AM294-(+AM294*AK296)),IF(AF296="Probabilidad",AM295,""))),"")</f>
        <v/>
      </c>
      <c r="AN296" s="51"/>
      <c r="AO296" s="51"/>
      <c r="AP296" s="51"/>
      <c r="AQ296" s="51"/>
      <c r="AR296" s="1032"/>
      <c r="AS296" s="1632"/>
      <c r="AT296" s="1632"/>
      <c r="AU296" s="1634"/>
      <c r="AV296" s="1632"/>
      <c r="AW296" s="1632"/>
      <c r="AX296" s="1634"/>
      <c r="AY296" s="1634"/>
      <c r="AZ296" s="1634"/>
      <c r="BA296" s="1642"/>
      <c r="BB296" s="770"/>
      <c r="BC296" s="770"/>
      <c r="BD296" s="762" t="str">
        <f t="shared" si="32"/>
        <v/>
      </c>
      <c r="BE296" s="757"/>
      <c r="BF296" s="757"/>
      <c r="BG296" s="757"/>
      <c r="BH296" s="757"/>
      <c r="BI296" s="770"/>
      <c r="BJ296" s="770"/>
      <c r="BK296" s="770"/>
      <c r="BL296" s="770"/>
      <c r="BM296" s="749"/>
      <c r="BN296" s="749"/>
      <c r="BO296" s="749"/>
      <c r="BP296" s="749"/>
      <c r="BQ296" s="766" t="str">
        <f t="shared" si="30"/>
        <v/>
      </c>
      <c r="BR296" s="890" t="str">
        <f t="shared" si="31"/>
        <v/>
      </c>
      <c r="BS296" s="891"/>
      <c r="BT296" s="891"/>
      <c r="BU296" s="999"/>
      <c r="BV296" s="1002"/>
      <c r="BW296" s="1002"/>
      <c r="BX296" s="1763"/>
      <c r="BY296" s="1740"/>
      <c r="BZ296" s="1005"/>
    </row>
    <row r="297" spans="1:78" ht="118" x14ac:dyDescent="0.2">
      <c r="A297" s="1702"/>
      <c r="B297" s="1703"/>
      <c r="C297" s="1704"/>
      <c r="D297" s="1021" t="s">
        <v>1387</v>
      </c>
      <c r="E297" s="1024" t="s">
        <v>587</v>
      </c>
      <c r="F297" s="1027">
        <v>3</v>
      </c>
      <c r="G297" s="1000" t="s">
        <v>1787</v>
      </c>
      <c r="H297" s="1030" t="s">
        <v>1245</v>
      </c>
      <c r="I297" s="994" t="s">
        <v>1216</v>
      </c>
      <c r="J297" s="1697" t="str">
        <f>IF(D297="","",IF(D297="RG",[1]Árbol!A308,IF(D297="RIC",[1]Árbol!A308,IF(D297="RLAFT",[1]Árbol!A308,IF(D297="RF",[1]Árbol!A308,IF(I297="","",(CONCATENATE(I297," ",$M$3," ",G297," ",$M$4," ",O297," ",$M$5," ",N297))))))))</f>
        <v>Pérdida de Confidencialidad de Recurso Humano de la 
GIC  1. Pérdida, borrado, modificación de información o Acceso no autorizado a los expedientes digitales con Datos Personales
2. Ataque intencionado de acceso a la información digital
3. Fallas Humanas  
1,2,3 Ausencia de control de acceso a la información  digital
2. Deficiencia en la asignación de permisos.
3. Desconocimiento de Políticas de seguridad de la información</v>
      </c>
      <c r="K297" s="1036" t="s">
        <v>313</v>
      </c>
      <c r="L297" s="1000" t="s">
        <v>314</v>
      </c>
      <c r="M297" s="1069" t="s">
        <v>1389</v>
      </c>
      <c r="N297" s="1000" t="s">
        <v>1788</v>
      </c>
      <c r="O297" s="1000" t="s">
        <v>1789</v>
      </c>
      <c r="P297" s="1063" t="s">
        <v>1392</v>
      </c>
      <c r="Q297" s="1077" t="s">
        <v>1392</v>
      </c>
      <c r="R297" s="994" t="s">
        <v>340</v>
      </c>
      <c r="S297" s="1764">
        <f>IF(R297="Muy Alta",100%,IF(R297="Alta",80%,IF(R297="Media",60%,IF(R297="Baja",40%,IF(R297="Muy Baja",20%,"")))))</f>
        <v>0.8</v>
      </c>
      <c r="T297" s="994" t="s">
        <v>317</v>
      </c>
      <c r="U297" s="1764">
        <f>IF(T297="Catastrófico",100%,IF(T297="Mayor",80%,IF(T297="Moderado",60%,IF(T297="Menor",40%,IF(T297="Leve",20%,"")))))</f>
        <v>0.2</v>
      </c>
      <c r="V297" s="994" t="s">
        <v>317</v>
      </c>
      <c r="W297" s="1764">
        <f>IF(V297="Catastrófico",100%,IF(V297="Mayor",80%,IF(V297="Moderado",60%,IF(V297="Menor",40%,IF(V297="Leve",20%,"")))))</f>
        <v>0.2</v>
      </c>
      <c r="X297" s="1059" t="str">
        <f>IF(Y297=100%,"Catastrófico",IF(Y297=80%,"Mayor",IF(Y297=60%,"Moderado",IF(Y297=40%,"Menor",IF(Y297=20%,"Leve","")))))</f>
        <v>Leve</v>
      </c>
      <c r="Y297" s="1764">
        <f>IF(AND(U297="",W297=""),"",MAX(U297,W297))</f>
        <v>0.2</v>
      </c>
      <c r="Z297" s="1764" t="str">
        <f>CONCATENATE(R297,X297)</f>
        <v>AltaLeve</v>
      </c>
      <c r="AA297" s="1047" t="str">
        <f>IF(Z297="Muy AltaLeve","Alto",IF(Z297="Muy AltaMenor","Alto",IF(Z297="Muy AltaModerado","Alto",IF(Z297="Muy AltaMayor","Alto",IF(Z297="Muy AltaCatastrófico","Extremo",IF(Z297="AltaLeve","Moderado",IF(Z297="AltaMenor","Moderado",IF(Z297="AltaModerado","Alto",IF(Z297="AltaMayor","Alto",IF(Z297="AltaCatastrófico","Extremo",IF(Z297="MediaLeve","Moderado",IF(Z297="MediaMenor","Moderado",IF(Z297="MediaModerado","Moderado",IF(Z297="MediaMayor","Alto",IF(Z297="MediaCatastrófico","Extremo",IF(Z297="BajaLeve","Bajo",IF(Z297="BajaMenor","Moderado",IF(Z297="BajaModerado","Moderado",IF(Z297="BajaMayor","Alto",IF(Z297="BajaCatastrófico","Extremo",IF(Z297="Muy BajaLeve","Bajo",IF(Z297="Muy BajaMenor","Bajo",IF(Z297="Muy BajaModerado","Moderado",IF(Z297="Muy BajaMayor","Alto",IF(Z297="Muy BajaCatastrófico","Extremo","")))))))))))))))))))))))))</f>
        <v>Moderado</v>
      </c>
      <c r="AB297" s="97">
        <v>1</v>
      </c>
      <c r="AC297" s="774" t="s">
        <v>1571</v>
      </c>
      <c r="AD297" s="230" t="s">
        <v>1518</v>
      </c>
      <c r="AE297" s="12" t="s">
        <v>1572</v>
      </c>
      <c r="AF297" s="99" t="str">
        <f t="shared" si="25"/>
        <v>Probabilidad</v>
      </c>
      <c r="AG297" s="10" t="s">
        <v>281</v>
      </c>
      <c r="AH297" s="940">
        <f t="shared" si="26"/>
        <v>0.15</v>
      </c>
      <c r="AI297" s="10" t="s">
        <v>222</v>
      </c>
      <c r="AJ297" s="940">
        <f t="shared" si="27"/>
        <v>0.15</v>
      </c>
      <c r="AK297" s="101">
        <f t="shared" si="28"/>
        <v>0.3</v>
      </c>
      <c r="AL297" s="100">
        <f>IFERROR(IF(AF297="Probabilidad",(S297-(+S297*AK297)),IF(AF297="Impacto",S297,"")),"")</f>
        <v>0.56000000000000005</v>
      </c>
      <c r="AM297" s="100">
        <f>IFERROR(IF(AF297="Impacto",(Y297-(+Y297*AK297)),IF(AF297="Probabilidad",Y297,"")),"")</f>
        <v>0.2</v>
      </c>
      <c r="AN297" s="50" t="s">
        <v>859</v>
      </c>
      <c r="AO297" s="50" t="s">
        <v>245</v>
      </c>
      <c r="AP297" s="50" t="s">
        <v>241</v>
      </c>
      <c r="AQ297" s="50" t="s">
        <v>226</v>
      </c>
      <c r="AR297" s="1624" t="s">
        <v>1438</v>
      </c>
      <c r="AS297" s="1050">
        <f>S297</f>
        <v>0.8</v>
      </c>
      <c r="AT297" s="1050">
        <f>IF(AL297="","",MIN(AL297:AL302))</f>
        <v>0.33600000000000002</v>
      </c>
      <c r="AU297" s="1047" t="str">
        <f>IFERROR(IF(AT297="","",IF(AT297&lt;=0.2,"Muy Baja",IF(AT297&lt;=0.4,"Baja",IF(AT297&lt;=0.6,"Media",IF(AT297&lt;=0.8,"Alta","Muy Alta"))))),"")</f>
        <v>Baja</v>
      </c>
      <c r="AV297" s="1050">
        <f>Y297</f>
        <v>0.2</v>
      </c>
      <c r="AW297" s="1050">
        <f>IF(AM297="","",MIN(AM297:AM302))</f>
        <v>0.2</v>
      </c>
      <c r="AX297" s="1047" t="str">
        <f>IFERROR(IF(AW297="","",IF(AW297&lt;=0.2,"Leve",IF(AW297&lt;=0.4,"Menor",IF(AW297&lt;=0.6,"Moderado",IF(AW297&lt;=0.8,"Mayor","Catastrófico"))))),"")</f>
        <v>Leve</v>
      </c>
      <c r="AY297" s="1047" t="str">
        <f>AA297</f>
        <v>Moderado</v>
      </c>
      <c r="AZ297" s="1047" t="str">
        <f>IFERROR(IF(OR(AND(AU297="Muy Baja",AX297="Leve"),AND(AU297="Muy Baja",AX297="Menor"),AND(AU297="Baja",AX297="Leve")),"Bajo",IF(OR(AND(AU297="Muy baja",AX297="Moderado"),AND(AU297="Baja",AX297="Menor"),AND(AU297="Baja",AX297="Moderado"),AND(AU297="Media",AX297="Leve"),AND(AU297="Media",AX297="Menor"),AND(AU297="Media",AX297="Moderado"),AND(AU297="Alta",AX297="Leve"),AND(AU297="Alta",AX297="Menor")),"Moderado",IF(OR(AND(AU297="Muy Baja",AX297="Mayor"),AND(AU297="Baja",AX297="Mayor"),AND(AU297="Media",AX297="Mayor"),AND(AU297="Alta",AX297="Moderado"),AND(AU297="Alta",AX297="Mayor"),AND(AU297="Muy Alta",AX297="Leve"),AND(AU297="Muy Alta",AX297="Menor"),AND(AU297="Muy Alta",AX297="Moderado"),AND(AU297="Muy Alta",AX297="Mayor")),"Alto",IF(OR(AND(AU297="Muy Baja",AX297="Catastrófico"),AND(AU297="Baja",AX297="Catastrófico"),AND(AU297="Media",AX297="Catastrófico"),AND(AU297="Alta",AX297="Catastrófico"),AND(AU297="Muy Alta",AX297="Catastrófico")),"Extremo","")))),"")</f>
        <v>Bajo</v>
      </c>
      <c r="BA297" s="994" t="s">
        <v>255</v>
      </c>
      <c r="BB297" s="309"/>
      <c r="BC297" s="46"/>
      <c r="BD297" s="103" t="str">
        <f t="shared" si="32"/>
        <v/>
      </c>
      <c r="BE297" s="9"/>
      <c r="BF297" s="9"/>
      <c r="BG297" s="9"/>
      <c r="BH297" s="9"/>
      <c r="BI297" s="46"/>
      <c r="BJ297" s="46"/>
      <c r="BK297" s="46"/>
      <c r="BL297" s="46"/>
      <c r="BM297" s="48"/>
      <c r="BN297" s="48"/>
      <c r="BO297" s="48"/>
      <c r="BP297" s="48"/>
      <c r="BQ297" s="104" t="str">
        <f t="shared" si="30"/>
        <v/>
      </c>
      <c r="BR297" s="797" t="str">
        <f t="shared" si="31"/>
        <v/>
      </c>
      <c r="BS297" s="883"/>
      <c r="BT297" s="883"/>
      <c r="BU297" s="997" t="s">
        <v>1392</v>
      </c>
      <c r="BV297" s="1000" t="s">
        <v>3213</v>
      </c>
      <c r="BW297" s="1000" t="s">
        <v>1631</v>
      </c>
      <c r="BX297" s="1761" t="s">
        <v>1392</v>
      </c>
      <c r="BY297" s="1738" t="s">
        <v>3214</v>
      </c>
      <c r="BZ297" s="1003"/>
    </row>
    <row r="298" spans="1:78" ht="167" x14ac:dyDescent="0.2">
      <c r="A298" s="1702"/>
      <c r="B298" s="1703"/>
      <c r="C298" s="1704"/>
      <c r="D298" s="1705"/>
      <c r="E298" s="1025"/>
      <c r="F298" s="1619"/>
      <c r="G298" s="1001"/>
      <c r="H298" s="1031"/>
      <c r="I298" s="1641"/>
      <c r="J298" s="1631"/>
      <c r="K298" s="1037"/>
      <c r="L298" s="1001"/>
      <c r="M298" s="1070"/>
      <c r="N298" s="1001"/>
      <c r="O298" s="1001"/>
      <c r="P298" s="1064"/>
      <c r="Q298" s="1714"/>
      <c r="R298" s="1641"/>
      <c r="S298" s="1765"/>
      <c r="T298" s="1641"/>
      <c r="U298" s="1765"/>
      <c r="V298" s="1641"/>
      <c r="W298" s="1765"/>
      <c r="X298" s="1665"/>
      <c r="Y298" s="1765"/>
      <c r="Z298" s="1765"/>
      <c r="AA298" s="1633"/>
      <c r="AB298" s="812">
        <v>2</v>
      </c>
      <c r="AC298" s="898" t="s">
        <v>1790</v>
      </c>
      <c r="AD298" s="898" t="s">
        <v>1791</v>
      </c>
      <c r="AE298" s="774" t="s">
        <v>1792</v>
      </c>
      <c r="AF298" s="813" t="str">
        <f t="shared" si="25"/>
        <v>Probabilidad</v>
      </c>
      <c r="AG298" s="780" t="s">
        <v>221</v>
      </c>
      <c r="AH298" s="941">
        <f t="shared" si="26"/>
        <v>0.25</v>
      </c>
      <c r="AI298" s="780" t="s">
        <v>222</v>
      </c>
      <c r="AJ298" s="941">
        <f t="shared" si="27"/>
        <v>0.15</v>
      </c>
      <c r="AK298" s="814">
        <f t="shared" si="28"/>
        <v>0.4</v>
      </c>
      <c r="AL298" s="815">
        <f>IFERROR(IF(AND(AF297="Probabilidad",AF298="Probabilidad"),(AL297-(+AL297*AK298)),IF(AF298="Probabilidad",(S297-(+S297*AK298)),IF(AF298="Impacto",AL297,""))),"")</f>
        <v>0.33600000000000002</v>
      </c>
      <c r="AM298" s="815">
        <f>IFERROR(IF(AND(AF297="Impacto",AF298="Impacto"),(AM297-(+AM297*AK298)),IF(AF298="Impacto",(Y297-(+Y297*AK298)),IF(AF298="Probabilidad",AM297,""))),"")</f>
        <v>0.2</v>
      </c>
      <c r="AN298" s="751" t="s">
        <v>859</v>
      </c>
      <c r="AO298" s="751" t="s">
        <v>291</v>
      </c>
      <c r="AP298" s="751" t="s">
        <v>241</v>
      </c>
      <c r="AQ298" s="751" t="s">
        <v>226</v>
      </c>
      <c r="AR298" s="1031"/>
      <c r="AS298" s="1631"/>
      <c r="AT298" s="1631"/>
      <c r="AU298" s="1633"/>
      <c r="AV298" s="1631"/>
      <c r="AW298" s="1631"/>
      <c r="AX298" s="1633"/>
      <c r="AY298" s="1633"/>
      <c r="AZ298" s="1633"/>
      <c r="BA298" s="1641"/>
      <c r="BB298" s="894"/>
      <c r="BC298" s="789"/>
      <c r="BD298" s="822" t="str">
        <f t="shared" si="32"/>
        <v/>
      </c>
      <c r="BE298" s="774"/>
      <c r="BF298" s="774"/>
      <c r="BG298" s="774"/>
      <c r="BH298" s="774"/>
      <c r="BI298" s="789"/>
      <c r="BJ298" s="789"/>
      <c r="BK298" s="789"/>
      <c r="BL298" s="789"/>
      <c r="BM298" s="791"/>
      <c r="BN298" s="791"/>
      <c r="BO298" s="791"/>
      <c r="BP298" s="791"/>
      <c r="BQ298" s="792" t="str">
        <f t="shared" si="30"/>
        <v/>
      </c>
      <c r="BR298" s="796" t="str">
        <f t="shared" si="31"/>
        <v/>
      </c>
      <c r="BS298" s="884"/>
      <c r="BT298" s="884"/>
      <c r="BU298" s="998"/>
      <c r="BV298" s="1001"/>
      <c r="BW298" s="1001"/>
      <c r="BX298" s="1762"/>
      <c r="BY298" s="1739"/>
      <c r="BZ298" s="1004"/>
    </row>
    <row r="299" spans="1:78" ht="16" x14ac:dyDescent="0.2">
      <c r="A299" s="1702"/>
      <c r="B299" s="1703"/>
      <c r="C299" s="1704"/>
      <c r="D299" s="1705"/>
      <c r="E299" s="1025"/>
      <c r="F299" s="1619"/>
      <c r="G299" s="1001"/>
      <c r="H299" s="1031"/>
      <c r="I299" s="1641"/>
      <c r="J299" s="1631"/>
      <c r="K299" s="1037"/>
      <c r="L299" s="1001"/>
      <c r="M299" s="1070"/>
      <c r="N299" s="1001"/>
      <c r="O299" s="1001"/>
      <c r="P299" s="1064"/>
      <c r="Q299" s="1714"/>
      <c r="R299" s="1641"/>
      <c r="S299" s="1765"/>
      <c r="T299" s="1641"/>
      <c r="U299" s="1765"/>
      <c r="V299" s="1641"/>
      <c r="W299" s="1765"/>
      <c r="X299" s="1665"/>
      <c r="Y299" s="1765"/>
      <c r="Z299" s="1765"/>
      <c r="AA299" s="1633"/>
      <c r="AB299" s="812">
        <v>3</v>
      </c>
      <c r="AC299" s="898"/>
      <c r="AD299" s="898"/>
      <c r="AE299" s="774"/>
      <c r="AF299" s="813" t="str">
        <f t="shared" si="25"/>
        <v/>
      </c>
      <c r="AG299" s="780"/>
      <c r="AH299" s="941" t="str">
        <f t="shared" si="26"/>
        <v/>
      </c>
      <c r="AI299" s="780"/>
      <c r="AJ299" s="941" t="str">
        <f t="shared" si="27"/>
        <v/>
      </c>
      <c r="AK299" s="814" t="str">
        <f t="shared" si="28"/>
        <v/>
      </c>
      <c r="AL299" s="815" t="str">
        <f>IFERROR(IF(AND(AF298="Probabilidad",AF299="Probabilidad"),(AL298-(+AL298*AK299)),IF(AND(AF298="Impacto",AF299="Probabilidad"),(AL297-(+AL297*AK299)),IF(AF299="Impacto",AL298,""))),"")</f>
        <v/>
      </c>
      <c r="AM299" s="815" t="str">
        <f>IFERROR(IF(AND(AF298="Impacto",AF299="Impacto"),(AM298-(+AM298*AK299)),IF(AND(AF298="Probabilidad",AF299="Impacto"),(AM297-(+AM297*AK299)),IF(AF299="Probabilidad",AM298,""))),"")</f>
        <v/>
      </c>
      <c r="AN299" s="751"/>
      <c r="AO299" s="751"/>
      <c r="AP299" s="751"/>
      <c r="AQ299" s="751"/>
      <c r="AR299" s="1031"/>
      <c r="AS299" s="1631"/>
      <c r="AT299" s="1631"/>
      <c r="AU299" s="1633"/>
      <c r="AV299" s="1631"/>
      <c r="AW299" s="1631"/>
      <c r="AX299" s="1633"/>
      <c r="AY299" s="1633"/>
      <c r="AZ299" s="1633"/>
      <c r="BA299" s="1641"/>
      <c r="BB299" s="894"/>
      <c r="BC299" s="789"/>
      <c r="BD299" s="822" t="str">
        <f t="shared" si="32"/>
        <v/>
      </c>
      <c r="BE299" s="774"/>
      <c r="BF299" s="774"/>
      <c r="BG299" s="774"/>
      <c r="BH299" s="774"/>
      <c r="BI299" s="789"/>
      <c r="BJ299" s="789"/>
      <c r="BK299" s="789"/>
      <c r="BL299" s="789"/>
      <c r="BM299" s="791"/>
      <c r="BN299" s="791"/>
      <c r="BO299" s="791"/>
      <c r="BP299" s="791"/>
      <c r="BQ299" s="792" t="str">
        <f t="shared" si="30"/>
        <v/>
      </c>
      <c r="BR299" s="796" t="str">
        <f t="shared" si="31"/>
        <v/>
      </c>
      <c r="BS299" s="884"/>
      <c r="BT299" s="884"/>
      <c r="BU299" s="998"/>
      <c r="BV299" s="1001"/>
      <c r="BW299" s="1001"/>
      <c r="BX299" s="1762"/>
      <c r="BY299" s="1739"/>
      <c r="BZ299" s="1004"/>
    </row>
    <row r="300" spans="1:78" ht="16" x14ac:dyDescent="0.2">
      <c r="A300" s="1702"/>
      <c r="B300" s="1703"/>
      <c r="C300" s="1704"/>
      <c r="D300" s="1705"/>
      <c r="E300" s="1025"/>
      <c r="F300" s="1619"/>
      <c r="G300" s="1001"/>
      <c r="H300" s="1031"/>
      <c r="I300" s="1641"/>
      <c r="J300" s="1631"/>
      <c r="K300" s="1037"/>
      <c r="L300" s="1001"/>
      <c r="M300" s="1070"/>
      <c r="N300" s="1001"/>
      <c r="O300" s="1001"/>
      <c r="P300" s="1064"/>
      <c r="Q300" s="1714"/>
      <c r="R300" s="1641"/>
      <c r="S300" s="1765"/>
      <c r="T300" s="1641"/>
      <c r="U300" s="1765"/>
      <c r="V300" s="1641"/>
      <c r="W300" s="1765"/>
      <c r="X300" s="1665"/>
      <c r="Y300" s="1765"/>
      <c r="Z300" s="1765"/>
      <c r="AA300" s="1633"/>
      <c r="AB300" s="812">
        <v>4</v>
      </c>
      <c r="AC300" s="898"/>
      <c r="AD300" s="898"/>
      <c r="AE300" s="774"/>
      <c r="AF300" s="813" t="str">
        <f t="shared" si="25"/>
        <v/>
      </c>
      <c r="AG300" s="780"/>
      <c r="AH300" s="941" t="str">
        <f t="shared" si="26"/>
        <v/>
      </c>
      <c r="AI300" s="780"/>
      <c r="AJ300" s="941" t="str">
        <f t="shared" si="27"/>
        <v/>
      </c>
      <c r="AK300" s="814" t="str">
        <f t="shared" si="28"/>
        <v/>
      </c>
      <c r="AL300" s="815" t="str">
        <f>IFERROR(IF(AND(AF299="Probabilidad",AF300="Probabilidad"),(AL299-(+AL299*AK300)),IF(AND(AF299="Impacto",AF300="Probabilidad"),(AL298-(+AL298*AK300)),IF(AF300="Impacto",AL299,""))),"")</f>
        <v/>
      </c>
      <c r="AM300" s="815" t="str">
        <f>IFERROR(IF(AND(AF299="Impacto",AF300="Impacto"),(AM299-(+AM299*AK300)),IF(AND(AF299="Probabilidad",AF300="Impacto"),(AM298-(+AM298*AK300)),IF(AF300="Probabilidad",AM299,""))),"")</f>
        <v/>
      </c>
      <c r="AN300" s="751"/>
      <c r="AO300" s="751"/>
      <c r="AP300" s="751"/>
      <c r="AQ300" s="751"/>
      <c r="AR300" s="1031"/>
      <c r="AS300" s="1631"/>
      <c r="AT300" s="1631"/>
      <c r="AU300" s="1633"/>
      <c r="AV300" s="1631"/>
      <c r="AW300" s="1631"/>
      <c r="AX300" s="1633"/>
      <c r="AY300" s="1633"/>
      <c r="AZ300" s="1633"/>
      <c r="BA300" s="1641"/>
      <c r="BB300" s="894"/>
      <c r="BC300" s="789"/>
      <c r="BD300" s="822" t="str">
        <f t="shared" si="32"/>
        <v/>
      </c>
      <c r="BE300" s="774"/>
      <c r="BF300" s="774"/>
      <c r="BG300" s="774"/>
      <c r="BH300" s="774"/>
      <c r="BI300" s="789"/>
      <c r="BJ300" s="789"/>
      <c r="BK300" s="789"/>
      <c r="BL300" s="789"/>
      <c r="BM300" s="791"/>
      <c r="BN300" s="791"/>
      <c r="BO300" s="791"/>
      <c r="BP300" s="791"/>
      <c r="BQ300" s="792" t="str">
        <f t="shared" si="30"/>
        <v/>
      </c>
      <c r="BR300" s="796" t="str">
        <f t="shared" si="31"/>
        <v/>
      </c>
      <c r="BS300" s="884"/>
      <c r="BT300" s="884"/>
      <c r="BU300" s="998"/>
      <c r="BV300" s="1001"/>
      <c r="BW300" s="1001"/>
      <c r="BX300" s="1762"/>
      <c r="BY300" s="1739"/>
      <c r="BZ300" s="1004"/>
    </row>
    <row r="301" spans="1:78" ht="16" x14ac:dyDescent="0.2">
      <c r="A301" s="1702"/>
      <c r="B301" s="1703"/>
      <c r="C301" s="1704"/>
      <c r="D301" s="1705"/>
      <c r="E301" s="1025"/>
      <c r="F301" s="1619"/>
      <c r="G301" s="1001"/>
      <c r="H301" s="1031"/>
      <c r="I301" s="1641"/>
      <c r="J301" s="1631"/>
      <c r="K301" s="1037"/>
      <c r="L301" s="1001"/>
      <c r="M301" s="1070"/>
      <c r="N301" s="1001"/>
      <c r="O301" s="1001"/>
      <c r="P301" s="1064"/>
      <c r="Q301" s="1714"/>
      <c r="R301" s="1641"/>
      <c r="S301" s="1765"/>
      <c r="T301" s="1641"/>
      <c r="U301" s="1765"/>
      <c r="V301" s="1641"/>
      <c r="W301" s="1765"/>
      <c r="X301" s="1665"/>
      <c r="Y301" s="1765"/>
      <c r="Z301" s="1765"/>
      <c r="AA301" s="1633"/>
      <c r="AB301" s="812">
        <v>5</v>
      </c>
      <c r="AC301" s="900"/>
      <c r="AD301" s="900"/>
      <c r="AE301" s="28"/>
      <c r="AF301" s="813" t="str">
        <f t="shared" si="25"/>
        <v/>
      </c>
      <c r="AG301" s="780"/>
      <c r="AH301" s="941" t="str">
        <f t="shared" si="26"/>
        <v/>
      </c>
      <c r="AI301" s="780"/>
      <c r="AJ301" s="941" t="str">
        <f t="shared" si="27"/>
        <v/>
      </c>
      <c r="AK301" s="814" t="str">
        <f t="shared" si="28"/>
        <v/>
      </c>
      <c r="AL301" s="815" t="str">
        <f>IFERROR(IF(AND(AF300="Probabilidad",AF301="Probabilidad"),(AL300-(+AL300*AK301)),IF(AND(AF300="Impacto",AF301="Probabilidad"),(AL299-(+AL299*AK301)),IF(AF301="Impacto",AL300,""))),"")</f>
        <v/>
      </c>
      <c r="AM301" s="815" t="str">
        <f>IFERROR(IF(AND(AF300="Impacto",AF301="Impacto"),(AM300-(+AM300*AK301)),IF(AND(AF300="Probabilidad",AF301="Impacto"),(AM299-(+AM299*AK301)),IF(AF301="Probabilidad",AM300,""))),"")</f>
        <v/>
      </c>
      <c r="AN301" s="751"/>
      <c r="AO301" s="751"/>
      <c r="AP301" s="751"/>
      <c r="AQ301" s="751"/>
      <c r="AR301" s="1031"/>
      <c r="AS301" s="1631"/>
      <c r="AT301" s="1631"/>
      <c r="AU301" s="1633"/>
      <c r="AV301" s="1631"/>
      <c r="AW301" s="1631"/>
      <c r="AX301" s="1633"/>
      <c r="AY301" s="1633"/>
      <c r="AZ301" s="1633"/>
      <c r="BA301" s="1641"/>
      <c r="BB301" s="894"/>
      <c r="BC301" s="789"/>
      <c r="BD301" s="822" t="str">
        <f t="shared" si="32"/>
        <v/>
      </c>
      <c r="BE301" s="774"/>
      <c r="BF301" s="774"/>
      <c r="BG301" s="774"/>
      <c r="BH301" s="774"/>
      <c r="BI301" s="789"/>
      <c r="BJ301" s="789"/>
      <c r="BK301" s="789"/>
      <c r="BL301" s="789"/>
      <c r="BM301" s="791"/>
      <c r="BN301" s="791"/>
      <c r="BO301" s="791"/>
      <c r="BP301" s="791"/>
      <c r="BQ301" s="792" t="str">
        <f t="shared" si="30"/>
        <v/>
      </c>
      <c r="BR301" s="796" t="str">
        <f t="shared" si="31"/>
        <v/>
      </c>
      <c r="BS301" s="884"/>
      <c r="BT301" s="884"/>
      <c r="BU301" s="998"/>
      <c r="BV301" s="1001"/>
      <c r="BW301" s="1001"/>
      <c r="BX301" s="1762"/>
      <c r="BY301" s="1739"/>
      <c r="BZ301" s="1004"/>
    </row>
    <row r="302" spans="1:78" ht="17" thickBot="1" x14ac:dyDescent="0.25">
      <c r="A302" s="1702"/>
      <c r="B302" s="1703"/>
      <c r="C302" s="1704"/>
      <c r="D302" s="1706"/>
      <c r="E302" s="1026"/>
      <c r="F302" s="1620"/>
      <c r="G302" s="1002"/>
      <c r="H302" s="1032"/>
      <c r="I302" s="1642"/>
      <c r="J302" s="1632"/>
      <c r="K302" s="1038"/>
      <c r="L302" s="1002"/>
      <c r="M302" s="1071"/>
      <c r="N302" s="1002"/>
      <c r="O302" s="1002"/>
      <c r="P302" s="1065"/>
      <c r="Q302" s="1715"/>
      <c r="R302" s="1642"/>
      <c r="S302" s="1766"/>
      <c r="T302" s="1642"/>
      <c r="U302" s="1766"/>
      <c r="V302" s="1642"/>
      <c r="W302" s="1766"/>
      <c r="X302" s="1666"/>
      <c r="Y302" s="1766"/>
      <c r="Z302" s="1766"/>
      <c r="AA302" s="1634"/>
      <c r="AB302" s="773">
        <v>6</v>
      </c>
      <c r="AC302" s="757"/>
      <c r="AD302" s="757"/>
      <c r="AE302" s="757"/>
      <c r="AF302" s="896" t="str">
        <f t="shared" si="25"/>
        <v/>
      </c>
      <c r="AG302" s="888"/>
      <c r="AH302" s="942" t="str">
        <f t="shared" si="26"/>
        <v/>
      </c>
      <c r="AI302" s="888"/>
      <c r="AJ302" s="942" t="str">
        <f t="shared" si="27"/>
        <v/>
      </c>
      <c r="AK302" s="889" t="str">
        <f t="shared" si="28"/>
        <v/>
      </c>
      <c r="AL302" s="815" t="str">
        <f>IFERROR(IF(AND(AF301="Probabilidad",AF302="Probabilidad"),(AL301-(+AL301*AK302)),IF(AND(AF301="Impacto",AF302="Probabilidad"),(AL300-(+AL300*AK302)),IF(AF302="Impacto",AL301,""))),"")</f>
        <v/>
      </c>
      <c r="AM302" s="815" t="str">
        <f>IFERROR(IF(AND(AF301="Impacto",AF302="Impacto"),(AM301-(+AM301*AK302)),IF(AND(AF301="Probabilidad",AF302="Impacto"),(AM300-(+AM300*AK302)),IF(AF302="Probabilidad",AM301,""))),"")</f>
        <v/>
      </c>
      <c r="AN302" s="51"/>
      <c r="AO302" s="51"/>
      <c r="AP302" s="51"/>
      <c r="AQ302" s="51"/>
      <c r="AR302" s="1032"/>
      <c r="AS302" s="1632"/>
      <c r="AT302" s="1632"/>
      <c r="AU302" s="1634"/>
      <c r="AV302" s="1632"/>
      <c r="AW302" s="1632"/>
      <c r="AX302" s="1634"/>
      <c r="AY302" s="1634"/>
      <c r="AZ302" s="1634"/>
      <c r="BA302" s="1642"/>
      <c r="BB302" s="901"/>
      <c r="BC302" s="770"/>
      <c r="BD302" s="762" t="str">
        <f t="shared" si="32"/>
        <v/>
      </c>
      <c r="BE302" s="757"/>
      <c r="BF302" s="757"/>
      <c r="BG302" s="757"/>
      <c r="BH302" s="757"/>
      <c r="BI302" s="770"/>
      <c r="BJ302" s="770"/>
      <c r="BK302" s="770"/>
      <c r="BL302" s="770"/>
      <c r="BM302" s="749"/>
      <c r="BN302" s="749"/>
      <c r="BO302" s="749"/>
      <c r="BP302" s="749"/>
      <c r="BQ302" s="766" t="str">
        <f t="shared" si="30"/>
        <v/>
      </c>
      <c r="BR302" s="890" t="str">
        <f t="shared" si="31"/>
        <v/>
      </c>
      <c r="BS302" s="891"/>
      <c r="BT302" s="891"/>
      <c r="BU302" s="999"/>
      <c r="BV302" s="1002"/>
      <c r="BW302" s="1002"/>
      <c r="BX302" s="1763"/>
      <c r="BY302" s="1740"/>
      <c r="BZ302" s="1005"/>
    </row>
    <row r="303" spans="1:78" ht="118" x14ac:dyDescent="0.2">
      <c r="A303" s="1702"/>
      <c r="B303" s="1703"/>
      <c r="C303" s="1704"/>
      <c r="D303" s="1021" t="s">
        <v>1387</v>
      </c>
      <c r="E303" s="1024" t="s">
        <v>587</v>
      </c>
      <c r="F303" s="1027">
        <v>4</v>
      </c>
      <c r="G303" s="1000" t="s">
        <v>1793</v>
      </c>
      <c r="H303" s="1030" t="s">
        <v>1245</v>
      </c>
      <c r="I303" s="994" t="s">
        <v>1215</v>
      </c>
      <c r="J303" s="1697" t="str">
        <f>IF(D303="","",IF(D303="RG",[1]Árbol!A314,IF(D303="RIC",[1]Árbol!A314,IF(D303="RLAFT",[1]Árbol!A314,IF(D303="RF",[1]Árbol!A314,IF(I303="","",(CONCATENATE(I303," ",$M$3," ",G303," ",$M$4," ",O303," ",$M$5," ",N303))))))))</f>
        <v>Pérdida de Disponibilidad de Recurso Humano de la GIC  1 . Pérdida, borrado, modificación de información o Acceso no autorizado a los expedientes digitales con Datos Personales
3. Fallas Humanas
CONTINUIDAD 3, Ausencia de personal estratégico, técnico uoperativo de la GIC.
1. Ausencia de respaldo de la información  digital
2. Desconocimiento de Políticas de Seguridad de la Información
3. Ausencia de Planes de continuidad
CONTINUIDAD 4. Retiro, enfermedad, incapacidad, vacaciones del personal de la GIC.</v>
      </c>
      <c r="K303" s="1036" t="s">
        <v>313</v>
      </c>
      <c r="L303" s="1000" t="s">
        <v>314</v>
      </c>
      <c r="M303" s="1069" t="s">
        <v>1389</v>
      </c>
      <c r="N303" s="1000" t="s">
        <v>3222</v>
      </c>
      <c r="O303" s="1000" t="s">
        <v>3223</v>
      </c>
      <c r="P303" s="1000" t="s">
        <v>1392</v>
      </c>
      <c r="Q303" s="1791" t="s">
        <v>1392</v>
      </c>
      <c r="R303" s="1495" t="s">
        <v>250</v>
      </c>
      <c r="S303" s="1786">
        <f>IF(R303="Muy Alta",100%,IF(R303="Alta",80%,IF(R303="Media",60%,IF(R303="Baja",40%,IF(R303="Muy Baja",20%,"")))))</f>
        <v>0.4</v>
      </c>
      <c r="T303" s="1495" t="s">
        <v>251</v>
      </c>
      <c r="U303" s="1786">
        <f>IF(T303="Catastrófico",100%,IF(T303="Mayor",80%,IF(T303="Moderado",60%,IF(T303="Menor",40%,IF(T303="Leve",20%,"")))))</f>
        <v>0.4</v>
      </c>
      <c r="V303" s="1495" t="s">
        <v>251</v>
      </c>
      <c r="W303" s="1786">
        <f>IF(V303="Catastrófico",100%,IF(V303="Mayor",80%,IF(V303="Moderado",60%,IF(V303="Menor",40%,IF(V303="Leve",20%,"")))))</f>
        <v>0.4</v>
      </c>
      <c r="X303" s="1059" t="str">
        <f>IF(Y303=100%,"Catastrófico",IF(Y303=80%,"Mayor",IF(Y303=60%,"Moderado",IF(Y303=40%,"Menor",IF(Y303=20%,"Leve","")))))</f>
        <v>Menor</v>
      </c>
      <c r="Y303" s="1786">
        <f>IF(AND(U303="",W303=""),"",MAX(U303,W303))</f>
        <v>0.4</v>
      </c>
      <c r="Z303" s="1786" t="str">
        <f>CONCATENATE(R303,X303)</f>
        <v>BajaMenor</v>
      </c>
      <c r="AA303" s="1059" t="str">
        <f>IF(Z303="Muy AltaLeve","Alto",IF(Z303="Muy AltaMenor","Alto",IF(Z303="Muy AltaModerado","Alto",IF(Z303="Muy AltaMayor","Alto",IF(Z303="Muy AltaCatastrófico","Extremo",IF(Z303="AltaLeve","Moderado",IF(Z303="AltaMenor","Moderado",IF(Z303="AltaModerado","Alto",IF(Z303="AltaMayor","Alto",IF(Z303="AltaCatastrófico","Extremo",IF(Z303="MediaLeve","Moderado",IF(Z303="MediaMenor","Moderado",IF(Z303="MediaModerado","Moderado",IF(Z303="MediaMayor","Alto",IF(Z303="MediaCatastrófico","Extremo",IF(Z303="BajaLeve","Bajo",IF(Z303="BajaMenor","Moderado",IF(Z303="BajaModerado","Moderado",IF(Z303="BajaMayor","Alto",IF(Z303="BajaCatastrófico","Extremo",IF(Z303="Muy BajaLeve","Bajo",IF(Z303="Muy BajaMenor","Bajo",IF(Z303="Muy BajaModerado","Moderado",IF(Z303="Muy BajaMayor","Alto",IF(Z303="Muy BajaCatastrófico","Extremo","")))))))))))))))))))))))))</f>
        <v>Moderado</v>
      </c>
      <c r="AB303" s="97">
        <v>1</v>
      </c>
      <c r="AC303" s="774" t="s">
        <v>1571</v>
      </c>
      <c r="AD303" s="9" t="s">
        <v>1518</v>
      </c>
      <c r="AE303" s="9" t="s">
        <v>1572</v>
      </c>
      <c r="AF303" s="99" t="str">
        <f t="shared" si="25"/>
        <v>Probabilidad</v>
      </c>
      <c r="AG303" s="10" t="s">
        <v>281</v>
      </c>
      <c r="AH303" s="940">
        <f t="shared" si="26"/>
        <v>0.15</v>
      </c>
      <c r="AI303" s="10" t="s">
        <v>222</v>
      </c>
      <c r="AJ303" s="940">
        <f t="shared" si="27"/>
        <v>0.15</v>
      </c>
      <c r="AK303" s="101">
        <f t="shared" si="28"/>
        <v>0.3</v>
      </c>
      <c r="AL303" s="100">
        <f>IFERROR(IF(AF303="Probabilidad",(S303-(+S303*AK303)),IF(AF303="Impacto",S303,"")),"")</f>
        <v>0.28000000000000003</v>
      </c>
      <c r="AM303" s="100">
        <f>IFERROR(IF(AF303="Impacto",(Y303-(+Y303*AK303)),IF(AF303="Probabilidad",Y303,"")),"")</f>
        <v>0.4</v>
      </c>
      <c r="AN303" s="50" t="s">
        <v>859</v>
      </c>
      <c r="AO303" s="50" t="s">
        <v>245</v>
      </c>
      <c r="AP303" s="50" t="s">
        <v>241</v>
      </c>
      <c r="AQ303" s="50" t="s">
        <v>226</v>
      </c>
      <c r="AR303" s="1624" t="s">
        <v>1438</v>
      </c>
      <c r="AS303" s="1050">
        <f>S303</f>
        <v>0.4</v>
      </c>
      <c r="AT303" s="1050">
        <f>IF(AL303="","",MIN(AL303:AL308))</f>
        <v>0.16800000000000001</v>
      </c>
      <c r="AU303" s="1047" t="str">
        <f>IFERROR(IF(AT303="","",IF(AT303&lt;=0.2,"Muy Baja",IF(AT303&lt;=0.4,"Baja",IF(AT303&lt;=0.6,"Media",IF(AT303&lt;=0.8,"Alta","Muy Alta"))))),"")</f>
        <v>Muy Baja</v>
      </c>
      <c r="AV303" s="1050">
        <f>Y303</f>
        <v>0.4</v>
      </c>
      <c r="AW303" s="1050">
        <f>IF(AM303="","",MIN(AM303:AM308))</f>
        <v>0.30000000000000004</v>
      </c>
      <c r="AX303" s="1047" t="str">
        <f>IFERROR(IF(AW303="","",IF(AW303&lt;=0.2,"Leve",IF(AW303&lt;=0.4,"Menor",IF(AW303&lt;=0.6,"Moderado",IF(AW303&lt;=0.8,"Mayor","Catastrófico"))))),"")</f>
        <v>Menor</v>
      </c>
      <c r="AY303" s="1047" t="str">
        <f>AA303</f>
        <v>Moderado</v>
      </c>
      <c r="AZ303" s="1047" t="str">
        <f>IFERROR(IF(OR(AND(AU303="Muy Baja",AX303="Leve"),AND(AU303="Muy Baja",AX303="Menor"),AND(AU303="Baja",AX303="Leve")),"Bajo",IF(OR(AND(AU303="Muy baja",AX303="Moderado"),AND(AU303="Baja",AX303="Menor"),AND(AU303="Baja",AX303="Moderado"),AND(AU303="Media",AX303="Leve"),AND(AU303="Media",AX303="Menor"),AND(AU303="Media",AX303="Moderado"),AND(AU303="Alta",AX303="Leve"),AND(AU303="Alta",AX303="Menor")),"Moderado",IF(OR(AND(AU303="Muy Baja",AX303="Mayor"),AND(AU303="Baja",AX303="Mayor"),AND(AU303="Media",AX303="Mayor"),AND(AU303="Alta",AX303="Moderado"),AND(AU303="Alta",AX303="Mayor"),AND(AU303="Muy Alta",AX303="Leve"),AND(AU303="Muy Alta",AX303="Menor"),AND(AU303="Muy Alta",AX303="Moderado"),AND(AU303="Muy Alta",AX303="Mayor")),"Alto",IF(OR(AND(AU303="Muy Baja",AX303="Catastrófico"),AND(AU303="Baja",AX303="Catastrófico"),AND(AU303="Media",AX303="Catastrófico"),AND(AU303="Alta",AX303="Catastrófico"),AND(AU303="Muy Alta",AX303="Catastrófico")),"Extremo","")))),"")</f>
        <v>Bajo</v>
      </c>
      <c r="BA303" s="994" t="s">
        <v>255</v>
      </c>
      <c r="BB303" s="46"/>
      <c r="BC303" s="46"/>
      <c r="BD303" s="103" t="str">
        <f t="shared" si="32"/>
        <v/>
      </c>
      <c r="BE303" s="9"/>
      <c r="BF303" s="9"/>
      <c r="BG303" s="9"/>
      <c r="BH303" s="9"/>
      <c r="BI303" s="46"/>
      <c r="BJ303" s="46"/>
      <c r="BK303" s="46"/>
      <c r="BL303" s="46"/>
      <c r="BM303" s="48"/>
      <c r="BN303" s="48"/>
      <c r="BO303" s="48"/>
      <c r="BP303" s="48"/>
      <c r="BQ303" s="104" t="str">
        <f t="shared" si="30"/>
        <v/>
      </c>
      <c r="BR303" s="797" t="str">
        <f t="shared" si="31"/>
        <v/>
      </c>
      <c r="BS303" s="883"/>
      <c r="BT303" s="883"/>
      <c r="BU303" s="997" t="s">
        <v>1392</v>
      </c>
      <c r="BV303" s="1000" t="s">
        <v>3213</v>
      </c>
      <c r="BW303" s="1000" t="s">
        <v>1631</v>
      </c>
      <c r="BX303" s="1761" t="s">
        <v>1392</v>
      </c>
      <c r="BY303" s="1738" t="s">
        <v>3214</v>
      </c>
      <c r="BZ303" s="1003"/>
    </row>
    <row r="304" spans="1:78" ht="167" x14ac:dyDescent="0.2">
      <c r="A304" s="1702"/>
      <c r="B304" s="1703"/>
      <c r="C304" s="1704"/>
      <c r="D304" s="1705"/>
      <c r="E304" s="1025"/>
      <c r="F304" s="1619"/>
      <c r="G304" s="1001"/>
      <c r="H304" s="1031"/>
      <c r="I304" s="1641"/>
      <c r="J304" s="1631"/>
      <c r="K304" s="1037"/>
      <c r="L304" s="1001"/>
      <c r="M304" s="1070"/>
      <c r="N304" s="1001"/>
      <c r="O304" s="1001"/>
      <c r="P304" s="1001"/>
      <c r="Q304" s="1792"/>
      <c r="R304" s="1789"/>
      <c r="S304" s="1787"/>
      <c r="T304" s="1789"/>
      <c r="U304" s="1787"/>
      <c r="V304" s="1789"/>
      <c r="W304" s="1787"/>
      <c r="X304" s="1665"/>
      <c r="Y304" s="1787"/>
      <c r="Z304" s="1787"/>
      <c r="AA304" s="1665"/>
      <c r="AB304" s="812">
        <v>2</v>
      </c>
      <c r="AC304" s="774" t="s">
        <v>1794</v>
      </c>
      <c r="AD304" s="774" t="s">
        <v>1791</v>
      </c>
      <c r="AE304" s="774" t="s">
        <v>1795</v>
      </c>
      <c r="AF304" s="813" t="str">
        <f t="shared" si="25"/>
        <v>Probabilidad</v>
      </c>
      <c r="AG304" s="780" t="s">
        <v>221</v>
      </c>
      <c r="AH304" s="941">
        <f t="shared" si="26"/>
        <v>0.25</v>
      </c>
      <c r="AI304" s="780" t="s">
        <v>222</v>
      </c>
      <c r="AJ304" s="941">
        <f t="shared" si="27"/>
        <v>0.15</v>
      </c>
      <c r="AK304" s="814">
        <f t="shared" si="28"/>
        <v>0.4</v>
      </c>
      <c r="AL304" s="815">
        <f>IFERROR(IF(AND(AF303="Probabilidad",AF304="Probabilidad"),(AL303-(+AL303*AK304)),IF(AF304="Probabilidad",(S303-(+S303*AK304)),IF(AF304="Impacto",AL303,""))),"")</f>
        <v>0.16800000000000001</v>
      </c>
      <c r="AM304" s="815">
        <f>IFERROR(IF(AND(AF303="Impacto",AF304="Impacto"),(AM303-(+AM303*AK304)),IF(AF304="Impacto",(Y303-(+Y303*AK304)),IF(AF304="Probabilidad",AM303,""))),"")</f>
        <v>0.4</v>
      </c>
      <c r="AN304" s="751" t="s">
        <v>223</v>
      </c>
      <c r="AO304" s="751" t="s">
        <v>291</v>
      </c>
      <c r="AP304" s="751" t="s">
        <v>241</v>
      </c>
      <c r="AQ304" s="751" t="s">
        <v>226</v>
      </c>
      <c r="AR304" s="1031"/>
      <c r="AS304" s="1631"/>
      <c r="AT304" s="1631"/>
      <c r="AU304" s="1633"/>
      <c r="AV304" s="1631"/>
      <c r="AW304" s="1631"/>
      <c r="AX304" s="1633"/>
      <c r="AY304" s="1633"/>
      <c r="AZ304" s="1633"/>
      <c r="BA304" s="1641"/>
      <c r="BB304" s="789"/>
      <c r="BC304" s="789"/>
      <c r="BD304" s="822" t="str">
        <f t="shared" si="32"/>
        <v/>
      </c>
      <c r="BE304" s="774"/>
      <c r="BF304" s="774"/>
      <c r="BG304" s="774"/>
      <c r="BH304" s="774"/>
      <c r="BI304" s="789"/>
      <c r="BJ304" s="789"/>
      <c r="BK304" s="789"/>
      <c r="BL304" s="789"/>
      <c r="BM304" s="791"/>
      <c r="BN304" s="791"/>
      <c r="BO304" s="791"/>
      <c r="BP304" s="791"/>
      <c r="BQ304" s="792" t="str">
        <f t="shared" si="30"/>
        <v/>
      </c>
      <c r="BR304" s="796" t="str">
        <f t="shared" si="31"/>
        <v/>
      </c>
      <c r="BS304" s="884"/>
      <c r="BT304" s="884"/>
      <c r="BU304" s="998"/>
      <c r="BV304" s="1001"/>
      <c r="BW304" s="1001"/>
      <c r="BX304" s="1762"/>
      <c r="BY304" s="1739"/>
      <c r="BZ304" s="1004"/>
    </row>
    <row r="305" spans="1:78" ht="167" x14ac:dyDescent="0.2">
      <c r="A305" s="1702"/>
      <c r="B305" s="1703"/>
      <c r="C305" s="1704"/>
      <c r="D305" s="1705"/>
      <c r="E305" s="1025"/>
      <c r="F305" s="1619"/>
      <c r="G305" s="1001"/>
      <c r="H305" s="1031"/>
      <c r="I305" s="1641"/>
      <c r="J305" s="1631"/>
      <c r="K305" s="1037"/>
      <c r="L305" s="1001"/>
      <c r="M305" s="1070"/>
      <c r="N305" s="1001"/>
      <c r="O305" s="1001"/>
      <c r="P305" s="1001"/>
      <c r="Q305" s="1792"/>
      <c r="R305" s="1789"/>
      <c r="S305" s="1787"/>
      <c r="T305" s="1789"/>
      <c r="U305" s="1787"/>
      <c r="V305" s="1789"/>
      <c r="W305" s="1787"/>
      <c r="X305" s="1665"/>
      <c r="Y305" s="1787"/>
      <c r="Z305" s="1787"/>
      <c r="AA305" s="1665"/>
      <c r="AB305" s="812">
        <v>3</v>
      </c>
      <c r="AC305" s="774" t="s">
        <v>1796</v>
      </c>
      <c r="AD305" s="774">
        <v>4</v>
      </c>
      <c r="AE305" s="774" t="s">
        <v>1784</v>
      </c>
      <c r="AF305" s="813" t="str">
        <f t="shared" si="25"/>
        <v>Impacto</v>
      </c>
      <c r="AG305" s="780" t="s">
        <v>264</v>
      </c>
      <c r="AH305" s="941">
        <f t="shared" si="26"/>
        <v>0.1</v>
      </c>
      <c r="AI305" s="780" t="s">
        <v>222</v>
      </c>
      <c r="AJ305" s="941">
        <f t="shared" si="27"/>
        <v>0.15</v>
      </c>
      <c r="AK305" s="814">
        <f t="shared" si="28"/>
        <v>0.25</v>
      </c>
      <c r="AL305" s="815">
        <f>IFERROR(IF(AND(AF304="Probabilidad",AF305="Probabilidad"),(AL304-(+AL304*AK305)),IF(AND(AF304="Impacto",AF305="Probabilidad"),(AL303-(+AL303*AK305)),IF(AF305="Impacto",AL304,""))),"")</f>
        <v>0.16800000000000001</v>
      </c>
      <c r="AM305" s="815">
        <f>IFERROR(IF(AND(AF304="Impacto",AF305="Impacto"),(AM304-(+AM304*AK305)),IF(AND(AF304="Probabilidad",AF305="Impacto"),(AM303-(+AM303*AK305)),IF(AF305="Probabilidad",AM304,""))),"")</f>
        <v>0.30000000000000004</v>
      </c>
      <c r="AN305" s="751" t="s">
        <v>859</v>
      </c>
      <c r="AO305" s="751" t="s">
        <v>291</v>
      </c>
      <c r="AP305" s="751" t="s">
        <v>241</v>
      </c>
      <c r="AQ305" s="751" t="s">
        <v>226</v>
      </c>
      <c r="AR305" s="1031"/>
      <c r="AS305" s="1631"/>
      <c r="AT305" s="1631"/>
      <c r="AU305" s="1633"/>
      <c r="AV305" s="1631"/>
      <c r="AW305" s="1631"/>
      <c r="AX305" s="1633"/>
      <c r="AY305" s="1633"/>
      <c r="AZ305" s="1633"/>
      <c r="BA305" s="1641"/>
      <c r="BB305" s="789"/>
      <c r="BC305" s="789"/>
      <c r="BD305" s="822" t="str">
        <f t="shared" si="32"/>
        <v/>
      </c>
      <c r="BE305" s="774"/>
      <c r="BF305" s="774"/>
      <c r="BG305" s="774"/>
      <c r="BH305" s="774"/>
      <c r="BI305" s="789"/>
      <c r="BJ305" s="789"/>
      <c r="BK305" s="789"/>
      <c r="BL305" s="789"/>
      <c r="BM305" s="791"/>
      <c r="BN305" s="791"/>
      <c r="BO305" s="791"/>
      <c r="BP305" s="791"/>
      <c r="BQ305" s="792" t="str">
        <f t="shared" si="30"/>
        <v/>
      </c>
      <c r="BR305" s="796" t="str">
        <f t="shared" si="31"/>
        <v/>
      </c>
      <c r="BS305" s="884"/>
      <c r="BT305" s="884"/>
      <c r="BU305" s="998"/>
      <c r="BV305" s="1001"/>
      <c r="BW305" s="1001"/>
      <c r="BX305" s="1762"/>
      <c r="BY305" s="1739"/>
      <c r="BZ305" s="1004"/>
    </row>
    <row r="306" spans="1:78" ht="16" x14ac:dyDescent="0.2">
      <c r="A306" s="1702"/>
      <c r="B306" s="1703"/>
      <c r="C306" s="1704"/>
      <c r="D306" s="1705"/>
      <c r="E306" s="1025"/>
      <c r="F306" s="1619"/>
      <c r="G306" s="1001"/>
      <c r="H306" s="1031"/>
      <c r="I306" s="1641"/>
      <c r="J306" s="1631"/>
      <c r="K306" s="1037"/>
      <c r="L306" s="1001"/>
      <c r="M306" s="1070"/>
      <c r="N306" s="1001"/>
      <c r="O306" s="1001"/>
      <c r="P306" s="1001"/>
      <c r="Q306" s="1792"/>
      <c r="R306" s="1789"/>
      <c r="S306" s="1787"/>
      <c r="T306" s="1789"/>
      <c r="U306" s="1787"/>
      <c r="V306" s="1789"/>
      <c r="W306" s="1787"/>
      <c r="X306" s="1665"/>
      <c r="Y306" s="1787"/>
      <c r="Z306" s="1787"/>
      <c r="AA306" s="1665"/>
      <c r="AB306" s="812">
        <v>4</v>
      </c>
      <c r="AC306" s="774"/>
      <c r="AD306" s="774"/>
      <c r="AE306" s="774"/>
      <c r="AF306" s="813" t="str">
        <f t="shared" si="25"/>
        <v/>
      </c>
      <c r="AG306" s="780"/>
      <c r="AH306" s="941" t="str">
        <f t="shared" si="26"/>
        <v/>
      </c>
      <c r="AI306" s="780"/>
      <c r="AJ306" s="941" t="str">
        <f t="shared" si="27"/>
        <v/>
      </c>
      <c r="AK306" s="814" t="str">
        <f t="shared" si="28"/>
        <v/>
      </c>
      <c r="AL306" s="815" t="str">
        <f>IFERROR(IF(AND(AF305="Probabilidad",AF306="Probabilidad"),(AL305-(+AL305*AK306)),IF(AND(AF305="Impacto",AF306="Probabilidad"),(AL304-(+AL304*AK306)),IF(AF306="Impacto",AL305,""))),"")</f>
        <v/>
      </c>
      <c r="AM306" s="815" t="str">
        <f>IFERROR(IF(AND(AF305="Impacto",AF306="Impacto"),(AM305-(+AM305*AK306)),IF(AND(AF305="Probabilidad",AF306="Impacto"),(AM304-(+AM304*AK306)),IF(AF306="Probabilidad",AM305,""))),"")</f>
        <v/>
      </c>
      <c r="AN306" s="751"/>
      <c r="AO306" s="751"/>
      <c r="AP306" s="751"/>
      <c r="AQ306" s="751"/>
      <c r="AR306" s="1031"/>
      <c r="AS306" s="1631"/>
      <c r="AT306" s="1631"/>
      <c r="AU306" s="1633"/>
      <c r="AV306" s="1631"/>
      <c r="AW306" s="1631"/>
      <c r="AX306" s="1633"/>
      <c r="AY306" s="1633"/>
      <c r="AZ306" s="1633"/>
      <c r="BA306" s="1641"/>
      <c r="BB306" s="789"/>
      <c r="BC306" s="789"/>
      <c r="BD306" s="822" t="str">
        <f t="shared" si="32"/>
        <v/>
      </c>
      <c r="BE306" s="774"/>
      <c r="BF306" s="774"/>
      <c r="BG306" s="774"/>
      <c r="BH306" s="774"/>
      <c r="BI306" s="789"/>
      <c r="BJ306" s="789"/>
      <c r="BK306" s="789"/>
      <c r="BL306" s="789"/>
      <c r="BM306" s="791"/>
      <c r="BN306" s="791"/>
      <c r="BO306" s="791"/>
      <c r="BP306" s="791"/>
      <c r="BQ306" s="792" t="str">
        <f t="shared" si="30"/>
        <v/>
      </c>
      <c r="BR306" s="796" t="str">
        <f t="shared" si="31"/>
        <v/>
      </c>
      <c r="BS306" s="884"/>
      <c r="BT306" s="884"/>
      <c r="BU306" s="998"/>
      <c r="BV306" s="1001"/>
      <c r="BW306" s="1001"/>
      <c r="BX306" s="1762"/>
      <c r="BY306" s="1739"/>
      <c r="BZ306" s="1004"/>
    </row>
    <row r="307" spans="1:78" ht="16" x14ac:dyDescent="0.2">
      <c r="A307" s="1702"/>
      <c r="B307" s="1703"/>
      <c r="C307" s="1704"/>
      <c r="D307" s="1705"/>
      <c r="E307" s="1025"/>
      <c r="F307" s="1619"/>
      <c r="G307" s="1001"/>
      <c r="H307" s="1031"/>
      <c r="I307" s="1641"/>
      <c r="J307" s="1631"/>
      <c r="K307" s="1037"/>
      <c r="L307" s="1001"/>
      <c r="M307" s="1070"/>
      <c r="N307" s="1001"/>
      <c r="O307" s="1001"/>
      <c r="P307" s="1001"/>
      <c r="Q307" s="1792"/>
      <c r="R307" s="1789"/>
      <c r="S307" s="1787"/>
      <c r="T307" s="1789"/>
      <c r="U307" s="1787"/>
      <c r="V307" s="1789"/>
      <c r="W307" s="1787"/>
      <c r="X307" s="1665"/>
      <c r="Y307" s="1787"/>
      <c r="Z307" s="1787"/>
      <c r="AA307" s="1665"/>
      <c r="AB307" s="812">
        <v>5</v>
      </c>
      <c r="AC307" s="774"/>
      <c r="AD307" s="774"/>
      <c r="AE307" s="774"/>
      <c r="AF307" s="813" t="str">
        <f t="shared" si="25"/>
        <v/>
      </c>
      <c r="AG307" s="780"/>
      <c r="AH307" s="941" t="str">
        <f t="shared" si="26"/>
        <v/>
      </c>
      <c r="AI307" s="780"/>
      <c r="AJ307" s="941" t="str">
        <f t="shared" si="27"/>
        <v/>
      </c>
      <c r="AK307" s="814" t="str">
        <f t="shared" si="28"/>
        <v/>
      </c>
      <c r="AL307" s="815" t="str">
        <f>IFERROR(IF(AND(AF306="Probabilidad",AF307="Probabilidad"),(AL306-(+AL306*AK307)),IF(AND(AF306="Impacto",AF307="Probabilidad"),(AL305-(+AL305*AK307)),IF(AF307="Impacto",AL306,""))),"")</f>
        <v/>
      </c>
      <c r="AM307" s="815" t="str">
        <f>IFERROR(IF(AND(AF306="Impacto",AF307="Impacto"),(AM306-(+AM306*AK307)),IF(AND(AF306="Probabilidad",AF307="Impacto"),(AM305-(+AM305*AK307)),IF(AF307="Probabilidad",AM306,""))),"")</f>
        <v/>
      </c>
      <c r="AN307" s="751"/>
      <c r="AO307" s="751"/>
      <c r="AP307" s="751"/>
      <c r="AQ307" s="751"/>
      <c r="AR307" s="1031"/>
      <c r="AS307" s="1631"/>
      <c r="AT307" s="1631"/>
      <c r="AU307" s="1633"/>
      <c r="AV307" s="1631"/>
      <c r="AW307" s="1631"/>
      <c r="AX307" s="1633"/>
      <c r="AY307" s="1633"/>
      <c r="AZ307" s="1633"/>
      <c r="BA307" s="1641"/>
      <c r="BB307" s="789"/>
      <c r="BC307" s="789"/>
      <c r="BD307" s="822" t="str">
        <f t="shared" si="32"/>
        <v/>
      </c>
      <c r="BE307" s="774"/>
      <c r="BF307" s="774"/>
      <c r="BG307" s="774"/>
      <c r="BH307" s="774"/>
      <c r="BI307" s="789"/>
      <c r="BJ307" s="789"/>
      <c r="BK307" s="789"/>
      <c r="BL307" s="789"/>
      <c r="BM307" s="791"/>
      <c r="BN307" s="791"/>
      <c r="BO307" s="791"/>
      <c r="BP307" s="791"/>
      <c r="BQ307" s="792" t="str">
        <f t="shared" si="30"/>
        <v/>
      </c>
      <c r="BR307" s="796" t="str">
        <f t="shared" si="31"/>
        <v/>
      </c>
      <c r="BS307" s="884"/>
      <c r="BT307" s="884"/>
      <c r="BU307" s="998"/>
      <c r="BV307" s="1001"/>
      <c r="BW307" s="1001"/>
      <c r="BX307" s="1762"/>
      <c r="BY307" s="1739"/>
      <c r="BZ307" s="1004"/>
    </row>
    <row r="308" spans="1:78" ht="17" thickBot="1" x14ac:dyDescent="0.25">
      <c r="A308" s="1702"/>
      <c r="B308" s="1703"/>
      <c r="C308" s="1704"/>
      <c r="D308" s="1706"/>
      <c r="E308" s="1026"/>
      <c r="F308" s="1620"/>
      <c r="G308" s="1002"/>
      <c r="H308" s="1032"/>
      <c r="I308" s="1642"/>
      <c r="J308" s="1632"/>
      <c r="K308" s="1038"/>
      <c r="L308" s="1002"/>
      <c r="M308" s="1071"/>
      <c r="N308" s="1002"/>
      <c r="O308" s="1002"/>
      <c r="P308" s="1002"/>
      <c r="Q308" s="1793"/>
      <c r="R308" s="1790"/>
      <c r="S308" s="1788"/>
      <c r="T308" s="1790"/>
      <c r="U308" s="1788"/>
      <c r="V308" s="1790"/>
      <c r="W308" s="1788"/>
      <c r="X308" s="1666"/>
      <c r="Y308" s="1788"/>
      <c r="Z308" s="1788"/>
      <c r="AA308" s="1666"/>
      <c r="AB308" s="773">
        <v>6</v>
      </c>
      <c r="AC308" s="757"/>
      <c r="AD308" s="757"/>
      <c r="AE308" s="757"/>
      <c r="AF308" s="896" t="str">
        <f t="shared" si="25"/>
        <v/>
      </c>
      <c r="AG308" s="888"/>
      <c r="AH308" s="942" t="str">
        <f t="shared" si="26"/>
        <v/>
      </c>
      <c r="AI308" s="888"/>
      <c r="AJ308" s="942" t="str">
        <f t="shared" si="27"/>
        <v/>
      </c>
      <c r="AK308" s="889" t="str">
        <f t="shared" si="28"/>
        <v/>
      </c>
      <c r="AL308" s="815" t="str">
        <f>IFERROR(IF(AND(AF307="Probabilidad",AF308="Probabilidad"),(AL307-(+AL307*AK308)),IF(AND(AF307="Impacto",AF308="Probabilidad"),(AL306-(+AL306*AK308)),IF(AF308="Impacto",AL307,""))),"")</f>
        <v/>
      </c>
      <c r="AM308" s="815" t="str">
        <f>IFERROR(IF(AND(AF307="Impacto",AF308="Impacto"),(AM307-(+AM307*AK308)),IF(AND(AF307="Probabilidad",AF308="Impacto"),(AM306-(+AM306*AK308)),IF(AF308="Probabilidad",AM307,""))),"")</f>
        <v/>
      </c>
      <c r="AN308" s="51"/>
      <c r="AO308" s="51"/>
      <c r="AP308" s="51"/>
      <c r="AQ308" s="51"/>
      <c r="AR308" s="1032"/>
      <c r="AS308" s="1632"/>
      <c r="AT308" s="1632"/>
      <c r="AU308" s="1634"/>
      <c r="AV308" s="1632"/>
      <c r="AW308" s="1632"/>
      <c r="AX308" s="1634"/>
      <c r="AY308" s="1634"/>
      <c r="AZ308" s="1634"/>
      <c r="BA308" s="1642"/>
      <c r="BB308" s="770"/>
      <c r="BC308" s="770"/>
      <c r="BD308" s="762" t="str">
        <f t="shared" si="32"/>
        <v/>
      </c>
      <c r="BE308" s="757"/>
      <c r="BF308" s="757"/>
      <c r="BG308" s="757"/>
      <c r="BH308" s="757"/>
      <c r="BI308" s="770"/>
      <c r="BJ308" s="770"/>
      <c r="BK308" s="770"/>
      <c r="BL308" s="770"/>
      <c r="BM308" s="749"/>
      <c r="BN308" s="749"/>
      <c r="BO308" s="749"/>
      <c r="BP308" s="749"/>
      <c r="BQ308" s="766" t="str">
        <f t="shared" si="30"/>
        <v/>
      </c>
      <c r="BR308" s="890" t="str">
        <f t="shared" si="31"/>
        <v/>
      </c>
      <c r="BS308" s="891"/>
      <c r="BT308" s="891"/>
      <c r="BU308" s="999"/>
      <c r="BV308" s="1002"/>
      <c r="BW308" s="1002"/>
      <c r="BX308" s="1763"/>
      <c r="BY308" s="1740"/>
      <c r="BZ308" s="1005"/>
    </row>
    <row r="309" spans="1:78" ht="167" x14ac:dyDescent="0.2">
      <c r="A309" s="1702"/>
      <c r="B309" s="1703"/>
      <c r="C309" s="1704"/>
      <c r="D309" s="1021" t="s">
        <v>1387</v>
      </c>
      <c r="E309" s="1024" t="s">
        <v>587</v>
      </c>
      <c r="F309" s="1027">
        <v>5</v>
      </c>
      <c r="G309" s="1000" t="s">
        <v>1797</v>
      </c>
      <c r="H309" s="1030" t="s">
        <v>1247</v>
      </c>
      <c r="I309" s="994" t="s">
        <v>1218</v>
      </c>
      <c r="J309" s="1697" t="str">
        <f>IF(D309="","",IF(D309="RG",[1]Árbol!A320,IF(D309="RIC",[1]Árbol!A320,IF(D309="RLAFT",[1]Árbol!A320,IF(D309="RF",[1]Árbol!A320,IF(I309="","",(CONCATENATE(I309," ",$M$3," ",G309," ",$M$4," ",O309," ",$M$5," ",N309))))))))</f>
        <v>Pérdida de confidencialidad e integridad de 1. Fileserver de la SIE
2. Repositorio Gestion_GIC  1. Borrado, modificación intencional o no de la informacion
2. Fallas Humanas
3. Fallas en el aplicativo   1. Ausencia de Copias de Respaldo
2. Deficiencia en los planes de continuidad
3. Desconocimiento o no aplicación de las políticas de seguridad y privacidad de la
información 
4. Fallas en los aplicativos por condiciones externas no controlables por la Unidad.</v>
      </c>
      <c r="K309" s="1036" t="s">
        <v>313</v>
      </c>
      <c r="L309" s="1000" t="s">
        <v>562</v>
      </c>
      <c r="M309" s="1069" t="s">
        <v>1389</v>
      </c>
      <c r="N309" s="1000" t="s">
        <v>1798</v>
      </c>
      <c r="O309" s="1000" t="s">
        <v>1799</v>
      </c>
      <c r="P309" s="1044" t="s">
        <v>1392</v>
      </c>
      <c r="Q309" s="1774" t="s">
        <v>1392</v>
      </c>
      <c r="R309" s="994" t="s">
        <v>250</v>
      </c>
      <c r="S309" s="1764">
        <f>IF(R309="Muy Alta",100%,IF(R309="Alta",80%,IF(R309="Media",60%,IF(R309="Baja",40%,IF(R309="Muy Baja",20%,"")))))</f>
        <v>0.4</v>
      </c>
      <c r="T309" s="994" t="s">
        <v>317</v>
      </c>
      <c r="U309" s="1764">
        <f>IF(T309="Catastrófico",100%,IF(T309="Mayor",80%,IF(T309="Moderado",60%,IF(T309="Menor",40%,IF(T309="Leve",20%,"")))))</f>
        <v>0.2</v>
      </c>
      <c r="V309" s="994" t="s">
        <v>251</v>
      </c>
      <c r="W309" s="1764">
        <f>IF(V309="Catastrófico",100%,IF(V309="Mayor",80%,IF(V309="Moderado",60%,IF(V309="Menor",40%,IF(V309="Leve",20%,"")))))</f>
        <v>0.4</v>
      </c>
      <c r="X309" s="1059" t="str">
        <f>IF(Y309=100%,"Catastrófico",IF(Y309=80%,"Mayor",IF(Y309=60%,"Moderado",IF(Y309=40%,"Menor",IF(Y309=20%,"Leve","")))))</f>
        <v>Menor</v>
      </c>
      <c r="Y309" s="1764">
        <f>IF(AND(U309="",W309=""),"",MAX(U309,W309))</f>
        <v>0.4</v>
      </c>
      <c r="Z309" s="1764" t="str">
        <f>CONCATENATE(R309,X309)</f>
        <v>BajaMenor</v>
      </c>
      <c r="AA309" s="1047" t="str">
        <f>IF(Z309="Muy AltaLeve","Alto",IF(Z309="Muy AltaMenor","Alto",IF(Z309="Muy AltaModerado","Alto",IF(Z309="Muy AltaMayor","Alto",IF(Z309="Muy AltaCatastrófico","Extremo",IF(Z309="AltaLeve","Moderado",IF(Z309="AltaMenor","Moderado",IF(Z309="AltaModerado","Alto",IF(Z309="AltaMayor","Alto",IF(Z309="AltaCatastrófico","Extremo",IF(Z309="MediaLeve","Moderado",IF(Z309="MediaMenor","Moderado",IF(Z309="MediaModerado","Moderado",IF(Z309="MediaMayor","Alto",IF(Z309="MediaCatastrófico","Extremo",IF(Z309="BajaLeve","Bajo",IF(Z309="BajaMenor","Moderado",IF(Z309="BajaModerado","Moderado",IF(Z309="BajaMayor","Alto",IF(Z309="BajaCatastrófico","Extremo",IF(Z309="Muy BajaLeve","Bajo",IF(Z309="Muy BajaMenor","Bajo",IF(Z309="Muy BajaModerado","Moderado",IF(Z309="Muy BajaMayor","Alto",IF(Z309="Muy BajaCatastrófico","Extremo","")))))))))))))))))))))))))</f>
        <v>Moderado</v>
      </c>
      <c r="AB309" s="97">
        <v>1</v>
      </c>
      <c r="AC309" s="9" t="s">
        <v>1800</v>
      </c>
      <c r="AD309" s="9" t="s">
        <v>1801</v>
      </c>
      <c r="AE309" s="9" t="s">
        <v>1656</v>
      </c>
      <c r="AF309" s="231" t="str">
        <f t="shared" si="25"/>
        <v>Probabilidad</v>
      </c>
      <c r="AG309" s="10" t="s">
        <v>1657</v>
      </c>
      <c r="AH309" s="940">
        <f t="shared" si="26"/>
        <v>0.25</v>
      </c>
      <c r="AI309" s="10" t="s">
        <v>1802</v>
      </c>
      <c r="AJ309" s="940">
        <f t="shared" si="27"/>
        <v>0.15</v>
      </c>
      <c r="AK309" s="101">
        <f t="shared" si="28"/>
        <v>0.4</v>
      </c>
      <c r="AL309" s="100">
        <f>IFERROR(IF(AF309="Probabilidad",(S309-(+S309*AK309)),IF(AF309="Impacto",S309,"")),"")</f>
        <v>0.24</v>
      </c>
      <c r="AM309" s="100">
        <f>IFERROR(IF(AF309="Impacto",(Y309-(+Y309*AK309)),IF(AF309="Probabilidad",Y309,"")),"")</f>
        <v>0.4</v>
      </c>
      <c r="AN309" s="50" t="s">
        <v>223</v>
      </c>
      <c r="AO309" s="50" t="s">
        <v>291</v>
      </c>
      <c r="AP309" s="50" t="s">
        <v>241</v>
      </c>
      <c r="AQ309" s="50" t="s">
        <v>226</v>
      </c>
      <c r="AR309" s="1624" t="s">
        <v>1763</v>
      </c>
      <c r="AS309" s="1050">
        <f>S309</f>
        <v>0.4</v>
      </c>
      <c r="AT309" s="1050">
        <f>IF(AL309="","",MIN(AL309:AL314))</f>
        <v>0.16799999999999998</v>
      </c>
      <c r="AU309" s="1047" t="str">
        <f>IFERROR(IF(AT309="","",IF(AT309&lt;=0.2,"Muy Baja",IF(AT309&lt;=0.4,"Baja",IF(AT309&lt;=0.6,"Media",IF(AT309&lt;=0.8,"Alta","Muy Alta"))))),"")</f>
        <v>Muy Baja</v>
      </c>
      <c r="AV309" s="1050">
        <f>Y309</f>
        <v>0.4</v>
      </c>
      <c r="AW309" s="1050">
        <f>IF(AM309="","",MIN(AM309:AM314))</f>
        <v>0.30000000000000004</v>
      </c>
      <c r="AX309" s="1047" t="str">
        <f>IFERROR(IF(AW309="","",IF(AW309&lt;=0.2,"Leve",IF(AW309&lt;=0.4,"Menor",IF(AW309&lt;=0.6,"Moderado",IF(AW309&lt;=0.8,"Mayor","Catastrófico"))))),"")</f>
        <v>Menor</v>
      </c>
      <c r="AY309" s="1047" t="str">
        <f>AA309</f>
        <v>Moderado</v>
      </c>
      <c r="AZ309" s="1047" t="str">
        <f>IFERROR(IF(OR(AND(AU309="Muy Baja",AX309="Leve"),AND(AU309="Muy Baja",AX309="Menor"),AND(AU309="Baja",AX309="Leve")),"Bajo",IF(OR(AND(AU309="Muy baja",AX309="Moderado"),AND(AU309="Baja",AX309="Menor"),AND(AU309="Baja",AX309="Moderado"),AND(AU309="Media",AX309="Leve"),AND(AU309="Media",AX309="Menor"),AND(AU309="Media",AX309="Moderado"),AND(AU309="Alta",AX309="Leve"),AND(AU309="Alta",AX309="Menor")),"Moderado",IF(OR(AND(AU309="Muy Baja",AX309="Mayor"),AND(AU309="Baja",AX309="Mayor"),AND(AU309="Media",AX309="Mayor"),AND(AU309="Alta",AX309="Moderado"),AND(AU309="Alta",AX309="Mayor"),AND(AU309="Muy Alta",AX309="Leve"),AND(AU309="Muy Alta",AX309="Menor"),AND(AU309="Muy Alta",AX309="Moderado"),AND(AU309="Muy Alta",AX309="Mayor")),"Alto",IF(OR(AND(AU309="Muy Baja",AX309="Catastrófico"),AND(AU309="Baja",AX309="Catastrófico"),AND(AU309="Media",AX309="Catastrófico"),AND(AU309="Alta",AX309="Catastrófico"),AND(AU309="Muy Alta",AX309="Catastrófico")),"Extremo","")))),"")</f>
        <v>Bajo</v>
      </c>
      <c r="BA309" s="994" t="s">
        <v>255</v>
      </c>
      <c r="BB309" s="46"/>
      <c r="BC309" s="46"/>
      <c r="BD309" s="103" t="str">
        <f t="shared" si="32"/>
        <v/>
      </c>
      <c r="BE309" s="9"/>
      <c r="BF309" s="9"/>
      <c r="BG309" s="9"/>
      <c r="BH309" s="9"/>
      <c r="BI309" s="46"/>
      <c r="BJ309" s="46"/>
      <c r="BK309" s="46"/>
      <c r="BL309" s="46"/>
      <c r="BM309" s="48"/>
      <c r="BN309" s="48"/>
      <c r="BO309" s="48"/>
      <c r="BP309" s="48"/>
      <c r="BQ309" s="104" t="str">
        <f t="shared" si="30"/>
        <v/>
      </c>
      <c r="BR309" s="797" t="str">
        <f t="shared" si="31"/>
        <v/>
      </c>
      <c r="BS309" s="883"/>
      <c r="BT309" s="883"/>
      <c r="BU309" s="997" t="s">
        <v>1392</v>
      </c>
      <c r="BV309" s="1000" t="s">
        <v>3213</v>
      </c>
      <c r="BW309" s="1000" t="s">
        <v>1631</v>
      </c>
      <c r="BX309" s="1761" t="s">
        <v>1392</v>
      </c>
      <c r="BY309" s="1738" t="s">
        <v>3214</v>
      </c>
      <c r="BZ309" s="1003"/>
    </row>
    <row r="310" spans="1:78" ht="167" x14ac:dyDescent="0.2">
      <c r="A310" s="1702"/>
      <c r="B310" s="1703"/>
      <c r="C310" s="1704"/>
      <c r="D310" s="1705"/>
      <c r="E310" s="1025"/>
      <c r="F310" s="1619"/>
      <c r="G310" s="1001"/>
      <c r="H310" s="1031"/>
      <c r="I310" s="1641"/>
      <c r="J310" s="1631"/>
      <c r="K310" s="1037"/>
      <c r="L310" s="1001"/>
      <c r="M310" s="1070"/>
      <c r="N310" s="1001"/>
      <c r="O310" s="1001"/>
      <c r="P310" s="1210"/>
      <c r="Q310" s="1775"/>
      <c r="R310" s="1641"/>
      <c r="S310" s="1765"/>
      <c r="T310" s="1641"/>
      <c r="U310" s="1765"/>
      <c r="V310" s="1641"/>
      <c r="W310" s="1765"/>
      <c r="X310" s="1665"/>
      <c r="Y310" s="1765"/>
      <c r="Z310" s="1765"/>
      <c r="AA310" s="1633"/>
      <c r="AB310" s="812">
        <v>2</v>
      </c>
      <c r="AC310" s="774" t="s">
        <v>1803</v>
      </c>
      <c r="AD310" s="774" t="s">
        <v>1801</v>
      </c>
      <c r="AE310" s="774" t="s">
        <v>1804</v>
      </c>
      <c r="AF310" s="813" t="str">
        <f t="shared" si="25"/>
        <v>Impacto</v>
      </c>
      <c r="AG310" s="780" t="s">
        <v>1663</v>
      </c>
      <c r="AH310" s="941">
        <f t="shared" si="26"/>
        <v>0.1</v>
      </c>
      <c r="AI310" s="780" t="s">
        <v>1802</v>
      </c>
      <c r="AJ310" s="941">
        <f t="shared" si="27"/>
        <v>0.15</v>
      </c>
      <c r="AK310" s="814">
        <f t="shared" si="28"/>
        <v>0.25</v>
      </c>
      <c r="AL310" s="815">
        <f>IFERROR(IF(AND(AF309="Probabilidad",AF310="Probabilidad"),(AL309-(+AL309*AK310)),IF(AF310="Probabilidad",(S309-(+S309*AK310)),IF(AF310="Impacto",AL309,""))),"")</f>
        <v>0.24</v>
      </c>
      <c r="AM310" s="815">
        <f>IFERROR(IF(AND(AF309="Impacto",AF310="Impacto"),(AM309-(+AM309*AK310)),IF(AF310="Impacto",(Y309-(+Y309*AK310)),IF(AF310="Probabilidad",AM309,""))),"")</f>
        <v>0.30000000000000004</v>
      </c>
      <c r="AN310" s="751" t="s">
        <v>223</v>
      </c>
      <c r="AO310" s="751" t="s">
        <v>291</v>
      </c>
      <c r="AP310" s="751" t="s">
        <v>241</v>
      </c>
      <c r="AQ310" s="751" t="s">
        <v>226</v>
      </c>
      <c r="AR310" s="1031"/>
      <c r="AS310" s="1631"/>
      <c r="AT310" s="1631"/>
      <c r="AU310" s="1633"/>
      <c r="AV310" s="1631"/>
      <c r="AW310" s="1631"/>
      <c r="AX310" s="1633"/>
      <c r="AY310" s="1633"/>
      <c r="AZ310" s="1633"/>
      <c r="BA310" s="1641"/>
      <c r="BB310" s="789"/>
      <c r="BC310" s="789"/>
      <c r="BD310" s="822" t="str">
        <f t="shared" si="32"/>
        <v/>
      </c>
      <c r="BE310" s="774"/>
      <c r="BF310" s="774"/>
      <c r="BG310" s="774"/>
      <c r="BH310" s="774"/>
      <c r="BI310" s="789"/>
      <c r="BJ310" s="789"/>
      <c r="BK310" s="789"/>
      <c r="BL310" s="789"/>
      <c r="BM310" s="791"/>
      <c r="BN310" s="791"/>
      <c r="BO310" s="791"/>
      <c r="BP310" s="791"/>
      <c r="BQ310" s="792" t="str">
        <f t="shared" si="30"/>
        <v/>
      </c>
      <c r="BR310" s="796" t="str">
        <f t="shared" si="31"/>
        <v/>
      </c>
      <c r="BS310" s="884"/>
      <c r="BT310" s="884"/>
      <c r="BU310" s="998"/>
      <c r="BV310" s="1001"/>
      <c r="BW310" s="1001"/>
      <c r="BX310" s="1762"/>
      <c r="BY310" s="1739"/>
      <c r="BZ310" s="1004"/>
    </row>
    <row r="311" spans="1:78" ht="118" x14ac:dyDescent="0.2">
      <c r="A311" s="1702"/>
      <c r="B311" s="1703"/>
      <c r="C311" s="1704"/>
      <c r="D311" s="1705"/>
      <c r="E311" s="1025"/>
      <c r="F311" s="1619"/>
      <c r="G311" s="1001"/>
      <c r="H311" s="1031"/>
      <c r="I311" s="1641"/>
      <c r="J311" s="1631"/>
      <c r="K311" s="1037"/>
      <c r="L311" s="1001"/>
      <c r="M311" s="1070"/>
      <c r="N311" s="1001"/>
      <c r="O311" s="1001"/>
      <c r="P311" s="1210"/>
      <c r="Q311" s="1775"/>
      <c r="R311" s="1641"/>
      <c r="S311" s="1765"/>
      <c r="T311" s="1641"/>
      <c r="U311" s="1765"/>
      <c r="V311" s="1641"/>
      <c r="W311" s="1765"/>
      <c r="X311" s="1665"/>
      <c r="Y311" s="1765"/>
      <c r="Z311" s="1765"/>
      <c r="AA311" s="1633"/>
      <c r="AB311" s="812">
        <v>3</v>
      </c>
      <c r="AC311" s="774" t="s">
        <v>1571</v>
      </c>
      <c r="AD311" s="774" t="s">
        <v>1801</v>
      </c>
      <c r="AE311" s="774" t="s">
        <v>1572</v>
      </c>
      <c r="AF311" s="813" t="str">
        <f t="shared" si="25"/>
        <v>Probabilidad</v>
      </c>
      <c r="AG311" s="780" t="s">
        <v>1660</v>
      </c>
      <c r="AH311" s="941">
        <f t="shared" si="26"/>
        <v>0.15</v>
      </c>
      <c r="AI311" s="780" t="s">
        <v>1802</v>
      </c>
      <c r="AJ311" s="941">
        <f t="shared" si="27"/>
        <v>0.15</v>
      </c>
      <c r="AK311" s="814">
        <f t="shared" si="28"/>
        <v>0.3</v>
      </c>
      <c r="AL311" s="815">
        <f>IFERROR(IF(AND(AF310="Probabilidad",AF311="Probabilidad"),(AL310-(+AL310*AK311)),IF(AND(AF310="Impacto",AF311="Probabilidad"),(AL309-(+AL309*AK311)),IF(AF311="Impacto",AL310,""))),"")</f>
        <v>0.16799999999999998</v>
      </c>
      <c r="AM311" s="815">
        <f>IFERROR(IF(AND(AF310="Impacto",AF311="Impacto"),(AM310-(+AM310*AK311)),IF(AND(AF310="Probabilidad",AF311="Impacto"),(AM309-(+AM309*AK311)),IF(AF311="Probabilidad",AM310,""))),"")</f>
        <v>0.30000000000000004</v>
      </c>
      <c r="AN311" s="751" t="s">
        <v>859</v>
      </c>
      <c r="AO311" s="751" t="s">
        <v>245</v>
      </c>
      <c r="AP311" s="751" t="s">
        <v>241</v>
      </c>
      <c r="AQ311" s="751" t="s">
        <v>226</v>
      </c>
      <c r="AR311" s="1031"/>
      <c r="AS311" s="1631"/>
      <c r="AT311" s="1631"/>
      <c r="AU311" s="1633"/>
      <c r="AV311" s="1631"/>
      <c r="AW311" s="1631"/>
      <c r="AX311" s="1633"/>
      <c r="AY311" s="1633"/>
      <c r="AZ311" s="1633"/>
      <c r="BA311" s="1641"/>
      <c r="BB311" s="789"/>
      <c r="BC311" s="789"/>
      <c r="BD311" s="822" t="str">
        <f t="shared" si="32"/>
        <v/>
      </c>
      <c r="BE311" s="774"/>
      <c r="BF311" s="774"/>
      <c r="BG311" s="774"/>
      <c r="BH311" s="774"/>
      <c r="BI311" s="789"/>
      <c r="BJ311" s="789"/>
      <c r="BK311" s="789"/>
      <c r="BL311" s="789"/>
      <c r="BM311" s="791"/>
      <c r="BN311" s="791"/>
      <c r="BO311" s="791"/>
      <c r="BP311" s="791"/>
      <c r="BQ311" s="792" t="str">
        <f t="shared" si="30"/>
        <v/>
      </c>
      <c r="BR311" s="796" t="str">
        <f t="shared" si="31"/>
        <v/>
      </c>
      <c r="BS311" s="884"/>
      <c r="BT311" s="884"/>
      <c r="BU311" s="998"/>
      <c r="BV311" s="1001"/>
      <c r="BW311" s="1001"/>
      <c r="BX311" s="1762"/>
      <c r="BY311" s="1739"/>
      <c r="BZ311" s="1004"/>
    </row>
    <row r="312" spans="1:78" ht="16" x14ac:dyDescent="0.2">
      <c r="A312" s="1702"/>
      <c r="B312" s="1703"/>
      <c r="C312" s="1704"/>
      <c r="D312" s="1705"/>
      <c r="E312" s="1025"/>
      <c r="F312" s="1619"/>
      <c r="G312" s="1001"/>
      <c r="H312" s="1031"/>
      <c r="I312" s="1641"/>
      <c r="J312" s="1631"/>
      <c r="K312" s="1037"/>
      <c r="L312" s="1001"/>
      <c r="M312" s="1070"/>
      <c r="N312" s="1001"/>
      <c r="O312" s="1001"/>
      <c r="P312" s="1210"/>
      <c r="Q312" s="1775"/>
      <c r="R312" s="1641"/>
      <c r="S312" s="1765"/>
      <c r="T312" s="1641"/>
      <c r="U312" s="1765"/>
      <c r="V312" s="1641"/>
      <c r="W312" s="1765"/>
      <c r="X312" s="1665"/>
      <c r="Y312" s="1765"/>
      <c r="Z312" s="1765"/>
      <c r="AA312" s="1633"/>
      <c r="AB312" s="812">
        <v>4</v>
      </c>
      <c r="AC312" s="774"/>
      <c r="AD312" s="774"/>
      <c r="AE312" s="774"/>
      <c r="AF312" s="813" t="str">
        <f t="shared" si="25"/>
        <v/>
      </c>
      <c r="AG312" s="780"/>
      <c r="AH312" s="941" t="str">
        <f t="shared" si="26"/>
        <v/>
      </c>
      <c r="AI312" s="780"/>
      <c r="AJ312" s="941" t="str">
        <f t="shared" si="27"/>
        <v/>
      </c>
      <c r="AK312" s="814" t="str">
        <f t="shared" si="28"/>
        <v/>
      </c>
      <c r="AL312" s="815" t="str">
        <f>IFERROR(IF(AND(AF311="Probabilidad",AF312="Probabilidad"),(AL311-(+AL311*AK312)),IF(AND(AF311="Impacto",AF312="Probabilidad"),(AL310-(+AL310*AK312)),IF(AF312="Impacto",AL311,""))),"")</f>
        <v/>
      </c>
      <c r="AM312" s="815" t="str">
        <f>IFERROR(IF(AND(AF311="Impacto",AF312="Impacto"),(AM311-(+AM311*AK312)),IF(AND(AF311="Probabilidad",AF312="Impacto"),(AM310-(+AM310*AK312)),IF(AF312="Probabilidad",AM311,""))),"")</f>
        <v/>
      </c>
      <c r="AN312" s="751"/>
      <c r="AO312" s="751"/>
      <c r="AP312" s="751"/>
      <c r="AQ312" s="751"/>
      <c r="AR312" s="1031"/>
      <c r="AS312" s="1631"/>
      <c r="AT312" s="1631"/>
      <c r="AU312" s="1633"/>
      <c r="AV312" s="1631"/>
      <c r="AW312" s="1631"/>
      <c r="AX312" s="1633"/>
      <c r="AY312" s="1633"/>
      <c r="AZ312" s="1633"/>
      <c r="BA312" s="1641"/>
      <c r="BB312" s="789"/>
      <c r="BC312" s="789"/>
      <c r="BD312" s="822" t="str">
        <f t="shared" si="32"/>
        <v/>
      </c>
      <c r="BE312" s="774"/>
      <c r="BF312" s="774"/>
      <c r="BG312" s="774"/>
      <c r="BH312" s="774"/>
      <c r="BI312" s="789"/>
      <c r="BJ312" s="789"/>
      <c r="BK312" s="789"/>
      <c r="BL312" s="789"/>
      <c r="BM312" s="791"/>
      <c r="BN312" s="791"/>
      <c r="BO312" s="791"/>
      <c r="BP312" s="791"/>
      <c r="BQ312" s="792" t="str">
        <f t="shared" si="30"/>
        <v/>
      </c>
      <c r="BR312" s="796" t="str">
        <f t="shared" si="31"/>
        <v/>
      </c>
      <c r="BS312" s="884"/>
      <c r="BT312" s="884"/>
      <c r="BU312" s="998"/>
      <c r="BV312" s="1001"/>
      <c r="BW312" s="1001"/>
      <c r="BX312" s="1762"/>
      <c r="BY312" s="1739"/>
      <c r="BZ312" s="1004"/>
    </row>
    <row r="313" spans="1:78" ht="16" x14ac:dyDescent="0.2">
      <c r="A313" s="1702"/>
      <c r="B313" s="1703"/>
      <c r="C313" s="1704"/>
      <c r="D313" s="1705"/>
      <c r="E313" s="1025"/>
      <c r="F313" s="1619"/>
      <c r="G313" s="1001"/>
      <c r="H313" s="1031"/>
      <c r="I313" s="1641"/>
      <c r="J313" s="1631"/>
      <c r="K313" s="1037"/>
      <c r="L313" s="1001"/>
      <c r="M313" s="1070"/>
      <c r="N313" s="1001"/>
      <c r="O313" s="1001"/>
      <c r="P313" s="1210"/>
      <c r="Q313" s="1775"/>
      <c r="R313" s="1641"/>
      <c r="S313" s="1765"/>
      <c r="T313" s="1641"/>
      <c r="U313" s="1765"/>
      <c r="V313" s="1641"/>
      <c r="W313" s="1765"/>
      <c r="X313" s="1665"/>
      <c r="Y313" s="1765"/>
      <c r="Z313" s="1765"/>
      <c r="AA313" s="1633"/>
      <c r="AB313" s="812">
        <v>5</v>
      </c>
      <c r="AC313" s="774"/>
      <c r="AD313" s="774"/>
      <c r="AE313" s="774"/>
      <c r="AF313" s="813" t="str">
        <f t="shared" si="25"/>
        <v/>
      </c>
      <c r="AG313" s="780"/>
      <c r="AH313" s="941" t="str">
        <f t="shared" si="26"/>
        <v/>
      </c>
      <c r="AI313" s="780"/>
      <c r="AJ313" s="941" t="str">
        <f t="shared" si="27"/>
        <v/>
      </c>
      <c r="AK313" s="814" t="str">
        <f t="shared" si="28"/>
        <v/>
      </c>
      <c r="AL313" s="815" t="str">
        <f>IFERROR(IF(AND(AF312="Probabilidad",AF313="Probabilidad"),(AL312-(+AL312*AK313)),IF(AND(AF312="Impacto",AF313="Probabilidad"),(AL311-(+AL311*AK313)),IF(AF313="Impacto",AL312,""))),"")</f>
        <v/>
      </c>
      <c r="AM313" s="815" t="str">
        <f>IFERROR(IF(AND(AF312="Impacto",AF313="Impacto"),(AM312-(+AM312*AK313)),IF(AND(AF312="Probabilidad",AF313="Impacto"),(AM311-(+AM311*AK313)),IF(AF313="Probabilidad",AM312,""))),"")</f>
        <v/>
      </c>
      <c r="AN313" s="751"/>
      <c r="AO313" s="751"/>
      <c r="AP313" s="751"/>
      <c r="AQ313" s="751"/>
      <c r="AR313" s="1031"/>
      <c r="AS313" s="1631"/>
      <c r="AT313" s="1631"/>
      <c r="AU313" s="1633"/>
      <c r="AV313" s="1631"/>
      <c r="AW313" s="1631"/>
      <c r="AX313" s="1633"/>
      <c r="AY313" s="1633"/>
      <c r="AZ313" s="1633"/>
      <c r="BA313" s="1641"/>
      <c r="BB313" s="789"/>
      <c r="BC313" s="789"/>
      <c r="BD313" s="822" t="str">
        <f t="shared" si="32"/>
        <v/>
      </c>
      <c r="BE313" s="774"/>
      <c r="BF313" s="774"/>
      <c r="BG313" s="774"/>
      <c r="BH313" s="774"/>
      <c r="BI313" s="789"/>
      <c r="BJ313" s="789"/>
      <c r="BK313" s="789"/>
      <c r="BL313" s="789"/>
      <c r="BM313" s="791"/>
      <c r="BN313" s="791"/>
      <c r="BO313" s="791"/>
      <c r="BP313" s="791"/>
      <c r="BQ313" s="792" t="str">
        <f t="shared" si="30"/>
        <v/>
      </c>
      <c r="BR313" s="796" t="str">
        <f t="shared" si="31"/>
        <v/>
      </c>
      <c r="BS313" s="884"/>
      <c r="BT313" s="884"/>
      <c r="BU313" s="998"/>
      <c r="BV313" s="1001"/>
      <c r="BW313" s="1001"/>
      <c r="BX313" s="1762"/>
      <c r="BY313" s="1739"/>
      <c r="BZ313" s="1004"/>
    </row>
    <row r="314" spans="1:78" ht="17" thickBot="1" x14ac:dyDescent="0.25">
      <c r="A314" s="1702"/>
      <c r="B314" s="1703"/>
      <c r="C314" s="1704"/>
      <c r="D314" s="1706"/>
      <c r="E314" s="1026"/>
      <c r="F314" s="1620"/>
      <c r="G314" s="1002"/>
      <c r="H314" s="1032"/>
      <c r="I314" s="1642"/>
      <c r="J314" s="1632"/>
      <c r="K314" s="1038"/>
      <c r="L314" s="1002"/>
      <c r="M314" s="1071"/>
      <c r="N314" s="1002"/>
      <c r="O314" s="1002"/>
      <c r="P314" s="1211"/>
      <c r="Q314" s="1776"/>
      <c r="R314" s="1642"/>
      <c r="S314" s="1766"/>
      <c r="T314" s="1642"/>
      <c r="U314" s="1766"/>
      <c r="V314" s="1642"/>
      <c r="W314" s="1766"/>
      <c r="X314" s="1666"/>
      <c r="Y314" s="1766"/>
      <c r="Z314" s="1766"/>
      <c r="AA314" s="1634"/>
      <c r="AB314" s="773">
        <v>6</v>
      </c>
      <c r="AC314" s="757"/>
      <c r="AD314" s="757"/>
      <c r="AE314" s="757"/>
      <c r="AF314" s="819" t="str">
        <f t="shared" si="25"/>
        <v/>
      </c>
      <c r="AG314" s="902"/>
      <c r="AH314" s="942" t="str">
        <f t="shared" si="26"/>
        <v/>
      </c>
      <c r="AI314" s="902"/>
      <c r="AJ314" s="942" t="str">
        <f t="shared" si="27"/>
        <v/>
      </c>
      <c r="AK314" s="889" t="str">
        <f t="shared" si="28"/>
        <v/>
      </c>
      <c r="AL314" s="815" t="str">
        <f>IFERROR(IF(AND(AF313="Probabilidad",AF314="Probabilidad"),(AL313-(+AL313*AK314)),IF(AND(AF313="Impacto",AF314="Probabilidad"),(AL312-(+AL312*AK314)),IF(AF314="Impacto",AL313,""))),"")</f>
        <v/>
      </c>
      <c r="AM314" s="815" t="str">
        <f>IFERROR(IF(AND(AF313="Impacto",AF314="Impacto"),(AM313-(+AM313*AK314)),IF(AND(AF313="Probabilidad",AF314="Impacto"),(AM312-(+AM312*AK314)),IF(AF314="Probabilidad",AM313,""))),"")</f>
        <v/>
      </c>
      <c r="AN314" s="51"/>
      <c r="AO314" s="51"/>
      <c r="AP314" s="51"/>
      <c r="AQ314" s="51"/>
      <c r="AR314" s="1032"/>
      <c r="AS314" s="1632"/>
      <c r="AT314" s="1632"/>
      <c r="AU314" s="1634"/>
      <c r="AV314" s="1632"/>
      <c r="AW314" s="1632"/>
      <c r="AX314" s="1634"/>
      <c r="AY314" s="1634"/>
      <c r="AZ314" s="1634"/>
      <c r="BA314" s="1642"/>
      <c r="BB314" s="770"/>
      <c r="BC314" s="770"/>
      <c r="BD314" s="762" t="str">
        <f t="shared" si="32"/>
        <v/>
      </c>
      <c r="BE314" s="757"/>
      <c r="BF314" s="757"/>
      <c r="BG314" s="757"/>
      <c r="BH314" s="757"/>
      <c r="BI314" s="770"/>
      <c r="BJ314" s="770"/>
      <c r="BK314" s="770"/>
      <c r="BL314" s="770"/>
      <c r="BM314" s="749"/>
      <c r="BN314" s="749"/>
      <c r="BO314" s="749"/>
      <c r="BP314" s="749"/>
      <c r="BQ314" s="766" t="str">
        <f t="shared" si="30"/>
        <v/>
      </c>
      <c r="BR314" s="890" t="str">
        <f t="shared" si="31"/>
        <v/>
      </c>
      <c r="BS314" s="891"/>
      <c r="BT314" s="891"/>
      <c r="BU314" s="999"/>
      <c r="BV314" s="1002"/>
      <c r="BW314" s="1002"/>
      <c r="BX314" s="1763"/>
      <c r="BY314" s="1740"/>
      <c r="BZ314" s="1005"/>
    </row>
    <row r="315" spans="1:78" ht="176" x14ac:dyDescent="0.2">
      <c r="A315" s="1702"/>
      <c r="B315" s="1703"/>
      <c r="C315" s="1704"/>
      <c r="D315" s="1021" t="s">
        <v>1387</v>
      </c>
      <c r="E315" s="1024" t="s">
        <v>587</v>
      </c>
      <c r="F315" s="1027">
        <v>6</v>
      </c>
      <c r="G315" s="1000" t="s">
        <v>1797</v>
      </c>
      <c r="H315" s="1030" t="s">
        <v>1244</v>
      </c>
      <c r="I315" s="994" t="s">
        <v>1215</v>
      </c>
      <c r="J315" s="1697" t="str">
        <f>IF(D315="","",IF(D315="RG",[1]Árbol!A326,IF(D315="RIC",[1]Árbol!A326,IF(D315="RLAFT",[1]Árbol!A326,IF(D315="RF",[1]Árbol!A326,IF(I315="","",(CONCATENATE(I315," ",$M$3," ",G315," ",$M$4," ",O315," ",$M$5," ",N315))))))))</f>
        <v>Pérdida de Disponibilidad de 1. Fileserver de la SIE
2. Repositorio Gestion_GIC  1. Pérdida, borrado, modificación de información o Acceso no autorizado a los expedientes digitales con Datos Personales
2. Ataque intencionado de acceso a la información digital
3. Fallas Humanas  
1.  Ausencia de control de acceso a la información  digital
2. Deficiencia en la asignación de permisos.
3. Desconocimiento de Políticas de seguridad de la información</v>
      </c>
      <c r="K315" s="1036" t="s">
        <v>313</v>
      </c>
      <c r="L315" s="1000" t="s">
        <v>562</v>
      </c>
      <c r="M315" s="1069" t="s">
        <v>1389</v>
      </c>
      <c r="N315" s="1000" t="s">
        <v>1805</v>
      </c>
      <c r="O315" s="1000" t="s">
        <v>1789</v>
      </c>
      <c r="P315" s="1063" t="s">
        <v>1392</v>
      </c>
      <c r="Q315" s="1077" t="s">
        <v>1392</v>
      </c>
      <c r="R315" s="994" t="s">
        <v>340</v>
      </c>
      <c r="S315" s="1764">
        <f>IF(R315="Muy Alta",100%,IF(R315="Alta",80%,IF(R315="Media",60%,IF(R315="Baja",40%,IF(R315="Muy Baja",20%,"")))))</f>
        <v>0.8</v>
      </c>
      <c r="T315" s="994" t="s">
        <v>317</v>
      </c>
      <c r="U315" s="1764">
        <f>IF(T315="Catastrófico",100%,IF(T315="Mayor",80%,IF(T315="Moderado",60%,IF(T315="Menor",40%,IF(T315="Leve",20%,"")))))</f>
        <v>0.2</v>
      </c>
      <c r="V315" s="994" t="s">
        <v>251</v>
      </c>
      <c r="W315" s="1764">
        <f>IF(V315="Catastrófico",100%,IF(V315="Mayor",80%,IF(V315="Moderado",60%,IF(V315="Menor",40%,IF(V315="Leve",20%,"")))))</f>
        <v>0.4</v>
      </c>
      <c r="X315" s="1059" t="str">
        <f>IF(Y315=100%,"Catastrófico",IF(Y315=80%,"Mayor",IF(Y315=60%,"Moderado",IF(Y315=40%,"Menor",IF(Y315=20%,"Leve","")))))</f>
        <v>Menor</v>
      </c>
      <c r="Y315" s="1764">
        <f>IF(AND(U315="",W315=""),"",MAX(U315,W315))</f>
        <v>0.4</v>
      </c>
      <c r="Z315" s="1764" t="str">
        <f>CONCATENATE(R315,X315)</f>
        <v>AltaMenor</v>
      </c>
      <c r="AA315" s="1047" t="str">
        <f>IF(Z315="Muy AltaLeve","Alto",IF(Z315="Muy AltaMenor","Alto",IF(Z315="Muy AltaModerado","Alto",IF(Z315="Muy AltaMayor","Alto",IF(Z315="Muy AltaCatastrófico","Extremo",IF(Z315="AltaLeve","Moderado",IF(Z315="AltaMenor","Moderado",IF(Z315="AltaModerado","Alto",IF(Z315="AltaMayor","Alto",IF(Z315="AltaCatastrófico","Extremo",IF(Z315="MediaLeve","Moderado",IF(Z315="MediaMenor","Moderado",IF(Z315="MediaModerado","Moderado",IF(Z315="MediaMayor","Alto",IF(Z315="MediaCatastrófico","Extremo",IF(Z315="BajaLeve","Bajo",IF(Z315="BajaMenor","Moderado",IF(Z315="BajaModerado","Moderado",IF(Z315="BajaMayor","Alto",IF(Z315="BajaCatastrófico","Extremo",IF(Z315="Muy BajaLeve","Bajo",IF(Z315="Muy BajaMenor","Bajo",IF(Z315="Muy BajaModerado","Moderado",IF(Z315="Muy BajaMayor","Alto",IF(Z315="Muy BajaCatastrófico","Extremo","")))))))))))))))))))))))))</f>
        <v>Moderado</v>
      </c>
      <c r="AB315" s="97">
        <v>1</v>
      </c>
      <c r="AC315" s="9" t="s">
        <v>1806</v>
      </c>
      <c r="AD315" s="9">
        <v>1</v>
      </c>
      <c r="AE315" s="9" t="s">
        <v>1403</v>
      </c>
      <c r="AF315" s="99" t="str">
        <f t="shared" si="25"/>
        <v>Probabilidad</v>
      </c>
      <c r="AG315" s="10" t="s">
        <v>221</v>
      </c>
      <c r="AH315" s="940">
        <f t="shared" si="26"/>
        <v>0.25</v>
      </c>
      <c r="AI315" s="10" t="s">
        <v>734</v>
      </c>
      <c r="AJ315" s="940">
        <f t="shared" si="27"/>
        <v>0.25</v>
      </c>
      <c r="AK315" s="101">
        <f t="shared" si="28"/>
        <v>0.5</v>
      </c>
      <c r="AL315" s="100">
        <f>IFERROR(IF(AF315="Probabilidad",(S315-(+S315*AK315)),IF(AF315="Impacto",S315,"")),"")</f>
        <v>0.4</v>
      </c>
      <c r="AM315" s="100">
        <f>IFERROR(IF(AF315="Impacto",(Y315-(+Y315*AK315)),IF(AF315="Probabilidad",Y315,"")),"")</f>
        <v>0.4</v>
      </c>
      <c r="AN315" s="50" t="s">
        <v>223</v>
      </c>
      <c r="AO315" s="50" t="s">
        <v>443</v>
      </c>
      <c r="AP315" s="50" t="s">
        <v>241</v>
      </c>
      <c r="AQ315" s="50" t="s">
        <v>226</v>
      </c>
      <c r="AR315" s="1624" t="s">
        <v>1807</v>
      </c>
      <c r="AS315" s="1050">
        <f>S315</f>
        <v>0.8</v>
      </c>
      <c r="AT315" s="1050">
        <f>IF(AL315="","",MIN(AL315:AL320))</f>
        <v>0.28000000000000003</v>
      </c>
      <c r="AU315" s="1047" t="str">
        <f>IFERROR(IF(AT315="","",IF(AT315&lt;=0.2,"Muy Baja",IF(AT315&lt;=0.4,"Baja",IF(AT315&lt;=0.6,"Media",IF(AT315&lt;=0.8,"Alta","Muy Alta"))))),"")</f>
        <v>Baja</v>
      </c>
      <c r="AV315" s="1050">
        <f>Y315</f>
        <v>0.4</v>
      </c>
      <c r="AW315" s="1050">
        <f>IF(AM315="","",MIN(AM315:AM320))</f>
        <v>0.30000000000000004</v>
      </c>
      <c r="AX315" s="1047" t="str">
        <f>IFERROR(IF(AW315="","",IF(AW315&lt;=0.2,"Leve",IF(AW315&lt;=0.4,"Menor",IF(AW315&lt;=0.6,"Moderado",IF(AW315&lt;=0.8,"Mayor","Catastrófico"))))),"")</f>
        <v>Menor</v>
      </c>
      <c r="AY315" s="1047" t="str">
        <f>AA315</f>
        <v>Moderado</v>
      </c>
      <c r="AZ315" s="1047" t="str">
        <f>IFERROR(IF(OR(AND(AU315="Muy Baja",AX315="Leve"),AND(AU315="Muy Baja",AX315="Menor"),AND(AU315="Baja",AX315="Leve")),"Bajo",IF(OR(AND(AU315="Muy baja",AX315="Moderado"),AND(AU315="Baja",AX315="Menor"),AND(AU315="Baja",AX315="Moderado"),AND(AU315="Media",AX315="Leve"),AND(AU315="Media",AX315="Menor"),AND(AU315="Media",AX315="Moderado"),AND(AU315="Alta",AX315="Leve"),AND(AU315="Alta",AX315="Menor")),"Moderado",IF(OR(AND(AU315="Muy Baja",AX315="Mayor"),AND(AU315="Baja",AX315="Mayor"),AND(AU315="Media",AX315="Mayor"),AND(AU315="Alta",AX315="Moderado"),AND(AU315="Alta",AX315="Mayor"),AND(AU315="Muy Alta",AX315="Leve"),AND(AU315="Muy Alta",AX315="Menor"),AND(AU315="Muy Alta",AX315="Moderado"),AND(AU315="Muy Alta",AX315="Mayor")),"Alto",IF(OR(AND(AU315="Muy Baja",AX315="Catastrófico"),AND(AU315="Baja",AX315="Catastrófico"),AND(AU315="Media",AX315="Catastrófico"),AND(AU315="Alta",AX315="Catastrófico"),AND(AU315="Muy Alta",AX315="Catastrófico")),"Extremo","")))),"")</f>
        <v>Moderado</v>
      </c>
      <c r="BA315" s="994" t="s">
        <v>228</v>
      </c>
      <c r="BB315" s="46" t="s">
        <v>1808</v>
      </c>
      <c r="BC315" s="46" t="s">
        <v>1809</v>
      </c>
      <c r="BD315" s="103">
        <f t="shared" si="32"/>
        <v>4</v>
      </c>
      <c r="BE315" s="9">
        <v>1</v>
      </c>
      <c r="BF315" s="9">
        <v>1</v>
      </c>
      <c r="BG315" s="9">
        <v>1</v>
      </c>
      <c r="BH315" s="9">
        <v>1</v>
      </c>
      <c r="BI315" s="46" t="s">
        <v>1776</v>
      </c>
      <c r="BJ315" s="46" t="s">
        <v>1810</v>
      </c>
      <c r="BK315" s="346" t="s">
        <v>3224</v>
      </c>
      <c r="BL315" s="347" t="s">
        <v>3225</v>
      </c>
      <c r="BM315" s="48">
        <v>1</v>
      </c>
      <c r="BN315" s="48">
        <v>1</v>
      </c>
      <c r="BO315" s="48"/>
      <c r="BP315" s="48"/>
      <c r="BQ315" s="104">
        <f t="shared" si="30"/>
        <v>2</v>
      </c>
      <c r="BR315" s="797">
        <f t="shared" si="31"/>
        <v>0.5</v>
      </c>
      <c r="BS315" s="883"/>
      <c r="BT315" s="883"/>
      <c r="BU315" s="997" t="s">
        <v>1392</v>
      </c>
      <c r="BV315" s="1000" t="s">
        <v>3213</v>
      </c>
      <c r="BW315" s="1000" t="s">
        <v>1631</v>
      </c>
      <c r="BX315" s="1761" t="s">
        <v>1392</v>
      </c>
      <c r="BY315" s="1738" t="s">
        <v>3217</v>
      </c>
      <c r="BZ315" s="1003"/>
    </row>
    <row r="316" spans="1:78" ht="167" x14ac:dyDescent="0.2">
      <c r="A316" s="1702"/>
      <c r="B316" s="1703"/>
      <c r="C316" s="1704"/>
      <c r="D316" s="1705"/>
      <c r="E316" s="1025"/>
      <c r="F316" s="1619"/>
      <c r="G316" s="1001"/>
      <c r="H316" s="1031"/>
      <c r="I316" s="1641"/>
      <c r="J316" s="1631"/>
      <c r="K316" s="1037"/>
      <c r="L316" s="1001"/>
      <c r="M316" s="1070"/>
      <c r="N316" s="1001"/>
      <c r="O316" s="1001"/>
      <c r="P316" s="1064"/>
      <c r="Q316" s="1714"/>
      <c r="R316" s="1641"/>
      <c r="S316" s="1765"/>
      <c r="T316" s="1641"/>
      <c r="U316" s="1765"/>
      <c r="V316" s="1641"/>
      <c r="W316" s="1765"/>
      <c r="X316" s="1665"/>
      <c r="Y316" s="1765"/>
      <c r="Z316" s="1765"/>
      <c r="AA316" s="1633"/>
      <c r="AB316" s="812">
        <v>2</v>
      </c>
      <c r="AC316" s="774" t="s">
        <v>1811</v>
      </c>
      <c r="AD316" s="774">
        <v>1</v>
      </c>
      <c r="AE316" s="774" t="s">
        <v>1403</v>
      </c>
      <c r="AF316" s="813" t="str">
        <f t="shared" si="25"/>
        <v>Impacto</v>
      </c>
      <c r="AG316" s="780" t="s">
        <v>264</v>
      </c>
      <c r="AH316" s="941">
        <f t="shared" si="26"/>
        <v>0.1</v>
      </c>
      <c r="AI316" s="780" t="s">
        <v>222</v>
      </c>
      <c r="AJ316" s="941">
        <f t="shared" si="27"/>
        <v>0.15</v>
      </c>
      <c r="AK316" s="814">
        <f t="shared" si="28"/>
        <v>0.25</v>
      </c>
      <c r="AL316" s="815">
        <f>IFERROR(IF(AND(AF315="Probabilidad",AF316="Probabilidad"),(AL315-(+AL315*AK316)),IF(AF316="Probabilidad",(S315-(+S315*AK316)),IF(AF316="Impacto",AL315,""))),"")</f>
        <v>0.4</v>
      </c>
      <c r="AM316" s="815">
        <f>IFERROR(IF(AND(AF315="Impacto",AF316="Impacto"),(AM315-(+AM315*AK316)),IF(AF316="Impacto",(Y315-(+Y315*AK316)),IF(AF316="Probabilidad",AM315,""))),"")</f>
        <v>0.30000000000000004</v>
      </c>
      <c r="AN316" s="751" t="s">
        <v>223</v>
      </c>
      <c r="AO316" s="751" t="s">
        <v>291</v>
      </c>
      <c r="AP316" s="751" t="s">
        <v>241</v>
      </c>
      <c r="AQ316" s="751" t="s">
        <v>226</v>
      </c>
      <c r="AR316" s="1031"/>
      <c r="AS316" s="1631"/>
      <c r="AT316" s="1631"/>
      <c r="AU316" s="1633"/>
      <c r="AV316" s="1631"/>
      <c r="AW316" s="1631"/>
      <c r="AX316" s="1633"/>
      <c r="AY316" s="1633"/>
      <c r="AZ316" s="1633"/>
      <c r="BA316" s="1641"/>
      <c r="BB316" s="789"/>
      <c r="BC316" s="789"/>
      <c r="BD316" s="822" t="str">
        <f t="shared" si="32"/>
        <v/>
      </c>
      <c r="BE316" s="774"/>
      <c r="BF316" s="774"/>
      <c r="BG316" s="774"/>
      <c r="BH316" s="774"/>
      <c r="BI316" s="789"/>
      <c r="BJ316" s="789"/>
      <c r="BK316" s="789"/>
      <c r="BL316" s="789"/>
      <c r="BM316" s="791"/>
      <c r="BN316" s="791"/>
      <c r="BO316" s="791"/>
      <c r="BP316" s="791"/>
      <c r="BQ316" s="792" t="str">
        <f t="shared" si="30"/>
        <v/>
      </c>
      <c r="BR316" s="796" t="str">
        <f t="shared" si="31"/>
        <v/>
      </c>
      <c r="BS316" s="884"/>
      <c r="BT316" s="884"/>
      <c r="BU316" s="998"/>
      <c r="BV316" s="1001"/>
      <c r="BW316" s="1001"/>
      <c r="BX316" s="1762"/>
      <c r="BY316" s="1739"/>
      <c r="BZ316" s="1004"/>
    </row>
    <row r="317" spans="1:78" ht="118" x14ac:dyDescent="0.2">
      <c r="A317" s="1702"/>
      <c r="B317" s="1703"/>
      <c r="C317" s="1704"/>
      <c r="D317" s="1705"/>
      <c r="E317" s="1025"/>
      <c r="F317" s="1619"/>
      <c r="G317" s="1001"/>
      <c r="H317" s="1031"/>
      <c r="I317" s="1641"/>
      <c r="J317" s="1631"/>
      <c r="K317" s="1037"/>
      <c r="L317" s="1001"/>
      <c r="M317" s="1070"/>
      <c r="N317" s="1001"/>
      <c r="O317" s="1001"/>
      <c r="P317" s="1064"/>
      <c r="Q317" s="1714"/>
      <c r="R317" s="1641"/>
      <c r="S317" s="1765"/>
      <c r="T317" s="1641"/>
      <c r="U317" s="1765"/>
      <c r="V317" s="1641"/>
      <c r="W317" s="1765"/>
      <c r="X317" s="1665"/>
      <c r="Y317" s="1765"/>
      <c r="Z317" s="1765"/>
      <c r="AA317" s="1633"/>
      <c r="AB317" s="812">
        <v>3</v>
      </c>
      <c r="AC317" s="774" t="s">
        <v>1571</v>
      </c>
      <c r="AD317" s="774" t="s">
        <v>1518</v>
      </c>
      <c r="AE317" s="774" t="s">
        <v>1572</v>
      </c>
      <c r="AF317" s="813" t="str">
        <f t="shared" si="25"/>
        <v>Probabilidad</v>
      </c>
      <c r="AG317" s="780" t="s">
        <v>1660</v>
      </c>
      <c r="AH317" s="941">
        <f t="shared" si="26"/>
        <v>0.15</v>
      </c>
      <c r="AI317" s="780" t="s">
        <v>1802</v>
      </c>
      <c r="AJ317" s="941">
        <f t="shared" si="27"/>
        <v>0.15</v>
      </c>
      <c r="AK317" s="814">
        <f t="shared" si="28"/>
        <v>0.3</v>
      </c>
      <c r="AL317" s="815">
        <f>IFERROR(IF(AND(AF316="Probabilidad",AF317="Probabilidad"),(AL316-(+AL316*AK317)),IF(AND(AF316="Impacto",AF317="Probabilidad"),(AL315-(+AL315*AK317)),IF(AF317="Impacto",AL316,""))),"")</f>
        <v>0.28000000000000003</v>
      </c>
      <c r="AM317" s="815">
        <f>IFERROR(IF(AND(AF316="Impacto",AF317="Impacto"),(AM316-(+AM316*AK317)),IF(AND(AF316="Probabilidad",AF317="Impacto"),(AM315-(+AM315*AK317)),IF(AF317="Probabilidad",AM316,""))),"")</f>
        <v>0.30000000000000004</v>
      </c>
      <c r="AN317" s="751" t="s">
        <v>859</v>
      </c>
      <c r="AO317" s="751" t="s">
        <v>245</v>
      </c>
      <c r="AP317" s="751" t="s">
        <v>241</v>
      </c>
      <c r="AQ317" s="751" t="s">
        <v>226</v>
      </c>
      <c r="AR317" s="1031"/>
      <c r="AS317" s="1631"/>
      <c r="AT317" s="1631"/>
      <c r="AU317" s="1633"/>
      <c r="AV317" s="1631"/>
      <c r="AW317" s="1631"/>
      <c r="AX317" s="1633"/>
      <c r="AY317" s="1633"/>
      <c r="AZ317" s="1633"/>
      <c r="BA317" s="1641"/>
      <c r="BB317" s="789"/>
      <c r="BC317" s="789"/>
      <c r="BD317" s="822" t="str">
        <f t="shared" si="32"/>
        <v/>
      </c>
      <c r="BE317" s="774"/>
      <c r="BF317" s="774"/>
      <c r="BG317" s="774"/>
      <c r="BH317" s="774"/>
      <c r="BI317" s="789"/>
      <c r="BJ317" s="789"/>
      <c r="BK317" s="789"/>
      <c r="BL317" s="789"/>
      <c r="BM317" s="791"/>
      <c r="BN317" s="791"/>
      <c r="BO317" s="791"/>
      <c r="BP317" s="791"/>
      <c r="BQ317" s="792" t="str">
        <f t="shared" si="30"/>
        <v/>
      </c>
      <c r="BR317" s="796" t="str">
        <f t="shared" si="31"/>
        <v/>
      </c>
      <c r="BS317" s="884"/>
      <c r="BT317" s="884"/>
      <c r="BU317" s="998"/>
      <c r="BV317" s="1001"/>
      <c r="BW317" s="1001"/>
      <c r="BX317" s="1762"/>
      <c r="BY317" s="1739"/>
      <c r="BZ317" s="1004"/>
    </row>
    <row r="318" spans="1:78" ht="16" x14ac:dyDescent="0.2">
      <c r="A318" s="1702"/>
      <c r="B318" s="1703"/>
      <c r="C318" s="1704"/>
      <c r="D318" s="1705"/>
      <c r="E318" s="1025"/>
      <c r="F318" s="1619"/>
      <c r="G318" s="1001"/>
      <c r="H318" s="1031"/>
      <c r="I318" s="1641"/>
      <c r="J318" s="1631"/>
      <c r="K318" s="1037"/>
      <c r="L318" s="1001"/>
      <c r="M318" s="1070"/>
      <c r="N318" s="1001"/>
      <c r="O318" s="1001"/>
      <c r="P318" s="1064"/>
      <c r="Q318" s="1714"/>
      <c r="R318" s="1641"/>
      <c r="S318" s="1765"/>
      <c r="T318" s="1641"/>
      <c r="U318" s="1765"/>
      <c r="V318" s="1641"/>
      <c r="W318" s="1765"/>
      <c r="X318" s="1665"/>
      <c r="Y318" s="1765"/>
      <c r="Z318" s="1765"/>
      <c r="AA318" s="1633"/>
      <c r="AB318" s="812">
        <v>4</v>
      </c>
      <c r="AC318" s="774"/>
      <c r="AD318" s="774"/>
      <c r="AE318" s="774"/>
      <c r="AF318" s="813" t="str">
        <f t="shared" si="25"/>
        <v/>
      </c>
      <c r="AG318" s="780"/>
      <c r="AH318" s="941" t="str">
        <f t="shared" si="26"/>
        <v/>
      </c>
      <c r="AI318" s="780"/>
      <c r="AJ318" s="941" t="str">
        <f t="shared" si="27"/>
        <v/>
      </c>
      <c r="AK318" s="814" t="str">
        <f t="shared" si="28"/>
        <v/>
      </c>
      <c r="AL318" s="815" t="str">
        <f>IFERROR(IF(AND(AF317="Probabilidad",AF318="Probabilidad"),(AL317-(+AL317*AK318)),IF(AND(AF317="Impacto",AF318="Probabilidad"),(AL316-(+AL316*AK318)),IF(AF318="Impacto",AL317,""))),"")</f>
        <v/>
      </c>
      <c r="AM318" s="815" t="str">
        <f>IFERROR(IF(AND(AF317="Impacto",AF318="Impacto"),(AM317-(+AM317*AK318)),IF(AND(AF317="Probabilidad",AF318="Impacto"),(AM316-(+AM316*AK318)),IF(AF318="Probabilidad",AM317,""))),"")</f>
        <v/>
      </c>
      <c r="AN318" s="751"/>
      <c r="AO318" s="751"/>
      <c r="AP318" s="751"/>
      <c r="AQ318" s="751"/>
      <c r="AR318" s="1031"/>
      <c r="AS318" s="1631"/>
      <c r="AT318" s="1631"/>
      <c r="AU318" s="1633"/>
      <c r="AV318" s="1631"/>
      <c r="AW318" s="1631"/>
      <c r="AX318" s="1633"/>
      <c r="AY318" s="1633"/>
      <c r="AZ318" s="1633"/>
      <c r="BA318" s="1641"/>
      <c r="BB318" s="789"/>
      <c r="BC318" s="789"/>
      <c r="BD318" s="822" t="str">
        <f t="shared" si="32"/>
        <v/>
      </c>
      <c r="BE318" s="774"/>
      <c r="BF318" s="774"/>
      <c r="BG318" s="774"/>
      <c r="BH318" s="774"/>
      <c r="BI318" s="789"/>
      <c r="BJ318" s="789"/>
      <c r="BK318" s="789"/>
      <c r="BL318" s="789"/>
      <c r="BM318" s="791"/>
      <c r="BN318" s="791"/>
      <c r="BO318" s="791"/>
      <c r="BP318" s="791"/>
      <c r="BQ318" s="792" t="str">
        <f t="shared" si="30"/>
        <v/>
      </c>
      <c r="BR318" s="796" t="str">
        <f t="shared" si="31"/>
        <v/>
      </c>
      <c r="BS318" s="884"/>
      <c r="BT318" s="884"/>
      <c r="BU318" s="998"/>
      <c r="BV318" s="1001"/>
      <c r="BW318" s="1001"/>
      <c r="BX318" s="1762"/>
      <c r="BY318" s="1739"/>
      <c r="BZ318" s="1004"/>
    </row>
    <row r="319" spans="1:78" ht="16" x14ac:dyDescent="0.2">
      <c r="A319" s="1702"/>
      <c r="B319" s="1703"/>
      <c r="C319" s="1704"/>
      <c r="D319" s="1705"/>
      <c r="E319" s="1025"/>
      <c r="F319" s="1619"/>
      <c r="G319" s="1001"/>
      <c r="H319" s="1031"/>
      <c r="I319" s="1641"/>
      <c r="J319" s="1631"/>
      <c r="K319" s="1037"/>
      <c r="L319" s="1001"/>
      <c r="M319" s="1070"/>
      <c r="N319" s="1001"/>
      <c r="O319" s="1001"/>
      <c r="P319" s="1064"/>
      <c r="Q319" s="1714"/>
      <c r="R319" s="1641"/>
      <c r="S319" s="1765"/>
      <c r="T319" s="1641"/>
      <c r="U319" s="1765"/>
      <c r="V319" s="1641"/>
      <c r="W319" s="1765"/>
      <c r="X319" s="1665"/>
      <c r="Y319" s="1765"/>
      <c r="Z319" s="1765"/>
      <c r="AA319" s="1633"/>
      <c r="AB319" s="812">
        <v>5</v>
      </c>
      <c r="AC319" s="774"/>
      <c r="AD319" s="774"/>
      <c r="AE319" s="774"/>
      <c r="AF319" s="813" t="str">
        <f t="shared" si="25"/>
        <v/>
      </c>
      <c r="AG319" s="780"/>
      <c r="AH319" s="941" t="str">
        <f t="shared" si="26"/>
        <v/>
      </c>
      <c r="AI319" s="780"/>
      <c r="AJ319" s="941" t="str">
        <f t="shared" si="27"/>
        <v/>
      </c>
      <c r="AK319" s="814" t="str">
        <f t="shared" si="28"/>
        <v/>
      </c>
      <c r="AL319" s="815" t="str">
        <f>IFERROR(IF(AND(AF318="Probabilidad",AF319="Probabilidad"),(AL318-(+AL318*AK319)),IF(AND(AF318="Impacto",AF319="Probabilidad"),(AL317-(+AL317*AK319)),IF(AF319="Impacto",AL318,""))),"")</f>
        <v/>
      </c>
      <c r="AM319" s="815" t="str">
        <f>IFERROR(IF(AND(AF318="Impacto",AF319="Impacto"),(AM318-(+AM318*AK319)),IF(AND(AF318="Probabilidad",AF319="Impacto"),(AM317-(+AM317*AK319)),IF(AF319="Probabilidad",AM318,""))),"")</f>
        <v/>
      </c>
      <c r="AN319" s="751"/>
      <c r="AO319" s="751"/>
      <c r="AP319" s="751"/>
      <c r="AQ319" s="751"/>
      <c r="AR319" s="1031"/>
      <c r="AS319" s="1631"/>
      <c r="AT319" s="1631"/>
      <c r="AU319" s="1633"/>
      <c r="AV319" s="1631"/>
      <c r="AW319" s="1631"/>
      <c r="AX319" s="1633"/>
      <c r="AY319" s="1633"/>
      <c r="AZ319" s="1633"/>
      <c r="BA319" s="1641"/>
      <c r="BB319" s="789"/>
      <c r="BC319" s="789"/>
      <c r="BD319" s="822" t="str">
        <f t="shared" si="32"/>
        <v/>
      </c>
      <c r="BE319" s="774"/>
      <c r="BF319" s="774"/>
      <c r="BG319" s="774"/>
      <c r="BH319" s="774"/>
      <c r="BI319" s="789"/>
      <c r="BJ319" s="789"/>
      <c r="BK319" s="789"/>
      <c r="BL319" s="789"/>
      <c r="BM319" s="791"/>
      <c r="BN319" s="791"/>
      <c r="BO319" s="791"/>
      <c r="BP319" s="791"/>
      <c r="BQ319" s="792" t="str">
        <f t="shared" si="30"/>
        <v/>
      </c>
      <c r="BR319" s="796" t="str">
        <f t="shared" si="31"/>
        <v/>
      </c>
      <c r="BS319" s="884"/>
      <c r="BT319" s="884"/>
      <c r="BU319" s="998"/>
      <c r="BV319" s="1001"/>
      <c r="BW319" s="1001"/>
      <c r="BX319" s="1762"/>
      <c r="BY319" s="1739"/>
      <c r="BZ319" s="1004"/>
    </row>
    <row r="320" spans="1:78" ht="17" thickBot="1" x14ac:dyDescent="0.25">
      <c r="A320" s="1780"/>
      <c r="B320" s="1781"/>
      <c r="C320" s="1782"/>
      <c r="D320" s="1794"/>
      <c r="E320" s="1025"/>
      <c r="F320" s="1671"/>
      <c r="G320" s="1672"/>
      <c r="H320" s="1031"/>
      <c r="I320" s="1624"/>
      <c r="J320" s="1632"/>
      <c r="K320" s="1037"/>
      <c r="L320" s="1672"/>
      <c r="M320" s="1071"/>
      <c r="N320" s="1672"/>
      <c r="O320" s="1672"/>
      <c r="P320" s="1621"/>
      <c r="Q320" s="1743"/>
      <c r="R320" s="1624"/>
      <c r="S320" s="1796"/>
      <c r="T320" s="1624"/>
      <c r="U320" s="1796"/>
      <c r="V320" s="1624"/>
      <c r="W320" s="1796"/>
      <c r="X320" s="1667"/>
      <c r="Y320" s="1796"/>
      <c r="Z320" s="1796"/>
      <c r="AA320" s="1623"/>
      <c r="AB320" s="773">
        <v>6</v>
      </c>
      <c r="AC320" s="757"/>
      <c r="AD320" s="757"/>
      <c r="AE320" s="757"/>
      <c r="AF320" s="896" t="str">
        <f t="shared" si="25"/>
        <v/>
      </c>
      <c r="AG320" s="888"/>
      <c r="AH320" s="942" t="str">
        <f t="shared" si="26"/>
        <v/>
      </c>
      <c r="AI320" s="888"/>
      <c r="AJ320" s="942" t="str">
        <f t="shared" si="27"/>
        <v/>
      </c>
      <c r="AK320" s="889" t="str">
        <f t="shared" si="28"/>
        <v/>
      </c>
      <c r="AL320" s="815" t="str">
        <f>IFERROR(IF(AND(AF319="Probabilidad",AF320="Probabilidad"),(AL319-(+AL319*AK320)),IF(AND(AF319="Impacto",AF320="Probabilidad"),(AL318-(+AL318*AK320)),IF(AF320="Impacto",AL319,""))),"")</f>
        <v/>
      </c>
      <c r="AM320" s="815" t="str">
        <f>IFERROR(IF(AND(AF319="Impacto",AF320="Impacto"),(AM319-(+AM319*AK320)),IF(AND(AF319="Probabilidad",AF320="Impacto"),(AM318-(+AM318*AK320)),IF(AF320="Probabilidad",AM319,""))),"")</f>
        <v/>
      </c>
      <c r="AN320" s="51"/>
      <c r="AO320" s="51"/>
      <c r="AP320" s="51"/>
      <c r="AQ320" s="51"/>
      <c r="AR320" s="1032"/>
      <c r="AS320" s="1632"/>
      <c r="AT320" s="1632"/>
      <c r="AU320" s="1634"/>
      <c r="AV320" s="1632"/>
      <c r="AW320" s="1632"/>
      <c r="AX320" s="1634"/>
      <c r="AY320" s="1634"/>
      <c r="AZ320" s="1634"/>
      <c r="BA320" s="1642"/>
      <c r="BB320" s="770"/>
      <c r="BC320" s="770"/>
      <c r="BD320" s="762" t="str">
        <f t="shared" si="32"/>
        <v/>
      </c>
      <c r="BE320" s="757"/>
      <c r="BF320" s="757"/>
      <c r="BG320" s="757"/>
      <c r="BH320" s="757"/>
      <c r="BI320" s="770"/>
      <c r="BJ320" s="770"/>
      <c r="BK320" s="770"/>
      <c r="BL320" s="770"/>
      <c r="BM320" s="749"/>
      <c r="BN320" s="749"/>
      <c r="BO320" s="749"/>
      <c r="BP320" s="749"/>
      <c r="BQ320" s="766" t="str">
        <f t="shared" si="30"/>
        <v/>
      </c>
      <c r="BR320" s="890" t="str">
        <f t="shared" si="31"/>
        <v/>
      </c>
      <c r="BS320" s="891"/>
      <c r="BT320" s="891"/>
      <c r="BU320" s="999"/>
      <c r="BV320" s="1002"/>
      <c r="BW320" s="1002"/>
      <c r="BX320" s="1763"/>
      <c r="BY320" s="1740"/>
      <c r="BZ320" s="1005"/>
    </row>
    <row r="321" spans="1:78" ht="167" x14ac:dyDescent="0.2">
      <c r="A321" s="1702" t="s">
        <v>698</v>
      </c>
      <c r="B321" s="1703" t="s">
        <v>699</v>
      </c>
      <c r="C321" s="1704" t="s">
        <v>1812</v>
      </c>
      <c r="D321" s="1795" t="s">
        <v>1387</v>
      </c>
      <c r="E321" s="1795" t="s">
        <v>701</v>
      </c>
      <c r="F321" s="1619">
        <v>1</v>
      </c>
      <c r="G321" s="1064" t="s">
        <v>1813</v>
      </c>
      <c r="H321" s="1641" t="s">
        <v>1247</v>
      </c>
      <c r="I321" s="1641" t="s">
        <v>1218</v>
      </c>
      <c r="J321" s="1697" t="str">
        <f>IF(D321="","",IF(D321="RG",[1]Árbol!A332,IF(D321="RIC",[1]Árbol!A332,IF(D321="RLAFT",[1]Árbol!A332,IF(D321="RF",[1]Árbol!A332,IF(I321="","",(CONCATENATE(I321," ",$M$3," ",G321," ",$M$4," ",O321," ",$M$5," ",N321))))))))</f>
        <v>Pérdida de confidencialidad e integridad de Servicios Web Geográficos (Mapas base, Mapa de Referencia, Capas Temáticas, Imágenes, etc.)
Servicios Web Geográficos  Seguros
Aplicaciones móviles y web IDECA
Imágenes fuente servicios web
File server  
1. Afectación de los sistemas de información y servicios informaticos
2. Pérdida, modificación o uso no autorizado de la información
3. Ataques externos cibernéticos.
4. Abuso de derechos
5. Mal funcionamiento de IT  1. Inconvenientes en la gestión operativa, administración y/o soporte de la infraestrutura tecnológica que soporta las plataformas o servicios de la Ide de Bogotá
2. Debilidades en el mantenimiento de la Infraestructura Tecnológica
3. Fallas Humanas</v>
      </c>
      <c r="K321" s="1789" t="s">
        <v>213</v>
      </c>
      <c r="L321" s="1001" t="s">
        <v>562</v>
      </c>
      <c r="M321" s="1069" t="s">
        <v>1389</v>
      </c>
      <c r="N321" s="1001" t="s">
        <v>1814</v>
      </c>
      <c r="O321" s="1001" t="s">
        <v>1567</v>
      </c>
      <c r="P321" s="1064" t="s">
        <v>1392</v>
      </c>
      <c r="Q321" s="1714" t="s">
        <v>1392</v>
      </c>
      <c r="R321" s="1641" t="s">
        <v>250</v>
      </c>
      <c r="S321" s="1710">
        <f>IF(R321="Muy Alta",100%,IF(R321="Alta",80%,IF(R321="Media",60%,IF(R321="Baja",40%,IF(R321="Muy Baja",20%,"")))))</f>
        <v>0.4</v>
      </c>
      <c r="T321" s="1641" t="s">
        <v>251</v>
      </c>
      <c r="U321" s="1710">
        <f>IF(T321="Catastrófico",100%,IF(T321="Mayor",80%,IF(T321="Moderado",60%,IF(T321="Menor",40%,IF(T321="Leve",20%,"")))))</f>
        <v>0.4</v>
      </c>
      <c r="V321" s="1641" t="s">
        <v>251</v>
      </c>
      <c r="W321" s="1710">
        <f>IF(V321="Catastrófico",100%,IF(V321="Mayor",80%,IF(V321="Moderado",60%,IF(V321="Menor",40%,IF(V321="Leve",20%,"")))))</f>
        <v>0.4</v>
      </c>
      <c r="X321" s="1665" t="str">
        <f>IF(Y321=100%,"Catastrófico",IF(Y321=80%,"Mayor",IF(Y321=60%,"Moderado",IF(Y321=40%,"Menor",IF(Y321=20%,"Leve","")))))</f>
        <v>Menor</v>
      </c>
      <c r="Y321" s="1710">
        <f>IF(AND(U321="",W321=""),"",MAX(U321,W321))</f>
        <v>0.4</v>
      </c>
      <c r="Z321" s="1710" t="str">
        <f>CONCATENATE(R321,X321)</f>
        <v>BajaMenor</v>
      </c>
      <c r="AA321" s="1633" t="str">
        <f>IF(Z321="Muy AltaLeve","Alto",IF(Z321="Muy AltaMenor","Alto",IF(Z321="Muy AltaModerado","Alto",IF(Z321="Muy AltaMayor","Alto",IF(Z321="Muy AltaCatastrófico","Extremo",IF(Z321="AltaLeve","Moderado",IF(Z321="AltaMenor","Moderado",IF(Z321="AltaModerado","Alto",IF(Z321="AltaMayor","Alto",IF(Z321="AltaCatastrófico","Extremo",IF(Z321="MediaLeve","Moderado",IF(Z321="MediaMenor","Moderado",IF(Z321="MediaModerado","Moderado",IF(Z321="MediaMayor","Alto",IF(Z321="MediaCatastrófico","Extremo",IF(Z321="BajaLeve","Bajo",IF(Z321="BajaMenor","Moderado",IF(Z321="BajaModerado","Moderado",IF(Z321="BajaMayor","Alto",IF(Z321="BajaCatastrófico","Extremo",IF(Z321="Muy BajaLeve","Bajo",IF(Z321="Muy BajaMenor","Bajo",IF(Z321="Muy BajaModerado","Moderado",IF(Z321="Muy BajaMayor","Alto",IF(Z321="Muy BajaCatastrófico","Extremo","")))))))))))))))))))))))))</f>
        <v>Moderado</v>
      </c>
      <c r="AB321" s="350">
        <v>1</v>
      </c>
      <c r="AC321" s="9" t="s">
        <v>1815</v>
      </c>
      <c r="AD321" s="9">
        <v>1.2</v>
      </c>
      <c r="AE321" s="9" t="s">
        <v>1569</v>
      </c>
      <c r="AF321" s="813" t="str">
        <f t="shared" ref="AF321:AF352" si="33">IF(OR(AG321="Preventivo",AG321="Detectivo"),"Probabilidad",IF(AG321="Correctivo","Impacto",""))</f>
        <v>Probabilidad</v>
      </c>
      <c r="AG321" s="10" t="s">
        <v>221</v>
      </c>
      <c r="AH321" s="790">
        <f t="shared" ref="AH321:AH352" si="34">IF(AG321="","",IF(AG321="Preventivo",25%,IF(AG321="Detectivo",15%,IF(AG321="Correctivo",10%))))</f>
        <v>0.25</v>
      </c>
      <c r="AI321" s="10" t="s">
        <v>222</v>
      </c>
      <c r="AJ321" s="790">
        <f t="shared" ref="AJ321:AJ352" si="35">IF(AI321="Automático",25%,IF(AI321="Manual",15%,""))</f>
        <v>0.15</v>
      </c>
      <c r="AK321" s="814">
        <f t="shared" ref="AK321:AK352" si="36">IF(OR(AH321="",AJ321=""),"",AH321+AJ321)</f>
        <v>0.4</v>
      </c>
      <c r="AL321" s="100">
        <f>IFERROR(IF(AF321="Probabilidad",(S321-(+S321*AK321)),IF(AF321="Impacto",S321,"")),"")</f>
        <v>0.24</v>
      </c>
      <c r="AM321" s="100">
        <f>IFERROR(IF(AF321="Impacto",(Y321-(+Y321*AK321)),IF(AF321="Probabilidad",Y321,"")),"")</f>
        <v>0.4</v>
      </c>
      <c r="AN321" s="50" t="s">
        <v>223</v>
      </c>
      <c r="AO321" s="50" t="s">
        <v>291</v>
      </c>
      <c r="AP321" s="50" t="s">
        <v>241</v>
      </c>
      <c r="AQ321" s="50" t="s">
        <v>226</v>
      </c>
      <c r="AR321" s="1624" t="s">
        <v>1816</v>
      </c>
      <c r="AS321" s="1050">
        <f>S321</f>
        <v>0.4</v>
      </c>
      <c r="AT321" s="1050">
        <f>IF(AL321="","",MIN(AL321:AL326))</f>
        <v>4.9391999999999991E-2</v>
      </c>
      <c r="AU321" s="1047" t="str">
        <f>IFERROR(IF(AT321="","",IF(AT321&lt;=0.2,"Muy Baja",IF(AT321&lt;=0.4,"Baja",IF(AT321&lt;=0.6,"Media",IF(AT321&lt;=0.8,"Alta","Muy Alta"))))),"")</f>
        <v>Muy Baja</v>
      </c>
      <c r="AV321" s="1050">
        <f>Y321</f>
        <v>0.4</v>
      </c>
      <c r="AW321" s="1050">
        <f>IF(AM321="","",MIN(AM321:AM326))</f>
        <v>0.30000000000000004</v>
      </c>
      <c r="AX321" s="1047" t="str">
        <f>IFERROR(IF(AW321="","",IF(AW321&lt;=0.2,"Leve",IF(AW321&lt;=0.4,"Menor",IF(AW321&lt;=0.6,"Moderado",IF(AW321&lt;=0.8,"Mayor","Catastrófico"))))),"")</f>
        <v>Menor</v>
      </c>
      <c r="AY321" s="1047" t="str">
        <f>AA321</f>
        <v>Moderado</v>
      </c>
      <c r="AZ321" s="1047" t="str">
        <f>IFERROR(IF(OR(AND(AU321="Muy Baja",AX321="Leve"),AND(AU321="Muy Baja",AX321="Menor"),AND(AU321="Baja",AX321="Leve")),"Bajo",IF(OR(AND(AU321="Muy baja",AX321="Moderado"),AND(AU321="Baja",AX321="Menor"),AND(AU321="Baja",AX321="Moderado"),AND(AU321="Media",AX321="Leve"),AND(AU321="Media",AX321="Menor"),AND(AU321="Media",AX321="Moderado"),AND(AU321="Alta",AX321="Leve"),AND(AU321="Alta",AX321="Menor")),"Moderado",IF(OR(AND(AU321="Muy Baja",AX321="Mayor"),AND(AU321="Baja",AX321="Mayor"),AND(AU321="Media",AX321="Mayor"),AND(AU321="Alta",AX321="Moderado"),AND(AU321="Alta",AX321="Mayor"),AND(AU321="Muy Alta",AX321="Leve"),AND(AU321="Muy Alta",AX321="Menor"),AND(AU321="Muy Alta",AX321="Moderado"),AND(AU321="Muy Alta",AX321="Mayor")),"Alto",IF(OR(AND(AU321="Muy Baja",AX321="Catastrófico"),AND(AU321="Baja",AX321="Catastrófico"),AND(AU321="Media",AX321="Catastrófico"),AND(AU321="Alta",AX321="Catastrófico"),AND(AU321="Muy Alta",AX321="Catastrófico")),"Extremo","")))),"")</f>
        <v>Bajo</v>
      </c>
      <c r="BA321" s="994" t="s">
        <v>255</v>
      </c>
      <c r="BB321" s="216"/>
      <c r="BC321" s="216"/>
      <c r="BD321" s="102" t="str">
        <f t="shared" si="32"/>
        <v/>
      </c>
      <c r="BE321" s="49"/>
      <c r="BF321" s="49"/>
      <c r="BG321" s="49"/>
      <c r="BH321" s="49"/>
      <c r="BI321" s="46"/>
      <c r="BJ321" s="46"/>
      <c r="BK321" s="46"/>
      <c r="BL321" s="46"/>
      <c r="BM321" s="48"/>
      <c r="BN321" s="48"/>
      <c r="BO321" s="48"/>
      <c r="BP321" s="48"/>
      <c r="BQ321" s="104" t="str">
        <f t="shared" si="30"/>
        <v/>
      </c>
      <c r="BR321" s="797" t="str">
        <f t="shared" si="31"/>
        <v/>
      </c>
      <c r="BS321" s="883"/>
      <c r="BT321" s="883"/>
      <c r="BU321" s="997" t="s">
        <v>1392</v>
      </c>
      <c r="BV321" s="1000" t="s">
        <v>3213</v>
      </c>
      <c r="BW321" s="1000" t="s">
        <v>1631</v>
      </c>
      <c r="BX321" s="1761" t="s">
        <v>1392</v>
      </c>
      <c r="BY321" s="1724" t="s">
        <v>3184</v>
      </c>
      <c r="BZ321" s="1003"/>
    </row>
    <row r="322" spans="1:78" ht="118" x14ac:dyDescent="0.2">
      <c r="A322" s="1702"/>
      <c r="B322" s="1703"/>
      <c r="C322" s="1704"/>
      <c r="D322" s="1795"/>
      <c r="E322" s="1795"/>
      <c r="F322" s="1619"/>
      <c r="G322" s="1064"/>
      <c r="H322" s="1641"/>
      <c r="I322" s="1641"/>
      <c r="J322" s="1631"/>
      <c r="K322" s="1789"/>
      <c r="L322" s="1001"/>
      <c r="M322" s="1070"/>
      <c r="N322" s="1001"/>
      <c r="O322" s="1001"/>
      <c r="P322" s="1064"/>
      <c r="Q322" s="1714"/>
      <c r="R322" s="1641"/>
      <c r="S322" s="1710"/>
      <c r="T322" s="1641"/>
      <c r="U322" s="1710"/>
      <c r="V322" s="1641"/>
      <c r="W322" s="1710"/>
      <c r="X322" s="1665"/>
      <c r="Y322" s="1710"/>
      <c r="Z322" s="1710"/>
      <c r="AA322" s="1633"/>
      <c r="AB322" s="956">
        <v>2</v>
      </c>
      <c r="AC322" s="761" t="s">
        <v>1571</v>
      </c>
      <c r="AD322" s="761">
        <v>3</v>
      </c>
      <c r="AE322" s="774" t="s">
        <v>1572</v>
      </c>
      <c r="AF322" s="813" t="str">
        <f t="shared" si="33"/>
        <v>Probabilidad</v>
      </c>
      <c r="AG322" s="780" t="s">
        <v>281</v>
      </c>
      <c r="AH322" s="790">
        <f t="shared" si="34"/>
        <v>0.15</v>
      </c>
      <c r="AI322" s="780" t="s">
        <v>222</v>
      </c>
      <c r="AJ322" s="790">
        <f t="shared" si="35"/>
        <v>0.15</v>
      </c>
      <c r="AK322" s="814">
        <f t="shared" si="36"/>
        <v>0.3</v>
      </c>
      <c r="AL322" s="815">
        <f>IFERROR(IF(AND(AF321="Probabilidad",AF322="Probabilidad"),(AL321-(+AL321*AK322)),IF(AF322="Probabilidad",(S321-(+S321*AK322)),IF(AF322="Impacto",AL321,""))),"")</f>
        <v>0.16799999999999998</v>
      </c>
      <c r="AM322" s="815">
        <f>IFERROR(IF(AND(AF321="Impacto",AF322="Impacto"),(AM321-(+AM321*AK322)),IF(AF322="Impacto",(Y321-(+Y321*AK322)),IF(AF322="Probabilidad",AM321,""))),"")</f>
        <v>0.4</v>
      </c>
      <c r="AN322" s="751" t="s">
        <v>859</v>
      </c>
      <c r="AO322" s="751" t="s">
        <v>245</v>
      </c>
      <c r="AP322" s="751" t="s">
        <v>241</v>
      </c>
      <c r="AQ322" s="751" t="s">
        <v>226</v>
      </c>
      <c r="AR322" s="1031"/>
      <c r="AS322" s="1631"/>
      <c r="AT322" s="1631"/>
      <c r="AU322" s="1633"/>
      <c r="AV322" s="1631"/>
      <c r="AW322" s="1631"/>
      <c r="AX322" s="1633"/>
      <c r="AY322" s="1633"/>
      <c r="AZ322" s="1633"/>
      <c r="BA322" s="1641"/>
      <c r="BB322" s="788"/>
      <c r="BC322" s="788"/>
      <c r="BD322" s="781" t="str">
        <f t="shared" si="32"/>
        <v/>
      </c>
      <c r="BE322" s="755"/>
      <c r="BF322" s="755"/>
      <c r="BG322" s="755"/>
      <c r="BH322" s="755"/>
      <c r="BI322" s="789"/>
      <c r="BJ322" s="789"/>
      <c r="BK322" s="789"/>
      <c r="BL322" s="789"/>
      <c r="BM322" s="791"/>
      <c r="BN322" s="791"/>
      <c r="BO322" s="791"/>
      <c r="BP322" s="791"/>
      <c r="BQ322" s="792" t="str">
        <f t="shared" si="30"/>
        <v/>
      </c>
      <c r="BR322" s="796" t="str">
        <f t="shared" si="31"/>
        <v/>
      </c>
      <c r="BS322" s="884"/>
      <c r="BT322" s="884"/>
      <c r="BU322" s="998"/>
      <c r="BV322" s="1001"/>
      <c r="BW322" s="1001"/>
      <c r="BX322" s="1762"/>
      <c r="BY322" s="1725"/>
      <c r="BZ322" s="1004"/>
    </row>
    <row r="323" spans="1:78" ht="167" x14ac:dyDescent="0.2">
      <c r="A323" s="1702"/>
      <c r="B323" s="1703"/>
      <c r="C323" s="1704"/>
      <c r="D323" s="1795"/>
      <c r="E323" s="1795"/>
      <c r="F323" s="1619"/>
      <c r="G323" s="1064"/>
      <c r="H323" s="1641"/>
      <c r="I323" s="1641"/>
      <c r="J323" s="1631"/>
      <c r="K323" s="1789"/>
      <c r="L323" s="1001"/>
      <c r="M323" s="1070"/>
      <c r="N323" s="1001"/>
      <c r="O323" s="1001"/>
      <c r="P323" s="1064"/>
      <c r="Q323" s="1714"/>
      <c r="R323" s="1641"/>
      <c r="S323" s="1710"/>
      <c r="T323" s="1641"/>
      <c r="U323" s="1710"/>
      <c r="V323" s="1641"/>
      <c r="W323" s="1710"/>
      <c r="X323" s="1665"/>
      <c r="Y323" s="1710"/>
      <c r="Z323" s="1710"/>
      <c r="AA323" s="1633"/>
      <c r="AB323" s="956">
        <v>3</v>
      </c>
      <c r="AC323" s="761" t="s">
        <v>1573</v>
      </c>
      <c r="AD323" s="761">
        <v>1.2</v>
      </c>
      <c r="AE323" s="761" t="s">
        <v>1574</v>
      </c>
      <c r="AF323" s="813" t="str">
        <f t="shared" si="33"/>
        <v>Probabilidad</v>
      </c>
      <c r="AG323" s="780" t="s">
        <v>281</v>
      </c>
      <c r="AH323" s="790">
        <f t="shared" si="34"/>
        <v>0.15</v>
      </c>
      <c r="AI323" s="780" t="s">
        <v>222</v>
      </c>
      <c r="AJ323" s="790">
        <f t="shared" si="35"/>
        <v>0.15</v>
      </c>
      <c r="AK323" s="814">
        <f t="shared" si="36"/>
        <v>0.3</v>
      </c>
      <c r="AL323" s="815">
        <f>IFERROR(IF(AND(AF322="Probabilidad",AF323="Probabilidad"),(AL322-(+AL322*AK323)),IF(AND(AF322="Impacto",AF323="Probabilidad"),(AL321-(+AL321*AK323)),IF(AF323="Impacto",AL322,""))),"")</f>
        <v>0.11759999999999998</v>
      </c>
      <c r="AM323" s="815">
        <f>IFERROR(IF(AND(AF322="Impacto",AF323="Impacto"),(AM322-(+AM322*AK323)),IF(AND(AF322="Probabilidad",AF323="Impacto"),(AM321-(+AM321*AK323)),IF(AF323="Probabilidad",AM322,""))),"")</f>
        <v>0.4</v>
      </c>
      <c r="AN323" s="751" t="s">
        <v>223</v>
      </c>
      <c r="AO323" s="751" t="s">
        <v>291</v>
      </c>
      <c r="AP323" s="751" t="s">
        <v>241</v>
      </c>
      <c r="AQ323" s="751" t="s">
        <v>226</v>
      </c>
      <c r="AR323" s="1031"/>
      <c r="AS323" s="1631"/>
      <c r="AT323" s="1631"/>
      <c r="AU323" s="1633"/>
      <c r="AV323" s="1631"/>
      <c r="AW323" s="1631"/>
      <c r="AX323" s="1633"/>
      <c r="AY323" s="1633"/>
      <c r="AZ323" s="1633"/>
      <c r="BA323" s="1641"/>
      <c r="BB323" s="788"/>
      <c r="BC323" s="788"/>
      <c r="BD323" s="781" t="str">
        <f t="shared" si="32"/>
        <v/>
      </c>
      <c r="BE323" s="755"/>
      <c r="BF323" s="755"/>
      <c r="BG323" s="755"/>
      <c r="BH323" s="755"/>
      <c r="BI323" s="789"/>
      <c r="BJ323" s="789"/>
      <c r="BK323" s="789"/>
      <c r="BL323" s="789"/>
      <c r="BM323" s="791"/>
      <c r="BN323" s="791"/>
      <c r="BO323" s="791"/>
      <c r="BP323" s="791"/>
      <c r="BQ323" s="792" t="str">
        <f t="shared" si="30"/>
        <v/>
      </c>
      <c r="BR323" s="796" t="str">
        <f t="shared" si="31"/>
        <v/>
      </c>
      <c r="BS323" s="884"/>
      <c r="BT323" s="884"/>
      <c r="BU323" s="998"/>
      <c r="BV323" s="1001"/>
      <c r="BW323" s="1001"/>
      <c r="BX323" s="1762"/>
      <c r="BY323" s="1725"/>
      <c r="BZ323" s="1004"/>
    </row>
    <row r="324" spans="1:78" ht="167" x14ac:dyDescent="0.2">
      <c r="A324" s="1702"/>
      <c r="B324" s="1703"/>
      <c r="C324" s="1704"/>
      <c r="D324" s="1795"/>
      <c r="E324" s="1795"/>
      <c r="F324" s="1619"/>
      <c r="G324" s="1064"/>
      <c r="H324" s="1641"/>
      <c r="I324" s="1641"/>
      <c r="J324" s="1631"/>
      <c r="K324" s="1789"/>
      <c r="L324" s="1001"/>
      <c r="M324" s="1070"/>
      <c r="N324" s="1001"/>
      <c r="O324" s="1001"/>
      <c r="P324" s="1064"/>
      <c r="Q324" s="1714"/>
      <c r="R324" s="1641"/>
      <c r="S324" s="1710"/>
      <c r="T324" s="1641"/>
      <c r="U324" s="1710"/>
      <c r="V324" s="1641"/>
      <c r="W324" s="1710"/>
      <c r="X324" s="1665"/>
      <c r="Y324" s="1710"/>
      <c r="Z324" s="1710"/>
      <c r="AA324" s="1633"/>
      <c r="AB324" s="956">
        <v>4</v>
      </c>
      <c r="AC324" s="774" t="s">
        <v>1575</v>
      </c>
      <c r="AD324" s="774">
        <v>1.2</v>
      </c>
      <c r="AE324" s="774" t="s">
        <v>1574</v>
      </c>
      <c r="AF324" s="813" t="str">
        <f t="shared" si="33"/>
        <v>Probabilidad</v>
      </c>
      <c r="AG324" s="780" t="s">
        <v>221</v>
      </c>
      <c r="AH324" s="790">
        <f t="shared" si="34"/>
        <v>0.25</v>
      </c>
      <c r="AI324" s="780" t="s">
        <v>222</v>
      </c>
      <c r="AJ324" s="790">
        <f t="shared" si="35"/>
        <v>0.15</v>
      </c>
      <c r="AK324" s="814">
        <f t="shared" si="36"/>
        <v>0.4</v>
      </c>
      <c r="AL324" s="815">
        <f>IFERROR(IF(AND(AF323="Probabilidad",AF324="Probabilidad"),(AL323-(+AL323*AK324)),IF(AND(AF323="Impacto",AF324="Probabilidad"),(AL322-(+AL322*AK324)),IF(AF324="Impacto",AL323,""))),"")</f>
        <v>7.0559999999999984E-2</v>
      </c>
      <c r="AM324" s="815">
        <f>IFERROR(IF(AND(AF323="Impacto",AF324="Impacto"),(AM323-(+AM323*AK324)),IF(AND(AF323="Probabilidad",AF324="Impacto"),(AM322-(+AM322*AK324)),IF(AF324="Probabilidad",AM323,""))),"")</f>
        <v>0.4</v>
      </c>
      <c r="AN324" s="751" t="s">
        <v>223</v>
      </c>
      <c r="AO324" s="751" t="s">
        <v>291</v>
      </c>
      <c r="AP324" s="751" t="s">
        <v>241</v>
      </c>
      <c r="AQ324" s="751" t="s">
        <v>226</v>
      </c>
      <c r="AR324" s="1031"/>
      <c r="AS324" s="1631"/>
      <c r="AT324" s="1631"/>
      <c r="AU324" s="1633"/>
      <c r="AV324" s="1631"/>
      <c r="AW324" s="1631"/>
      <c r="AX324" s="1633"/>
      <c r="AY324" s="1633"/>
      <c r="AZ324" s="1633"/>
      <c r="BA324" s="1641"/>
      <c r="BB324" s="788"/>
      <c r="BC324" s="788"/>
      <c r="BD324" s="781" t="str">
        <f t="shared" si="32"/>
        <v/>
      </c>
      <c r="BE324" s="755"/>
      <c r="BF324" s="755"/>
      <c r="BG324" s="755"/>
      <c r="BH324" s="755"/>
      <c r="BI324" s="789"/>
      <c r="BJ324" s="789"/>
      <c r="BK324" s="789"/>
      <c r="BL324" s="789"/>
      <c r="BM324" s="791"/>
      <c r="BN324" s="791"/>
      <c r="BO324" s="791"/>
      <c r="BP324" s="791"/>
      <c r="BQ324" s="792" t="str">
        <f t="shared" si="30"/>
        <v/>
      </c>
      <c r="BR324" s="796" t="str">
        <f t="shared" si="31"/>
        <v/>
      </c>
      <c r="BS324" s="884"/>
      <c r="BT324" s="884"/>
      <c r="BU324" s="998"/>
      <c r="BV324" s="1001"/>
      <c r="BW324" s="1001"/>
      <c r="BX324" s="1762"/>
      <c r="BY324" s="1725"/>
      <c r="BZ324" s="1004"/>
    </row>
    <row r="325" spans="1:78" ht="167" x14ac:dyDescent="0.2">
      <c r="A325" s="1702"/>
      <c r="B325" s="1703"/>
      <c r="C325" s="1704"/>
      <c r="D325" s="1795"/>
      <c r="E325" s="1795"/>
      <c r="F325" s="1619"/>
      <c r="G325" s="1064"/>
      <c r="H325" s="1641"/>
      <c r="I325" s="1641"/>
      <c r="J325" s="1631"/>
      <c r="K325" s="1789"/>
      <c r="L325" s="1001"/>
      <c r="M325" s="1070"/>
      <c r="N325" s="1001"/>
      <c r="O325" s="1001"/>
      <c r="P325" s="1064"/>
      <c r="Q325" s="1714"/>
      <c r="R325" s="1641"/>
      <c r="S325" s="1710"/>
      <c r="T325" s="1641"/>
      <c r="U325" s="1710"/>
      <c r="V325" s="1641"/>
      <c r="W325" s="1710"/>
      <c r="X325" s="1665"/>
      <c r="Y325" s="1710"/>
      <c r="Z325" s="1710"/>
      <c r="AA325" s="1633"/>
      <c r="AB325" s="956">
        <v>5</v>
      </c>
      <c r="AC325" s="761" t="s">
        <v>1576</v>
      </c>
      <c r="AD325" s="761">
        <v>1.2</v>
      </c>
      <c r="AE325" s="774" t="s">
        <v>1574</v>
      </c>
      <c r="AF325" s="813" t="str">
        <f t="shared" si="33"/>
        <v>Probabilidad</v>
      </c>
      <c r="AG325" s="780" t="s">
        <v>281</v>
      </c>
      <c r="AH325" s="790">
        <f t="shared" si="34"/>
        <v>0.15</v>
      </c>
      <c r="AI325" s="780" t="s">
        <v>222</v>
      </c>
      <c r="AJ325" s="790">
        <f t="shared" si="35"/>
        <v>0.15</v>
      </c>
      <c r="AK325" s="814">
        <f t="shared" si="36"/>
        <v>0.3</v>
      </c>
      <c r="AL325" s="815">
        <f>IFERROR(IF(AND(AF324="Probabilidad",AF325="Probabilidad"),(AL324-(+AL324*AK325)),IF(AND(AF324="Impacto",AF325="Probabilidad"),(AL323-(+AL323*AK325)),IF(AF325="Impacto",AL324,""))),"")</f>
        <v>4.9391999999999991E-2</v>
      </c>
      <c r="AM325" s="815">
        <f>IFERROR(IF(AND(AF324="Impacto",AF325="Impacto"),(AM324-(+AM324*AK325)),IF(AND(AF324="Probabilidad",AF325="Impacto"),(AM323-(+AM323*AK325)),IF(AF325="Probabilidad",AM324,""))),"")</f>
        <v>0.4</v>
      </c>
      <c r="AN325" s="751" t="s">
        <v>223</v>
      </c>
      <c r="AO325" s="751" t="s">
        <v>291</v>
      </c>
      <c r="AP325" s="751" t="s">
        <v>241</v>
      </c>
      <c r="AQ325" s="751" t="s">
        <v>226</v>
      </c>
      <c r="AR325" s="1031"/>
      <c r="AS325" s="1631"/>
      <c r="AT325" s="1631"/>
      <c r="AU325" s="1633"/>
      <c r="AV325" s="1631"/>
      <c r="AW325" s="1631"/>
      <c r="AX325" s="1633"/>
      <c r="AY325" s="1633"/>
      <c r="AZ325" s="1633"/>
      <c r="BA325" s="1641"/>
      <c r="BB325" s="788"/>
      <c r="BC325" s="788"/>
      <c r="BD325" s="781" t="str">
        <f t="shared" si="32"/>
        <v/>
      </c>
      <c r="BE325" s="755"/>
      <c r="BF325" s="755"/>
      <c r="BG325" s="755"/>
      <c r="BH325" s="755"/>
      <c r="BI325" s="789"/>
      <c r="BJ325" s="789"/>
      <c r="BK325" s="789"/>
      <c r="BL325" s="789"/>
      <c r="BM325" s="791"/>
      <c r="BN325" s="791"/>
      <c r="BO325" s="791"/>
      <c r="BP325" s="791"/>
      <c r="BQ325" s="792" t="str">
        <f t="shared" si="30"/>
        <v/>
      </c>
      <c r="BR325" s="796" t="str">
        <f t="shared" si="31"/>
        <v/>
      </c>
      <c r="BS325" s="884"/>
      <c r="BT325" s="884"/>
      <c r="BU325" s="998"/>
      <c r="BV325" s="1001"/>
      <c r="BW325" s="1001"/>
      <c r="BX325" s="1762"/>
      <c r="BY325" s="1725"/>
      <c r="BZ325" s="1004"/>
    </row>
    <row r="326" spans="1:78" ht="168" thickBot="1" x14ac:dyDescent="0.25">
      <c r="A326" s="1702"/>
      <c r="B326" s="1703"/>
      <c r="C326" s="1704"/>
      <c r="D326" s="1795"/>
      <c r="E326" s="1795"/>
      <c r="F326" s="1619"/>
      <c r="G326" s="1064"/>
      <c r="H326" s="1641"/>
      <c r="I326" s="1641"/>
      <c r="J326" s="1632"/>
      <c r="K326" s="1789"/>
      <c r="L326" s="1001"/>
      <c r="M326" s="1071"/>
      <c r="N326" s="1001"/>
      <c r="O326" s="1001"/>
      <c r="P326" s="1064"/>
      <c r="Q326" s="1714"/>
      <c r="R326" s="1641"/>
      <c r="S326" s="1710"/>
      <c r="T326" s="1641"/>
      <c r="U326" s="1710"/>
      <c r="V326" s="1641"/>
      <c r="W326" s="1710"/>
      <c r="X326" s="1665"/>
      <c r="Y326" s="1710"/>
      <c r="Z326" s="1710"/>
      <c r="AA326" s="1633"/>
      <c r="AB326" s="957">
        <v>6</v>
      </c>
      <c r="AC326" s="757" t="s">
        <v>1577</v>
      </c>
      <c r="AD326" s="757">
        <v>1.2</v>
      </c>
      <c r="AE326" s="757" t="s">
        <v>1574</v>
      </c>
      <c r="AF326" s="819" t="str">
        <f t="shared" si="33"/>
        <v>Impacto</v>
      </c>
      <c r="AG326" s="888" t="s">
        <v>264</v>
      </c>
      <c r="AH326" s="887">
        <f t="shared" si="34"/>
        <v>0.1</v>
      </c>
      <c r="AI326" s="888" t="s">
        <v>222</v>
      </c>
      <c r="AJ326" s="887">
        <f t="shared" si="35"/>
        <v>0.15</v>
      </c>
      <c r="AK326" s="889">
        <f t="shared" si="36"/>
        <v>0.25</v>
      </c>
      <c r="AL326" s="815">
        <f>IFERROR(IF(AND(AF325="Probabilidad",AF326="Probabilidad"),(AL325-(+AL325*AK326)),IF(AND(AF325="Impacto",AF326="Probabilidad"),(AL324-(+AL324*AK326)),IF(AF326="Impacto",AL325,""))),"")</f>
        <v>4.9391999999999991E-2</v>
      </c>
      <c r="AM326" s="815">
        <f>IFERROR(IF(AND(AF325="Impacto",AF326="Impacto"),(AM325-(+AM325*AK326)),IF(AND(AF325="Probabilidad",AF326="Impacto"),(AM324-(+AM324*AK326)),IF(AF326="Probabilidad",AM325,""))),"")</f>
        <v>0.30000000000000004</v>
      </c>
      <c r="AN326" s="126" t="s">
        <v>223</v>
      </c>
      <c r="AO326" s="51" t="s">
        <v>291</v>
      </c>
      <c r="AP326" s="51" t="s">
        <v>241</v>
      </c>
      <c r="AQ326" s="51" t="s">
        <v>226</v>
      </c>
      <c r="AR326" s="1032"/>
      <c r="AS326" s="1632"/>
      <c r="AT326" s="1632"/>
      <c r="AU326" s="1634"/>
      <c r="AV326" s="1632"/>
      <c r="AW326" s="1632"/>
      <c r="AX326" s="1634"/>
      <c r="AY326" s="1634"/>
      <c r="AZ326" s="1634"/>
      <c r="BA326" s="1642"/>
      <c r="BB326" s="873"/>
      <c r="BC326" s="873"/>
      <c r="BD326" s="767" t="str">
        <f t="shared" si="32"/>
        <v/>
      </c>
      <c r="BE326" s="826"/>
      <c r="BF326" s="826"/>
      <c r="BG326" s="826"/>
      <c r="BH326" s="826"/>
      <c r="BI326" s="770"/>
      <c r="BJ326" s="770"/>
      <c r="BK326" s="770"/>
      <c r="BL326" s="770"/>
      <c r="BM326" s="749"/>
      <c r="BN326" s="749"/>
      <c r="BO326" s="749"/>
      <c r="BP326" s="749"/>
      <c r="BQ326" s="766" t="str">
        <f t="shared" si="30"/>
        <v/>
      </c>
      <c r="BR326" s="890" t="str">
        <f t="shared" si="31"/>
        <v/>
      </c>
      <c r="BS326" s="891"/>
      <c r="BT326" s="891"/>
      <c r="BU326" s="999"/>
      <c r="BV326" s="1002"/>
      <c r="BW326" s="1002"/>
      <c r="BX326" s="1763"/>
      <c r="BY326" s="1726"/>
      <c r="BZ326" s="1005"/>
    </row>
    <row r="327" spans="1:78" ht="145" x14ac:dyDescent="0.2">
      <c r="A327" s="1702"/>
      <c r="B327" s="1703"/>
      <c r="C327" s="1704"/>
      <c r="D327" s="1795" t="s">
        <v>1387</v>
      </c>
      <c r="E327" s="1795" t="s">
        <v>701</v>
      </c>
      <c r="F327" s="1619">
        <v>2</v>
      </c>
      <c r="G327" s="1001" t="s">
        <v>1813</v>
      </c>
      <c r="H327" s="1641" t="s">
        <v>1247</v>
      </c>
      <c r="I327" s="1641" t="s">
        <v>1215</v>
      </c>
      <c r="J327" s="1697" t="str">
        <f>IF(D327="","",IF(D327="RG",[1]Árbol!A338,IF(D327="RIC",[1]Árbol!A338,IF(D327="RLAFT",[1]Árbol!A338,IF(D327="RF",[1]Árbol!A338,IF(I327="","",(CONCATENATE(I327," ",$M$3," ",G327," ",$M$4," ",O327," ",$M$5," ",N327))))))))</f>
        <v>Pérdida de Disponibilidad de Servicios Web Geográficos (Mapas base, Mapa de Referencia, Capas Temáticas, Imágenes, etc.)
Servicios Web Geográficos  Seguros
Aplicaciones móviles y web IDECA
Imágenes fuente servicios web
File server  
1. Afectación de los sistemas de información y servicios informaticos
2. Pérdida, modificación o uso no autorizado de la información
3. Ataques externos cibernéticos.
4. Abuso de derechos
5. Mal funcionamiento de IT  1. Inconvenientes en la gestión operativa, administración y/o soporte de la infraestrutura tecnológica que soporta las plataformas o servicios de la Ide de Bogotá
2. Debilidades en el mantenimiento de la Infraestructura Tecnológica
3. Fallas Humanas</v>
      </c>
      <c r="K327" s="1789" t="s">
        <v>213</v>
      </c>
      <c r="L327" s="1001" t="s">
        <v>562</v>
      </c>
      <c r="M327" s="1069" t="s">
        <v>1389</v>
      </c>
      <c r="N327" s="1001" t="s">
        <v>1814</v>
      </c>
      <c r="O327" s="1001" t="s">
        <v>1567</v>
      </c>
      <c r="P327" s="1064" t="s">
        <v>1392</v>
      </c>
      <c r="Q327" s="1714" t="s">
        <v>1392</v>
      </c>
      <c r="R327" s="1641" t="s">
        <v>269</v>
      </c>
      <c r="S327" s="1710">
        <f>IF(R327="Muy Alta",100%,IF(R327="Alta",80%,IF(R327="Media",60%,IF(R327="Baja",40%,IF(R327="Muy Baja",20%,"")))))</f>
        <v>0.2</v>
      </c>
      <c r="T327" s="1641" t="s">
        <v>317</v>
      </c>
      <c r="U327" s="1710">
        <f>IF(T327="Catastrófico",100%,IF(T327="Mayor",80%,IF(T327="Moderado",60%,IF(T327="Menor",40%,IF(T327="Leve",20%,"")))))</f>
        <v>0.2</v>
      </c>
      <c r="V327" s="1641" t="s">
        <v>251</v>
      </c>
      <c r="W327" s="1710">
        <f>IF(V327="Catastrófico",100%,IF(V327="Mayor",80%,IF(V327="Moderado",60%,IF(V327="Menor",40%,IF(V327="Leve",20%,"")))))</f>
        <v>0.4</v>
      </c>
      <c r="X327" s="1665" t="str">
        <f>IF(Y327=100%,"Catastrófico",IF(Y327=80%,"Mayor",IF(Y327=60%,"Moderado",IF(Y327=40%,"Menor",IF(Y327=20%,"Leve","")))))</f>
        <v>Menor</v>
      </c>
      <c r="Y327" s="1710">
        <f>IF(AND(U327="",W327=""),"",MAX(U327,W327))</f>
        <v>0.4</v>
      </c>
      <c r="Z327" s="1710" t="str">
        <f>CONCATENATE(R327,X327)</f>
        <v>Muy BajaMenor</v>
      </c>
      <c r="AA327" s="1633" t="str">
        <f>IF(Z327="Muy AltaLeve","Alto",IF(Z327="Muy AltaMenor","Alto",IF(Z327="Muy AltaModerado","Alto",IF(Z327="Muy AltaMayor","Alto",IF(Z327="Muy AltaCatastrófico","Extremo",IF(Z327="AltaLeve","Moderado",IF(Z327="AltaMenor","Moderado",IF(Z327="AltaModerado","Alto",IF(Z327="AltaMayor","Alto",IF(Z327="AltaCatastrófico","Extremo",IF(Z327="MediaLeve","Moderado",IF(Z327="MediaMenor","Moderado",IF(Z327="MediaModerado","Moderado",IF(Z327="MediaMayor","Alto",IF(Z327="MediaCatastrófico","Extremo",IF(Z327="BajaLeve","Bajo",IF(Z327="BajaMenor","Moderado",IF(Z327="BajaModerado","Moderado",IF(Z327="BajaMayor","Alto",IF(Z327="BajaCatastrófico","Extremo",IF(Z327="Muy BajaLeve","Bajo",IF(Z327="Muy BajaMenor","Bajo",IF(Z327="Muy BajaModerado","Moderado",IF(Z327="Muy BajaMayor","Alto",IF(Z327="Muy BajaCatastrófico","Extremo","")))))))))))))))))))))))))</f>
        <v>Bajo</v>
      </c>
      <c r="AB327" s="350">
        <v>1</v>
      </c>
      <c r="AC327" s="12" t="s">
        <v>1817</v>
      </c>
      <c r="AD327" s="12">
        <v>1</v>
      </c>
      <c r="AE327" s="12" t="s">
        <v>1580</v>
      </c>
      <c r="AF327" s="99" t="str">
        <f t="shared" si="33"/>
        <v>Probabilidad</v>
      </c>
      <c r="AG327" s="10" t="s">
        <v>221</v>
      </c>
      <c r="AH327" s="787">
        <f t="shared" si="34"/>
        <v>0.25</v>
      </c>
      <c r="AI327" s="10" t="s">
        <v>734</v>
      </c>
      <c r="AJ327" s="787">
        <f t="shared" si="35"/>
        <v>0.25</v>
      </c>
      <c r="AK327" s="101">
        <f t="shared" si="36"/>
        <v>0.5</v>
      </c>
      <c r="AL327" s="100">
        <f>IFERROR(IF(AF327="Probabilidad",(S327-(+S327*AK327)),IF(AF327="Impacto",S327,"")),"")</f>
        <v>0.1</v>
      </c>
      <c r="AM327" s="100">
        <f>IFERROR(IF(AF327="Impacto",(Y327-(+Y327*AK327)),IF(AF327="Probabilidad",Y327,"")),"")</f>
        <v>0.4</v>
      </c>
      <c r="AN327" s="50" t="s">
        <v>223</v>
      </c>
      <c r="AO327" s="50" t="s">
        <v>443</v>
      </c>
      <c r="AP327" s="50" t="s">
        <v>241</v>
      </c>
      <c r="AQ327" s="50" t="s">
        <v>226</v>
      </c>
      <c r="AR327" s="1624" t="s">
        <v>1816</v>
      </c>
      <c r="AS327" s="1050">
        <f>S327</f>
        <v>0.2</v>
      </c>
      <c r="AT327" s="1050">
        <f>IF(AL327="","",MIN(AL327:AL332))</f>
        <v>1.512E-2</v>
      </c>
      <c r="AU327" s="1047" t="str">
        <f>IFERROR(IF(AT327="","",IF(AT327&lt;=0.2,"Muy Baja",IF(AT327&lt;=0.4,"Baja",IF(AT327&lt;=0.6,"Media",IF(AT327&lt;=0.8,"Alta","Muy Alta"))))),"")</f>
        <v>Muy Baja</v>
      </c>
      <c r="AV327" s="1050">
        <f>Y327</f>
        <v>0.4</v>
      </c>
      <c r="AW327" s="1050">
        <f>IF(AM327="","",MIN(AM327:AM332))</f>
        <v>0.30000000000000004</v>
      </c>
      <c r="AX327" s="1047" t="str">
        <f>IFERROR(IF(AW327="","",IF(AW327&lt;=0.2,"Leve",IF(AW327&lt;=0.4,"Menor",IF(AW327&lt;=0.6,"Moderado",IF(AW327&lt;=0.8,"Mayor","Catastrófico"))))),"")</f>
        <v>Menor</v>
      </c>
      <c r="AY327" s="1047" t="str">
        <f>AA327</f>
        <v>Bajo</v>
      </c>
      <c r="AZ327" s="1047" t="str">
        <f>IFERROR(IF(OR(AND(AU327="Muy Baja",AX327="Leve"),AND(AU327="Muy Baja",AX327="Menor"),AND(AU327="Baja",AX327="Leve")),"Bajo",IF(OR(AND(AU327="Muy baja",AX327="Moderado"),AND(AU327="Baja",AX327="Menor"),AND(AU327="Baja",AX327="Moderado"),AND(AU327="Media",AX327="Leve"),AND(AU327="Media",AX327="Menor"),AND(AU327="Media",AX327="Moderado"),AND(AU327="Alta",AX327="Leve"),AND(AU327="Alta",AX327="Menor")),"Moderado",IF(OR(AND(AU327="Muy Baja",AX327="Mayor"),AND(AU327="Baja",AX327="Mayor"),AND(AU327="Media",AX327="Mayor"),AND(AU327="Alta",AX327="Moderado"),AND(AU327="Alta",AX327="Mayor"),AND(AU327="Muy Alta",AX327="Leve"),AND(AU327="Muy Alta",AX327="Menor"),AND(AU327="Muy Alta",AX327="Moderado"),AND(AU327="Muy Alta",AX327="Mayor")),"Alto",IF(OR(AND(AU327="Muy Baja",AX327="Catastrófico"),AND(AU327="Baja",AX327="Catastrófico"),AND(AU327="Media",AX327="Catastrófico"),AND(AU327="Alta",AX327="Catastrófico"),AND(AU327="Muy Alta",AX327="Catastrófico")),"Extremo","")))),"")</f>
        <v>Bajo</v>
      </c>
      <c r="BA327" s="994" t="s">
        <v>255</v>
      </c>
      <c r="BB327" s="46"/>
      <c r="BC327" s="46"/>
      <c r="BD327" s="103" t="str">
        <f t="shared" si="32"/>
        <v/>
      </c>
      <c r="BE327" s="9"/>
      <c r="BF327" s="9"/>
      <c r="BG327" s="9"/>
      <c r="BH327" s="9"/>
      <c r="BI327" s="46"/>
      <c r="BJ327" s="46"/>
      <c r="BK327" s="46"/>
      <c r="BL327" s="46"/>
      <c r="BM327" s="48"/>
      <c r="BN327" s="48"/>
      <c r="BO327" s="48"/>
      <c r="BP327" s="48"/>
      <c r="BQ327" s="104" t="str">
        <f t="shared" si="30"/>
        <v/>
      </c>
      <c r="BR327" s="797" t="str">
        <f t="shared" si="31"/>
        <v/>
      </c>
      <c r="BS327" s="883"/>
      <c r="BT327" s="883"/>
      <c r="BU327" s="997" t="s">
        <v>1392</v>
      </c>
      <c r="BV327" s="1000" t="s">
        <v>3213</v>
      </c>
      <c r="BW327" s="1000" t="s">
        <v>1631</v>
      </c>
      <c r="BX327" s="1761" t="s">
        <v>1392</v>
      </c>
      <c r="BY327" s="1724" t="s">
        <v>3184</v>
      </c>
      <c r="BZ327" s="1003"/>
    </row>
    <row r="328" spans="1:78" ht="167" x14ac:dyDescent="0.2">
      <c r="A328" s="1702"/>
      <c r="B328" s="1703"/>
      <c r="C328" s="1704"/>
      <c r="D328" s="1795"/>
      <c r="E328" s="1795"/>
      <c r="F328" s="1619"/>
      <c r="G328" s="1001"/>
      <c r="H328" s="1641"/>
      <c r="I328" s="1641"/>
      <c r="J328" s="1631"/>
      <c r="K328" s="1789"/>
      <c r="L328" s="1001"/>
      <c r="M328" s="1070"/>
      <c r="N328" s="1001"/>
      <c r="O328" s="1001"/>
      <c r="P328" s="1064"/>
      <c r="Q328" s="1714"/>
      <c r="R328" s="1641"/>
      <c r="S328" s="1710"/>
      <c r="T328" s="1641"/>
      <c r="U328" s="1710"/>
      <c r="V328" s="1641"/>
      <c r="W328" s="1710"/>
      <c r="X328" s="1665"/>
      <c r="Y328" s="1710"/>
      <c r="Z328" s="1710"/>
      <c r="AA328" s="1633"/>
      <c r="AB328" s="956">
        <v>2</v>
      </c>
      <c r="AC328" s="774" t="s">
        <v>1818</v>
      </c>
      <c r="AD328" s="774">
        <v>1</v>
      </c>
      <c r="AE328" s="774" t="s">
        <v>1580</v>
      </c>
      <c r="AF328" s="816" t="str">
        <f t="shared" si="33"/>
        <v>Impacto</v>
      </c>
      <c r="AG328" s="751" t="s">
        <v>264</v>
      </c>
      <c r="AH328" s="790">
        <f t="shared" si="34"/>
        <v>0.1</v>
      </c>
      <c r="AI328" s="751" t="s">
        <v>222</v>
      </c>
      <c r="AJ328" s="790">
        <f t="shared" si="35"/>
        <v>0.15</v>
      </c>
      <c r="AK328" s="814">
        <f t="shared" si="36"/>
        <v>0.25</v>
      </c>
      <c r="AL328" s="817">
        <f>IFERROR(IF(AND(AF327="Probabilidad",AF328="Probabilidad"),(AL327-(+AL327*AK328)),IF(AF328="Probabilidad",(S327-(+S327*AK328)),IF(AF328="Impacto",AL327,""))),"")</f>
        <v>0.1</v>
      </c>
      <c r="AM328" s="817">
        <f>IFERROR(IF(AND(AF327="Impacto",AF328="Impacto"),(AM327-(+AM327*AK328)),IF(AF328="Impacto",(Y327-(+Y327*AK328)),IF(AF328="Probabilidad",AM327,""))),"")</f>
        <v>0.30000000000000004</v>
      </c>
      <c r="AN328" s="751" t="s">
        <v>223</v>
      </c>
      <c r="AO328" s="751" t="s">
        <v>291</v>
      </c>
      <c r="AP328" s="751" t="s">
        <v>241</v>
      </c>
      <c r="AQ328" s="751" t="s">
        <v>226</v>
      </c>
      <c r="AR328" s="1031"/>
      <c r="AS328" s="1631"/>
      <c r="AT328" s="1631"/>
      <c r="AU328" s="1633"/>
      <c r="AV328" s="1631"/>
      <c r="AW328" s="1631"/>
      <c r="AX328" s="1633"/>
      <c r="AY328" s="1633"/>
      <c r="AZ328" s="1633"/>
      <c r="BA328" s="1641"/>
      <c r="BB328" s="789"/>
      <c r="BC328" s="789"/>
      <c r="BD328" s="822" t="str">
        <f t="shared" si="32"/>
        <v/>
      </c>
      <c r="BE328" s="774"/>
      <c r="BF328" s="774"/>
      <c r="BG328" s="774"/>
      <c r="BH328" s="774"/>
      <c r="BI328" s="789"/>
      <c r="BJ328" s="789"/>
      <c r="BK328" s="789"/>
      <c r="BL328" s="789"/>
      <c r="BM328" s="791"/>
      <c r="BN328" s="791"/>
      <c r="BO328" s="791"/>
      <c r="BP328" s="791"/>
      <c r="BQ328" s="792" t="str">
        <f t="shared" si="30"/>
        <v/>
      </c>
      <c r="BR328" s="796" t="str">
        <f t="shared" si="31"/>
        <v/>
      </c>
      <c r="BS328" s="884"/>
      <c r="BT328" s="884"/>
      <c r="BU328" s="998"/>
      <c r="BV328" s="1001"/>
      <c r="BW328" s="1001"/>
      <c r="BX328" s="1762"/>
      <c r="BY328" s="1725"/>
      <c r="BZ328" s="1004"/>
    </row>
    <row r="329" spans="1:78" ht="167" x14ac:dyDescent="0.2">
      <c r="A329" s="1702"/>
      <c r="B329" s="1703"/>
      <c r="C329" s="1704"/>
      <c r="D329" s="1795"/>
      <c r="E329" s="1795"/>
      <c r="F329" s="1619"/>
      <c r="G329" s="1001"/>
      <c r="H329" s="1641"/>
      <c r="I329" s="1641"/>
      <c r="J329" s="1631"/>
      <c r="K329" s="1789"/>
      <c r="L329" s="1001"/>
      <c r="M329" s="1070"/>
      <c r="N329" s="1001"/>
      <c r="O329" s="1001"/>
      <c r="P329" s="1064"/>
      <c r="Q329" s="1714"/>
      <c r="R329" s="1641"/>
      <c r="S329" s="1710"/>
      <c r="T329" s="1641"/>
      <c r="U329" s="1710"/>
      <c r="V329" s="1641"/>
      <c r="W329" s="1710"/>
      <c r="X329" s="1665"/>
      <c r="Y329" s="1710"/>
      <c r="Z329" s="1710"/>
      <c r="AA329" s="1633"/>
      <c r="AB329" s="956">
        <v>3</v>
      </c>
      <c r="AC329" s="761" t="s">
        <v>1582</v>
      </c>
      <c r="AD329" s="761">
        <v>1</v>
      </c>
      <c r="AE329" s="774" t="s">
        <v>1583</v>
      </c>
      <c r="AF329" s="813" t="str">
        <f t="shared" si="33"/>
        <v>Probabilidad</v>
      </c>
      <c r="AG329" s="780" t="s">
        <v>281</v>
      </c>
      <c r="AH329" s="790">
        <f t="shared" si="34"/>
        <v>0.15</v>
      </c>
      <c r="AI329" s="780" t="s">
        <v>222</v>
      </c>
      <c r="AJ329" s="790">
        <f t="shared" si="35"/>
        <v>0.15</v>
      </c>
      <c r="AK329" s="814">
        <f t="shared" si="36"/>
        <v>0.3</v>
      </c>
      <c r="AL329" s="815">
        <f>IFERROR(IF(AND(AF328="Probabilidad",AF329="Probabilidad"),(AL328-(+AL328*AK329)),IF(AND(AF328="Impacto",AF329="Probabilidad"),(AL327-(+AL327*AK329)),IF(AF329="Impacto",AL328,""))),"")</f>
        <v>7.0000000000000007E-2</v>
      </c>
      <c r="AM329" s="815">
        <f>IFERROR(IF(AND(AF328="Impacto",AF329="Impacto"),(AM328-(+AM328*AK329)),IF(AND(AF328="Probabilidad",AF329="Impacto"),(AM327-(+AM327*AK329)),IF(AF329="Probabilidad",AM328,""))),"")</f>
        <v>0.30000000000000004</v>
      </c>
      <c r="AN329" s="751" t="s">
        <v>223</v>
      </c>
      <c r="AO329" s="751" t="s">
        <v>291</v>
      </c>
      <c r="AP329" s="751" t="s">
        <v>241</v>
      </c>
      <c r="AQ329" s="751" t="s">
        <v>226</v>
      </c>
      <c r="AR329" s="1031"/>
      <c r="AS329" s="1631"/>
      <c r="AT329" s="1631"/>
      <c r="AU329" s="1633"/>
      <c r="AV329" s="1631"/>
      <c r="AW329" s="1631"/>
      <c r="AX329" s="1633"/>
      <c r="AY329" s="1633"/>
      <c r="AZ329" s="1633"/>
      <c r="BA329" s="1641"/>
      <c r="BB329" s="789"/>
      <c r="BC329" s="789"/>
      <c r="BD329" s="822" t="str">
        <f t="shared" si="32"/>
        <v/>
      </c>
      <c r="BE329" s="774"/>
      <c r="BF329" s="774"/>
      <c r="BG329" s="774"/>
      <c r="BH329" s="774"/>
      <c r="BI329" s="789"/>
      <c r="BJ329" s="789"/>
      <c r="BK329" s="789"/>
      <c r="BL329" s="789"/>
      <c r="BM329" s="791"/>
      <c r="BN329" s="791"/>
      <c r="BO329" s="791"/>
      <c r="BP329" s="791"/>
      <c r="BQ329" s="792" t="str">
        <f t="shared" ref="BQ329:BQ392" si="37">IF(SUM(BM329:BP329)=0,"",SUM(BM329:BP329))</f>
        <v/>
      </c>
      <c r="BR329" s="796" t="str">
        <f t="shared" ref="BR329:BR392" si="38">IF(ISERROR(BQ329/BD329),"",(BQ329/BD329))</f>
        <v/>
      </c>
      <c r="BS329" s="884"/>
      <c r="BT329" s="884"/>
      <c r="BU329" s="998"/>
      <c r="BV329" s="1001"/>
      <c r="BW329" s="1001"/>
      <c r="BX329" s="1762"/>
      <c r="BY329" s="1725"/>
      <c r="BZ329" s="1004"/>
    </row>
    <row r="330" spans="1:78" ht="145" x14ac:dyDescent="0.2">
      <c r="A330" s="1702"/>
      <c r="B330" s="1703"/>
      <c r="C330" s="1704"/>
      <c r="D330" s="1795"/>
      <c r="E330" s="1795"/>
      <c r="F330" s="1619"/>
      <c r="G330" s="1001"/>
      <c r="H330" s="1641"/>
      <c r="I330" s="1641"/>
      <c r="J330" s="1631"/>
      <c r="K330" s="1789"/>
      <c r="L330" s="1001"/>
      <c r="M330" s="1070"/>
      <c r="N330" s="1001"/>
      <c r="O330" s="1001"/>
      <c r="P330" s="1064"/>
      <c r="Q330" s="1714"/>
      <c r="R330" s="1641"/>
      <c r="S330" s="1710"/>
      <c r="T330" s="1641"/>
      <c r="U330" s="1710"/>
      <c r="V330" s="1641"/>
      <c r="W330" s="1710"/>
      <c r="X330" s="1665"/>
      <c r="Y330" s="1710"/>
      <c r="Z330" s="1710"/>
      <c r="AA330" s="1633"/>
      <c r="AB330" s="956">
        <v>4</v>
      </c>
      <c r="AC330" s="774" t="s">
        <v>1584</v>
      </c>
      <c r="AD330" s="774">
        <v>1</v>
      </c>
      <c r="AE330" s="774" t="s">
        <v>1574</v>
      </c>
      <c r="AF330" s="813" t="str">
        <f t="shared" si="33"/>
        <v>Probabilidad</v>
      </c>
      <c r="AG330" s="780" t="s">
        <v>221</v>
      </c>
      <c r="AH330" s="790">
        <f t="shared" si="34"/>
        <v>0.25</v>
      </c>
      <c r="AI330" s="780" t="s">
        <v>222</v>
      </c>
      <c r="AJ330" s="790">
        <f t="shared" si="35"/>
        <v>0.15</v>
      </c>
      <c r="AK330" s="814">
        <f t="shared" si="36"/>
        <v>0.4</v>
      </c>
      <c r="AL330" s="815">
        <f>IFERROR(IF(AND(AF329="Probabilidad",AF330="Probabilidad"),(AL329-(+AL329*AK330)),IF(AND(AF329="Impacto",AF330="Probabilidad"),(AL328-(+AL328*AK330)),IF(AF330="Impacto",AL329,""))),"")</f>
        <v>4.2000000000000003E-2</v>
      </c>
      <c r="AM330" s="815">
        <f>IFERROR(IF(AND(AF329="Impacto",AF330="Impacto"),(AM329-(+AM329*AK330)),IF(AND(AF329="Probabilidad",AF330="Impacto"),(AM328-(+AM328*AK330)),IF(AF330="Probabilidad",AM329,""))),"")</f>
        <v>0.30000000000000004</v>
      </c>
      <c r="AN330" s="751" t="s">
        <v>223</v>
      </c>
      <c r="AO330" s="751" t="s">
        <v>443</v>
      </c>
      <c r="AP330" s="751" t="s">
        <v>241</v>
      </c>
      <c r="AQ330" s="751" t="s">
        <v>226</v>
      </c>
      <c r="AR330" s="1031"/>
      <c r="AS330" s="1631"/>
      <c r="AT330" s="1631"/>
      <c r="AU330" s="1633"/>
      <c r="AV330" s="1631"/>
      <c r="AW330" s="1631"/>
      <c r="AX330" s="1633"/>
      <c r="AY330" s="1633"/>
      <c r="AZ330" s="1633"/>
      <c r="BA330" s="1641"/>
      <c r="BB330" s="789"/>
      <c r="BC330" s="789"/>
      <c r="BD330" s="822" t="str">
        <f t="shared" si="32"/>
        <v/>
      </c>
      <c r="BE330" s="774"/>
      <c r="BF330" s="774"/>
      <c r="BG330" s="774"/>
      <c r="BH330" s="774"/>
      <c r="BI330" s="789"/>
      <c r="BJ330" s="789"/>
      <c r="BK330" s="789"/>
      <c r="BL330" s="789"/>
      <c r="BM330" s="791"/>
      <c r="BN330" s="791"/>
      <c r="BO330" s="791"/>
      <c r="BP330" s="791"/>
      <c r="BQ330" s="792" t="str">
        <f t="shared" si="37"/>
        <v/>
      </c>
      <c r="BR330" s="796" t="str">
        <f t="shared" si="38"/>
        <v/>
      </c>
      <c r="BS330" s="884"/>
      <c r="BT330" s="884"/>
      <c r="BU330" s="998"/>
      <c r="BV330" s="1001"/>
      <c r="BW330" s="1001"/>
      <c r="BX330" s="1762"/>
      <c r="BY330" s="1725"/>
      <c r="BZ330" s="1004"/>
    </row>
    <row r="331" spans="1:78" ht="145" x14ac:dyDescent="0.2">
      <c r="A331" s="1702"/>
      <c r="B331" s="1703"/>
      <c r="C331" s="1704"/>
      <c r="D331" s="1795"/>
      <c r="E331" s="1795"/>
      <c r="F331" s="1619"/>
      <c r="G331" s="1001"/>
      <c r="H331" s="1641"/>
      <c r="I331" s="1641"/>
      <c r="J331" s="1631"/>
      <c r="K331" s="1789"/>
      <c r="L331" s="1001"/>
      <c r="M331" s="1070"/>
      <c r="N331" s="1001"/>
      <c r="O331" s="1001"/>
      <c r="P331" s="1064"/>
      <c r="Q331" s="1714"/>
      <c r="R331" s="1641"/>
      <c r="S331" s="1710"/>
      <c r="T331" s="1641"/>
      <c r="U331" s="1710"/>
      <c r="V331" s="1641"/>
      <c r="W331" s="1710"/>
      <c r="X331" s="1665"/>
      <c r="Y331" s="1710"/>
      <c r="Z331" s="1710"/>
      <c r="AA331" s="1633"/>
      <c r="AB331" s="956">
        <v>5</v>
      </c>
      <c r="AC331" s="761" t="s">
        <v>1573</v>
      </c>
      <c r="AD331" s="761">
        <v>1</v>
      </c>
      <c r="AE331" s="774" t="s">
        <v>1574</v>
      </c>
      <c r="AF331" s="813" t="str">
        <f t="shared" si="33"/>
        <v>Probabilidad</v>
      </c>
      <c r="AG331" s="780" t="s">
        <v>221</v>
      </c>
      <c r="AH331" s="790">
        <f t="shared" si="34"/>
        <v>0.25</v>
      </c>
      <c r="AI331" s="780" t="s">
        <v>222</v>
      </c>
      <c r="AJ331" s="790">
        <f t="shared" si="35"/>
        <v>0.15</v>
      </c>
      <c r="AK331" s="814">
        <f t="shared" si="36"/>
        <v>0.4</v>
      </c>
      <c r="AL331" s="815">
        <f>IFERROR(IF(AND(AF330="Probabilidad",AF331="Probabilidad"),(AL330-(+AL330*AK331)),IF(AND(AF330="Impacto",AF331="Probabilidad"),(AL329-(+AL329*AK331)),IF(AF331="Impacto",AL330,""))),"")</f>
        <v>2.52E-2</v>
      </c>
      <c r="AM331" s="815">
        <f>IFERROR(IF(AND(AF330="Impacto",AF331="Impacto"),(AM330-(+AM330*AK331)),IF(AND(AF330="Probabilidad",AF331="Impacto"),(AM329-(+AM329*AK331)),IF(AF331="Probabilidad",AM330,""))),"")</f>
        <v>0.30000000000000004</v>
      </c>
      <c r="AN331" s="751" t="s">
        <v>223</v>
      </c>
      <c r="AO331" s="751" t="s">
        <v>443</v>
      </c>
      <c r="AP331" s="751" t="s">
        <v>241</v>
      </c>
      <c r="AQ331" s="751" t="s">
        <v>226</v>
      </c>
      <c r="AR331" s="1031"/>
      <c r="AS331" s="1631"/>
      <c r="AT331" s="1631"/>
      <c r="AU331" s="1633"/>
      <c r="AV331" s="1631"/>
      <c r="AW331" s="1631"/>
      <c r="AX331" s="1633"/>
      <c r="AY331" s="1633"/>
      <c r="AZ331" s="1633"/>
      <c r="BA331" s="1641"/>
      <c r="BB331" s="789"/>
      <c r="BC331" s="789"/>
      <c r="BD331" s="822" t="str">
        <f t="shared" si="32"/>
        <v/>
      </c>
      <c r="BE331" s="774"/>
      <c r="BF331" s="774"/>
      <c r="BG331" s="774"/>
      <c r="BH331" s="774"/>
      <c r="BI331" s="789"/>
      <c r="BJ331" s="789"/>
      <c r="BK331" s="789"/>
      <c r="BL331" s="789"/>
      <c r="BM331" s="791"/>
      <c r="BN331" s="791"/>
      <c r="BO331" s="791"/>
      <c r="BP331" s="791"/>
      <c r="BQ331" s="792" t="str">
        <f t="shared" si="37"/>
        <v/>
      </c>
      <c r="BR331" s="796" t="str">
        <f t="shared" si="38"/>
        <v/>
      </c>
      <c r="BS331" s="884"/>
      <c r="BT331" s="884"/>
      <c r="BU331" s="998"/>
      <c r="BV331" s="1001"/>
      <c r="BW331" s="1001"/>
      <c r="BX331" s="1762"/>
      <c r="BY331" s="1725"/>
      <c r="BZ331" s="1004"/>
    </row>
    <row r="332" spans="1:78" ht="168" thickBot="1" x14ac:dyDescent="0.25">
      <c r="A332" s="1702"/>
      <c r="B332" s="1703"/>
      <c r="C332" s="1704"/>
      <c r="D332" s="1795"/>
      <c r="E332" s="1795"/>
      <c r="F332" s="1619"/>
      <c r="G332" s="1001"/>
      <c r="H332" s="1641"/>
      <c r="I332" s="1641"/>
      <c r="J332" s="1632"/>
      <c r="K332" s="1789"/>
      <c r="L332" s="1001"/>
      <c r="M332" s="1071"/>
      <c r="N332" s="1001"/>
      <c r="O332" s="1001"/>
      <c r="P332" s="1064"/>
      <c r="Q332" s="1714"/>
      <c r="R332" s="1641"/>
      <c r="S332" s="1710"/>
      <c r="T332" s="1641"/>
      <c r="U332" s="1710"/>
      <c r="V332" s="1641"/>
      <c r="W332" s="1710"/>
      <c r="X332" s="1665"/>
      <c r="Y332" s="1710"/>
      <c r="Z332" s="1710"/>
      <c r="AA332" s="1633"/>
      <c r="AB332" s="957">
        <v>6</v>
      </c>
      <c r="AC332" s="757" t="s">
        <v>1585</v>
      </c>
      <c r="AD332" s="757">
        <v>1</v>
      </c>
      <c r="AE332" s="757" t="s">
        <v>1574</v>
      </c>
      <c r="AF332" s="896" t="str">
        <f t="shared" si="33"/>
        <v>Probabilidad</v>
      </c>
      <c r="AG332" s="888" t="s">
        <v>221</v>
      </c>
      <c r="AH332" s="887">
        <f t="shared" si="34"/>
        <v>0.25</v>
      </c>
      <c r="AI332" s="888" t="s">
        <v>222</v>
      </c>
      <c r="AJ332" s="887">
        <f t="shared" si="35"/>
        <v>0.15</v>
      </c>
      <c r="AK332" s="889">
        <f t="shared" si="36"/>
        <v>0.4</v>
      </c>
      <c r="AL332" s="815">
        <f>IFERROR(IF(AND(AF331="Probabilidad",AF332="Probabilidad"),(AL331-(+AL331*AK332)),IF(AND(AF331="Impacto",AF332="Probabilidad"),(AL330-(+AL330*AK332)),IF(AF332="Impacto",AL331,""))),"")</f>
        <v>1.512E-2</v>
      </c>
      <c r="AM332" s="815">
        <f>IFERROR(IF(AND(AF331="Impacto",AF332="Impacto"),(AM331-(+AM331*AK332)),IF(AND(AF331="Probabilidad",AF332="Impacto"),(AM330-(+AM330*AK332)),IF(AF332="Probabilidad",AM331,""))),"")</f>
        <v>0.30000000000000004</v>
      </c>
      <c r="AN332" s="51" t="s">
        <v>223</v>
      </c>
      <c r="AO332" s="51" t="s">
        <v>291</v>
      </c>
      <c r="AP332" s="51" t="s">
        <v>241</v>
      </c>
      <c r="AQ332" s="51" t="s">
        <v>226</v>
      </c>
      <c r="AR332" s="1032"/>
      <c r="AS332" s="1632"/>
      <c r="AT332" s="1632"/>
      <c r="AU332" s="1634"/>
      <c r="AV332" s="1632"/>
      <c r="AW332" s="1632"/>
      <c r="AX332" s="1634"/>
      <c r="AY332" s="1634"/>
      <c r="AZ332" s="1634"/>
      <c r="BA332" s="1642"/>
      <c r="BB332" s="770"/>
      <c r="BC332" s="770"/>
      <c r="BD332" s="762" t="str">
        <f t="shared" si="32"/>
        <v/>
      </c>
      <c r="BE332" s="757"/>
      <c r="BF332" s="757"/>
      <c r="BG332" s="757"/>
      <c r="BH332" s="757"/>
      <c r="BI332" s="770"/>
      <c r="BJ332" s="770"/>
      <c r="BK332" s="770"/>
      <c r="BL332" s="770"/>
      <c r="BM332" s="749"/>
      <c r="BN332" s="749"/>
      <c r="BO332" s="749"/>
      <c r="BP332" s="749"/>
      <c r="BQ332" s="766" t="str">
        <f t="shared" si="37"/>
        <v/>
      </c>
      <c r="BR332" s="890" t="str">
        <f t="shared" si="38"/>
        <v/>
      </c>
      <c r="BS332" s="891"/>
      <c r="BT332" s="891"/>
      <c r="BU332" s="999"/>
      <c r="BV332" s="1002"/>
      <c r="BW332" s="1002"/>
      <c r="BX332" s="1763"/>
      <c r="BY332" s="1726"/>
      <c r="BZ332" s="1005"/>
    </row>
    <row r="333" spans="1:78" ht="167" x14ac:dyDescent="0.2">
      <c r="A333" s="1702"/>
      <c r="B333" s="1703"/>
      <c r="C333" s="1704"/>
      <c r="D333" s="1795" t="s">
        <v>1387</v>
      </c>
      <c r="E333" s="1795" t="s">
        <v>701</v>
      </c>
      <c r="F333" s="1619">
        <v>3</v>
      </c>
      <c r="G333" s="1001" t="s">
        <v>1819</v>
      </c>
      <c r="H333" s="1641" t="s">
        <v>1248</v>
      </c>
      <c r="I333" s="1641" t="s">
        <v>1218</v>
      </c>
      <c r="J333" s="1697" t="str">
        <f>IF(D333="","",IF(D333="RG",[1]Árbol!A344,IF(D333="RIC",[1]Árbol!A344,IF(D333="RLAFT",[1]Árbol!A344,IF(D333="RF",[1]Árbol!A344,IF(I333="","",(CONCATENATE(I333," ",$M$3," ",G333," ",$M$4," ",O333," ",$M$5," ",N333))))))))</f>
        <v>Pérdida de confidencialidad e integridad de Bases de datos geográficas
Bases de datos de servicios públicos
Datos de sensores remotos
Bases de datos con información personal entregada por entidades públicas y privadas
Base de datos cartográfica digital (base de datos geográfica  vectorial)  
1. Afectación de los sistemas de información y servicios informaticos
2. Pérdida, modificación o uso no autorizado de la información
3. Ataques externos cibernéticos.
4. Abuso de derechos
5. Mal funcionamiento de IT  1. Inconvenientes en la gestión operativa, administración y/o soporte de la infraestrutura tecnológica que soporta las plataformas o servicios de la Ide de Bogotá
2. Debilidades en el mantenimiento de la Infraestructura Tecnológica
3. Fallas Humanas</v>
      </c>
      <c r="K333" s="1789" t="s">
        <v>213</v>
      </c>
      <c r="L333" s="1001" t="s">
        <v>562</v>
      </c>
      <c r="M333" s="1069" t="s">
        <v>1389</v>
      </c>
      <c r="N333" s="1001" t="s">
        <v>1814</v>
      </c>
      <c r="O333" s="1001" t="s">
        <v>1567</v>
      </c>
      <c r="P333" s="1064" t="s">
        <v>1392</v>
      </c>
      <c r="Q333" s="1714" t="s">
        <v>1392</v>
      </c>
      <c r="R333" s="1641" t="s">
        <v>250</v>
      </c>
      <c r="S333" s="1710">
        <f>IF(R333="Muy Alta",100%,IF(R333="Alta",80%,IF(R333="Media",60%,IF(R333="Baja",40%,IF(R333="Muy Baja",20%,"")))))</f>
        <v>0.4</v>
      </c>
      <c r="T333" s="1641" t="s">
        <v>317</v>
      </c>
      <c r="U333" s="1710">
        <f>IF(T333="Catastrófico",100%,IF(T333="Mayor",80%,IF(T333="Moderado",60%,IF(T333="Menor",40%,IF(T333="Leve",20%,"")))))</f>
        <v>0.2</v>
      </c>
      <c r="V333" s="1641" t="s">
        <v>251</v>
      </c>
      <c r="W333" s="1710">
        <f>IF(V333="Catastrófico",100%,IF(V333="Mayor",80%,IF(V333="Moderado",60%,IF(V333="Menor",40%,IF(V333="Leve",20%,"")))))</f>
        <v>0.4</v>
      </c>
      <c r="X333" s="1665" t="str">
        <f>IF(Y333=100%,"Catastrófico",IF(Y333=80%,"Mayor",IF(Y333=60%,"Moderado",IF(Y333=40%,"Menor",IF(Y333=20%,"Leve","")))))</f>
        <v>Menor</v>
      </c>
      <c r="Y333" s="1710">
        <f>IF(AND(U333="",W333=""),"",MAX(U333,W333))</f>
        <v>0.4</v>
      </c>
      <c r="Z333" s="1710" t="str">
        <f>CONCATENATE(R333,X333)</f>
        <v>BajaMenor</v>
      </c>
      <c r="AA333" s="1633" t="str">
        <f>IF(Z333="Muy AltaLeve","Alto",IF(Z333="Muy AltaMenor","Alto",IF(Z333="Muy AltaModerado","Alto",IF(Z333="Muy AltaMayor","Alto",IF(Z333="Muy AltaCatastrófico","Extremo",IF(Z333="AltaLeve","Moderado",IF(Z333="AltaMenor","Moderado",IF(Z333="AltaModerado","Alto",IF(Z333="AltaMayor","Alto",IF(Z333="AltaCatastrófico","Extremo",IF(Z333="MediaLeve","Moderado",IF(Z333="MediaMenor","Moderado",IF(Z333="MediaModerado","Moderado",IF(Z333="MediaMayor","Alto",IF(Z333="MediaCatastrófico","Extremo",IF(Z333="BajaLeve","Bajo",IF(Z333="BajaMenor","Moderado",IF(Z333="BajaModerado","Moderado",IF(Z333="BajaMayor","Alto",IF(Z333="BajaCatastrófico","Extremo",IF(Z333="Muy BajaLeve","Bajo",IF(Z333="Muy BajaMenor","Bajo",IF(Z333="Muy BajaModerado","Moderado",IF(Z333="Muy BajaMayor","Alto",IF(Z333="Muy BajaCatastrófico","Extremo","")))))))))))))))))))))))))</f>
        <v>Moderado</v>
      </c>
      <c r="AB333" s="350">
        <v>1</v>
      </c>
      <c r="AC333" s="898" t="s">
        <v>1820</v>
      </c>
      <c r="AD333" s="230">
        <v>1</v>
      </c>
      <c r="AE333" s="12" t="s">
        <v>1821</v>
      </c>
      <c r="AF333" s="99" t="str">
        <f t="shared" si="33"/>
        <v>Probabilidad</v>
      </c>
      <c r="AG333" s="10" t="s">
        <v>221</v>
      </c>
      <c r="AH333" s="787">
        <f t="shared" si="34"/>
        <v>0.25</v>
      </c>
      <c r="AI333" s="10" t="s">
        <v>222</v>
      </c>
      <c r="AJ333" s="787">
        <f t="shared" si="35"/>
        <v>0.15</v>
      </c>
      <c r="AK333" s="101">
        <f t="shared" si="36"/>
        <v>0.4</v>
      </c>
      <c r="AL333" s="100">
        <f>IFERROR(IF(AF333="Probabilidad",(S333-(+S333*AK333)),IF(AF333="Impacto",S333,"")),"")</f>
        <v>0.24</v>
      </c>
      <c r="AM333" s="100">
        <f>IFERROR(IF(AF333="Impacto",(Y333-(+Y333*AK333)),IF(AF333="Probabilidad",Y333,"")),"")</f>
        <v>0.4</v>
      </c>
      <c r="AN333" s="50" t="s">
        <v>223</v>
      </c>
      <c r="AO333" s="50" t="s">
        <v>291</v>
      </c>
      <c r="AP333" s="50" t="s">
        <v>241</v>
      </c>
      <c r="AQ333" s="50" t="s">
        <v>226</v>
      </c>
      <c r="AR333" s="1624" t="s">
        <v>1816</v>
      </c>
      <c r="AS333" s="1050">
        <f>S333</f>
        <v>0.4</v>
      </c>
      <c r="AT333" s="1050">
        <f>IF(AL333="","",MIN(AL333:AL338))</f>
        <v>0.10079999999999999</v>
      </c>
      <c r="AU333" s="1047" t="str">
        <f>IFERROR(IF(AT333="","",IF(AT333&lt;=0.2,"Muy Baja",IF(AT333&lt;=0.4,"Baja",IF(AT333&lt;=0.6,"Media",IF(AT333&lt;=0.8,"Alta","Muy Alta"))))),"")</f>
        <v>Muy Baja</v>
      </c>
      <c r="AV333" s="1050">
        <f>Y333</f>
        <v>0.4</v>
      </c>
      <c r="AW333" s="1050">
        <f>IF(AM333="","",MIN(AM333:AM338))</f>
        <v>0.4</v>
      </c>
      <c r="AX333" s="1047" t="str">
        <f>IFERROR(IF(AW333="","",IF(AW333&lt;=0.2,"Leve",IF(AW333&lt;=0.4,"Menor",IF(AW333&lt;=0.6,"Moderado",IF(AW333&lt;=0.8,"Mayor","Catastrófico"))))),"")</f>
        <v>Menor</v>
      </c>
      <c r="AY333" s="1047" t="str">
        <f>AA333</f>
        <v>Moderado</v>
      </c>
      <c r="AZ333" s="1047" t="str">
        <f>IFERROR(IF(OR(AND(AU333="Muy Baja",AX333="Leve"),AND(AU333="Muy Baja",AX333="Menor"),AND(AU333="Baja",AX333="Leve")),"Bajo",IF(OR(AND(AU333="Muy baja",AX333="Moderado"),AND(AU333="Baja",AX333="Menor"),AND(AU333="Baja",AX333="Moderado"),AND(AU333="Media",AX333="Leve"),AND(AU333="Media",AX333="Menor"),AND(AU333="Media",AX333="Moderado"),AND(AU333="Alta",AX333="Leve"),AND(AU333="Alta",AX333="Menor")),"Moderado",IF(OR(AND(AU333="Muy Baja",AX333="Mayor"),AND(AU333="Baja",AX333="Mayor"),AND(AU333="Media",AX333="Mayor"),AND(AU333="Alta",AX333="Moderado"),AND(AU333="Alta",AX333="Mayor"),AND(AU333="Muy Alta",AX333="Leve"),AND(AU333="Muy Alta",AX333="Menor"),AND(AU333="Muy Alta",AX333="Moderado"),AND(AU333="Muy Alta",AX333="Mayor")),"Alto",IF(OR(AND(AU333="Muy Baja",AX333="Catastrófico"),AND(AU333="Baja",AX333="Catastrófico"),AND(AU333="Media",AX333="Catastrófico"),AND(AU333="Alta",AX333="Catastrófico"),AND(AU333="Muy Alta",AX333="Catastrófico")),"Extremo","")))),"")</f>
        <v>Bajo</v>
      </c>
      <c r="BA333" s="994" t="s">
        <v>255</v>
      </c>
      <c r="BB333" s="309"/>
      <c r="BC333" s="46"/>
      <c r="BD333" s="103" t="str">
        <f t="shared" si="32"/>
        <v/>
      </c>
      <c r="BE333" s="9"/>
      <c r="BF333" s="9"/>
      <c r="BG333" s="9"/>
      <c r="BH333" s="9"/>
      <c r="BI333" s="46"/>
      <c r="BJ333" s="46"/>
      <c r="BK333" s="46"/>
      <c r="BL333" s="46"/>
      <c r="BM333" s="48"/>
      <c r="BN333" s="48"/>
      <c r="BO333" s="48"/>
      <c r="BP333" s="48"/>
      <c r="BQ333" s="104" t="str">
        <f t="shared" si="37"/>
        <v/>
      </c>
      <c r="BR333" s="797" t="str">
        <f t="shared" si="38"/>
        <v/>
      </c>
      <c r="BS333" s="883"/>
      <c r="BT333" s="883"/>
      <c r="BU333" s="997" t="s">
        <v>1392</v>
      </c>
      <c r="BV333" s="1000" t="s">
        <v>3213</v>
      </c>
      <c r="BW333" s="1000" t="s">
        <v>1631</v>
      </c>
      <c r="BX333" s="1761" t="s">
        <v>1392</v>
      </c>
      <c r="BY333" s="1724" t="s">
        <v>3184</v>
      </c>
      <c r="BZ333" s="1003"/>
    </row>
    <row r="334" spans="1:78" ht="118" x14ac:dyDescent="0.2">
      <c r="A334" s="1702"/>
      <c r="B334" s="1703"/>
      <c r="C334" s="1704"/>
      <c r="D334" s="1795"/>
      <c r="E334" s="1795"/>
      <c r="F334" s="1619"/>
      <c r="G334" s="1001"/>
      <c r="H334" s="1641"/>
      <c r="I334" s="1641"/>
      <c r="J334" s="1631"/>
      <c r="K334" s="1789"/>
      <c r="L334" s="1001"/>
      <c r="M334" s="1070"/>
      <c r="N334" s="1001"/>
      <c r="O334" s="1001"/>
      <c r="P334" s="1064"/>
      <c r="Q334" s="1714"/>
      <c r="R334" s="1641"/>
      <c r="S334" s="1710"/>
      <c r="T334" s="1641"/>
      <c r="U334" s="1710"/>
      <c r="V334" s="1641"/>
      <c r="W334" s="1710"/>
      <c r="X334" s="1665"/>
      <c r="Y334" s="1710"/>
      <c r="Z334" s="1710"/>
      <c r="AA334" s="1633"/>
      <c r="AB334" s="956">
        <v>2</v>
      </c>
      <c r="AC334" s="898" t="s">
        <v>1571</v>
      </c>
      <c r="AD334" s="898">
        <v>2</v>
      </c>
      <c r="AE334" s="774" t="s">
        <v>1572</v>
      </c>
      <c r="AF334" s="813" t="str">
        <f t="shared" si="33"/>
        <v>Probabilidad</v>
      </c>
      <c r="AG334" s="780" t="s">
        <v>281</v>
      </c>
      <c r="AH334" s="790">
        <f t="shared" si="34"/>
        <v>0.15</v>
      </c>
      <c r="AI334" s="780" t="s">
        <v>222</v>
      </c>
      <c r="AJ334" s="790">
        <f t="shared" si="35"/>
        <v>0.15</v>
      </c>
      <c r="AK334" s="814">
        <f t="shared" si="36"/>
        <v>0.3</v>
      </c>
      <c r="AL334" s="815">
        <f>IFERROR(IF(AND(AF333="Probabilidad",AF334="Probabilidad"),(AL333-(+AL333*AK334)),IF(AF334="Probabilidad",(S333-(+S333*AK334)),IF(AF334="Impacto",AL333,""))),"")</f>
        <v>0.16799999999999998</v>
      </c>
      <c r="AM334" s="815">
        <f>IFERROR(IF(AND(AF333="Impacto",AF334="Impacto"),(AM333-(+AM333*AK334)),IF(AF334="Impacto",(Y333-(+Y333*AK334)),IF(AF334="Probabilidad",AM333,""))),"")</f>
        <v>0.4</v>
      </c>
      <c r="AN334" s="751" t="s">
        <v>859</v>
      </c>
      <c r="AO334" s="751" t="s">
        <v>245</v>
      </c>
      <c r="AP334" s="751" t="s">
        <v>241</v>
      </c>
      <c r="AQ334" s="751" t="s">
        <v>226</v>
      </c>
      <c r="AR334" s="1031"/>
      <c r="AS334" s="1631"/>
      <c r="AT334" s="1631"/>
      <c r="AU334" s="1633"/>
      <c r="AV334" s="1631"/>
      <c r="AW334" s="1631"/>
      <c r="AX334" s="1633"/>
      <c r="AY334" s="1633"/>
      <c r="AZ334" s="1633"/>
      <c r="BA334" s="1641"/>
      <c r="BB334" s="894"/>
      <c r="BC334" s="789"/>
      <c r="BD334" s="822" t="str">
        <f t="shared" si="32"/>
        <v/>
      </c>
      <c r="BE334" s="774"/>
      <c r="BF334" s="774"/>
      <c r="BG334" s="774"/>
      <c r="BH334" s="774"/>
      <c r="BI334" s="789"/>
      <c r="BJ334" s="789"/>
      <c r="BK334" s="789"/>
      <c r="BL334" s="789"/>
      <c r="BM334" s="791"/>
      <c r="BN334" s="791"/>
      <c r="BO334" s="791"/>
      <c r="BP334" s="791"/>
      <c r="BQ334" s="792" t="str">
        <f t="shared" si="37"/>
        <v/>
      </c>
      <c r="BR334" s="796" t="str">
        <f t="shared" si="38"/>
        <v/>
      </c>
      <c r="BS334" s="884"/>
      <c r="BT334" s="884"/>
      <c r="BU334" s="998"/>
      <c r="BV334" s="1001"/>
      <c r="BW334" s="1001"/>
      <c r="BX334" s="1762"/>
      <c r="BY334" s="1725"/>
      <c r="BZ334" s="1004"/>
    </row>
    <row r="335" spans="1:78" ht="145" x14ac:dyDescent="0.2">
      <c r="A335" s="1702"/>
      <c r="B335" s="1703"/>
      <c r="C335" s="1704"/>
      <c r="D335" s="1795"/>
      <c r="E335" s="1795"/>
      <c r="F335" s="1619"/>
      <c r="G335" s="1001"/>
      <c r="H335" s="1641"/>
      <c r="I335" s="1641"/>
      <c r="J335" s="1631"/>
      <c r="K335" s="1789"/>
      <c r="L335" s="1001"/>
      <c r="M335" s="1070"/>
      <c r="N335" s="1001"/>
      <c r="O335" s="1001"/>
      <c r="P335" s="1064"/>
      <c r="Q335" s="1714"/>
      <c r="R335" s="1641"/>
      <c r="S335" s="1710"/>
      <c r="T335" s="1641"/>
      <c r="U335" s="1710"/>
      <c r="V335" s="1641"/>
      <c r="W335" s="1710"/>
      <c r="X335" s="1665"/>
      <c r="Y335" s="1710"/>
      <c r="Z335" s="1710"/>
      <c r="AA335" s="1633"/>
      <c r="AB335" s="956">
        <v>3</v>
      </c>
      <c r="AC335" s="898" t="s">
        <v>1822</v>
      </c>
      <c r="AD335" s="898">
        <v>3</v>
      </c>
      <c r="AE335" s="774" t="s">
        <v>1651</v>
      </c>
      <c r="AF335" s="813" t="str">
        <f t="shared" si="33"/>
        <v>Probabilidad</v>
      </c>
      <c r="AG335" s="780" t="s">
        <v>221</v>
      </c>
      <c r="AH335" s="790">
        <f t="shared" si="34"/>
        <v>0.25</v>
      </c>
      <c r="AI335" s="780" t="s">
        <v>222</v>
      </c>
      <c r="AJ335" s="790">
        <f t="shared" si="35"/>
        <v>0.15</v>
      </c>
      <c r="AK335" s="814">
        <f t="shared" si="36"/>
        <v>0.4</v>
      </c>
      <c r="AL335" s="815">
        <f>IFERROR(IF(AND(AF334="Probabilidad",AF335="Probabilidad"),(AL334-(+AL334*AK335)),IF(AND(AF334="Impacto",AF335="Probabilidad"),(AL333-(+AL333*AK335)),IF(AF335="Impacto",AL334,""))),"")</f>
        <v>0.10079999999999999</v>
      </c>
      <c r="AM335" s="815">
        <f>IFERROR(IF(AND(AF334="Impacto",AF335="Impacto"),(AM334-(+AM334*AK335)),IF(AND(AF334="Probabilidad",AF335="Impacto"),(AM333-(+AM333*AK335)),IF(AF335="Probabilidad",AM334,""))),"")</f>
        <v>0.4</v>
      </c>
      <c r="AN335" s="751" t="s">
        <v>223</v>
      </c>
      <c r="AO335" s="751" t="s">
        <v>224</v>
      </c>
      <c r="AP335" s="751" t="s">
        <v>225</v>
      </c>
      <c r="AQ335" s="751" t="s">
        <v>226</v>
      </c>
      <c r="AR335" s="1031"/>
      <c r="AS335" s="1631"/>
      <c r="AT335" s="1631"/>
      <c r="AU335" s="1633"/>
      <c r="AV335" s="1631"/>
      <c r="AW335" s="1631"/>
      <c r="AX335" s="1633"/>
      <c r="AY335" s="1633"/>
      <c r="AZ335" s="1633"/>
      <c r="BA335" s="1641"/>
      <c r="BB335" s="894"/>
      <c r="BC335" s="789"/>
      <c r="BD335" s="822" t="str">
        <f t="shared" si="32"/>
        <v/>
      </c>
      <c r="BE335" s="774"/>
      <c r="BF335" s="774"/>
      <c r="BG335" s="774"/>
      <c r="BH335" s="774"/>
      <c r="BI335" s="789"/>
      <c r="BJ335" s="789"/>
      <c r="BK335" s="789"/>
      <c r="BL335" s="789"/>
      <c r="BM335" s="791"/>
      <c r="BN335" s="791"/>
      <c r="BO335" s="791"/>
      <c r="BP335" s="791"/>
      <c r="BQ335" s="792" t="str">
        <f t="shared" si="37"/>
        <v/>
      </c>
      <c r="BR335" s="796" t="str">
        <f t="shared" si="38"/>
        <v/>
      </c>
      <c r="BS335" s="884"/>
      <c r="BT335" s="884"/>
      <c r="BU335" s="998"/>
      <c r="BV335" s="1001"/>
      <c r="BW335" s="1001"/>
      <c r="BX335" s="1762"/>
      <c r="BY335" s="1725"/>
      <c r="BZ335" s="1004"/>
    </row>
    <row r="336" spans="1:78" ht="16" x14ac:dyDescent="0.2">
      <c r="A336" s="1702"/>
      <c r="B336" s="1703"/>
      <c r="C336" s="1704"/>
      <c r="D336" s="1795"/>
      <c r="E336" s="1795"/>
      <c r="F336" s="1619"/>
      <c r="G336" s="1001"/>
      <c r="H336" s="1641"/>
      <c r="I336" s="1641"/>
      <c r="J336" s="1631"/>
      <c r="K336" s="1789"/>
      <c r="L336" s="1001"/>
      <c r="M336" s="1070"/>
      <c r="N336" s="1001"/>
      <c r="O336" s="1001"/>
      <c r="P336" s="1064"/>
      <c r="Q336" s="1714"/>
      <c r="R336" s="1641"/>
      <c r="S336" s="1710"/>
      <c r="T336" s="1641"/>
      <c r="U336" s="1710"/>
      <c r="V336" s="1641"/>
      <c r="W336" s="1710"/>
      <c r="X336" s="1665"/>
      <c r="Y336" s="1710"/>
      <c r="Z336" s="1710"/>
      <c r="AA336" s="1633"/>
      <c r="AB336" s="956">
        <v>4</v>
      </c>
      <c r="AC336" s="898"/>
      <c r="AD336" s="898"/>
      <c r="AE336" s="774"/>
      <c r="AF336" s="813" t="str">
        <f t="shared" si="33"/>
        <v/>
      </c>
      <c r="AG336" s="780"/>
      <c r="AH336" s="790" t="str">
        <f t="shared" si="34"/>
        <v/>
      </c>
      <c r="AI336" s="780"/>
      <c r="AJ336" s="790" t="str">
        <f t="shared" si="35"/>
        <v/>
      </c>
      <c r="AK336" s="814" t="str">
        <f t="shared" si="36"/>
        <v/>
      </c>
      <c r="AL336" s="815" t="str">
        <f>IFERROR(IF(AND(AF335="Probabilidad",AF336="Probabilidad"),(AL335-(+AL335*AK336)),IF(AND(AF335="Impacto",AF336="Probabilidad"),(AL334-(+AL334*AK336)),IF(AF336="Impacto",AL335,""))),"")</f>
        <v/>
      </c>
      <c r="AM336" s="815" t="str">
        <f>IFERROR(IF(AND(AF335="Impacto",AF336="Impacto"),(AM335-(+AM335*AK336)),IF(AND(AF335="Probabilidad",AF336="Impacto"),(AM334-(+AM334*AK336)),IF(AF336="Probabilidad",AM335,""))),"")</f>
        <v/>
      </c>
      <c r="AN336" s="751"/>
      <c r="AO336" s="751"/>
      <c r="AP336" s="751"/>
      <c r="AQ336" s="751"/>
      <c r="AR336" s="1031"/>
      <c r="AS336" s="1631"/>
      <c r="AT336" s="1631"/>
      <c r="AU336" s="1633"/>
      <c r="AV336" s="1631"/>
      <c r="AW336" s="1631"/>
      <c r="AX336" s="1633"/>
      <c r="AY336" s="1633"/>
      <c r="AZ336" s="1633"/>
      <c r="BA336" s="1641"/>
      <c r="BB336" s="894"/>
      <c r="BC336" s="789"/>
      <c r="BD336" s="822" t="str">
        <f t="shared" si="32"/>
        <v/>
      </c>
      <c r="BE336" s="774"/>
      <c r="BF336" s="774"/>
      <c r="BG336" s="774"/>
      <c r="BH336" s="774"/>
      <c r="BI336" s="789"/>
      <c r="BJ336" s="789"/>
      <c r="BK336" s="789"/>
      <c r="BL336" s="789"/>
      <c r="BM336" s="791"/>
      <c r="BN336" s="791"/>
      <c r="BO336" s="791"/>
      <c r="BP336" s="791"/>
      <c r="BQ336" s="792" t="str">
        <f t="shared" si="37"/>
        <v/>
      </c>
      <c r="BR336" s="796" t="str">
        <f t="shared" si="38"/>
        <v/>
      </c>
      <c r="BS336" s="884"/>
      <c r="BT336" s="884"/>
      <c r="BU336" s="998"/>
      <c r="BV336" s="1001"/>
      <c r="BW336" s="1001"/>
      <c r="BX336" s="1762"/>
      <c r="BY336" s="1725"/>
      <c r="BZ336" s="1004"/>
    </row>
    <row r="337" spans="1:78" ht="16" x14ac:dyDescent="0.2">
      <c r="A337" s="1702"/>
      <c r="B337" s="1703"/>
      <c r="C337" s="1704"/>
      <c r="D337" s="1795"/>
      <c r="E337" s="1795"/>
      <c r="F337" s="1619"/>
      <c r="G337" s="1001"/>
      <c r="H337" s="1641"/>
      <c r="I337" s="1641"/>
      <c r="J337" s="1631"/>
      <c r="K337" s="1789"/>
      <c r="L337" s="1001"/>
      <c r="M337" s="1070"/>
      <c r="N337" s="1001"/>
      <c r="O337" s="1001"/>
      <c r="P337" s="1064"/>
      <c r="Q337" s="1714"/>
      <c r="R337" s="1641"/>
      <c r="S337" s="1710"/>
      <c r="T337" s="1641"/>
      <c r="U337" s="1710"/>
      <c r="V337" s="1641"/>
      <c r="W337" s="1710"/>
      <c r="X337" s="1665"/>
      <c r="Y337" s="1710"/>
      <c r="Z337" s="1710"/>
      <c r="AA337" s="1633"/>
      <c r="AB337" s="956">
        <v>5</v>
      </c>
      <c r="AC337" s="900"/>
      <c r="AD337" s="900"/>
      <c r="AE337" s="28"/>
      <c r="AF337" s="813" t="str">
        <f t="shared" si="33"/>
        <v/>
      </c>
      <c r="AG337" s="780"/>
      <c r="AH337" s="790" t="str">
        <f t="shared" si="34"/>
        <v/>
      </c>
      <c r="AI337" s="780"/>
      <c r="AJ337" s="790" t="str">
        <f t="shared" si="35"/>
        <v/>
      </c>
      <c r="AK337" s="814" t="str">
        <f t="shared" si="36"/>
        <v/>
      </c>
      <c r="AL337" s="815" t="str">
        <f>IFERROR(IF(AND(AF336="Probabilidad",AF337="Probabilidad"),(AL336-(+AL336*AK337)),IF(AND(AF336="Impacto",AF337="Probabilidad"),(AL335-(+AL335*AK337)),IF(AF337="Impacto",AL336,""))),"")</f>
        <v/>
      </c>
      <c r="AM337" s="815" t="str">
        <f>IFERROR(IF(AND(AF336="Impacto",AF337="Impacto"),(AM336-(+AM336*AK337)),IF(AND(AF336="Probabilidad",AF337="Impacto"),(AM335-(+AM335*AK337)),IF(AF337="Probabilidad",AM336,""))),"")</f>
        <v/>
      </c>
      <c r="AN337" s="751"/>
      <c r="AO337" s="751"/>
      <c r="AP337" s="751"/>
      <c r="AQ337" s="751"/>
      <c r="AR337" s="1031"/>
      <c r="AS337" s="1631"/>
      <c r="AT337" s="1631"/>
      <c r="AU337" s="1633"/>
      <c r="AV337" s="1631"/>
      <c r="AW337" s="1631"/>
      <c r="AX337" s="1633"/>
      <c r="AY337" s="1633"/>
      <c r="AZ337" s="1633"/>
      <c r="BA337" s="1641"/>
      <c r="BB337" s="894"/>
      <c r="BC337" s="789"/>
      <c r="BD337" s="822" t="str">
        <f t="shared" si="32"/>
        <v/>
      </c>
      <c r="BE337" s="774"/>
      <c r="BF337" s="774"/>
      <c r="BG337" s="774"/>
      <c r="BH337" s="774"/>
      <c r="BI337" s="789"/>
      <c r="BJ337" s="789"/>
      <c r="BK337" s="789"/>
      <c r="BL337" s="789"/>
      <c r="BM337" s="791"/>
      <c r="BN337" s="791"/>
      <c r="BO337" s="791"/>
      <c r="BP337" s="791"/>
      <c r="BQ337" s="792" t="str">
        <f t="shared" si="37"/>
        <v/>
      </c>
      <c r="BR337" s="796" t="str">
        <f t="shared" si="38"/>
        <v/>
      </c>
      <c r="BS337" s="884"/>
      <c r="BT337" s="884"/>
      <c r="BU337" s="998"/>
      <c r="BV337" s="1001"/>
      <c r="BW337" s="1001"/>
      <c r="BX337" s="1762"/>
      <c r="BY337" s="1725"/>
      <c r="BZ337" s="1004"/>
    </row>
    <row r="338" spans="1:78" ht="17" thickBot="1" x14ac:dyDescent="0.25">
      <c r="A338" s="1702"/>
      <c r="B338" s="1703"/>
      <c r="C338" s="1704"/>
      <c r="D338" s="1795"/>
      <c r="E338" s="1795"/>
      <c r="F338" s="1619"/>
      <c r="G338" s="1001"/>
      <c r="H338" s="1641"/>
      <c r="I338" s="1641"/>
      <c r="J338" s="1632"/>
      <c r="K338" s="1789"/>
      <c r="L338" s="1001"/>
      <c r="M338" s="1071"/>
      <c r="N338" s="1001"/>
      <c r="O338" s="1001"/>
      <c r="P338" s="1064"/>
      <c r="Q338" s="1714"/>
      <c r="R338" s="1641"/>
      <c r="S338" s="1710"/>
      <c r="T338" s="1641"/>
      <c r="U338" s="1710"/>
      <c r="V338" s="1641"/>
      <c r="W338" s="1710"/>
      <c r="X338" s="1665"/>
      <c r="Y338" s="1710"/>
      <c r="Z338" s="1710"/>
      <c r="AA338" s="1633"/>
      <c r="AB338" s="957">
        <v>6</v>
      </c>
      <c r="AC338" s="757"/>
      <c r="AD338" s="757"/>
      <c r="AE338" s="757"/>
      <c r="AF338" s="896" t="str">
        <f t="shared" si="33"/>
        <v/>
      </c>
      <c r="AG338" s="888"/>
      <c r="AH338" s="887" t="str">
        <f t="shared" si="34"/>
        <v/>
      </c>
      <c r="AI338" s="888"/>
      <c r="AJ338" s="887" t="str">
        <f t="shared" si="35"/>
        <v/>
      </c>
      <c r="AK338" s="889" t="str">
        <f t="shared" si="36"/>
        <v/>
      </c>
      <c r="AL338" s="815" t="str">
        <f>IFERROR(IF(AND(AF337="Probabilidad",AF338="Probabilidad"),(AL337-(+AL337*AK338)),IF(AND(AF337="Impacto",AF338="Probabilidad"),(AL336-(+AL336*AK338)),IF(AF338="Impacto",AL337,""))),"")</f>
        <v/>
      </c>
      <c r="AM338" s="815" t="str">
        <f>IFERROR(IF(AND(AF337="Impacto",AF338="Impacto"),(AM337-(+AM337*AK338)),IF(AND(AF337="Probabilidad",AF338="Impacto"),(AM336-(+AM336*AK338)),IF(AF338="Probabilidad",AM337,""))),"")</f>
        <v/>
      </c>
      <c r="AN338" s="51"/>
      <c r="AO338" s="51"/>
      <c r="AP338" s="51"/>
      <c r="AQ338" s="51"/>
      <c r="AR338" s="1032"/>
      <c r="AS338" s="1632"/>
      <c r="AT338" s="1632"/>
      <c r="AU338" s="1634"/>
      <c r="AV338" s="1632"/>
      <c r="AW338" s="1632"/>
      <c r="AX338" s="1634"/>
      <c r="AY338" s="1634"/>
      <c r="AZ338" s="1634"/>
      <c r="BA338" s="1642"/>
      <c r="BB338" s="901"/>
      <c r="BC338" s="770"/>
      <c r="BD338" s="762" t="str">
        <f t="shared" ref="BD338:BD356" si="39">IF(SUM(BE338:BH338)=0,"",SUM(BE338:BH338))</f>
        <v/>
      </c>
      <c r="BE338" s="757"/>
      <c r="BF338" s="757"/>
      <c r="BG338" s="757"/>
      <c r="BH338" s="757"/>
      <c r="BI338" s="770"/>
      <c r="BJ338" s="770"/>
      <c r="BK338" s="770"/>
      <c r="BL338" s="770"/>
      <c r="BM338" s="749"/>
      <c r="BN338" s="749"/>
      <c r="BO338" s="749"/>
      <c r="BP338" s="749"/>
      <c r="BQ338" s="766" t="str">
        <f t="shared" si="37"/>
        <v/>
      </c>
      <c r="BR338" s="890" t="str">
        <f t="shared" si="38"/>
        <v/>
      </c>
      <c r="BS338" s="891"/>
      <c r="BT338" s="891"/>
      <c r="BU338" s="999"/>
      <c r="BV338" s="1002"/>
      <c r="BW338" s="1002"/>
      <c r="BX338" s="1763"/>
      <c r="BY338" s="1726"/>
      <c r="BZ338" s="1005"/>
    </row>
    <row r="339" spans="1:78" ht="145" x14ac:dyDescent="0.2">
      <c r="A339" s="1702"/>
      <c r="B339" s="1703"/>
      <c r="C339" s="1704"/>
      <c r="D339" s="1795" t="s">
        <v>1387</v>
      </c>
      <c r="E339" s="1795" t="s">
        <v>701</v>
      </c>
      <c r="F339" s="1619">
        <v>4</v>
      </c>
      <c r="G339" s="1001" t="s">
        <v>1819</v>
      </c>
      <c r="H339" s="1641" t="s">
        <v>1248</v>
      </c>
      <c r="I339" s="1641" t="s">
        <v>1215</v>
      </c>
      <c r="J339" s="1697" t="str">
        <f>IF(D339="","",IF(D339="RG",[1]Árbol!A350,IF(D339="RIC",[1]Árbol!A350,IF(D339="RLAFT",[1]Árbol!A350,IF(D339="RF",[1]Árbol!A350,IF(I339="","",(CONCATENATE(I339," ",$M$3," ",G339," ",$M$4," ",O339," ",$M$5," ",N339))))))))</f>
        <v>Pérdida de Disponibilidad de Bases de datos geográficas
Bases de datos de servicios públicos
Datos de sensores remotos
Bases de datos con información personal entregada por entidades públicas y privadas
Base de datos cartográfica digital (base de datos geográfica  vectorial)  
1. Afectación de los sistemas de información y servicios informaticos
2. Pérdida, modificación o uso no autorizado de la información
3. Ataques externos cibernéticos.
4. Abuso de derechos
5. Mal funcionamiento de IT  1. Inconvenientes en la gestión operativa, administración y/o soporte de la infraestrutura tecnológica que soporta las plataformas o servicios de la Ide de Bogotá
2. Debilidades en el mantenimiento de la Infraestructura Tecnológica
3. Fallas Humanas</v>
      </c>
      <c r="K339" s="1789" t="s">
        <v>213</v>
      </c>
      <c r="L339" s="1001" t="s">
        <v>562</v>
      </c>
      <c r="M339" s="1069" t="s">
        <v>1389</v>
      </c>
      <c r="N339" s="1001" t="s">
        <v>1814</v>
      </c>
      <c r="O339" s="1001" t="s">
        <v>1567</v>
      </c>
      <c r="P339" s="1064" t="s">
        <v>1392</v>
      </c>
      <c r="Q339" s="1717" t="s">
        <v>1392</v>
      </c>
      <c r="R339" s="1641" t="s">
        <v>250</v>
      </c>
      <c r="S339" s="1710">
        <f>IF(R339="Muy Alta",100%,IF(R339="Alta",80%,IF(R339="Media",60%,IF(R339="Baja",40%,IF(R339="Muy Baja",20%,"")))))</f>
        <v>0.4</v>
      </c>
      <c r="T339" s="1641" t="s">
        <v>317</v>
      </c>
      <c r="U339" s="1710">
        <f>IF(T339="Catastrófico",100%,IF(T339="Mayor",80%,IF(T339="Moderado",60%,IF(T339="Menor",40%,IF(T339="Leve",20%,"")))))</f>
        <v>0.2</v>
      </c>
      <c r="V339" s="1641" t="s">
        <v>251</v>
      </c>
      <c r="W339" s="1710">
        <f>IF(V339="Catastrófico",100%,IF(V339="Mayor",80%,IF(V339="Moderado",60%,IF(V339="Menor",40%,IF(V339="Leve",20%,"")))))</f>
        <v>0.4</v>
      </c>
      <c r="X339" s="1665" t="str">
        <f>IF(Y339=100%,"Catastrófico",IF(Y339=80%,"Mayor",IF(Y339=60%,"Moderado",IF(Y339=40%,"Menor",IF(Y339=20%,"Leve","")))))</f>
        <v>Menor</v>
      </c>
      <c r="Y339" s="1710">
        <f>IF(AND(U339="",W339=""),"",MAX(U339,W339))</f>
        <v>0.4</v>
      </c>
      <c r="Z339" s="1710" t="str">
        <f>CONCATENATE(R339,X339)</f>
        <v>BajaMenor</v>
      </c>
      <c r="AA339" s="1633" t="str">
        <f>IF(Z339="Muy AltaLeve","Alto",IF(Z339="Muy AltaMenor","Alto",IF(Z339="Muy AltaModerado","Alto",IF(Z339="Muy AltaMayor","Alto",IF(Z339="Muy AltaCatastrófico","Extremo",IF(Z339="AltaLeve","Moderado",IF(Z339="AltaMenor","Moderado",IF(Z339="AltaModerado","Alto",IF(Z339="AltaMayor","Alto",IF(Z339="AltaCatastrófico","Extremo",IF(Z339="MediaLeve","Moderado",IF(Z339="MediaMenor","Moderado",IF(Z339="MediaModerado","Moderado",IF(Z339="MediaMayor","Alto",IF(Z339="MediaCatastrófico","Extremo",IF(Z339="BajaLeve","Bajo",IF(Z339="BajaMenor","Moderado",IF(Z339="BajaModerado","Moderado",IF(Z339="BajaMayor","Alto",IF(Z339="BajaCatastrófico","Extremo",IF(Z339="Muy BajaLeve","Bajo",IF(Z339="Muy BajaMenor","Bajo",IF(Z339="Muy BajaModerado","Moderado",IF(Z339="Muy BajaMayor","Alto",IF(Z339="Muy BajaCatastrófico","Extremo","")))))))))))))))))))))))))</f>
        <v>Moderado</v>
      </c>
      <c r="AB339" s="350">
        <v>1</v>
      </c>
      <c r="AC339" s="9" t="s">
        <v>1823</v>
      </c>
      <c r="AD339" s="9">
        <v>2</v>
      </c>
      <c r="AE339" s="9" t="s">
        <v>1824</v>
      </c>
      <c r="AF339" s="99" t="str">
        <f t="shared" si="33"/>
        <v>Impacto</v>
      </c>
      <c r="AG339" s="10" t="s">
        <v>264</v>
      </c>
      <c r="AH339" s="787">
        <f t="shared" si="34"/>
        <v>0.1</v>
      </c>
      <c r="AI339" s="10" t="s">
        <v>222</v>
      </c>
      <c r="AJ339" s="787">
        <f t="shared" si="35"/>
        <v>0.15</v>
      </c>
      <c r="AK339" s="101">
        <f t="shared" si="36"/>
        <v>0.25</v>
      </c>
      <c r="AL339" s="100">
        <f>IFERROR(IF(AF339="Probabilidad",(S339-(+S339*AK339)),IF(AF339="Impacto",S339,"")),"")</f>
        <v>0.4</v>
      </c>
      <c r="AM339" s="100">
        <f>IFERROR(IF(AF339="Impacto",(Y339-(+Y339*AK339)),IF(AF339="Probabilidad",Y339,"")),"")</f>
        <v>0.30000000000000004</v>
      </c>
      <c r="AN339" s="50" t="s">
        <v>223</v>
      </c>
      <c r="AO339" s="50" t="s">
        <v>443</v>
      </c>
      <c r="AP339" s="50" t="s">
        <v>241</v>
      </c>
      <c r="AQ339" s="50" t="s">
        <v>226</v>
      </c>
      <c r="AR339" s="1624" t="s">
        <v>1816</v>
      </c>
      <c r="AS339" s="1050">
        <f>S339</f>
        <v>0.4</v>
      </c>
      <c r="AT339" s="1050">
        <f>IF(AL339="","",MIN(AL339:AL344))</f>
        <v>9.8000000000000004E-2</v>
      </c>
      <c r="AU339" s="1047" t="str">
        <f>IFERROR(IF(AT339="","",IF(AT339&lt;=0.2,"Muy Baja",IF(AT339&lt;=0.4,"Baja",IF(AT339&lt;=0.6,"Media",IF(AT339&lt;=0.8,"Alta","Muy Alta"))))),"")</f>
        <v>Muy Baja</v>
      </c>
      <c r="AV339" s="1050">
        <f>Y339</f>
        <v>0.4</v>
      </c>
      <c r="AW339" s="1050">
        <f>IF(AM339="","",MIN(AM339:AM344))</f>
        <v>0.30000000000000004</v>
      </c>
      <c r="AX339" s="1047" t="str">
        <f>IFERROR(IF(AW339="","",IF(AW339&lt;=0.2,"Leve",IF(AW339&lt;=0.4,"Menor",IF(AW339&lt;=0.6,"Moderado",IF(AW339&lt;=0.8,"Mayor","Catastrófico"))))),"")</f>
        <v>Menor</v>
      </c>
      <c r="AY339" s="1047" t="str">
        <f>AA339</f>
        <v>Moderado</v>
      </c>
      <c r="AZ339" s="1047" t="str">
        <f>IFERROR(IF(OR(AND(AU339="Muy Baja",AX339="Leve"),AND(AU339="Muy Baja",AX339="Menor"),AND(AU339="Baja",AX339="Leve")),"Bajo",IF(OR(AND(AU339="Muy baja",AX339="Moderado"),AND(AU339="Baja",AX339="Menor"),AND(AU339="Baja",AX339="Moderado"),AND(AU339="Media",AX339="Leve"),AND(AU339="Media",AX339="Menor"),AND(AU339="Media",AX339="Moderado"),AND(AU339="Alta",AX339="Leve"),AND(AU339="Alta",AX339="Menor")),"Moderado",IF(OR(AND(AU339="Muy Baja",AX339="Mayor"),AND(AU339="Baja",AX339="Mayor"),AND(AU339="Media",AX339="Mayor"),AND(AU339="Alta",AX339="Moderado"),AND(AU339="Alta",AX339="Mayor"),AND(AU339="Muy Alta",AX339="Leve"),AND(AU339="Muy Alta",AX339="Menor"),AND(AU339="Muy Alta",AX339="Moderado"),AND(AU339="Muy Alta",AX339="Mayor")),"Alto",IF(OR(AND(AU339="Muy Baja",AX339="Catastrófico"),AND(AU339="Baja",AX339="Catastrófico"),AND(AU339="Media",AX339="Catastrófico"),AND(AU339="Alta",AX339="Catastrófico"),AND(AU339="Muy Alta",AX339="Catastrófico")),"Extremo","")))),"")</f>
        <v>Bajo</v>
      </c>
      <c r="BA339" s="994" t="s">
        <v>255</v>
      </c>
      <c r="BB339" s="46"/>
      <c r="BC339" s="46"/>
      <c r="BD339" s="103" t="str">
        <f t="shared" si="39"/>
        <v/>
      </c>
      <c r="BE339" s="9"/>
      <c r="BF339" s="9"/>
      <c r="BG339" s="9"/>
      <c r="BH339" s="9"/>
      <c r="BI339" s="46"/>
      <c r="BJ339" s="46"/>
      <c r="BK339" s="46"/>
      <c r="BL339" s="46"/>
      <c r="BM339" s="48"/>
      <c r="BN339" s="48"/>
      <c r="BO339" s="48"/>
      <c r="BP339" s="48"/>
      <c r="BQ339" s="104" t="str">
        <f t="shared" si="37"/>
        <v/>
      </c>
      <c r="BR339" s="797" t="str">
        <f t="shared" si="38"/>
        <v/>
      </c>
      <c r="BS339" s="883"/>
      <c r="BT339" s="883"/>
      <c r="BU339" s="997" t="s">
        <v>1392</v>
      </c>
      <c r="BV339" s="1000" t="s">
        <v>3213</v>
      </c>
      <c r="BW339" s="1000" t="s">
        <v>1631</v>
      </c>
      <c r="BX339" s="1761" t="s">
        <v>1392</v>
      </c>
      <c r="BY339" s="1724" t="s">
        <v>3184</v>
      </c>
      <c r="BZ339" s="1003"/>
    </row>
    <row r="340" spans="1:78" ht="118" x14ac:dyDescent="0.2">
      <c r="A340" s="1702"/>
      <c r="B340" s="1703"/>
      <c r="C340" s="1704"/>
      <c r="D340" s="1795"/>
      <c r="E340" s="1795"/>
      <c r="F340" s="1619"/>
      <c r="G340" s="1001"/>
      <c r="H340" s="1641"/>
      <c r="I340" s="1641"/>
      <c r="J340" s="1631"/>
      <c r="K340" s="1789"/>
      <c r="L340" s="1001"/>
      <c r="M340" s="1070"/>
      <c r="N340" s="1001"/>
      <c r="O340" s="1001"/>
      <c r="P340" s="1064"/>
      <c r="Q340" s="1717"/>
      <c r="R340" s="1641"/>
      <c r="S340" s="1710"/>
      <c r="T340" s="1641"/>
      <c r="U340" s="1710"/>
      <c r="V340" s="1641"/>
      <c r="W340" s="1710"/>
      <c r="X340" s="1665"/>
      <c r="Y340" s="1710"/>
      <c r="Z340" s="1710"/>
      <c r="AA340" s="1633"/>
      <c r="AB340" s="956">
        <v>2</v>
      </c>
      <c r="AC340" s="774" t="s">
        <v>1571</v>
      </c>
      <c r="AD340" s="774">
        <v>3</v>
      </c>
      <c r="AE340" s="774" t="s">
        <v>1572</v>
      </c>
      <c r="AF340" s="813" t="str">
        <f t="shared" si="33"/>
        <v>Probabilidad</v>
      </c>
      <c r="AG340" s="780" t="s">
        <v>281</v>
      </c>
      <c r="AH340" s="790">
        <f t="shared" si="34"/>
        <v>0.15</v>
      </c>
      <c r="AI340" s="780" t="s">
        <v>222</v>
      </c>
      <c r="AJ340" s="790">
        <f t="shared" si="35"/>
        <v>0.15</v>
      </c>
      <c r="AK340" s="814">
        <f t="shared" si="36"/>
        <v>0.3</v>
      </c>
      <c r="AL340" s="815">
        <f>IFERROR(IF(AND(AF339="Probabilidad",AF340="Probabilidad"),(AL339-(+AL339*AK340)),IF(AF340="Probabilidad",(S339-(+S339*AK340)),IF(AF340="Impacto",AL339,""))),"")</f>
        <v>0.28000000000000003</v>
      </c>
      <c r="AM340" s="815">
        <f>IFERROR(IF(AND(AF339="Impacto",AF340="Impacto"),(AM339-(+AM339*AK340)),IF(AF340="Impacto",(Y339-(+Y339*AK340)),IF(AF340="Probabilidad",AM339,""))),"")</f>
        <v>0.30000000000000004</v>
      </c>
      <c r="AN340" s="751" t="s">
        <v>859</v>
      </c>
      <c r="AO340" s="751" t="s">
        <v>245</v>
      </c>
      <c r="AP340" s="751" t="s">
        <v>241</v>
      </c>
      <c r="AQ340" s="751" t="s">
        <v>226</v>
      </c>
      <c r="AR340" s="1031"/>
      <c r="AS340" s="1631"/>
      <c r="AT340" s="1631"/>
      <c r="AU340" s="1633"/>
      <c r="AV340" s="1631"/>
      <c r="AW340" s="1631"/>
      <c r="AX340" s="1633"/>
      <c r="AY340" s="1633"/>
      <c r="AZ340" s="1633"/>
      <c r="BA340" s="1641"/>
      <c r="BB340" s="789"/>
      <c r="BC340" s="789"/>
      <c r="BD340" s="822" t="str">
        <f t="shared" si="39"/>
        <v/>
      </c>
      <c r="BE340" s="774"/>
      <c r="BF340" s="774"/>
      <c r="BG340" s="774"/>
      <c r="BH340" s="774"/>
      <c r="BI340" s="789"/>
      <c r="BJ340" s="789"/>
      <c r="BK340" s="789"/>
      <c r="BL340" s="789"/>
      <c r="BM340" s="791"/>
      <c r="BN340" s="791"/>
      <c r="BO340" s="791"/>
      <c r="BP340" s="791"/>
      <c r="BQ340" s="792" t="str">
        <f t="shared" si="37"/>
        <v/>
      </c>
      <c r="BR340" s="796" t="str">
        <f t="shared" si="38"/>
        <v/>
      </c>
      <c r="BS340" s="884"/>
      <c r="BT340" s="884"/>
      <c r="BU340" s="998"/>
      <c r="BV340" s="1001"/>
      <c r="BW340" s="1001"/>
      <c r="BX340" s="1762"/>
      <c r="BY340" s="1725"/>
      <c r="BZ340" s="1004"/>
    </row>
    <row r="341" spans="1:78" ht="145" x14ac:dyDescent="0.2">
      <c r="A341" s="1702"/>
      <c r="B341" s="1703"/>
      <c r="C341" s="1704"/>
      <c r="D341" s="1795"/>
      <c r="E341" s="1795"/>
      <c r="F341" s="1619"/>
      <c r="G341" s="1001"/>
      <c r="H341" s="1641"/>
      <c r="I341" s="1641"/>
      <c r="J341" s="1631"/>
      <c r="K341" s="1789"/>
      <c r="L341" s="1001"/>
      <c r="M341" s="1070"/>
      <c r="N341" s="1001"/>
      <c r="O341" s="1001"/>
      <c r="P341" s="1064"/>
      <c r="Q341" s="1717"/>
      <c r="R341" s="1641"/>
      <c r="S341" s="1710"/>
      <c r="T341" s="1641"/>
      <c r="U341" s="1710"/>
      <c r="V341" s="1641"/>
      <c r="W341" s="1710"/>
      <c r="X341" s="1665"/>
      <c r="Y341" s="1710"/>
      <c r="Z341" s="1710"/>
      <c r="AA341" s="1633"/>
      <c r="AB341" s="956">
        <v>3</v>
      </c>
      <c r="AC341" s="774" t="s">
        <v>1825</v>
      </c>
      <c r="AD341" s="774">
        <v>2</v>
      </c>
      <c r="AE341" s="774" t="s">
        <v>1824</v>
      </c>
      <c r="AF341" s="813" t="str">
        <f t="shared" si="33"/>
        <v>Probabilidad</v>
      </c>
      <c r="AG341" s="780" t="s">
        <v>221</v>
      </c>
      <c r="AH341" s="790">
        <f t="shared" si="34"/>
        <v>0.25</v>
      </c>
      <c r="AI341" s="780" t="s">
        <v>734</v>
      </c>
      <c r="AJ341" s="790">
        <f t="shared" si="35"/>
        <v>0.25</v>
      </c>
      <c r="AK341" s="814">
        <f t="shared" si="36"/>
        <v>0.5</v>
      </c>
      <c r="AL341" s="815">
        <f>IFERROR(IF(AND(AF340="Probabilidad",AF341="Probabilidad"),(AL340-(+AL340*AK341)),IF(AND(AF340="Impacto",AF341="Probabilidad"),(AL339-(+AL339*AK341)),IF(AF341="Impacto",AL340,""))),"")</f>
        <v>0.14000000000000001</v>
      </c>
      <c r="AM341" s="815">
        <f>IFERROR(IF(AND(AF340="Impacto",AF341="Impacto"),(AM340-(+AM340*AK341)),IF(AND(AF340="Probabilidad",AF341="Impacto"),(AM339-(+AM339*AK341)),IF(AF341="Probabilidad",AM340,""))),"")</f>
        <v>0.30000000000000004</v>
      </c>
      <c r="AN341" s="751" t="s">
        <v>223</v>
      </c>
      <c r="AO341" s="751" t="s">
        <v>443</v>
      </c>
      <c r="AP341" s="751" t="s">
        <v>241</v>
      </c>
      <c r="AQ341" s="751" t="s">
        <v>226</v>
      </c>
      <c r="AR341" s="1031"/>
      <c r="AS341" s="1631"/>
      <c r="AT341" s="1631"/>
      <c r="AU341" s="1633"/>
      <c r="AV341" s="1631"/>
      <c r="AW341" s="1631"/>
      <c r="AX341" s="1633"/>
      <c r="AY341" s="1633"/>
      <c r="AZ341" s="1633"/>
      <c r="BA341" s="1641"/>
      <c r="BB341" s="789"/>
      <c r="BC341" s="789"/>
      <c r="BD341" s="822" t="str">
        <f t="shared" si="39"/>
        <v/>
      </c>
      <c r="BE341" s="774"/>
      <c r="BF341" s="774"/>
      <c r="BG341" s="774"/>
      <c r="BH341" s="774"/>
      <c r="BI341" s="789"/>
      <c r="BJ341" s="789"/>
      <c r="BK341" s="789"/>
      <c r="BL341" s="789"/>
      <c r="BM341" s="791"/>
      <c r="BN341" s="791"/>
      <c r="BO341" s="791"/>
      <c r="BP341" s="791"/>
      <c r="BQ341" s="792" t="str">
        <f t="shared" si="37"/>
        <v/>
      </c>
      <c r="BR341" s="796" t="str">
        <f t="shared" si="38"/>
        <v/>
      </c>
      <c r="BS341" s="884"/>
      <c r="BT341" s="884"/>
      <c r="BU341" s="998"/>
      <c r="BV341" s="1001"/>
      <c r="BW341" s="1001"/>
      <c r="BX341" s="1762"/>
      <c r="BY341" s="1725"/>
      <c r="BZ341" s="1004"/>
    </row>
    <row r="342" spans="1:78" ht="167" x14ac:dyDescent="0.2">
      <c r="A342" s="1702"/>
      <c r="B342" s="1703"/>
      <c r="C342" s="1704"/>
      <c r="D342" s="1795"/>
      <c r="E342" s="1795"/>
      <c r="F342" s="1619"/>
      <c r="G342" s="1001"/>
      <c r="H342" s="1641"/>
      <c r="I342" s="1641"/>
      <c r="J342" s="1631"/>
      <c r="K342" s="1789"/>
      <c r="L342" s="1001"/>
      <c r="M342" s="1070"/>
      <c r="N342" s="1001"/>
      <c r="O342" s="1001"/>
      <c r="P342" s="1064"/>
      <c r="Q342" s="1717"/>
      <c r="R342" s="1641"/>
      <c r="S342" s="1710"/>
      <c r="T342" s="1641"/>
      <c r="U342" s="1710"/>
      <c r="V342" s="1641"/>
      <c r="W342" s="1710"/>
      <c r="X342" s="1665"/>
      <c r="Y342" s="1710"/>
      <c r="Z342" s="1710"/>
      <c r="AA342" s="1633"/>
      <c r="AB342" s="956">
        <v>4</v>
      </c>
      <c r="AC342" s="898" t="s">
        <v>1822</v>
      </c>
      <c r="AD342" s="898">
        <v>3</v>
      </c>
      <c r="AE342" s="774" t="s">
        <v>1651</v>
      </c>
      <c r="AF342" s="813" t="str">
        <f t="shared" si="33"/>
        <v>Probabilidad</v>
      </c>
      <c r="AG342" s="780" t="s">
        <v>281</v>
      </c>
      <c r="AH342" s="790">
        <f t="shared" si="34"/>
        <v>0.15</v>
      </c>
      <c r="AI342" s="780" t="s">
        <v>222</v>
      </c>
      <c r="AJ342" s="790">
        <f t="shared" si="35"/>
        <v>0.15</v>
      </c>
      <c r="AK342" s="814">
        <f t="shared" si="36"/>
        <v>0.3</v>
      </c>
      <c r="AL342" s="815">
        <f>IFERROR(IF(AND(AF341="Probabilidad",AF342="Probabilidad"),(AL341-(+AL341*AK342)),IF(AND(AF341="Impacto",AF342="Probabilidad"),(AL340-(+AL340*AK342)),IF(AF342="Impacto",AL341,""))),"")</f>
        <v>9.8000000000000004E-2</v>
      </c>
      <c r="AM342" s="815">
        <f>IFERROR(IF(AND(AF341="Impacto",AF342="Impacto"),(AM341-(+AM341*AK342)),IF(AND(AF341="Probabilidad",AF342="Impacto"),(AM340-(+AM340*AK342)),IF(AF342="Probabilidad",AM341,""))),"")</f>
        <v>0.30000000000000004</v>
      </c>
      <c r="AN342" s="751" t="s">
        <v>223</v>
      </c>
      <c r="AO342" s="751" t="s">
        <v>291</v>
      </c>
      <c r="AP342" s="751" t="s">
        <v>225</v>
      </c>
      <c r="AQ342" s="751" t="s">
        <v>226</v>
      </c>
      <c r="AR342" s="1031"/>
      <c r="AS342" s="1631"/>
      <c r="AT342" s="1631"/>
      <c r="AU342" s="1633"/>
      <c r="AV342" s="1631"/>
      <c r="AW342" s="1631"/>
      <c r="AX342" s="1633"/>
      <c r="AY342" s="1633"/>
      <c r="AZ342" s="1633"/>
      <c r="BA342" s="1641"/>
      <c r="BB342" s="789"/>
      <c r="BC342" s="789"/>
      <c r="BD342" s="822" t="str">
        <f t="shared" si="39"/>
        <v/>
      </c>
      <c r="BE342" s="774"/>
      <c r="BF342" s="774"/>
      <c r="BG342" s="774"/>
      <c r="BH342" s="774"/>
      <c r="BI342" s="789"/>
      <c r="BJ342" s="789"/>
      <c r="BK342" s="789"/>
      <c r="BL342" s="789"/>
      <c r="BM342" s="791"/>
      <c r="BN342" s="791"/>
      <c r="BO342" s="791"/>
      <c r="BP342" s="791"/>
      <c r="BQ342" s="792" t="str">
        <f t="shared" si="37"/>
        <v/>
      </c>
      <c r="BR342" s="796" t="str">
        <f t="shared" si="38"/>
        <v/>
      </c>
      <c r="BS342" s="884"/>
      <c r="BT342" s="884"/>
      <c r="BU342" s="998"/>
      <c r="BV342" s="1001"/>
      <c r="BW342" s="1001"/>
      <c r="BX342" s="1762"/>
      <c r="BY342" s="1725"/>
      <c r="BZ342" s="1004"/>
    </row>
    <row r="343" spans="1:78" ht="16" x14ac:dyDescent="0.2">
      <c r="A343" s="1702"/>
      <c r="B343" s="1703"/>
      <c r="C343" s="1704"/>
      <c r="D343" s="1795"/>
      <c r="E343" s="1795"/>
      <c r="F343" s="1619"/>
      <c r="G343" s="1001"/>
      <c r="H343" s="1641"/>
      <c r="I343" s="1641"/>
      <c r="J343" s="1631"/>
      <c r="K343" s="1789"/>
      <c r="L343" s="1001"/>
      <c r="M343" s="1070"/>
      <c r="N343" s="1001"/>
      <c r="O343" s="1001"/>
      <c r="P343" s="1064"/>
      <c r="Q343" s="1717"/>
      <c r="R343" s="1641"/>
      <c r="S343" s="1710"/>
      <c r="T343" s="1641"/>
      <c r="U343" s="1710"/>
      <c r="V343" s="1641"/>
      <c r="W343" s="1710"/>
      <c r="X343" s="1665"/>
      <c r="Y343" s="1710"/>
      <c r="Z343" s="1710"/>
      <c r="AA343" s="1633"/>
      <c r="AB343" s="956">
        <v>5</v>
      </c>
      <c r="AC343" s="774"/>
      <c r="AD343" s="774"/>
      <c r="AE343" s="774"/>
      <c r="AF343" s="813" t="str">
        <f t="shared" si="33"/>
        <v/>
      </c>
      <c r="AG343" s="780"/>
      <c r="AH343" s="790" t="str">
        <f t="shared" si="34"/>
        <v/>
      </c>
      <c r="AI343" s="780"/>
      <c r="AJ343" s="790" t="str">
        <f t="shared" si="35"/>
        <v/>
      </c>
      <c r="AK343" s="814" t="str">
        <f t="shared" si="36"/>
        <v/>
      </c>
      <c r="AL343" s="815" t="str">
        <f>IFERROR(IF(AND(AF342="Probabilidad",AF343="Probabilidad"),(AL342-(+AL342*AK343)),IF(AND(AF342="Impacto",AF343="Probabilidad"),(AL341-(+AL341*AK343)),IF(AF343="Impacto",AL342,""))),"")</f>
        <v/>
      </c>
      <c r="AM343" s="815" t="str">
        <f>IFERROR(IF(AND(AF342="Impacto",AF343="Impacto"),(AM342-(+AM342*AK343)),IF(AND(AF342="Probabilidad",AF343="Impacto"),(AM341-(+AM341*AK343)),IF(AF343="Probabilidad",AM342,""))),"")</f>
        <v/>
      </c>
      <c r="AN343" s="751"/>
      <c r="AO343" s="751"/>
      <c r="AP343" s="751"/>
      <c r="AQ343" s="751"/>
      <c r="AR343" s="1031"/>
      <c r="AS343" s="1631"/>
      <c r="AT343" s="1631"/>
      <c r="AU343" s="1633"/>
      <c r="AV343" s="1631"/>
      <c r="AW343" s="1631"/>
      <c r="AX343" s="1633"/>
      <c r="AY343" s="1633"/>
      <c r="AZ343" s="1633"/>
      <c r="BA343" s="1641"/>
      <c r="BB343" s="789"/>
      <c r="BC343" s="789"/>
      <c r="BD343" s="822" t="str">
        <f t="shared" si="39"/>
        <v/>
      </c>
      <c r="BE343" s="774"/>
      <c r="BF343" s="774"/>
      <c r="BG343" s="774"/>
      <c r="BH343" s="774"/>
      <c r="BI343" s="789"/>
      <c r="BJ343" s="789"/>
      <c r="BK343" s="789"/>
      <c r="BL343" s="789"/>
      <c r="BM343" s="791"/>
      <c r="BN343" s="791"/>
      <c r="BO343" s="791"/>
      <c r="BP343" s="791"/>
      <c r="BQ343" s="792" t="str">
        <f t="shared" si="37"/>
        <v/>
      </c>
      <c r="BR343" s="796" t="str">
        <f t="shared" si="38"/>
        <v/>
      </c>
      <c r="BS343" s="884"/>
      <c r="BT343" s="884"/>
      <c r="BU343" s="998"/>
      <c r="BV343" s="1001"/>
      <c r="BW343" s="1001"/>
      <c r="BX343" s="1762"/>
      <c r="BY343" s="1725"/>
      <c r="BZ343" s="1004"/>
    </row>
    <row r="344" spans="1:78" ht="17" thickBot="1" x14ac:dyDescent="0.25">
      <c r="A344" s="1702"/>
      <c r="B344" s="1703"/>
      <c r="C344" s="1704"/>
      <c r="D344" s="1795"/>
      <c r="E344" s="1795"/>
      <c r="F344" s="1619"/>
      <c r="G344" s="1001"/>
      <c r="H344" s="1641"/>
      <c r="I344" s="1641"/>
      <c r="J344" s="1632"/>
      <c r="K344" s="1789"/>
      <c r="L344" s="1001"/>
      <c r="M344" s="1071"/>
      <c r="N344" s="1001"/>
      <c r="O344" s="1001"/>
      <c r="P344" s="1064"/>
      <c r="Q344" s="1717"/>
      <c r="R344" s="1641"/>
      <c r="S344" s="1710"/>
      <c r="T344" s="1641"/>
      <c r="U344" s="1710"/>
      <c r="V344" s="1641"/>
      <c r="W344" s="1710"/>
      <c r="X344" s="1665"/>
      <c r="Y344" s="1710"/>
      <c r="Z344" s="1710"/>
      <c r="AA344" s="1633"/>
      <c r="AB344" s="957">
        <v>6</v>
      </c>
      <c r="AC344" s="757"/>
      <c r="AD344" s="757"/>
      <c r="AE344" s="757"/>
      <c r="AF344" s="896" t="str">
        <f t="shared" si="33"/>
        <v/>
      </c>
      <c r="AG344" s="888"/>
      <c r="AH344" s="887" t="str">
        <f t="shared" si="34"/>
        <v/>
      </c>
      <c r="AI344" s="888"/>
      <c r="AJ344" s="887" t="str">
        <f t="shared" si="35"/>
        <v/>
      </c>
      <c r="AK344" s="889" t="str">
        <f t="shared" si="36"/>
        <v/>
      </c>
      <c r="AL344" s="815" t="str">
        <f>IFERROR(IF(AND(AF343="Probabilidad",AF344="Probabilidad"),(AL343-(+AL343*AK344)),IF(AND(AF343="Impacto",AF344="Probabilidad"),(AL342-(+AL342*AK344)),IF(AF344="Impacto",AL343,""))),"")</f>
        <v/>
      </c>
      <c r="AM344" s="815" t="str">
        <f>IFERROR(IF(AND(AF343="Impacto",AF344="Impacto"),(AM343-(+AM343*AK344)),IF(AND(AF343="Probabilidad",AF344="Impacto"),(AM342-(+AM342*AK344)),IF(AF344="Probabilidad",AM343,""))),"")</f>
        <v/>
      </c>
      <c r="AN344" s="51"/>
      <c r="AO344" s="51"/>
      <c r="AP344" s="51"/>
      <c r="AQ344" s="51"/>
      <c r="AR344" s="1032"/>
      <c r="AS344" s="1632"/>
      <c r="AT344" s="1632"/>
      <c r="AU344" s="1634"/>
      <c r="AV344" s="1632"/>
      <c r="AW344" s="1632"/>
      <c r="AX344" s="1634"/>
      <c r="AY344" s="1634"/>
      <c r="AZ344" s="1634"/>
      <c r="BA344" s="1642"/>
      <c r="BB344" s="770"/>
      <c r="BC344" s="770"/>
      <c r="BD344" s="762" t="str">
        <f t="shared" si="39"/>
        <v/>
      </c>
      <c r="BE344" s="757"/>
      <c r="BF344" s="757"/>
      <c r="BG344" s="757"/>
      <c r="BH344" s="757"/>
      <c r="BI344" s="770"/>
      <c r="BJ344" s="770"/>
      <c r="BK344" s="770"/>
      <c r="BL344" s="770"/>
      <c r="BM344" s="749"/>
      <c r="BN344" s="749"/>
      <c r="BO344" s="749"/>
      <c r="BP344" s="749"/>
      <c r="BQ344" s="766" t="str">
        <f t="shared" si="37"/>
        <v/>
      </c>
      <c r="BR344" s="890" t="str">
        <f t="shared" si="38"/>
        <v/>
      </c>
      <c r="BS344" s="891"/>
      <c r="BT344" s="891"/>
      <c r="BU344" s="999"/>
      <c r="BV344" s="1002"/>
      <c r="BW344" s="1002"/>
      <c r="BX344" s="1763"/>
      <c r="BY344" s="1726"/>
      <c r="BZ344" s="1005"/>
    </row>
    <row r="345" spans="1:78" ht="167" x14ac:dyDescent="0.2">
      <c r="A345" s="1702"/>
      <c r="B345" s="1703"/>
      <c r="C345" s="1704"/>
      <c r="D345" s="1795" t="s">
        <v>1387</v>
      </c>
      <c r="E345" s="1795" t="s">
        <v>701</v>
      </c>
      <c r="F345" s="1619">
        <v>5</v>
      </c>
      <c r="G345" s="1001" t="s">
        <v>1826</v>
      </c>
      <c r="H345" s="1641" t="s">
        <v>1244</v>
      </c>
      <c r="I345" s="1641" t="s">
        <v>1218</v>
      </c>
      <c r="J345" s="1697" t="str">
        <f>IF(D345="","",IF(D345="RG",[1]Árbol!A356,IF(D345="RIC",[1]Árbol!A356,IF(D345="RLAFT",[1]Árbol!A356,IF(D345="RF",[1]Árbol!A356,IF(I345="","",(CONCATENATE(I345," ",$M$3," ",G345," ",$M$4," ",O345," ",$M$5," ",N345))))))))</f>
        <v>Pérdida de confidencialidad e integridad de Códigos fuente  1. Pérdida, borrado o uso no autorizado de la información
2. Fallas Humanas / error en el Uso  1. Ausencia de control de acceso
2. Desconocimiento de políticas de seguridad de la información</v>
      </c>
      <c r="K345" s="1789" t="s">
        <v>313</v>
      </c>
      <c r="L345" s="1001" t="s">
        <v>562</v>
      </c>
      <c r="M345" s="1069" t="s">
        <v>1389</v>
      </c>
      <c r="N345" s="1001" t="s">
        <v>1827</v>
      </c>
      <c r="O345" s="1001" t="s">
        <v>1828</v>
      </c>
      <c r="P345" s="1210" t="s">
        <v>1392</v>
      </c>
      <c r="Q345" s="1717" t="s">
        <v>1392</v>
      </c>
      <c r="R345" s="1641" t="s">
        <v>269</v>
      </c>
      <c r="S345" s="1710">
        <f>IF(R345="Muy Alta",100%,IF(R345="Alta",80%,IF(R345="Media",60%,IF(R345="Baja",40%,IF(R345="Muy Baja",20%,"")))))</f>
        <v>0.2</v>
      </c>
      <c r="T345" s="1641" t="s">
        <v>251</v>
      </c>
      <c r="U345" s="1710">
        <f>IF(T345="Catastrófico",100%,IF(T345="Mayor",80%,IF(T345="Moderado",60%,IF(T345="Menor",40%,IF(T345="Leve",20%,"")))))</f>
        <v>0.4</v>
      </c>
      <c r="V345" s="1641" t="s">
        <v>251</v>
      </c>
      <c r="W345" s="1710">
        <f>IF(V345="Catastrófico",100%,IF(V345="Mayor",80%,IF(V345="Moderado",60%,IF(V345="Menor",40%,IF(V345="Leve",20%,"")))))</f>
        <v>0.4</v>
      </c>
      <c r="X345" s="1665" t="str">
        <f>IF(Y345=100%,"Catastrófico",IF(Y345=80%,"Mayor",IF(Y345=60%,"Moderado",IF(Y345=40%,"Menor",IF(Y345=20%,"Leve","")))))</f>
        <v>Menor</v>
      </c>
      <c r="Y345" s="1710">
        <f>IF(AND(U345="",W345=""),"",MAX(U345,W345))</f>
        <v>0.4</v>
      </c>
      <c r="Z345" s="1710" t="str">
        <f>CONCATENATE(R345,X345)</f>
        <v>Muy BajaMenor</v>
      </c>
      <c r="AA345" s="1633" t="str">
        <f>IF(Z345="Muy AltaLeve","Alto",IF(Z345="Muy AltaMenor","Alto",IF(Z345="Muy AltaModerado","Alto",IF(Z345="Muy AltaMayor","Alto",IF(Z345="Muy AltaCatastrófico","Extremo",IF(Z345="AltaLeve","Moderado",IF(Z345="AltaMenor","Moderado",IF(Z345="AltaModerado","Alto",IF(Z345="AltaMayor","Alto",IF(Z345="AltaCatastrófico","Extremo",IF(Z345="MediaLeve","Moderado",IF(Z345="MediaMenor","Moderado",IF(Z345="MediaModerado","Moderado",IF(Z345="MediaMayor","Alto",IF(Z345="MediaCatastrófico","Extremo",IF(Z345="BajaLeve","Bajo",IF(Z345="BajaMenor","Moderado",IF(Z345="BajaModerado","Moderado",IF(Z345="BajaMayor","Alto",IF(Z345="BajaCatastrófico","Extremo",IF(Z345="Muy BajaLeve","Bajo",IF(Z345="Muy BajaMenor","Bajo",IF(Z345="Muy BajaModerado","Moderado",IF(Z345="Muy BajaMayor","Alto",IF(Z345="Muy BajaCatastrófico","Extremo","")))))))))))))))))))))))))</f>
        <v>Bajo</v>
      </c>
      <c r="AB345" s="350">
        <v>1</v>
      </c>
      <c r="AC345" s="9" t="s">
        <v>1829</v>
      </c>
      <c r="AD345" s="9">
        <v>1</v>
      </c>
      <c r="AE345" s="9" t="s">
        <v>1830</v>
      </c>
      <c r="AF345" s="231" t="str">
        <f t="shared" si="33"/>
        <v>Probabilidad</v>
      </c>
      <c r="AG345" s="10" t="s">
        <v>221</v>
      </c>
      <c r="AH345" s="787">
        <f t="shared" si="34"/>
        <v>0.25</v>
      </c>
      <c r="AI345" s="10" t="s">
        <v>222</v>
      </c>
      <c r="AJ345" s="787">
        <f t="shared" si="35"/>
        <v>0.15</v>
      </c>
      <c r="AK345" s="101">
        <f t="shared" si="36"/>
        <v>0.4</v>
      </c>
      <c r="AL345" s="100">
        <f>IFERROR(IF(AF345="Probabilidad",(S345-(+S345*AK345)),IF(AF345="Impacto",S345,"")),"")</f>
        <v>0.12</v>
      </c>
      <c r="AM345" s="100">
        <f>IFERROR(IF(AF345="Impacto",(Y345-(+Y345*AK345)),IF(AF345="Probabilidad",Y345,"")),"")</f>
        <v>0.4</v>
      </c>
      <c r="AN345" s="50" t="s">
        <v>223</v>
      </c>
      <c r="AO345" s="50" t="s">
        <v>291</v>
      </c>
      <c r="AP345" s="50" t="s">
        <v>241</v>
      </c>
      <c r="AQ345" s="50" t="s">
        <v>226</v>
      </c>
      <c r="AR345" s="1624" t="s">
        <v>1816</v>
      </c>
      <c r="AS345" s="1050">
        <f>S345</f>
        <v>0.2</v>
      </c>
      <c r="AT345" s="1050">
        <f>IF(AL345="","",MIN(AL345:AL350))</f>
        <v>2.5199999999999997E-2</v>
      </c>
      <c r="AU345" s="1047" t="str">
        <f>IFERROR(IF(AT345="","",IF(AT345&lt;=0.2,"Muy Baja",IF(AT345&lt;=0.4,"Baja",IF(AT345&lt;=0.6,"Media",IF(AT345&lt;=0.8,"Alta","Muy Alta"))))),"")</f>
        <v>Muy Baja</v>
      </c>
      <c r="AV345" s="1050">
        <f>Y345</f>
        <v>0.4</v>
      </c>
      <c r="AW345" s="1050">
        <f>IF(AM345="","",MIN(AM345:AM350))</f>
        <v>0.4</v>
      </c>
      <c r="AX345" s="1047" t="str">
        <f>IFERROR(IF(AW345="","",IF(AW345&lt;=0.2,"Leve",IF(AW345&lt;=0.4,"Menor",IF(AW345&lt;=0.6,"Moderado",IF(AW345&lt;=0.8,"Mayor","Catastrófico"))))),"")</f>
        <v>Menor</v>
      </c>
      <c r="AY345" s="1047" t="str">
        <f>AA345</f>
        <v>Bajo</v>
      </c>
      <c r="AZ345" s="1047" t="str">
        <f>IFERROR(IF(OR(AND(AU345="Muy Baja",AX345="Leve"),AND(AU345="Muy Baja",AX345="Menor"),AND(AU345="Baja",AX345="Leve")),"Bajo",IF(OR(AND(AU345="Muy baja",AX345="Moderado"),AND(AU345="Baja",AX345="Menor"),AND(AU345="Baja",AX345="Moderado"),AND(AU345="Media",AX345="Leve"),AND(AU345="Media",AX345="Menor"),AND(AU345="Media",AX345="Moderado"),AND(AU345="Alta",AX345="Leve"),AND(AU345="Alta",AX345="Menor")),"Moderado",IF(OR(AND(AU345="Muy Baja",AX345="Mayor"),AND(AU345="Baja",AX345="Mayor"),AND(AU345="Media",AX345="Mayor"),AND(AU345="Alta",AX345="Moderado"),AND(AU345="Alta",AX345="Mayor"),AND(AU345="Muy Alta",AX345="Leve"),AND(AU345="Muy Alta",AX345="Menor"),AND(AU345="Muy Alta",AX345="Moderado"),AND(AU345="Muy Alta",AX345="Mayor")),"Alto",IF(OR(AND(AU345="Muy Baja",AX345="Catastrófico"),AND(AU345="Baja",AX345="Catastrófico"),AND(AU345="Media",AX345="Catastrófico"),AND(AU345="Alta",AX345="Catastrófico"),AND(AU345="Muy Alta",AX345="Catastrófico")),"Extremo","")))),"")</f>
        <v>Bajo</v>
      </c>
      <c r="BA345" s="994" t="s">
        <v>255</v>
      </c>
      <c r="BB345" s="46"/>
      <c r="BC345" s="46"/>
      <c r="BD345" s="103" t="str">
        <f t="shared" si="39"/>
        <v/>
      </c>
      <c r="BE345" s="9"/>
      <c r="BF345" s="9"/>
      <c r="BG345" s="9"/>
      <c r="BH345" s="9"/>
      <c r="BI345" s="46"/>
      <c r="BJ345" s="46"/>
      <c r="BK345" s="46"/>
      <c r="BL345" s="46"/>
      <c r="BM345" s="48"/>
      <c r="BN345" s="48"/>
      <c r="BO345" s="48"/>
      <c r="BP345" s="48"/>
      <c r="BQ345" s="104" t="str">
        <f t="shared" si="37"/>
        <v/>
      </c>
      <c r="BR345" s="797" t="str">
        <f t="shared" si="38"/>
        <v/>
      </c>
      <c r="BS345" s="883"/>
      <c r="BT345" s="883"/>
      <c r="BU345" s="997" t="s">
        <v>1392</v>
      </c>
      <c r="BV345" s="1000" t="s">
        <v>3213</v>
      </c>
      <c r="BW345" s="1000" t="s">
        <v>1631</v>
      </c>
      <c r="BX345" s="1761" t="s">
        <v>1392</v>
      </c>
      <c r="BY345" s="1724" t="s">
        <v>3184</v>
      </c>
      <c r="BZ345" s="1003"/>
    </row>
    <row r="346" spans="1:78" ht="145" x14ac:dyDescent="0.2">
      <c r="A346" s="1702"/>
      <c r="B346" s="1703"/>
      <c r="C346" s="1704"/>
      <c r="D346" s="1795"/>
      <c r="E346" s="1795"/>
      <c r="F346" s="1619"/>
      <c r="G346" s="1001"/>
      <c r="H346" s="1641"/>
      <c r="I346" s="1641"/>
      <c r="J346" s="1631"/>
      <c r="K346" s="1789"/>
      <c r="L346" s="1001"/>
      <c r="M346" s="1070"/>
      <c r="N346" s="1001"/>
      <c r="O346" s="1001"/>
      <c r="P346" s="1210"/>
      <c r="Q346" s="1717"/>
      <c r="R346" s="1641"/>
      <c r="S346" s="1710"/>
      <c r="T346" s="1641"/>
      <c r="U346" s="1710"/>
      <c r="V346" s="1641"/>
      <c r="W346" s="1710"/>
      <c r="X346" s="1665"/>
      <c r="Y346" s="1710"/>
      <c r="Z346" s="1710"/>
      <c r="AA346" s="1633"/>
      <c r="AB346" s="956">
        <v>2</v>
      </c>
      <c r="AC346" s="774" t="s">
        <v>1831</v>
      </c>
      <c r="AD346" s="774">
        <v>1</v>
      </c>
      <c r="AE346" s="774" t="s">
        <v>1656</v>
      </c>
      <c r="AF346" s="813" t="str">
        <f t="shared" si="33"/>
        <v>Probabilidad</v>
      </c>
      <c r="AG346" s="780" t="s">
        <v>281</v>
      </c>
      <c r="AH346" s="790">
        <f t="shared" si="34"/>
        <v>0.15</v>
      </c>
      <c r="AI346" s="780" t="s">
        <v>222</v>
      </c>
      <c r="AJ346" s="790">
        <f t="shared" si="35"/>
        <v>0.15</v>
      </c>
      <c r="AK346" s="814">
        <f t="shared" si="36"/>
        <v>0.3</v>
      </c>
      <c r="AL346" s="815">
        <f>IFERROR(IF(AND(AF345="Probabilidad",AF346="Probabilidad"),(AL345-(+AL345*AK346)),IF(AF346="Probabilidad",(S345-(+S345*AK346)),IF(AF346="Impacto",AL345,""))),"")</f>
        <v>8.3999999999999991E-2</v>
      </c>
      <c r="AM346" s="815">
        <f>IFERROR(IF(AND(AF345="Impacto",AF346="Impacto"),(AM345-(+AM345*AK346)),IF(AF346="Impacto",(Y345-(+Y345*AK346)),IF(AF346="Probabilidad",AM345,""))),"")</f>
        <v>0.4</v>
      </c>
      <c r="AN346" s="751" t="s">
        <v>223</v>
      </c>
      <c r="AO346" s="751" t="s">
        <v>377</v>
      </c>
      <c r="AP346" s="751" t="s">
        <v>241</v>
      </c>
      <c r="AQ346" s="751" t="s">
        <v>226</v>
      </c>
      <c r="AR346" s="1031"/>
      <c r="AS346" s="1631"/>
      <c r="AT346" s="1631"/>
      <c r="AU346" s="1633"/>
      <c r="AV346" s="1631"/>
      <c r="AW346" s="1631"/>
      <c r="AX346" s="1633"/>
      <c r="AY346" s="1633"/>
      <c r="AZ346" s="1633"/>
      <c r="BA346" s="1641"/>
      <c r="BB346" s="789"/>
      <c r="BC346" s="789"/>
      <c r="BD346" s="822" t="str">
        <f t="shared" si="39"/>
        <v/>
      </c>
      <c r="BE346" s="774"/>
      <c r="BF346" s="774"/>
      <c r="BG346" s="774"/>
      <c r="BH346" s="774"/>
      <c r="BI346" s="789"/>
      <c r="BJ346" s="789"/>
      <c r="BK346" s="789"/>
      <c r="BL346" s="789"/>
      <c r="BM346" s="791"/>
      <c r="BN346" s="791"/>
      <c r="BO346" s="791"/>
      <c r="BP346" s="791"/>
      <c r="BQ346" s="792" t="str">
        <f t="shared" si="37"/>
        <v/>
      </c>
      <c r="BR346" s="796" t="str">
        <f t="shared" si="38"/>
        <v/>
      </c>
      <c r="BS346" s="884"/>
      <c r="BT346" s="884"/>
      <c r="BU346" s="998"/>
      <c r="BV346" s="1001"/>
      <c r="BW346" s="1001"/>
      <c r="BX346" s="1762"/>
      <c r="BY346" s="1725"/>
      <c r="BZ346" s="1004"/>
    </row>
    <row r="347" spans="1:78" ht="118" x14ac:dyDescent="0.2">
      <c r="A347" s="1702"/>
      <c r="B347" s="1703"/>
      <c r="C347" s="1704"/>
      <c r="D347" s="1795"/>
      <c r="E347" s="1795"/>
      <c r="F347" s="1619"/>
      <c r="G347" s="1001"/>
      <c r="H347" s="1641"/>
      <c r="I347" s="1641"/>
      <c r="J347" s="1631"/>
      <c r="K347" s="1789"/>
      <c r="L347" s="1001"/>
      <c r="M347" s="1070"/>
      <c r="N347" s="1001"/>
      <c r="O347" s="1001"/>
      <c r="P347" s="1210"/>
      <c r="Q347" s="1717"/>
      <c r="R347" s="1641"/>
      <c r="S347" s="1710"/>
      <c r="T347" s="1641"/>
      <c r="U347" s="1710"/>
      <c r="V347" s="1641"/>
      <c r="W347" s="1710"/>
      <c r="X347" s="1665"/>
      <c r="Y347" s="1710"/>
      <c r="Z347" s="1710"/>
      <c r="AA347" s="1633"/>
      <c r="AB347" s="956">
        <v>3</v>
      </c>
      <c r="AC347" s="774" t="s">
        <v>1571</v>
      </c>
      <c r="AD347" s="774">
        <v>2</v>
      </c>
      <c r="AE347" s="774" t="s">
        <v>1480</v>
      </c>
      <c r="AF347" s="813" t="str">
        <f t="shared" si="33"/>
        <v>Probabilidad</v>
      </c>
      <c r="AG347" s="780" t="s">
        <v>221</v>
      </c>
      <c r="AH347" s="790">
        <f t="shared" si="34"/>
        <v>0.25</v>
      </c>
      <c r="AI347" s="780" t="s">
        <v>222</v>
      </c>
      <c r="AJ347" s="790">
        <f t="shared" si="35"/>
        <v>0.15</v>
      </c>
      <c r="AK347" s="814">
        <f t="shared" si="36"/>
        <v>0.4</v>
      </c>
      <c r="AL347" s="815">
        <f>IFERROR(IF(AND(AF346="Probabilidad",AF347="Probabilidad"),(AL346-(+AL346*AK347)),IF(AND(AF346="Impacto",AF347="Probabilidad"),(AL345-(+AL345*AK347)),IF(AF347="Impacto",AL346,""))),"")</f>
        <v>5.0399999999999993E-2</v>
      </c>
      <c r="AM347" s="815">
        <f>IFERROR(IF(AND(AF346="Impacto",AF347="Impacto"),(AM346-(+AM346*AK347)),IF(AND(AF346="Probabilidad",AF347="Impacto"),(AM345-(+AM345*AK347)),IF(AF347="Probabilidad",AM346,""))),"")</f>
        <v>0.4</v>
      </c>
      <c r="AN347" s="751" t="s">
        <v>859</v>
      </c>
      <c r="AO347" s="751" t="s">
        <v>245</v>
      </c>
      <c r="AP347" s="751" t="s">
        <v>241</v>
      </c>
      <c r="AQ347" s="751" t="s">
        <v>226</v>
      </c>
      <c r="AR347" s="1031"/>
      <c r="AS347" s="1631"/>
      <c r="AT347" s="1631"/>
      <c r="AU347" s="1633"/>
      <c r="AV347" s="1631"/>
      <c r="AW347" s="1631"/>
      <c r="AX347" s="1633"/>
      <c r="AY347" s="1633"/>
      <c r="AZ347" s="1633"/>
      <c r="BA347" s="1641"/>
      <c r="BB347" s="789"/>
      <c r="BC347" s="789"/>
      <c r="BD347" s="822" t="str">
        <f t="shared" si="39"/>
        <v/>
      </c>
      <c r="BE347" s="774"/>
      <c r="BF347" s="774"/>
      <c r="BG347" s="774"/>
      <c r="BH347" s="774"/>
      <c r="BI347" s="789"/>
      <c r="BJ347" s="789"/>
      <c r="BK347" s="789"/>
      <c r="BL347" s="789"/>
      <c r="BM347" s="791"/>
      <c r="BN347" s="791"/>
      <c r="BO347" s="791"/>
      <c r="BP347" s="791"/>
      <c r="BQ347" s="792" t="str">
        <f t="shared" si="37"/>
        <v/>
      </c>
      <c r="BR347" s="796" t="str">
        <f t="shared" si="38"/>
        <v/>
      </c>
      <c r="BS347" s="884"/>
      <c r="BT347" s="884"/>
      <c r="BU347" s="998"/>
      <c r="BV347" s="1001"/>
      <c r="BW347" s="1001"/>
      <c r="BX347" s="1762"/>
      <c r="BY347" s="1725"/>
      <c r="BZ347" s="1004"/>
    </row>
    <row r="348" spans="1:78" ht="167" x14ac:dyDescent="0.2">
      <c r="A348" s="1702"/>
      <c r="B348" s="1703"/>
      <c r="C348" s="1704"/>
      <c r="D348" s="1795"/>
      <c r="E348" s="1795"/>
      <c r="F348" s="1619"/>
      <c r="G348" s="1001"/>
      <c r="H348" s="1641"/>
      <c r="I348" s="1641"/>
      <c r="J348" s="1631"/>
      <c r="K348" s="1789"/>
      <c r="L348" s="1001"/>
      <c r="M348" s="1070"/>
      <c r="N348" s="1001"/>
      <c r="O348" s="1001"/>
      <c r="P348" s="1210"/>
      <c r="Q348" s="1717"/>
      <c r="R348" s="1641"/>
      <c r="S348" s="1710"/>
      <c r="T348" s="1641"/>
      <c r="U348" s="1710"/>
      <c r="V348" s="1641"/>
      <c r="W348" s="1710"/>
      <c r="X348" s="1665"/>
      <c r="Y348" s="1710"/>
      <c r="Z348" s="1710"/>
      <c r="AA348" s="1633"/>
      <c r="AB348" s="956">
        <v>4</v>
      </c>
      <c r="AC348" s="774" t="s">
        <v>1832</v>
      </c>
      <c r="AD348" s="774">
        <v>1</v>
      </c>
      <c r="AE348" s="774" t="s">
        <v>1833</v>
      </c>
      <c r="AF348" s="813" t="str">
        <f t="shared" si="33"/>
        <v>Probabilidad</v>
      </c>
      <c r="AG348" s="780" t="s">
        <v>221</v>
      </c>
      <c r="AH348" s="790">
        <f t="shared" si="34"/>
        <v>0.25</v>
      </c>
      <c r="AI348" s="780" t="s">
        <v>734</v>
      </c>
      <c r="AJ348" s="790">
        <f t="shared" si="35"/>
        <v>0.25</v>
      </c>
      <c r="AK348" s="814">
        <f t="shared" si="36"/>
        <v>0.5</v>
      </c>
      <c r="AL348" s="815">
        <f>IFERROR(IF(AND(AF347="Probabilidad",AF348="Probabilidad"),(AL347-(+AL347*AK348)),IF(AND(AF347="Impacto",AF348="Probabilidad"),(AL346-(+AL346*AK348)),IF(AF348="Impacto",AL347,""))),"")</f>
        <v>2.5199999999999997E-2</v>
      </c>
      <c r="AM348" s="815">
        <f>IFERROR(IF(AND(AF347="Impacto",AF348="Impacto"),(AM347-(+AM347*AK348)),IF(AND(AF347="Probabilidad",AF348="Impacto"),(AM346-(+AM346*AK348)),IF(AF348="Probabilidad",AM347,""))),"")</f>
        <v>0.4</v>
      </c>
      <c r="AN348" s="751" t="s">
        <v>859</v>
      </c>
      <c r="AO348" s="751" t="s">
        <v>291</v>
      </c>
      <c r="AP348" s="751" t="s">
        <v>241</v>
      </c>
      <c r="AQ348" s="751" t="s">
        <v>226</v>
      </c>
      <c r="AR348" s="1031"/>
      <c r="AS348" s="1631"/>
      <c r="AT348" s="1631"/>
      <c r="AU348" s="1633"/>
      <c r="AV348" s="1631"/>
      <c r="AW348" s="1631"/>
      <c r="AX348" s="1633"/>
      <c r="AY348" s="1633"/>
      <c r="AZ348" s="1633"/>
      <c r="BA348" s="1641"/>
      <c r="BB348" s="789"/>
      <c r="BC348" s="789"/>
      <c r="BD348" s="822" t="str">
        <f t="shared" si="39"/>
        <v/>
      </c>
      <c r="BE348" s="774"/>
      <c r="BF348" s="774"/>
      <c r="BG348" s="774"/>
      <c r="BH348" s="774"/>
      <c r="BI348" s="789"/>
      <c r="BJ348" s="789"/>
      <c r="BK348" s="789"/>
      <c r="BL348" s="789"/>
      <c r="BM348" s="791"/>
      <c r="BN348" s="791"/>
      <c r="BO348" s="791"/>
      <c r="BP348" s="791"/>
      <c r="BQ348" s="792" t="str">
        <f t="shared" si="37"/>
        <v/>
      </c>
      <c r="BR348" s="796" t="str">
        <f t="shared" si="38"/>
        <v/>
      </c>
      <c r="BS348" s="884"/>
      <c r="BT348" s="884"/>
      <c r="BU348" s="998"/>
      <c r="BV348" s="1001"/>
      <c r="BW348" s="1001"/>
      <c r="BX348" s="1762"/>
      <c r="BY348" s="1725"/>
      <c r="BZ348" s="1004"/>
    </row>
    <row r="349" spans="1:78" ht="16" x14ac:dyDescent="0.2">
      <c r="A349" s="1702"/>
      <c r="B349" s="1703"/>
      <c r="C349" s="1704"/>
      <c r="D349" s="1795"/>
      <c r="E349" s="1795"/>
      <c r="F349" s="1619"/>
      <c r="G349" s="1001"/>
      <c r="H349" s="1641"/>
      <c r="I349" s="1641"/>
      <c r="J349" s="1631"/>
      <c r="K349" s="1789"/>
      <c r="L349" s="1001"/>
      <c r="M349" s="1070"/>
      <c r="N349" s="1001"/>
      <c r="O349" s="1001"/>
      <c r="P349" s="1210"/>
      <c r="Q349" s="1717"/>
      <c r="R349" s="1641"/>
      <c r="S349" s="1710"/>
      <c r="T349" s="1641"/>
      <c r="U349" s="1710"/>
      <c r="V349" s="1641"/>
      <c r="W349" s="1710"/>
      <c r="X349" s="1665"/>
      <c r="Y349" s="1710"/>
      <c r="Z349" s="1710"/>
      <c r="AA349" s="1633"/>
      <c r="AB349" s="956">
        <v>5</v>
      </c>
      <c r="AC349" s="774"/>
      <c r="AD349" s="774"/>
      <c r="AE349" s="774"/>
      <c r="AF349" s="813" t="str">
        <f t="shared" si="33"/>
        <v/>
      </c>
      <c r="AG349" s="780"/>
      <c r="AH349" s="790" t="str">
        <f t="shared" si="34"/>
        <v/>
      </c>
      <c r="AI349" s="780"/>
      <c r="AJ349" s="790" t="str">
        <f t="shared" si="35"/>
        <v/>
      </c>
      <c r="AK349" s="814" t="str">
        <f t="shared" si="36"/>
        <v/>
      </c>
      <c r="AL349" s="815" t="str">
        <f>IFERROR(IF(AND(AF348="Probabilidad",AF349="Probabilidad"),(AL348-(+AL348*AK349)),IF(AND(AF348="Impacto",AF349="Probabilidad"),(AL347-(+AL347*AK349)),IF(AF349="Impacto",AL348,""))),"")</f>
        <v/>
      </c>
      <c r="AM349" s="815" t="str">
        <f>IFERROR(IF(AND(AF348="Impacto",AF349="Impacto"),(AM348-(+AM348*AK349)),IF(AND(AF348="Probabilidad",AF349="Impacto"),(AM347-(+AM347*AK349)),IF(AF349="Probabilidad",AM348,""))),"")</f>
        <v/>
      </c>
      <c r="AN349" s="751"/>
      <c r="AO349" s="751"/>
      <c r="AP349" s="751"/>
      <c r="AQ349" s="751"/>
      <c r="AR349" s="1031"/>
      <c r="AS349" s="1631"/>
      <c r="AT349" s="1631"/>
      <c r="AU349" s="1633"/>
      <c r="AV349" s="1631"/>
      <c r="AW349" s="1631"/>
      <c r="AX349" s="1633"/>
      <c r="AY349" s="1633"/>
      <c r="AZ349" s="1633"/>
      <c r="BA349" s="1641"/>
      <c r="BB349" s="789"/>
      <c r="BC349" s="789"/>
      <c r="BD349" s="822" t="str">
        <f t="shared" si="39"/>
        <v/>
      </c>
      <c r="BE349" s="774"/>
      <c r="BF349" s="774"/>
      <c r="BG349" s="774"/>
      <c r="BH349" s="774"/>
      <c r="BI349" s="789"/>
      <c r="BJ349" s="789"/>
      <c r="BK349" s="789"/>
      <c r="BL349" s="789"/>
      <c r="BM349" s="791"/>
      <c r="BN349" s="791"/>
      <c r="BO349" s="791"/>
      <c r="BP349" s="791"/>
      <c r="BQ349" s="792" t="str">
        <f t="shared" si="37"/>
        <v/>
      </c>
      <c r="BR349" s="796" t="str">
        <f t="shared" si="38"/>
        <v/>
      </c>
      <c r="BS349" s="884"/>
      <c r="BT349" s="884"/>
      <c r="BU349" s="998"/>
      <c r="BV349" s="1001"/>
      <c r="BW349" s="1001"/>
      <c r="BX349" s="1762"/>
      <c r="BY349" s="1725"/>
      <c r="BZ349" s="1004"/>
    </row>
    <row r="350" spans="1:78" ht="17" thickBot="1" x14ac:dyDescent="0.25">
      <c r="A350" s="1702"/>
      <c r="B350" s="1703"/>
      <c r="C350" s="1704"/>
      <c r="D350" s="1795"/>
      <c r="E350" s="1795"/>
      <c r="F350" s="1619"/>
      <c r="G350" s="1001"/>
      <c r="H350" s="1641"/>
      <c r="I350" s="1641"/>
      <c r="J350" s="1632"/>
      <c r="K350" s="1789"/>
      <c r="L350" s="1001"/>
      <c r="M350" s="1071"/>
      <c r="N350" s="1001"/>
      <c r="O350" s="1001"/>
      <c r="P350" s="1210"/>
      <c r="Q350" s="1717"/>
      <c r="R350" s="1641"/>
      <c r="S350" s="1710"/>
      <c r="T350" s="1641"/>
      <c r="U350" s="1710"/>
      <c r="V350" s="1641"/>
      <c r="W350" s="1710"/>
      <c r="X350" s="1665"/>
      <c r="Y350" s="1710"/>
      <c r="Z350" s="1710"/>
      <c r="AA350" s="1633"/>
      <c r="AB350" s="957">
        <v>6</v>
      </c>
      <c r="AC350" s="757"/>
      <c r="AD350" s="757"/>
      <c r="AE350" s="757"/>
      <c r="AF350" s="819" t="str">
        <f t="shared" si="33"/>
        <v/>
      </c>
      <c r="AG350" s="902"/>
      <c r="AH350" s="887" t="str">
        <f t="shared" si="34"/>
        <v/>
      </c>
      <c r="AI350" s="902"/>
      <c r="AJ350" s="887" t="str">
        <f t="shared" si="35"/>
        <v/>
      </c>
      <c r="AK350" s="889" t="str">
        <f t="shared" si="36"/>
        <v/>
      </c>
      <c r="AL350" s="815" t="str">
        <f>IFERROR(IF(AND(AF349="Probabilidad",AF350="Probabilidad"),(AL349-(+AL349*AK350)),IF(AND(AF349="Impacto",AF350="Probabilidad"),(AL348-(+AL348*AK350)),IF(AF350="Impacto",AL349,""))),"")</f>
        <v/>
      </c>
      <c r="AM350" s="815" t="str">
        <f>IFERROR(IF(AND(AF349="Impacto",AF350="Impacto"),(AM349-(+AM349*AK350)),IF(AND(AF349="Probabilidad",AF350="Impacto"),(AM348-(+AM348*AK350)),IF(AF350="Probabilidad",AM349,""))),"")</f>
        <v/>
      </c>
      <c r="AN350" s="51"/>
      <c r="AO350" s="51"/>
      <c r="AP350" s="51"/>
      <c r="AQ350" s="51"/>
      <c r="AR350" s="1032"/>
      <c r="AS350" s="1632"/>
      <c r="AT350" s="1632"/>
      <c r="AU350" s="1634"/>
      <c r="AV350" s="1632"/>
      <c r="AW350" s="1632"/>
      <c r="AX350" s="1634"/>
      <c r="AY350" s="1634"/>
      <c r="AZ350" s="1634"/>
      <c r="BA350" s="1642"/>
      <c r="BB350" s="770"/>
      <c r="BC350" s="770"/>
      <c r="BD350" s="762" t="str">
        <f t="shared" si="39"/>
        <v/>
      </c>
      <c r="BE350" s="757"/>
      <c r="BF350" s="757"/>
      <c r="BG350" s="757"/>
      <c r="BH350" s="757"/>
      <c r="BI350" s="770"/>
      <c r="BJ350" s="770"/>
      <c r="BK350" s="770"/>
      <c r="BL350" s="770"/>
      <c r="BM350" s="749"/>
      <c r="BN350" s="749"/>
      <c r="BO350" s="749"/>
      <c r="BP350" s="749"/>
      <c r="BQ350" s="766" t="str">
        <f t="shared" si="37"/>
        <v/>
      </c>
      <c r="BR350" s="890" t="str">
        <f t="shared" si="38"/>
        <v/>
      </c>
      <c r="BS350" s="891"/>
      <c r="BT350" s="891"/>
      <c r="BU350" s="999"/>
      <c r="BV350" s="1002"/>
      <c r="BW350" s="1002"/>
      <c r="BX350" s="1763"/>
      <c r="BY350" s="1726"/>
      <c r="BZ350" s="1005"/>
    </row>
    <row r="351" spans="1:78" ht="167" x14ac:dyDescent="0.2">
      <c r="A351" s="1702"/>
      <c r="B351" s="1703"/>
      <c r="C351" s="1704"/>
      <c r="D351" s="1795" t="s">
        <v>1387</v>
      </c>
      <c r="E351" s="1795" t="s">
        <v>701</v>
      </c>
      <c r="F351" s="1619">
        <v>6</v>
      </c>
      <c r="G351" s="1001" t="s">
        <v>1826</v>
      </c>
      <c r="H351" s="1641" t="s">
        <v>1244</v>
      </c>
      <c r="I351" s="1641" t="s">
        <v>1215</v>
      </c>
      <c r="J351" s="1697" t="str">
        <f>IF(D351="","",IF(D351="RG",[1]Árbol!A362,IF(D351="RIC",[1]Árbol!A362,IF(D351="RLAFT",[1]Árbol!A362,IF(D351="RF",[1]Árbol!A362,IF(I351="","",(CONCATENATE(I351," ",$M$3," ",G351," ",$M$4," ",O351," ",$M$5," ",N351))))))))</f>
        <v>Pérdida de Disponibilidad de Códigos fuente  1. Pérdida, borrado o uso no autorizado de la información  1. Ausencia de copias de respaldo en bases de datos</v>
      </c>
      <c r="K351" s="1641" t="s">
        <v>313</v>
      </c>
      <c r="L351" s="1001" t="s">
        <v>562</v>
      </c>
      <c r="M351" s="1069" t="s">
        <v>1389</v>
      </c>
      <c r="N351" s="1001" t="s">
        <v>1834</v>
      </c>
      <c r="O351" s="1001" t="s">
        <v>1835</v>
      </c>
      <c r="P351" s="1064" t="s">
        <v>1392</v>
      </c>
      <c r="Q351" s="1714" t="s">
        <v>1392</v>
      </c>
      <c r="R351" s="1641" t="s">
        <v>269</v>
      </c>
      <c r="S351" s="1710">
        <f>IF(R351="Muy Alta",100%,IF(R351="Alta",80%,IF(R351="Media",60%,IF(R351="Baja",40%,IF(R351="Muy Baja",20%,"")))))</f>
        <v>0.2</v>
      </c>
      <c r="T351" s="1641" t="s">
        <v>251</v>
      </c>
      <c r="U351" s="1710">
        <f>IF(T351="Catastrófico",100%,IF(T351="Mayor",80%,IF(T351="Moderado",60%,IF(T351="Menor",40%,IF(T351="Leve",20%,"")))))</f>
        <v>0.4</v>
      </c>
      <c r="V351" s="1641" t="s">
        <v>251</v>
      </c>
      <c r="W351" s="1710">
        <f>IF(V351="Catastrófico",100%,IF(V351="Mayor",80%,IF(V351="Moderado",60%,IF(V351="Menor",40%,IF(V351="Leve",20%,"")))))</f>
        <v>0.4</v>
      </c>
      <c r="X351" s="1665" t="str">
        <f>IF(Y351=100%,"Catastrófico",IF(Y351=80%,"Mayor",IF(Y351=60%,"Moderado",IF(Y351=40%,"Menor",IF(Y351=20%,"Leve","")))))</f>
        <v>Menor</v>
      </c>
      <c r="Y351" s="1710">
        <f>IF(AND(U351="",W351=""),"",MAX(U351,W351))</f>
        <v>0.4</v>
      </c>
      <c r="Z351" s="1710" t="str">
        <f>CONCATENATE(R351,X351)</f>
        <v>Muy BajaMenor</v>
      </c>
      <c r="AA351" s="1633" t="str">
        <f>IF(Z351="Muy AltaLeve","Alto",IF(Z351="Muy AltaMenor","Alto",IF(Z351="Muy AltaModerado","Alto",IF(Z351="Muy AltaMayor","Alto",IF(Z351="Muy AltaCatastrófico","Extremo",IF(Z351="AltaLeve","Moderado",IF(Z351="AltaMenor","Moderado",IF(Z351="AltaModerado","Alto",IF(Z351="AltaMayor","Alto",IF(Z351="AltaCatastrófico","Extremo",IF(Z351="MediaLeve","Moderado",IF(Z351="MediaMenor","Moderado",IF(Z351="MediaModerado","Moderado",IF(Z351="MediaMayor","Alto",IF(Z351="MediaCatastrófico","Extremo",IF(Z351="BajaLeve","Bajo",IF(Z351="BajaMenor","Moderado",IF(Z351="BajaModerado","Moderado",IF(Z351="BajaMayor","Alto",IF(Z351="BajaCatastrófico","Extremo",IF(Z351="Muy BajaLeve","Bajo",IF(Z351="Muy BajaMenor","Bajo",IF(Z351="Muy BajaModerado","Moderado",IF(Z351="Muy BajaMayor","Alto",IF(Z351="Muy BajaCatastrófico","Extremo","")))))))))))))))))))))))))</f>
        <v>Bajo</v>
      </c>
      <c r="AB351" s="350">
        <v>1</v>
      </c>
      <c r="AC351" s="9" t="s">
        <v>1836</v>
      </c>
      <c r="AD351" s="9">
        <v>1</v>
      </c>
      <c r="AE351" s="9" t="s">
        <v>1631</v>
      </c>
      <c r="AF351" s="99" t="str">
        <f t="shared" si="33"/>
        <v>Probabilidad</v>
      </c>
      <c r="AG351" s="10" t="s">
        <v>221</v>
      </c>
      <c r="AH351" s="787">
        <f t="shared" si="34"/>
        <v>0.25</v>
      </c>
      <c r="AI351" s="10" t="s">
        <v>222</v>
      </c>
      <c r="AJ351" s="787">
        <f t="shared" si="35"/>
        <v>0.15</v>
      </c>
      <c r="AK351" s="101">
        <f t="shared" si="36"/>
        <v>0.4</v>
      </c>
      <c r="AL351" s="100">
        <f>IFERROR(IF(AF351="Probabilidad",(S351-(+S351*AK351)),IF(AF351="Impacto",S351,"")),"")</f>
        <v>0.12</v>
      </c>
      <c r="AM351" s="100">
        <f>IFERROR(IF(AF351="Impacto",(Y351-(+Y351*AK351)),IF(AF351="Probabilidad",Y351,"")),"")</f>
        <v>0.4</v>
      </c>
      <c r="AN351" s="50" t="s">
        <v>1157</v>
      </c>
      <c r="AO351" s="50" t="s">
        <v>291</v>
      </c>
      <c r="AP351" s="50" t="s">
        <v>241</v>
      </c>
      <c r="AQ351" s="50" t="s">
        <v>226</v>
      </c>
      <c r="AR351" s="1624" t="s">
        <v>1816</v>
      </c>
      <c r="AS351" s="1050">
        <f>S351</f>
        <v>0.2</v>
      </c>
      <c r="AT351" s="1050">
        <f>IF(AL351="","",MIN(AL351:AL356))</f>
        <v>7.1999999999999995E-2</v>
      </c>
      <c r="AU351" s="1047" t="str">
        <f>IFERROR(IF(AT351="","",IF(AT351&lt;=0.2,"Muy Baja",IF(AT351&lt;=0.4,"Baja",IF(AT351&lt;=0.6,"Media",IF(AT351&lt;=0.8,"Alta","Muy Alta"))))),"")</f>
        <v>Muy Baja</v>
      </c>
      <c r="AV351" s="1050">
        <f>Y351</f>
        <v>0.4</v>
      </c>
      <c r="AW351" s="1050">
        <f>IF(AM351="","",MIN(AM351:AM356))</f>
        <v>0.4</v>
      </c>
      <c r="AX351" s="1047" t="str">
        <f>IFERROR(IF(AW351="","",IF(AW351&lt;=0.2,"Leve",IF(AW351&lt;=0.4,"Menor",IF(AW351&lt;=0.6,"Moderado",IF(AW351&lt;=0.8,"Mayor","Catastrófico"))))),"")</f>
        <v>Menor</v>
      </c>
      <c r="AY351" s="1047" t="str">
        <f>AA351</f>
        <v>Bajo</v>
      </c>
      <c r="AZ351" s="1047" t="str">
        <f>IFERROR(IF(OR(AND(AU351="Muy Baja",AX351="Leve"),AND(AU351="Muy Baja",AX351="Menor"),AND(AU351="Baja",AX351="Leve")),"Bajo",IF(OR(AND(AU351="Muy baja",AX351="Moderado"),AND(AU351="Baja",AX351="Menor"),AND(AU351="Baja",AX351="Moderado"),AND(AU351="Media",AX351="Leve"),AND(AU351="Media",AX351="Menor"),AND(AU351="Media",AX351="Moderado"),AND(AU351="Alta",AX351="Leve"),AND(AU351="Alta",AX351="Menor")),"Moderado",IF(OR(AND(AU351="Muy Baja",AX351="Mayor"),AND(AU351="Baja",AX351="Mayor"),AND(AU351="Media",AX351="Mayor"),AND(AU351="Alta",AX351="Moderado"),AND(AU351="Alta",AX351="Mayor"),AND(AU351="Muy Alta",AX351="Leve"),AND(AU351="Muy Alta",AX351="Menor"),AND(AU351="Muy Alta",AX351="Moderado"),AND(AU351="Muy Alta",AX351="Mayor")),"Alto",IF(OR(AND(AU351="Muy Baja",AX351="Catastrófico"),AND(AU351="Baja",AX351="Catastrófico"),AND(AU351="Media",AX351="Catastrófico"),AND(AU351="Alta",AX351="Catastrófico"),AND(AU351="Muy Alta",AX351="Catastrófico")),"Extremo","")))),"")</f>
        <v>Bajo</v>
      </c>
      <c r="BA351" s="994" t="s">
        <v>255</v>
      </c>
      <c r="BB351" s="46"/>
      <c r="BC351" s="46"/>
      <c r="BD351" s="103" t="str">
        <f t="shared" si="39"/>
        <v/>
      </c>
      <c r="BE351" s="9"/>
      <c r="BF351" s="9"/>
      <c r="BG351" s="9"/>
      <c r="BH351" s="9"/>
      <c r="BI351" s="46"/>
      <c r="BJ351" s="46"/>
      <c r="BK351" s="46"/>
      <c r="BL351" s="46"/>
      <c r="BM351" s="48"/>
      <c r="BN351" s="48"/>
      <c r="BO351" s="48"/>
      <c r="BP351" s="48"/>
      <c r="BQ351" s="104" t="str">
        <f t="shared" si="37"/>
        <v/>
      </c>
      <c r="BR351" s="797" t="str">
        <f t="shared" si="38"/>
        <v/>
      </c>
      <c r="BS351" s="883"/>
      <c r="BT351" s="883"/>
      <c r="BU351" s="997" t="s">
        <v>1392</v>
      </c>
      <c r="BV351" s="1000" t="s">
        <v>3213</v>
      </c>
      <c r="BW351" s="1000" t="s">
        <v>1631</v>
      </c>
      <c r="BX351" s="1761" t="s">
        <v>1392</v>
      </c>
      <c r="BY351" s="1724" t="s">
        <v>3184</v>
      </c>
      <c r="BZ351" s="1003"/>
    </row>
    <row r="352" spans="1:78" ht="118" x14ac:dyDescent="0.2">
      <c r="A352" s="1702"/>
      <c r="B352" s="1703"/>
      <c r="C352" s="1704"/>
      <c r="D352" s="1795"/>
      <c r="E352" s="1795"/>
      <c r="F352" s="1619"/>
      <c r="G352" s="1001"/>
      <c r="H352" s="1641"/>
      <c r="I352" s="1641"/>
      <c r="J352" s="1631"/>
      <c r="K352" s="1641"/>
      <c r="L352" s="1001"/>
      <c r="M352" s="1070"/>
      <c r="N352" s="1001"/>
      <c r="O352" s="1001"/>
      <c r="P352" s="1064"/>
      <c r="Q352" s="1714"/>
      <c r="R352" s="1641"/>
      <c r="S352" s="1710"/>
      <c r="T352" s="1641"/>
      <c r="U352" s="1710"/>
      <c r="V352" s="1641"/>
      <c r="W352" s="1710"/>
      <c r="X352" s="1665"/>
      <c r="Y352" s="1710"/>
      <c r="Z352" s="1710"/>
      <c r="AA352" s="1633"/>
      <c r="AB352" s="956">
        <v>2</v>
      </c>
      <c r="AC352" s="774" t="s">
        <v>1571</v>
      </c>
      <c r="AD352" s="774">
        <v>1</v>
      </c>
      <c r="AE352" s="774" t="s">
        <v>1480</v>
      </c>
      <c r="AF352" s="813" t="str">
        <f t="shared" si="33"/>
        <v>Probabilidad</v>
      </c>
      <c r="AG352" s="780" t="s">
        <v>221</v>
      </c>
      <c r="AH352" s="790">
        <f t="shared" si="34"/>
        <v>0.25</v>
      </c>
      <c r="AI352" s="780" t="s">
        <v>222</v>
      </c>
      <c r="AJ352" s="790">
        <f t="shared" si="35"/>
        <v>0.15</v>
      </c>
      <c r="AK352" s="814">
        <f t="shared" si="36"/>
        <v>0.4</v>
      </c>
      <c r="AL352" s="815">
        <f>IFERROR(IF(AND(AF351="Probabilidad",AF352="Probabilidad"),(AL351-(+AL351*AK352)),IF(AF352="Probabilidad",(S351-(+S351*AK352)),IF(AF352="Impacto",AL351,""))),"")</f>
        <v>7.1999999999999995E-2</v>
      </c>
      <c r="AM352" s="815">
        <f>IFERROR(IF(AND(AF351="Impacto",AF352="Impacto"),(AM351-(+AM351*AK352)),IF(AF352="Impacto",(Y351-(+Y351*AK352)),IF(AF352="Probabilidad",AM351,""))),"")</f>
        <v>0.4</v>
      </c>
      <c r="AN352" s="751" t="s">
        <v>859</v>
      </c>
      <c r="AO352" s="751" t="s">
        <v>245</v>
      </c>
      <c r="AP352" s="751" t="s">
        <v>241</v>
      </c>
      <c r="AQ352" s="751" t="s">
        <v>226</v>
      </c>
      <c r="AR352" s="1031"/>
      <c r="AS352" s="1631"/>
      <c r="AT352" s="1631"/>
      <c r="AU352" s="1633"/>
      <c r="AV352" s="1631"/>
      <c r="AW352" s="1631"/>
      <c r="AX352" s="1633"/>
      <c r="AY352" s="1633"/>
      <c r="AZ352" s="1633"/>
      <c r="BA352" s="1641"/>
      <c r="BB352" s="789"/>
      <c r="BC352" s="789"/>
      <c r="BD352" s="822" t="str">
        <f t="shared" si="39"/>
        <v/>
      </c>
      <c r="BE352" s="774"/>
      <c r="BF352" s="774"/>
      <c r="BG352" s="774"/>
      <c r="BH352" s="774"/>
      <c r="BI352" s="789"/>
      <c r="BJ352" s="789"/>
      <c r="BK352" s="789"/>
      <c r="BL352" s="789"/>
      <c r="BM352" s="791"/>
      <c r="BN352" s="791"/>
      <c r="BO352" s="791"/>
      <c r="BP352" s="791"/>
      <c r="BQ352" s="792" t="str">
        <f t="shared" si="37"/>
        <v/>
      </c>
      <c r="BR352" s="796" t="str">
        <f t="shared" si="38"/>
        <v/>
      </c>
      <c r="BS352" s="884"/>
      <c r="BT352" s="884"/>
      <c r="BU352" s="998"/>
      <c r="BV352" s="1001"/>
      <c r="BW352" s="1001"/>
      <c r="BX352" s="1762"/>
      <c r="BY352" s="1725"/>
      <c r="BZ352" s="1004"/>
    </row>
    <row r="353" spans="1:78" ht="16" x14ac:dyDescent="0.2">
      <c r="A353" s="1702"/>
      <c r="B353" s="1703"/>
      <c r="C353" s="1704"/>
      <c r="D353" s="1795"/>
      <c r="E353" s="1795"/>
      <c r="F353" s="1619"/>
      <c r="G353" s="1001"/>
      <c r="H353" s="1641"/>
      <c r="I353" s="1641"/>
      <c r="J353" s="1631"/>
      <c r="K353" s="1641"/>
      <c r="L353" s="1001"/>
      <c r="M353" s="1070"/>
      <c r="N353" s="1001"/>
      <c r="O353" s="1001"/>
      <c r="P353" s="1064"/>
      <c r="Q353" s="1714"/>
      <c r="R353" s="1641"/>
      <c r="S353" s="1710"/>
      <c r="T353" s="1641"/>
      <c r="U353" s="1710"/>
      <c r="V353" s="1641"/>
      <c r="W353" s="1710"/>
      <c r="X353" s="1665"/>
      <c r="Y353" s="1710"/>
      <c r="Z353" s="1710"/>
      <c r="AA353" s="1633"/>
      <c r="AB353" s="956">
        <v>3</v>
      </c>
      <c r="AC353" s="774"/>
      <c r="AD353" s="774"/>
      <c r="AE353" s="774"/>
      <c r="AF353" s="813" t="str">
        <f>IF(OR(AG353="Preventivo",AG353="Detectivo"),"Probabilidad",IF(AG353="Correctivo","Impacto",""))</f>
        <v/>
      </c>
      <c r="AG353" s="780"/>
      <c r="AH353" s="790" t="str">
        <f>IF(AG353="","",IF(AG353="Preventivo",25%,IF(AG353="Detectivo",15%,IF(AG353="Correctivo",10%))))</f>
        <v/>
      </c>
      <c r="AI353" s="780"/>
      <c r="AJ353" s="790" t="str">
        <f>IF(AI353="Automático",25%,IF(AI353="Manual",15%,""))</f>
        <v/>
      </c>
      <c r="AK353" s="814" t="str">
        <f>IF(OR(AH353="",AJ353=""),"",AH353+AJ353)</f>
        <v/>
      </c>
      <c r="AL353" s="815" t="str">
        <f>IFERROR(IF(AND(AF352="Probabilidad",AF353="Probabilidad"),(AL352-(+AL352*AK353)),IF(AND(AF352="Impacto",AF353="Probabilidad"),(AL351-(+AL351*AK353)),IF(AF353="Impacto",AL352,""))),"")</f>
        <v/>
      </c>
      <c r="AM353" s="815" t="str">
        <f>IFERROR(IF(AND(AF352="Impacto",AF353="Impacto"),(AM352-(+AM352*AK353)),IF(AND(AF352="Probabilidad",AF353="Impacto"),(AM351-(+AM351*AK353)),IF(AF353="Probabilidad",AM352,""))),"")</f>
        <v/>
      </c>
      <c r="AN353" s="751"/>
      <c r="AO353" s="751"/>
      <c r="AP353" s="751"/>
      <c r="AQ353" s="751"/>
      <c r="AR353" s="1031"/>
      <c r="AS353" s="1631"/>
      <c r="AT353" s="1631"/>
      <c r="AU353" s="1633"/>
      <c r="AV353" s="1631"/>
      <c r="AW353" s="1631"/>
      <c r="AX353" s="1633"/>
      <c r="AY353" s="1633"/>
      <c r="AZ353" s="1633"/>
      <c r="BA353" s="1641"/>
      <c r="BB353" s="789"/>
      <c r="BC353" s="789"/>
      <c r="BD353" s="822" t="str">
        <f t="shared" si="39"/>
        <v/>
      </c>
      <c r="BE353" s="774"/>
      <c r="BF353" s="774"/>
      <c r="BG353" s="774"/>
      <c r="BH353" s="774"/>
      <c r="BI353" s="789"/>
      <c r="BJ353" s="789"/>
      <c r="BK353" s="789"/>
      <c r="BL353" s="789"/>
      <c r="BM353" s="791"/>
      <c r="BN353" s="791"/>
      <c r="BO353" s="791"/>
      <c r="BP353" s="791"/>
      <c r="BQ353" s="792" t="str">
        <f t="shared" si="37"/>
        <v/>
      </c>
      <c r="BR353" s="796" t="str">
        <f t="shared" si="38"/>
        <v/>
      </c>
      <c r="BS353" s="884"/>
      <c r="BT353" s="884"/>
      <c r="BU353" s="998"/>
      <c r="BV353" s="1001"/>
      <c r="BW353" s="1001"/>
      <c r="BX353" s="1762"/>
      <c r="BY353" s="1725"/>
      <c r="BZ353" s="1004"/>
    </row>
    <row r="354" spans="1:78" ht="16" x14ac:dyDescent="0.2">
      <c r="A354" s="1702"/>
      <c r="B354" s="1703"/>
      <c r="C354" s="1704"/>
      <c r="D354" s="1795"/>
      <c r="E354" s="1795"/>
      <c r="F354" s="1619"/>
      <c r="G354" s="1001"/>
      <c r="H354" s="1641"/>
      <c r="I354" s="1641"/>
      <c r="J354" s="1631"/>
      <c r="K354" s="1641"/>
      <c r="L354" s="1001"/>
      <c r="M354" s="1070"/>
      <c r="N354" s="1001"/>
      <c r="O354" s="1001"/>
      <c r="P354" s="1064"/>
      <c r="Q354" s="1714"/>
      <c r="R354" s="1641"/>
      <c r="S354" s="1710"/>
      <c r="T354" s="1641"/>
      <c r="U354" s="1710"/>
      <c r="V354" s="1641"/>
      <c r="W354" s="1710"/>
      <c r="X354" s="1665"/>
      <c r="Y354" s="1710"/>
      <c r="Z354" s="1710"/>
      <c r="AA354" s="1633"/>
      <c r="AB354" s="956">
        <v>4</v>
      </c>
      <c r="AC354" s="774"/>
      <c r="AD354" s="774"/>
      <c r="AE354" s="774"/>
      <c r="AF354" s="813" t="str">
        <f>IF(OR(AG354="Preventivo",AG354="Detectivo"),"Probabilidad",IF(AG354="Correctivo","Impacto",""))</f>
        <v/>
      </c>
      <c r="AG354" s="780"/>
      <c r="AH354" s="790" t="str">
        <f>IF(AG354="","",IF(AG354="Preventivo",25%,IF(AG354="Detectivo",15%,IF(AG354="Correctivo",10%))))</f>
        <v/>
      </c>
      <c r="AI354" s="780"/>
      <c r="AJ354" s="790" t="str">
        <f>IF(AI354="Automático",25%,IF(AI354="Manual",15%,""))</f>
        <v/>
      </c>
      <c r="AK354" s="814" t="str">
        <f>IF(OR(AH354="",AJ354=""),"",AH354+AJ354)</f>
        <v/>
      </c>
      <c r="AL354" s="815" t="str">
        <f>IFERROR(IF(AND(AF353="Probabilidad",AF354="Probabilidad"),(AL353-(+AL353*AK354)),IF(AND(AF353="Impacto",AF354="Probabilidad"),(AL352-(+AL352*AK354)),IF(AF354="Impacto",AL353,""))),"")</f>
        <v/>
      </c>
      <c r="AM354" s="815" t="str">
        <f>IFERROR(IF(AND(AF353="Impacto",AF354="Impacto"),(AM353-(+AM353*AK354)),IF(AND(AF353="Probabilidad",AF354="Impacto"),(AM352-(+AM352*AK354)),IF(AF354="Probabilidad",AM353,""))),"")</f>
        <v/>
      </c>
      <c r="AN354" s="751"/>
      <c r="AO354" s="751"/>
      <c r="AP354" s="751"/>
      <c r="AQ354" s="751"/>
      <c r="AR354" s="1031"/>
      <c r="AS354" s="1631"/>
      <c r="AT354" s="1631"/>
      <c r="AU354" s="1633"/>
      <c r="AV354" s="1631"/>
      <c r="AW354" s="1631"/>
      <c r="AX354" s="1633"/>
      <c r="AY354" s="1633"/>
      <c r="AZ354" s="1633"/>
      <c r="BA354" s="1641"/>
      <c r="BB354" s="789"/>
      <c r="BC354" s="789"/>
      <c r="BD354" s="822" t="str">
        <f t="shared" si="39"/>
        <v/>
      </c>
      <c r="BE354" s="774"/>
      <c r="BF354" s="774"/>
      <c r="BG354" s="774"/>
      <c r="BH354" s="774"/>
      <c r="BI354" s="789"/>
      <c r="BJ354" s="789"/>
      <c r="BK354" s="789"/>
      <c r="BL354" s="789"/>
      <c r="BM354" s="791"/>
      <c r="BN354" s="791"/>
      <c r="BO354" s="791"/>
      <c r="BP354" s="791"/>
      <c r="BQ354" s="792" t="str">
        <f t="shared" si="37"/>
        <v/>
      </c>
      <c r="BR354" s="796" t="str">
        <f t="shared" si="38"/>
        <v/>
      </c>
      <c r="BS354" s="884"/>
      <c r="BT354" s="884"/>
      <c r="BU354" s="998"/>
      <c r="BV354" s="1001"/>
      <c r="BW354" s="1001"/>
      <c r="BX354" s="1762"/>
      <c r="BY354" s="1725"/>
      <c r="BZ354" s="1004"/>
    </row>
    <row r="355" spans="1:78" ht="16" x14ac:dyDescent="0.2">
      <c r="A355" s="1702"/>
      <c r="B355" s="1703"/>
      <c r="C355" s="1704"/>
      <c r="D355" s="1795"/>
      <c r="E355" s="1795"/>
      <c r="F355" s="1619"/>
      <c r="G355" s="1001"/>
      <c r="H355" s="1641"/>
      <c r="I355" s="1641"/>
      <c r="J355" s="1631"/>
      <c r="K355" s="1641"/>
      <c r="L355" s="1001"/>
      <c r="M355" s="1070"/>
      <c r="N355" s="1001"/>
      <c r="O355" s="1001"/>
      <c r="P355" s="1064"/>
      <c r="Q355" s="1714"/>
      <c r="R355" s="1641"/>
      <c r="S355" s="1710"/>
      <c r="T355" s="1641"/>
      <c r="U355" s="1710"/>
      <c r="V355" s="1641"/>
      <c r="W355" s="1710"/>
      <c r="X355" s="1665"/>
      <c r="Y355" s="1710"/>
      <c r="Z355" s="1710"/>
      <c r="AA355" s="1633"/>
      <c r="AB355" s="956">
        <v>5</v>
      </c>
      <c r="AC355" s="774"/>
      <c r="AD355" s="774"/>
      <c r="AE355" s="774"/>
      <c r="AF355" s="813" t="str">
        <f>IF(OR(AG355="Preventivo",AG355="Detectivo"),"Probabilidad",IF(AG355="Correctivo","Impacto",""))</f>
        <v/>
      </c>
      <c r="AG355" s="780"/>
      <c r="AH355" s="790" t="str">
        <f>IF(AG355="","",IF(AG355="Preventivo",25%,IF(AG355="Detectivo",15%,IF(AG355="Correctivo",10%))))</f>
        <v/>
      </c>
      <c r="AI355" s="780"/>
      <c r="AJ355" s="790" t="str">
        <f>IF(AI355="Automático",25%,IF(AI355="Manual",15%,""))</f>
        <v/>
      </c>
      <c r="AK355" s="814" t="str">
        <f>IF(OR(AH355="",AJ355=""),"",AH355+AJ355)</f>
        <v/>
      </c>
      <c r="AL355" s="815" t="str">
        <f>IFERROR(IF(AND(AF354="Probabilidad",AF355="Probabilidad"),(AL354-(+AL354*AK355)),IF(AND(AF354="Impacto",AF355="Probabilidad"),(AL353-(+AL353*AK355)),IF(AF355="Impacto",AL354,""))),"")</f>
        <v/>
      </c>
      <c r="AM355" s="815" t="str">
        <f>IFERROR(IF(AND(AF354="Impacto",AF355="Impacto"),(AM354-(+AM354*AK355)),IF(AND(AF354="Probabilidad",AF355="Impacto"),(AM353-(+AM353*AK355)),IF(AF355="Probabilidad",AM354,""))),"")</f>
        <v/>
      </c>
      <c r="AN355" s="751"/>
      <c r="AO355" s="751"/>
      <c r="AP355" s="751"/>
      <c r="AQ355" s="751"/>
      <c r="AR355" s="1031"/>
      <c r="AS355" s="1631"/>
      <c r="AT355" s="1631"/>
      <c r="AU355" s="1633"/>
      <c r="AV355" s="1631"/>
      <c r="AW355" s="1631"/>
      <c r="AX355" s="1633"/>
      <c r="AY355" s="1633"/>
      <c r="AZ355" s="1633"/>
      <c r="BA355" s="1641"/>
      <c r="BB355" s="789"/>
      <c r="BC355" s="789"/>
      <c r="BD355" s="822" t="str">
        <f t="shared" si="39"/>
        <v/>
      </c>
      <c r="BE355" s="774"/>
      <c r="BF355" s="774"/>
      <c r="BG355" s="774"/>
      <c r="BH355" s="774"/>
      <c r="BI355" s="789"/>
      <c r="BJ355" s="789"/>
      <c r="BK355" s="789"/>
      <c r="BL355" s="789"/>
      <c r="BM355" s="791"/>
      <c r="BN355" s="791"/>
      <c r="BO355" s="791"/>
      <c r="BP355" s="791"/>
      <c r="BQ355" s="792" t="str">
        <f t="shared" si="37"/>
        <v/>
      </c>
      <c r="BR355" s="796" t="str">
        <f t="shared" si="38"/>
        <v/>
      </c>
      <c r="BS355" s="884"/>
      <c r="BT355" s="884"/>
      <c r="BU355" s="998"/>
      <c r="BV355" s="1001"/>
      <c r="BW355" s="1001"/>
      <c r="BX355" s="1762"/>
      <c r="BY355" s="1725"/>
      <c r="BZ355" s="1004"/>
    </row>
    <row r="356" spans="1:78" ht="17" thickBot="1" x14ac:dyDescent="0.25">
      <c r="A356" s="1702"/>
      <c r="B356" s="1703"/>
      <c r="C356" s="1704"/>
      <c r="D356" s="1795"/>
      <c r="E356" s="1795"/>
      <c r="F356" s="1619"/>
      <c r="G356" s="1001"/>
      <c r="H356" s="1641"/>
      <c r="I356" s="1641"/>
      <c r="J356" s="1632"/>
      <c r="K356" s="1641"/>
      <c r="L356" s="1001"/>
      <c r="M356" s="1071"/>
      <c r="N356" s="1001"/>
      <c r="O356" s="1001"/>
      <c r="P356" s="1064"/>
      <c r="Q356" s="1714"/>
      <c r="R356" s="1641"/>
      <c r="S356" s="1710"/>
      <c r="T356" s="1641"/>
      <c r="U356" s="1710"/>
      <c r="V356" s="1641"/>
      <c r="W356" s="1710"/>
      <c r="X356" s="1665"/>
      <c r="Y356" s="1710"/>
      <c r="Z356" s="1710"/>
      <c r="AA356" s="1633"/>
      <c r="AB356" s="957">
        <v>6</v>
      </c>
      <c r="AC356" s="757"/>
      <c r="AD356" s="757"/>
      <c r="AE356" s="757"/>
      <c r="AF356" s="896" t="str">
        <f>IF(OR(AG356="Preventivo",AG356="Detectivo"),"Probabilidad",IF(AG356="Correctivo","Impacto",""))</f>
        <v/>
      </c>
      <c r="AG356" s="888"/>
      <c r="AH356" s="887" t="str">
        <f>IF(AG356="","",IF(AG356="Preventivo",25%,IF(AG356="Detectivo",15%,IF(AG356="Correctivo",10%))))</f>
        <v/>
      </c>
      <c r="AI356" s="888"/>
      <c r="AJ356" s="887" t="str">
        <f>IF(AI356="Automático",25%,IF(AI356="Manual",15%,""))</f>
        <v/>
      </c>
      <c r="AK356" s="889" t="str">
        <f>IF(OR(AH356="",AJ356=""),"",AH356+AJ356)</f>
        <v/>
      </c>
      <c r="AL356" s="815" t="str">
        <f>IFERROR(IF(AND(AF355="Probabilidad",AF356="Probabilidad"),(AL355-(+AL355*AK356)),IF(AND(AF355="Impacto",AF356="Probabilidad"),(AL354-(+AL354*AK356)),IF(AF356="Impacto",AL355,""))),"")</f>
        <v/>
      </c>
      <c r="AM356" s="815" t="str">
        <f>IFERROR(IF(AND(AF355="Impacto",AF356="Impacto"),(AM355-(+AM355*AK356)),IF(AND(AF355="Probabilidad",AF356="Impacto"),(AM354-(+AM354*AK356)),IF(AF356="Probabilidad",AM355,""))),"")</f>
        <v/>
      </c>
      <c r="AN356" s="51"/>
      <c r="AO356" s="51"/>
      <c r="AP356" s="51"/>
      <c r="AQ356" s="51"/>
      <c r="AR356" s="1032"/>
      <c r="AS356" s="1632"/>
      <c r="AT356" s="1632"/>
      <c r="AU356" s="1634"/>
      <c r="AV356" s="1632"/>
      <c r="AW356" s="1632"/>
      <c r="AX356" s="1634"/>
      <c r="AY356" s="1634"/>
      <c r="AZ356" s="1634"/>
      <c r="BA356" s="1642"/>
      <c r="BB356" s="770"/>
      <c r="BC356" s="770"/>
      <c r="BD356" s="762" t="str">
        <f t="shared" si="39"/>
        <v/>
      </c>
      <c r="BE356" s="757"/>
      <c r="BF356" s="757"/>
      <c r="BG356" s="757"/>
      <c r="BH356" s="757"/>
      <c r="BI356" s="770"/>
      <c r="BJ356" s="770"/>
      <c r="BK356" s="770"/>
      <c r="BL356" s="770"/>
      <c r="BM356" s="749"/>
      <c r="BN356" s="749"/>
      <c r="BO356" s="749"/>
      <c r="BP356" s="749"/>
      <c r="BQ356" s="766" t="str">
        <f t="shared" si="37"/>
        <v/>
      </c>
      <c r="BR356" s="890" t="str">
        <f t="shared" si="38"/>
        <v/>
      </c>
      <c r="BS356" s="891"/>
      <c r="BT356" s="891"/>
      <c r="BU356" s="999"/>
      <c r="BV356" s="1002"/>
      <c r="BW356" s="1002"/>
      <c r="BX356" s="1763"/>
      <c r="BY356" s="1726"/>
      <c r="BZ356" s="1005"/>
    </row>
    <row r="357" spans="1:78" ht="167" x14ac:dyDescent="0.2">
      <c r="A357" s="1702" t="s">
        <v>807</v>
      </c>
      <c r="B357" s="1703" t="s">
        <v>207</v>
      </c>
      <c r="C357" s="1797" t="s">
        <v>1837</v>
      </c>
      <c r="D357" s="1795" t="s">
        <v>1387</v>
      </c>
      <c r="E357" s="1795" t="s">
        <v>809</v>
      </c>
      <c r="F357" s="1619">
        <v>1</v>
      </c>
      <c r="G357" s="1001" t="s">
        <v>1838</v>
      </c>
      <c r="H357" s="1641" t="s">
        <v>1244</v>
      </c>
      <c r="I357" s="1641" t="s">
        <v>1218</v>
      </c>
      <c r="J357" s="1697" t="str">
        <f>IF(D357="","",IF(D357="RG",[1]Árbol!A368,IF(D357="RIC",[1]Árbol!A368,IF(D357="RLAFT",[1]Árbol!A368,IF(D357="RF",[1]Árbol!A368,IF(I357="","",(CONCATENATE(I357," ",$M$3," ",G357," ",$M$4," ",O357," ",$M$5," ",N357))))))))</f>
        <v xml:space="preserve">Pérdida de confidencialidad e integridad de 1. SICAPITAL: LIMAY: LIBRO MAYOR (Software)
2. SICAPITAL-OPGET: SISTEMA OPERACIÓN Y GESTIÓN DE TESORERÍA
(SAF)  1. Ataques cibernéticos.  
2. Pérdida o modificación de la información.
3. Suplantación de usuarios autorizados.
4. Error en el uso / Fallas Humanas.
  1. Debilidad en  parámetros de seguridad.
2. Fallas  en la asignación de privilegios y permisos en la plataforma.
3. Defectos conocidos en el software.
4. Desconocimiento de políticas de seguridad de la información.
5. Falta de mantenimientos preventivos y correctivos.
</v>
      </c>
      <c r="K357" s="1789" t="s">
        <v>313</v>
      </c>
      <c r="L357" s="1001" t="s">
        <v>562</v>
      </c>
      <c r="M357" s="1069" t="s">
        <v>1389</v>
      </c>
      <c r="N357" s="1001" t="s">
        <v>1839</v>
      </c>
      <c r="O357" s="1001" t="s">
        <v>1840</v>
      </c>
      <c r="P357" s="1064" t="s">
        <v>1392</v>
      </c>
      <c r="Q357" s="1714" t="s">
        <v>1392</v>
      </c>
      <c r="R357" s="1641" t="s">
        <v>217</v>
      </c>
      <c r="S357" s="1710">
        <f>IF(R357="Muy Alta",100%,IF(R357="Alta",80%,IF(R357="Media",60%,IF(R357="Baja",40%,IF(R357="Muy Baja",20%,"")))))</f>
        <v>0.6</v>
      </c>
      <c r="T357" s="1641" t="s">
        <v>317</v>
      </c>
      <c r="U357" s="1710">
        <f>IF(T357="Catastrófico",100%,IF(T357="Mayor",80%,IF(T357="Moderado",60%,IF(T357="Menor",40%,IF(T357="Leve",20%,"")))))</f>
        <v>0.2</v>
      </c>
      <c r="V357" s="1641" t="s">
        <v>218</v>
      </c>
      <c r="W357" s="1710">
        <f>IF(V357="Catastrófico",100%,IF(V357="Mayor",80%,IF(V357="Moderado",60%,IF(V357="Menor",40%,IF(V357="Leve",20%,"")))))</f>
        <v>0.6</v>
      </c>
      <c r="X357" s="1665" t="str">
        <f>IF(Y357=100%,"Catastrófico",IF(Y357=80%,"Mayor",IF(Y357=60%,"Moderado",IF(Y357=40%,"Menor",IF(Y357=20%,"Leve","")))))</f>
        <v>Moderado</v>
      </c>
      <c r="Y357" s="1710">
        <f>IF(AND(U357="",W357=""),"",MAX(U357,W357))</f>
        <v>0.6</v>
      </c>
      <c r="Z357" s="1710" t="str">
        <f>CONCATENATE(R357,X357)</f>
        <v>MediaModerado</v>
      </c>
      <c r="AA357" s="1633" t="str">
        <f>IF(Z357="Muy AltaLeve","Alto",IF(Z357="Muy AltaMenor","Alto",IF(Z357="Muy AltaModerado","Alto",IF(Z357="Muy AltaMayor","Alto",IF(Z357="Muy AltaCatastrófico","Extremo",IF(Z357="AltaLeve","Moderado",IF(Z357="AltaMenor","Moderado",IF(Z357="AltaModerado","Alto",IF(Z357="AltaMayor","Alto",IF(Z357="AltaCatastrófico","Extremo",IF(Z357="MediaLeve","Moderado",IF(Z357="MediaMenor","Moderado",IF(Z357="MediaModerado","Moderado",IF(Z357="MediaMayor","Alto",IF(Z357="MediaCatastrófico","Extremo",IF(Z357="BajaLeve","Bajo",IF(Z357="BajaMenor","Moderado",IF(Z357="BajaModerado","Moderado",IF(Z357="BajaMayor","Alto",IF(Z357="BajaCatastrófico","Extremo",IF(Z357="Muy BajaLeve","Bajo",IF(Z357="Muy BajaMenor","Bajo",IF(Z357="Muy BajaModerado","Moderado",IF(Z357="Muy BajaMayor","Alto",IF(Z357="Muy BajaCatastrófico","Extremo","")))))))))))))))))))))))))</f>
        <v>Moderado</v>
      </c>
      <c r="AB357" s="350">
        <v>1</v>
      </c>
      <c r="AC357" s="898" t="s">
        <v>1841</v>
      </c>
      <c r="AD357" s="230">
        <v>2</v>
      </c>
      <c r="AE357" s="12" t="s">
        <v>1488</v>
      </c>
      <c r="AF357" s="813" t="str">
        <f t="shared" ref="AF357:AF420" si="40">IF(OR(AG357="Preventivo",AG357="Detectivo"),"Probabilidad",IF(AG357="Correctivo","Impacto",""))</f>
        <v>Probabilidad</v>
      </c>
      <c r="AG357" s="10" t="s">
        <v>221</v>
      </c>
      <c r="AH357" s="790">
        <f t="shared" ref="AH357:AH420" si="41">IF(AG357="","",IF(AG357="Preventivo",25%,IF(AG357="Detectivo",15%,IF(AG357="Correctivo",10%))))</f>
        <v>0.25</v>
      </c>
      <c r="AI357" s="10" t="s">
        <v>222</v>
      </c>
      <c r="AJ357" s="790">
        <f t="shared" ref="AJ357:AJ420" si="42">IF(AI357="Automático",25%,IF(AI357="Manual",15%,""))</f>
        <v>0.15</v>
      </c>
      <c r="AK357" s="814">
        <f t="shared" ref="AK357:AK420" si="43">IF(OR(AH357="",AJ357=""),"",AH357+AJ357)</f>
        <v>0.4</v>
      </c>
      <c r="AL357" s="100">
        <f>IFERROR(IF(AF357="Probabilidad",(S357-(+S357*AK357)),IF(AF357="Impacto",S357,"")),"")</f>
        <v>0.36</v>
      </c>
      <c r="AM357" s="100">
        <f>IFERROR(IF(AF357="Impacto",(Y357-(+Y357*AK357)),IF(AF357="Probabilidad",Y357,"")),"")</f>
        <v>0.6</v>
      </c>
      <c r="AN357" s="50" t="s">
        <v>223</v>
      </c>
      <c r="AO357" s="50" t="s">
        <v>291</v>
      </c>
      <c r="AP357" s="50" t="s">
        <v>241</v>
      </c>
      <c r="AQ357" s="50" t="s">
        <v>226</v>
      </c>
      <c r="AR357" s="1624" t="s">
        <v>1842</v>
      </c>
      <c r="AS357" s="1050">
        <f>S357</f>
        <v>0.6</v>
      </c>
      <c r="AT357" s="1050">
        <f>IF(AL357="","",MIN(AL357:AL362))</f>
        <v>0.10584</v>
      </c>
      <c r="AU357" s="1047" t="str">
        <f>IFERROR(IF(AT357="","",IF(AT357&lt;=0.2,"Muy Baja",IF(AT357&lt;=0.4,"Baja",IF(AT357&lt;=0.6,"Media",IF(AT357&lt;=0.8,"Alta","Muy Alta"))))),"")</f>
        <v>Muy Baja</v>
      </c>
      <c r="AV357" s="1050">
        <f>Y357</f>
        <v>0.6</v>
      </c>
      <c r="AW357" s="1050">
        <f>IF(AM357="","",MIN(AM357:AM362))</f>
        <v>0.6</v>
      </c>
      <c r="AX357" s="1047" t="str">
        <f>IFERROR(IF(AW357="","",IF(AW357&lt;=0.2,"Leve",IF(AW357&lt;=0.4,"Menor",IF(AW357&lt;=0.6,"Moderado",IF(AW357&lt;=0.8,"Mayor","Catastrófico"))))),"")</f>
        <v>Moderado</v>
      </c>
      <c r="AY357" s="1047" t="str">
        <f>AA357</f>
        <v>Moderado</v>
      </c>
      <c r="AZ357" s="1047" t="str">
        <f>IFERROR(IF(OR(AND(AU357="Muy Baja",AX357="Leve"),AND(AU357="Muy Baja",AX357="Menor"),AND(AU357="Baja",AX357="Leve")),"Bajo",IF(OR(AND(AU357="Muy baja",AX357="Moderado"),AND(AU357="Baja",AX357="Menor"),AND(AU357="Baja",AX357="Moderado"),AND(AU357="Media",AX357="Leve"),AND(AU357="Media",AX357="Menor"),AND(AU357="Media",AX357="Moderado"),AND(AU357="Alta",AX357="Leve"),AND(AU357="Alta",AX357="Menor")),"Moderado",IF(OR(AND(AU357="Muy Baja",AX357="Mayor"),AND(AU357="Baja",AX357="Mayor"),AND(AU357="Media",AX357="Mayor"),AND(AU357="Alta",AX357="Moderado"),AND(AU357="Alta",AX357="Mayor"),AND(AU357="Muy Alta",AX357="Leve"),AND(AU357="Muy Alta",AX357="Menor"),AND(AU357="Muy Alta",AX357="Moderado"),AND(AU357="Muy Alta",AX357="Mayor")),"Alto",IF(OR(AND(AU357="Muy Baja",AX357="Catastrófico"),AND(AU357="Baja",AX357="Catastrófico"),AND(AU357="Media",AX357="Catastrófico"),AND(AU357="Alta",AX357="Catastrófico"),AND(AU357="Muy Alta",AX357="Catastrófico")),"Extremo","")))),"")</f>
        <v>Moderado</v>
      </c>
      <c r="BA357" s="994" t="s">
        <v>228</v>
      </c>
      <c r="BB357" s="216" t="s">
        <v>1843</v>
      </c>
      <c r="BC357" s="46" t="s">
        <v>1844</v>
      </c>
      <c r="BD357" s="102">
        <f>IF(SUM(BE357:BH357)=0,"",SUM(BE357:BH357))</f>
        <v>4</v>
      </c>
      <c r="BE357" s="9">
        <v>1</v>
      </c>
      <c r="BF357" s="9">
        <v>1</v>
      </c>
      <c r="BG357" s="9">
        <v>1</v>
      </c>
      <c r="BH357" s="9">
        <v>1</v>
      </c>
      <c r="BI357" s="46" t="s">
        <v>1845</v>
      </c>
      <c r="BJ357" s="46" t="s">
        <v>1846</v>
      </c>
      <c r="BK357" s="46" t="s">
        <v>3226</v>
      </c>
      <c r="BL357" s="9" t="s">
        <v>1631</v>
      </c>
      <c r="BM357" s="48">
        <v>1</v>
      </c>
      <c r="BN357" s="48">
        <v>1</v>
      </c>
      <c r="BO357" s="48"/>
      <c r="BP357" s="48"/>
      <c r="BQ357" s="104">
        <f t="shared" si="37"/>
        <v>2</v>
      </c>
      <c r="BR357" s="797">
        <f t="shared" si="38"/>
        <v>0.5</v>
      </c>
      <c r="BS357" s="883"/>
      <c r="BT357" s="883"/>
      <c r="BU357" s="997" t="s">
        <v>1392</v>
      </c>
      <c r="BV357" s="1063" t="s">
        <v>3227</v>
      </c>
      <c r="BW357" s="1063" t="s">
        <v>1631</v>
      </c>
      <c r="BX357" s="1721" t="s">
        <v>1631</v>
      </c>
      <c r="BY357" s="1724" t="s">
        <v>3228</v>
      </c>
      <c r="BZ357" s="1003"/>
    </row>
    <row r="358" spans="1:78" ht="167" x14ac:dyDescent="0.2">
      <c r="A358" s="1702"/>
      <c r="B358" s="1703"/>
      <c r="C358" s="1797"/>
      <c r="D358" s="1795"/>
      <c r="E358" s="1795"/>
      <c r="F358" s="1619"/>
      <c r="G358" s="1001"/>
      <c r="H358" s="1641"/>
      <c r="I358" s="1641"/>
      <c r="J358" s="1631"/>
      <c r="K358" s="1789"/>
      <c r="L358" s="1001"/>
      <c r="M358" s="1070"/>
      <c r="N358" s="1001"/>
      <c r="O358" s="1001"/>
      <c r="P358" s="1064"/>
      <c r="Q358" s="1714"/>
      <c r="R358" s="1641"/>
      <c r="S358" s="1710"/>
      <c r="T358" s="1641"/>
      <c r="U358" s="1710"/>
      <c r="V358" s="1641"/>
      <c r="W358" s="1710"/>
      <c r="X358" s="1665"/>
      <c r="Y358" s="1710"/>
      <c r="Z358" s="1710"/>
      <c r="AA358" s="1633"/>
      <c r="AB358" s="956">
        <v>2</v>
      </c>
      <c r="AC358" s="898" t="s">
        <v>1764</v>
      </c>
      <c r="AD358" s="898">
        <v>3</v>
      </c>
      <c r="AE358" s="774" t="s">
        <v>1847</v>
      </c>
      <c r="AF358" s="813" t="str">
        <f t="shared" si="40"/>
        <v>Probabilidad</v>
      </c>
      <c r="AG358" s="780" t="s">
        <v>281</v>
      </c>
      <c r="AH358" s="790">
        <f t="shared" si="41"/>
        <v>0.15</v>
      </c>
      <c r="AI358" s="780" t="s">
        <v>222</v>
      </c>
      <c r="AJ358" s="790">
        <f t="shared" si="42"/>
        <v>0.15</v>
      </c>
      <c r="AK358" s="814">
        <f t="shared" si="43"/>
        <v>0.3</v>
      </c>
      <c r="AL358" s="815">
        <f>IFERROR(IF(AND(AF357="Probabilidad",AF358="Probabilidad"),(AL357-(+AL357*AK358)),IF(AF358="Probabilidad",(S357-(+S357*AK358)),IF(AF358="Impacto",AL357,""))),"")</f>
        <v>0.252</v>
      </c>
      <c r="AM358" s="815">
        <f>IFERROR(IF(AND(AF357="Impacto",AF358="Impacto"),(AM357-(+AM357*AK358)),IF(AF358="Impacto",(Y357-(+Y357*AK358)),IF(AF358="Probabilidad",AM357,""))),"")</f>
        <v>0.6</v>
      </c>
      <c r="AN358" s="751" t="s">
        <v>223</v>
      </c>
      <c r="AO358" s="751" t="s">
        <v>291</v>
      </c>
      <c r="AP358" s="751" t="s">
        <v>241</v>
      </c>
      <c r="AQ358" s="751" t="s">
        <v>226</v>
      </c>
      <c r="AR358" s="1031"/>
      <c r="AS358" s="1631"/>
      <c r="AT358" s="1631"/>
      <c r="AU358" s="1633"/>
      <c r="AV358" s="1631"/>
      <c r="AW358" s="1631"/>
      <c r="AX358" s="1633"/>
      <c r="AY358" s="1633"/>
      <c r="AZ358" s="1633"/>
      <c r="BA358" s="1641"/>
      <c r="BB358" s="788"/>
      <c r="BC358" s="788"/>
      <c r="BD358" s="781" t="str">
        <f t="shared" ref="BD358:BD421" si="44">IF(SUM(BE358:BH358)=0,"",SUM(BE358:BH358))</f>
        <v/>
      </c>
      <c r="BE358" s="755"/>
      <c r="BF358" s="755"/>
      <c r="BG358" s="755"/>
      <c r="BH358" s="755"/>
      <c r="BI358" s="789"/>
      <c r="BJ358" s="789"/>
      <c r="BK358" s="789"/>
      <c r="BL358" s="789"/>
      <c r="BM358" s="791"/>
      <c r="BN358" s="791"/>
      <c r="BO358" s="791"/>
      <c r="BP358" s="791"/>
      <c r="BQ358" s="792" t="str">
        <f t="shared" si="37"/>
        <v/>
      </c>
      <c r="BR358" s="796" t="str">
        <f t="shared" si="38"/>
        <v/>
      </c>
      <c r="BS358" s="884"/>
      <c r="BT358" s="884"/>
      <c r="BU358" s="998"/>
      <c r="BV358" s="1064"/>
      <c r="BW358" s="1064"/>
      <c r="BX358" s="1722"/>
      <c r="BY358" s="1725"/>
      <c r="BZ358" s="1004"/>
    </row>
    <row r="359" spans="1:78" ht="167" x14ac:dyDescent="0.2">
      <c r="A359" s="1702"/>
      <c r="B359" s="1703"/>
      <c r="C359" s="1797"/>
      <c r="D359" s="1795"/>
      <c r="E359" s="1795"/>
      <c r="F359" s="1619"/>
      <c r="G359" s="1001"/>
      <c r="H359" s="1641"/>
      <c r="I359" s="1641"/>
      <c r="J359" s="1631"/>
      <c r="K359" s="1789"/>
      <c r="L359" s="1001"/>
      <c r="M359" s="1070"/>
      <c r="N359" s="1001"/>
      <c r="O359" s="1001"/>
      <c r="P359" s="1064"/>
      <c r="Q359" s="1714"/>
      <c r="R359" s="1641"/>
      <c r="S359" s="1710"/>
      <c r="T359" s="1641"/>
      <c r="U359" s="1710"/>
      <c r="V359" s="1641"/>
      <c r="W359" s="1710"/>
      <c r="X359" s="1665"/>
      <c r="Y359" s="1710"/>
      <c r="Z359" s="1710"/>
      <c r="AA359" s="1633"/>
      <c r="AB359" s="956">
        <v>3</v>
      </c>
      <c r="AC359" s="898" t="s">
        <v>1848</v>
      </c>
      <c r="AD359" s="898">
        <v>3</v>
      </c>
      <c r="AE359" s="774" t="s">
        <v>1847</v>
      </c>
      <c r="AF359" s="813" t="str">
        <f t="shared" si="40"/>
        <v>Probabilidad</v>
      </c>
      <c r="AG359" s="780" t="s">
        <v>281</v>
      </c>
      <c r="AH359" s="790">
        <f t="shared" si="41"/>
        <v>0.15</v>
      </c>
      <c r="AI359" s="780" t="s">
        <v>222</v>
      </c>
      <c r="AJ359" s="790">
        <f t="shared" si="42"/>
        <v>0.15</v>
      </c>
      <c r="AK359" s="814">
        <f t="shared" si="43"/>
        <v>0.3</v>
      </c>
      <c r="AL359" s="815">
        <f>IFERROR(IF(AND(AF358="Probabilidad",AF359="Probabilidad"),(AL358-(+AL358*AK359)),IF(AND(AF358="Impacto",AF359="Probabilidad"),(AL357-(+AL357*AK359)),IF(AF359="Impacto",AL358,""))),"")</f>
        <v>0.1764</v>
      </c>
      <c r="AM359" s="815">
        <f>IFERROR(IF(AND(AF358="Impacto",AF359="Impacto"),(AM358-(+AM358*AK359)),IF(AND(AF358="Probabilidad",AF359="Impacto"),(AM357-(+AM357*AK359)),IF(AF359="Probabilidad",AM358,""))),"")</f>
        <v>0.6</v>
      </c>
      <c r="AN359" s="751" t="s">
        <v>223</v>
      </c>
      <c r="AO359" s="751" t="s">
        <v>291</v>
      </c>
      <c r="AP359" s="751" t="s">
        <v>241</v>
      </c>
      <c r="AQ359" s="751" t="s">
        <v>226</v>
      </c>
      <c r="AR359" s="1031"/>
      <c r="AS359" s="1631"/>
      <c r="AT359" s="1631"/>
      <c r="AU359" s="1633"/>
      <c r="AV359" s="1631"/>
      <c r="AW359" s="1631"/>
      <c r="AX359" s="1633"/>
      <c r="AY359" s="1633"/>
      <c r="AZ359" s="1633"/>
      <c r="BA359" s="1641"/>
      <c r="BB359" s="788"/>
      <c r="BC359" s="788"/>
      <c r="BD359" s="781" t="str">
        <f t="shared" si="44"/>
        <v/>
      </c>
      <c r="BE359" s="755"/>
      <c r="BF359" s="755"/>
      <c r="BG359" s="755"/>
      <c r="BH359" s="755"/>
      <c r="BI359" s="789"/>
      <c r="BJ359" s="789"/>
      <c r="BK359" s="789"/>
      <c r="BL359" s="789"/>
      <c r="BM359" s="791"/>
      <c r="BN359" s="791"/>
      <c r="BO359" s="791"/>
      <c r="BP359" s="791"/>
      <c r="BQ359" s="792" t="str">
        <f t="shared" si="37"/>
        <v/>
      </c>
      <c r="BR359" s="796" t="str">
        <f t="shared" si="38"/>
        <v/>
      </c>
      <c r="BS359" s="884"/>
      <c r="BT359" s="884"/>
      <c r="BU359" s="998"/>
      <c r="BV359" s="1064"/>
      <c r="BW359" s="1064"/>
      <c r="BX359" s="1722"/>
      <c r="BY359" s="1725"/>
      <c r="BZ359" s="1004"/>
    </row>
    <row r="360" spans="1:78" ht="118" x14ac:dyDescent="0.2">
      <c r="A360" s="1702"/>
      <c r="B360" s="1703"/>
      <c r="C360" s="1797"/>
      <c r="D360" s="1795"/>
      <c r="E360" s="1795"/>
      <c r="F360" s="1619"/>
      <c r="G360" s="1001"/>
      <c r="H360" s="1641"/>
      <c r="I360" s="1641"/>
      <c r="J360" s="1631"/>
      <c r="K360" s="1789"/>
      <c r="L360" s="1001"/>
      <c r="M360" s="1070"/>
      <c r="N360" s="1001"/>
      <c r="O360" s="1001"/>
      <c r="P360" s="1064"/>
      <c r="Q360" s="1714"/>
      <c r="R360" s="1641"/>
      <c r="S360" s="1710"/>
      <c r="T360" s="1641"/>
      <c r="U360" s="1710"/>
      <c r="V360" s="1641"/>
      <c r="W360" s="1710"/>
      <c r="X360" s="1665"/>
      <c r="Y360" s="1710"/>
      <c r="Z360" s="1710"/>
      <c r="AA360" s="1633"/>
      <c r="AB360" s="956">
        <v>4</v>
      </c>
      <c r="AC360" s="898" t="s">
        <v>1571</v>
      </c>
      <c r="AD360" s="898">
        <v>4</v>
      </c>
      <c r="AE360" s="774" t="s">
        <v>1480</v>
      </c>
      <c r="AF360" s="813" t="str">
        <f t="shared" si="40"/>
        <v>Probabilidad</v>
      </c>
      <c r="AG360" s="780" t="s">
        <v>221</v>
      </c>
      <c r="AH360" s="790">
        <f t="shared" si="41"/>
        <v>0.25</v>
      </c>
      <c r="AI360" s="780" t="s">
        <v>222</v>
      </c>
      <c r="AJ360" s="790">
        <f t="shared" si="42"/>
        <v>0.15</v>
      </c>
      <c r="AK360" s="814">
        <f t="shared" si="43"/>
        <v>0.4</v>
      </c>
      <c r="AL360" s="815">
        <f>IFERROR(IF(AND(AF359="Probabilidad",AF360="Probabilidad"),(AL359-(+AL359*AK360)),IF(AND(AF359="Impacto",AF360="Probabilidad"),(AL358-(+AL358*AK360)),IF(AF360="Impacto",AL359,""))),"")</f>
        <v>0.10584</v>
      </c>
      <c r="AM360" s="815">
        <f>IFERROR(IF(AND(AF359="Impacto",AF360="Impacto"),(AM359-(+AM359*AK360)),IF(AND(AF359="Probabilidad",AF360="Impacto"),(AM358-(+AM358*AK360)),IF(AF360="Probabilidad",AM359,""))),"")</f>
        <v>0.6</v>
      </c>
      <c r="AN360" s="751" t="s">
        <v>859</v>
      </c>
      <c r="AO360" s="751" t="s">
        <v>245</v>
      </c>
      <c r="AP360" s="751" t="s">
        <v>241</v>
      </c>
      <c r="AQ360" s="751" t="s">
        <v>226</v>
      </c>
      <c r="AR360" s="1031"/>
      <c r="AS360" s="1631"/>
      <c r="AT360" s="1631"/>
      <c r="AU360" s="1633"/>
      <c r="AV360" s="1631"/>
      <c r="AW360" s="1631"/>
      <c r="AX360" s="1633"/>
      <c r="AY360" s="1633"/>
      <c r="AZ360" s="1633"/>
      <c r="BA360" s="1641"/>
      <c r="BB360" s="788"/>
      <c r="BC360" s="788"/>
      <c r="BD360" s="781" t="str">
        <f t="shared" si="44"/>
        <v/>
      </c>
      <c r="BE360" s="755"/>
      <c r="BF360" s="755"/>
      <c r="BG360" s="755"/>
      <c r="BH360" s="755"/>
      <c r="BI360" s="789"/>
      <c r="BJ360" s="789"/>
      <c r="BK360" s="789"/>
      <c r="BL360" s="789"/>
      <c r="BM360" s="791"/>
      <c r="BN360" s="791"/>
      <c r="BO360" s="791"/>
      <c r="BP360" s="791"/>
      <c r="BQ360" s="792" t="str">
        <f t="shared" si="37"/>
        <v/>
      </c>
      <c r="BR360" s="796" t="str">
        <f t="shared" si="38"/>
        <v/>
      </c>
      <c r="BS360" s="884"/>
      <c r="BT360" s="884"/>
      <c r="BU360" s="998"/>
      <c r="BV360" s="1064"/>
      <c r="BW360" s="1064"/>
      <c r="BX360" s="1722"/>
      <c r="BY360" s="1725"/>
      <c r="BZ360" s="1004"/>
    </row>
    <row r="361" spans="1:78" ht="16" x14ac:dyDescent="0.2">
      <c r="A361" s="1702"/>
      <c r="B361" s="1703"/>
      <c r="C361" s="1797"/>
      <c r="D361" s="1795"/>
      <c r="E361" s="1795"/>
      <c r="F361" s="1619"/>
      <c r="G361" s="1001"/>
      <c r="H361" s="1641"/>
      <c r="I361" s="1641"/>
      <c r="J361" s="1631"/>
      <c r="K361" s="1789"/>
      <c r="L361" s="1001"/>
      <c r="M361" s="1070"/>
      <c r="N361" s="1001"/>
      <c r="O361" s="1001"/>
      <c r="P361" s="1064"/>
      <c r="Q361" s="1714"/>
      <c r="R361" s="1641"/>
      <c r="S361" s="1710"/>
      <c r="T361" s="1641"/>
      <c r="U361" s="1710"/>
      <c r="V361" s="1641"/>
      <c r="W361" s="1710"/>
      <c r="X361" s="1665"/>
      <c r="Y361" s="1710"/>
      <c r="Z361" s="1710"/>
      <c r="AA361" s="1633"/>
      <c r="AB361" s="956">
        <v>5</v>
      </c>
      <c r="AC361" s="886"/>
      <c r="AD361" s="886"/>
      <c r="AE361" s="774"/>
      <c r="AF361" s="813" t="str">
        <f t="shared" si="40"/>
        <v/>
      </c>
      <c r="AG361" s="780"/>
      <c r="AH361" s="790" t="str">
        <f t="shared" si="41"/>
        <v/>
      </c>
      <c r="AI361" s="780"/>
      <c r="AJ361" s="790" t="str">
        <f t="shared" si="42"/>
        <v/>
      </c>
      <c r="AK361" s="814" t="str">
        <f t="shared" si="43"/>
        <v/>
      </c>
      <c r="AL361" s="815" t="str">
        <f>IFERROR(IF(AND(AF360="Probabilidad",AF361="Probabilidad"),(AL360-(+AL360*AK361)),IF(AND(AF360="Impacto",AF361="Probabilidad"),(AL359-(+AL359*AK361)),IF(AF361="Impacto",AL360,""))),"")</f>
        <v/>
      </c>
      <c r="AM361" s="815" t="str">
        <f>IFERROR(IF(AND(AF360="Impacto",AF361="Impacto"),(AM360-(+AM360*AK361)),IF(AND(AF360="Probabilidad",AF361="Impacto"),(AM359-(+AM359*AK361)),IF(AF361="Probabilidad",AM360,""))),"")</f>
        <v/>
      </c>
      <c r="AN361" s="751"/>
      <c r="AO361" s="751"/>
      <c r="AP361" s="751"/>
      <c r="AQ361" s="751"/>
      <c r="AR361" s="1031"/>
      <c r="AS361" s="1631"/>
      <c r="AT361" s="1631"/>
      <c r="AU361" s="1633"/>
      <c r="AV361" s="1631"/>
      <c r="AW361" s="1631"/>
      <c r="AX361" s="1633"/>
      <c r="AY361" s="1633"/>
      <c r="AZ361" s="1633"/>
      <c r="BA361" s="1641"/>
      <c r="BB361" s="788"/>
      <c r="BC361" s="788"/>
      <c r="BD361" s="781" t="str">
        <f t="shared" si="44"/>
        <v/>
      </c>
      <c r="BE361" s="755"/>
      <c r="BF361" s="755"/>
      <c r="BG361" s="755"/>
      <c r="BH361" s="755"/>
      <c r="BI361" s="789"/>
      <c r="BJ361" s="789"/>
      <c r="BK361" s="789"/>
      <c r="BL361" s="789"/>
      <c r="BM361" s="791"/>
      <c r="BN361" s="791"/>
      <c r="BO361" s="791"/>
      <c r="BP361" s="791"/>
      <c r="BQ361" s="792" t="str">
        <f t="shared" si="37"/>
        <v/>
      </c>
      <c r="BR361" s="796" t="str">
        <f t="shared" si="38"/>
        <v/>
      </c>
      <c r="BS361" s="884"/>
      <c r="BT361" s="884"/>
      <c r="BU361" s="998"/>
      <c r="BV361" s="1064"/>
      <c r="BW361" s="1064"/>
      <c r="BX361" s="1722"/>
      <c r="BY361" s="1725"/>
      <c r="BZ361" s="1004"/>
    </row>
    <row r="362" spans="1:78" ht="17" thickBot="1" x14ac:dyDescent="0.25">
      <c r="A362" s="1702"/>
      <c r="B362" s="1703"/>
      <c r="C362" s="1797"/>
      <c r="D362" s="1795"/>
      <c r="E362" s="1795"/>
      <c r="F362" s="1619"/>
      <c r="G362" s="1001"/>
      <c r="H362" s="1641"/>
      <c r="I362" s="1641"/>
      <c r="J362" s="1632"/>
      <c r="K362" s="1789"/>
      <c r="L362" s="1001"/>
      <c r="M362" s="1071"/>
      <c r="N362" s="1001"/>
      <c r="O362" s="1001"/>
      <c r="P362" s="1064"/>
      <c r="Q362" s="1714"/>
      <c r="R362" s="1641"/>
      <c r="S362" s="1710"/>
      <c r="T362" s="1641"/>
      <c r="U362" s="1710"/>
      <c r="V362" s="1641"/>
      <c r="W362" s="1710"/>
      <c r="X362" s="1665"/>
      <c r="Y362" s="1710"/>
      <c r="Z362" s="1710"/>
      <c r="AA362" s="1633"/>
      <c r="AB362" s="957">
        <v>6</v>
      </c>
      <c r="AC362" s="757"/>
      <c r="AD362" s="757"/>
      <c r="AE362" s="757"/>
      <c r="AF362" s="819" t="str">
        <f t="shared" si="40"/>
        <v/>
      </c>
      <c r="AG362" s="888"/>
      <c r="AH362" s="887" t="str">
        <f t="shared" si="41"/>
        <v/>
      </c>
      <c r="AI362" s="888"/>
      <c r="AJ362" s="887" t="str">
        <f t="shared" si="42"/>
        <v/>
      </c>
      <c r="AK362" s="889" t="str">
        <f t="shared" si="43"/>
        <v/>
      </c>
      <c r="AL362" s="815" t="str">
        <f>IFERROR(IF(AND(AF361="Probabilidad",AF362="Probabilidad"),(AL361-(+AL361*AK362)),IF(AND(AF361="Impacto",AF362="Probabilidad"),(AL360-(+AL360*AK362)),IF(AF362="Impacto",AL361,""))),"")</f>
        <v/>
      </c>
      <c r="AM362" s="815" t="str">
        <f>IFERROR(IF(AND(AF361="Impacto",AF362="Impacto"),(AM361-(+AM361*AK362)),IF(AND(AF361="Probabilidad",AF362="Impacto"),(AM360-(+AM360*AK362)),IF(AF362="Probabilidad",AM361,""))),"")</f>
        <v/>
      </c>
      <c r="AN362" s="126"/>
      <c r="AO362" s="51"/>
      <c r="AP362" s="51"/>
      <c r="AQ362" s="51"/>
      <c r="AR362" s="1032"/>
      <c r="AS362" s="1632"/>
      <c r="AT362" s="1632"/>
      <c r="AU362" s="1634"/>
      <c r="AV362" s="1632"/>
      <c r="AW362" s="1632"/>
      <c r="AX362" s="1634"/>
      <c r="AY362" s="1634"/>
      <c r="AZ362" s="1634"/>
      <c r="BA362" s="1642"/>
      <c r="BB362" s="873"/>
      <c r="BC362" s="873"/>
      <c r="BD362" s="767" t="str">
        <f t="shared" si="44"/>
        <v/>
      </c>
      <c r="BE362" s="826"/>
      <c r="BF362" s="826"/>
      <c r="BG362" s="826"/>
      <c r="BH362" s="826"/>
      <c r="BI362" s="770"/>
      <c r="BJ362" s="770"/>
      <c r="BK362" s="770"/>
      <c r="BL362" s="770"/>
      <c r="BM362" s="749"/>
      <c r="BN362" s="749"/>
      <c r="BO362" s="749"/>
      <c r="BP362" s="749"/>
      <c r="BQ362" s="766" t="str">
        <f t="shared" si="37"/>
        <v/>
      </c>
      <c r="BR362" s="890" t="str">
        <f t="shared" si="38"/>
        <v/>
      </c>
      <c r="BS362" s="891"/>
      <c r="BT362" s="891"/>
      <c r="BU362" s="999"/>
      <c r="BV362" s="1065"/>
      <c r="BW362" s="1065"/>
      <c r="BX362" s="1723"/>
      <c r="BY362" s="1726"/>
      <c r="BZ362" s="1005"/>
    </row>
    <row r="363" spans="1:78" ht="145" x14ac:dyDescent="0.2">
      <c r="A363" s="1702"/>
      <c r="B363" s="1703"/>
      <c r="C363" s="1797"/>
      <c r="D363" s="1795" t="s">
        <v>1387</v>
      </c>
      <c r="E363" s="1795" t="s">
        <v>809</v>
      </c>
      <c r="F363" s="1619">
        <v>2</v>
      </c>
      <c r="G363" s="1001" t="s">
        <v>1849</v>
      </c>
      <c r="H363" s="1641" t="s">
        <v>1244</v>
      </c>
      <c r="I363" s="1641" t="s">
        <v>1215</v>
      </c>
      <c r="J363" s="1697" t="str">
        <f>IF(D363="","",IF(D363="RG",[1]Árbol!A374,IF(D363="RIC",[1]Árbol!A374,IF(D363="RLAFT",[1]Árbol!A374,IF(D363="RF",[1]Árbol!A374,IF(I363="","",(CONCATENATE(I363," ",$M$3," ",G363," ",$M$4," ",O363," ",$M$5," ",N363))))))))</f>
        <v>Pérdida de Disponibilidad de 1. SICAPITAL: LIMAY: LIBRO MAYOR (Software)
2. SICAPITAL-OPGET: SISTEMA OPERACIÓN Y GESTIÓN DE TESORERÍA
(SAF)
1. Error en el uso / Fallas Humanas.
2. Fallas en la plataforma tecnológica.
3. Perdida de información.  1. Desconocimiento de políticas de seguridad de la información.
2. Falta de mantenimientos preventivos y correctivos.
3. Falta realización de copias de respaldo.
4. Ausencia de planes de continuidad de negocio.
5. Falta de cumplimiento del monitoreo permanente de la plataforma.</v>
      </c>
      <c r="K363" s="1789" t="s">
        <v>313</v>
      </c>
      <c r="L363" s="1001" t="s">
        <v>562</v>
      </c>
      <c r="M363" s="1069" t="s">
        <v>1389</v>
      </c>
      <c r="N363" s="1001" t="s">
        <v>1850</v>
      </c>
      <c r="O363" s="1001" t="s">
        <v>1851</v>
      </c>
      <c r="P363" s="1064" t="s">
        <v>1392</v>
      </c>
      <c r="Q363" s="1717" t="s">
        <v>1392</v>
      </c>
      <c r="R363" s="1641" t="s">
        <v>217</v>
      </c>
      <c r="S363" s="1710">
        <f>IF(R363="Muy Alta",100%,IF(R363="Alta",80%,IF(R363="Media",60%,IF(R363="Baja",40%,IF(R363="Muy Baja",20%,"")))))</f>
        <v>0.6</v>
      </c>
      <c r="T363" s="1641" t="s">
        <v>317</v>
      </c>
      <c r="U363" s="1710">
        <f>IF(T363="Catastrófico",100%,IF(T363="Mayor",80%,IF(T363="Moderado",60%,IF(T363="Menor",40%,IF(T363="Leve",20%,"")))))</f>
        <v>0.2</v>
      </c>
      <c r="V363" s="1641" t="s">
        <v>317</v>
      </c>
      <c r="W363" s="1710">
        <f>IF(V363="Catastrófico",100%,IF(V363="Mayor",80%,IF(V363="Moderado",60%,IF(V363="Menor",40%,IF(V363="Leve",20%,"")))))</f>
        <v>0.2</v>
      </c>
      <c r="X363" s="1665" t="str">
        <f>IF(Y363=100%,"Catastrófico",IF(Y363=80%,"Mayor",IF(Y363=60%,"Moderado",IF(Y363=40%,"Menor",IF(Y363=20%,"Leve","")))))</f>
        <v>Leve</v>
      </c>
      <c r="Y363" s="1710">
        <f>IF(AND(U363="",W363=""),"",MAX(U363,W363))</f>
        <v>0.2</v>
      </c>
      <c r="Z363" s="1710" t="str">
        <f>CONCATENATE(R363,X363)</f>
        <v>MediaLeve</v>
      </c>
      <c r="AA363" s="1633" t="str">
        <f>IF(Z363="Muy AltaLeve","Alto",IF(Z363="Muy AltaMenor","Alto",IF(Z363="Muy AltaModerado","Alto",IF(Z363="Muy AltaMayor","Alto",IF(Z363="Muy AltaCatastrófico","Extremo",IF(Z363="AltaLeve","Moderado",IF(Z363="AltaMenor","Moderado",IF(Z363="AltaModerado","Alto",IF(Z363="AltaMayor","Alto",IF(Z363="AltaCatastrófico","Extremo",IF(Z363="MediaLeve","Moderado",IF(Z363="MediaMenor","Moderado",IF(Z363="MediaModerado","Moderado",IF(Z363="MediaMayor","Alto",IF(Z363="MediaCatastrófico","Extremo",IF(Z363="BajaLeve","Bajo",IF(Z363="BajaMenor","Moderado",IF(Z363="BajaModerado","Moderado",IF(Z363="BajaMayor","Alto",IF(Z363="BajaCatastrófico","Extremo",IF(Z363="Muy BajaLeve","Bajo",IF(Z363="Muy BajaMenor","Bajo",IF(Z363="Muy BajaModerado","Moderado",IF(Z363="Muy BajaMayor","Alto",IF(Z363="Muy BajaCatastrófico","Extremo","")))))))))))))))))))))))))</f>
        <v>Moderado</v>
      </c>
      <c r="AB363" s="350">
        <v>1</v>
      </c>
      <c r="AC363" s="9" t="s">
        <v>1852</v>
      </c>
      <c r="AD363" s="9">
        <v>3.4</v>
      </c>
      <c r="AE363" s="9" t="s">
        <v>1752</v>
      </c>
      <c r="AF363" s="99" t="str">
        <f t="shared" si="40"/>
        <v>Probabilidad</v>
      </c>
      <c r="AG363" s="10" t="s">
        <v>281</v>
      </c>
      <c r="AH363" s="787">
        <f t="shared" si="41"/>
        <v>0.15</v>
      </c>
      <c r="AI363" s="10" t="s">
        <v>734</v>
      </c>
      <c r="AJ363" s="787">
        <f t="shared" si="42"/>
        <v>0.25</v>
      </c>
      <c r="AK363" s="101">
        <f t="shared" si="43"/>
        <v>0.4</v>
      </c>
      <c r="AL363" s="100">
        <f>IFERROR(IF(AF363="Probabilidad",(S363-(+S363*AK363)),IF(AF363="Impacto",S363,"")),"")</f>
        <v>0.36</v>
      </c>
      <c r="AM363" s="100">
        <f>IFERROR(IF(AF363="Impacto",(Y363-(+Y363*AK363)),IF(AF363="Probabilidad",Y363,"")),"")</f>
        <v>0.2</v>
      </c>
      <c r="AN363" s="50" t="s">
        <v>223</v>
      </c>
      <c r="AO363" s="50" t="s">
        <v>224</v>
      </c>
      <c r="AP363" s="50" t="s">
        <v>241</v>
      </c>
      <c r="AQ363" s="50" t="s">
        <v>226</v>
      </c>
      <c r="AR363" s="1624" t="s">
        <v>1842</v>
      </c>
      <c r="AS363" s="1050">
        <f>S363</f>
        <v>0.6</v>
      </c>
      <c r="AT363" s="1050">
        <f>IF(AL363="","",MIN(AL363:AL368))</f>
        <v>9.0719999999999995E-2</v>
      </c>
      <c r="AU363" s="1047" t="str">
        <f>IFERROR(IF(AT363="","",IF(AT363&lt;=0.2,"Muy Baja",IF(AT363&lt;=0.4,"Baja",IF(AT363&lt;=0.6,"Media",IF(AT363&lt;=0.8,"Alta","Muy Alta"))))),"")</f>
        <v>Muy Baja</v>
      </c>
      <c r="AV363" s="1050">
        <f>Y363</f>
        <v>0.2</v>
      </c>
      <c r="AW363" s="1050">
        <f>IF(AM363="","",MIN(AM363:AM368))</f>
        <v>0.11250000000000002</v>
      </c>
      <c r="AX363" s="1047" t="str">
        <f>IFERROR(IF(AW363="","",IF(AW363&lt;=0.2,"Leve",IF(AW363&lt;=0.4,"Menor",IF(AW363&lt;=0.6,"Moderado",IF(AW363&lt;=0.8,"Mayor","Catastrófico"))))),"")</f>
        <v>Leve</v>
      </c>
      <c r="AY363" s="1047" t="str">
        <f>AA363</f>
        <v>Moderado</v>
      </c>
      <c r="AZ363" s="1047" t="str">
        <f>IFERROR(IF(OR(AND(AU363="Muy Baja",AX363="Leve"),AND(AU363="Muy Baja",AX363="Menor"),AND(AU363="Baja",AX363="Leve")),"Bajo",IF(OR(AND(AU363="Muy baja",AX363="Moderado"),AND(AU363="Baja",AX363="Menor"),AND(AU363="Baja",AX363="Moderado"),AND(AU363="Media",AX363="Leve"),AND(AU363="Media",AX363="Menor"),AND(AU363="Media",AX363="Moderado"),AND(AU363="Alta",AX363="Leve"),AND(AU363="Alta",AX363="Menor")),"Moderado",IF(OR(AND(AU363="Muy Baja",AX363="Mayor"),AND(AU363="Baja",AX363="Mayor"),AND(AU363="Media",AX363="Mayor"),AND(AU363="Alta",AX363="Moderado"),AND(AU363="Alta",AX363="Mayor"),AND(AU363="Muy Alta",AX363="Leve"),AND(AU363="Muy Alta",AX363="Menor"),AND(AU363="Muy Alta",AX363="Moderado"),AND(AU363="Muy Alta",AX363="Mayor")),"Alto",IF(OR(AND(AU363="Muy Baja",AX363="Catastrófico"),AND(AU363="Baja",AX363="Catastrófico"),AND(AU363="Media",AX363="Catastrófico"),AND(AU363="Alta",AX363="Catastrófico"),AND(AU363="Muy Alta",AX363="Catastrófico")),"Extremo","")))),"")</f>
        <v>Bajo</v>
      </c>
      <c r="BA363" s="994" t="s">
        <v>255</v>
      </c>
      <c r="BB363" s="46"/>
      <c r="BC363" s="46"/>
      <c r="BD363" s="103" t="str">
        <f t="shared" si="44"/>
        <v/>
      </c>
      <c r="BE363" s="9"/>
      <c r="BF363" s="9"/>
      <c r="BG363" s="9"/>
      <c r="BH363" s="9"/>
      <c r="BI363" s="46"/>
      <c r="BJ363" s="46"/>
      <c r="BK363" s="46"/>
      <c r="BL363" s="46"/>
      <c r="BM363" s="48"/>
      <c r="BN363" s="48"/>
      <c r="BO363" s="48"/>
      <c r="BP363" s="48"/>
      <c r="BQ363" s="104" t="str">
        <f t="shared" si="37"/>
        <v/>
      </c>
      <c r="BR363" s="797" t="str">
        <f t="shared" si="38"/>
        <v/>
      </c>
      <c r="BS363" s="883"/>
      <c r="BT363" s="883"/>
      <c r="BU363" s="997" t="s">
        <v>1392</v>
      </c>
      <c r="BV363" s="1000" t="s">
        <v>3227</v>
      </c>
      <c r="BW363" s="1000" t="s">
        <v>1631</v>
      </c>
      <c r="BX363" s="1761" t="s">
        <v>1631</v>
      </c>
      <c r="BY363" s="1738" t="s">
        <v>3214</v>
      </c>
      <c r="BZ363" s="1003"/>
    </row>
    <row r="364" spans="1:78" ht="145" x14ac:dyDescent="0.2">
      <c r="A364" s="1702"/>
      <c r="B364" s="1703"/>
      <c r="C364" s="1797"/>
      <c r="D364" s="1795"/>
      <c r="E364" s="1795"/>
      <c r="F364" s="1619"/>
      <c r="G364" s="1001"/>
      <c r="H364" s="1641"/>
      <c r="I364" s="1641"/>
      <c r="J364" s="1631"/>
      <c r="K364" s="1789"/>
      <c r="L364" s="1001"/>
      <c r="M364" s="1070"/>
      <c r="N364" s="1001"/>
      <c r="O364" s="1001"/>
      <c r="P364" s="1064"/>
      <c r="Q364" s="1717"/>
      <c r="R364" s="1641"/>
      <c r="S364" s="1710"/>
      <c r="T364" s="1641"/>
      <c r="U364" s="1710"/>
      <c r="V364" s="1641"/>
      <c r="W364" s="1710"/>
      <c r="X364" s="1665"/>
      <c r="Y364" s="1710"/>
      <c r="Z364" s="1710"/>
      <c r="AA364" s="1633"/>
      <c r="AB364" s="956">
        <v>2</v>
      </c>
      <c r="AC364" s="774" t="s">
        <v>1853</v>
      </c>
      <c r="AD364" s="774" t="s">
        <v>1854</v>
      </c>
      <c r="AE364" s="774" t="s">
        <v>1752</v>
      </c>
      <c r="AF364" s="816" t="str">
        <f>IF(OR(AG364="Preventivo",AG364="Detectivo"),"Probabilidad",IF(AG364="Correctivo","Impacto",""))</f>
        <v>Probabilidad</v>
      </c>
      <c r="AG364" s="780" t="s">
        <v>281</v>
      </c>
      <c r="AH364" s="790">
        <f t="shared" si="41"/>
        <v>0.15</v>
      </c>
      <c r="AI364" s="780" t="s">
        <v>734</v>
      </c>
      <c r="AJ364" s="790">
        <f t="shared" si="42"/>
        <v>0.25</v>
      </c>
      <c r="AK364" s="814">
        <f t="shared" si="43"/>
        <v>0.4</v>
      </c>
      <c r="AL364" s="817">
        <f>IFERROR(IF(AND(AF363="Probabilidad",AF364="Probabilidad"),(AL363-(+AL363*AK364)),IF(AF364="Probabilidad",(S363-(+S363*AK364)),IF(AF364="Impacto",AL363,""))),"")</f>
        <v>0.216</v>
      </c>
      <c r="AM364" s="817">
        <f>IFERROR(IF(AND(AF363="Impacto",AF364="Impacto"),(AM363-(+AM363*AK364)),IF(AF364="Impacto",(Y363-(+Y363*AK364)),IF(AF364="Probabilidad",AM363,""))),"")</f>
        <v>0.2</v>
      </c>
      <c r="AN364" s="751" t="s">
        <v>223</v>
      </c>
      <c r="AO364" s="751" t="s">
        <v>443</v>
      </c>
      <c r="AP364" s="751" t="s">
        <v>241</v>
      </c>
      <c r="AQ364" s="751" t="s">
        <v>226</v>
      </c>
      <c r="AR364" s="1031"/>
      <c r="AS364" s="1631"/>
      <c r="AT364" s="1631"/>
      <c r="AU364" s="1633"/>
      <c r="AV364" s="1631"/>
      <c r="AW364" s="1631"/>
      <c r="AX364" s="1633"/>
      <c r="AY364" s="1633"/>
      <c r="AZ364" s="1633"/>
      <c r="BA364" s="1641"/>
      <c r="BB364" s="789"/>
      <c r="BC364" s="789"/>
      <c r="BD364" s="822" t="str">
        <f t="shared" si="44"/>
        <v/>
      </c>
      <c r="BE364" s="774"/>
      <c r="BF364" s="774"/>
      <c r="BG364" s="774"/>
      <c r="BH364" s="774"/>
      <c r="BI364" s="789"/>
      <c r="BJ364" s="789"/>
      <c r="BK364" s="789"/>
      <c r="BL364" s="789"/>
      <c r="BM364" s="791"/>
      <c r="BN364" s="791"/>
      <c r="BO364" s="791"/>
      <c r="BP364" s="791"/>
      <c r="BQ364" s="792" t="str">
        <f t="shared" si="37"/>
        <v/>
      </c>
      <c r="BR364" s="796" t="str">
        <f t="shared" si="38"/>
        <v/>
      </c>
      <c r="BS364" s="884"/>
      <c r="BT364" s="884"/>
      <c r="BU364" s="998"/>
      <c r="BV364" s="1001"/>
      <c r="BW364" s="1001"/>
      <c r="BX364" s="1762"/>
      <c r="BY364" s="1739"/>
      <c r="BZ364" s="1004"/>
    </row>
    <row r="365" spans="1:78" ht="167" x14ac:dyDescent="0.2">
      <c r="A365" s="1702"/>
      <c r="B365" s="1703"/>
      <c r="C365" s="1797"/>
      <c r="D365" s="1795"/>
      <c r="E365" s="1795"/>
      <c r="F365" s="1619"/>
      <c r="G365" s="1001"/>
      <c r="H365" s="1641"/>
      <c r="I365" s="1641"/>
      <c r="J365" s="1631"/>
      <c r="K365" s="1789"/>
      <c r="L365" s="1001"/>
      <c r="M365" s="1070"/>
      <c r="N365" s="1001"/>
      <c r="O365" s="1001"/>
      <c r="P365" s="1064"/>
      <c r="Q365" s="1717"/>
      <c r="R365" s="1641"/>
      <c r="S365" s="1710"/>
      <c r="T365" s="1641"/>
      <c r="U365" s="1710"/>
      <c r="V365" s="1641"/>
      <c r="W365" s="1710"/>
      <c r="X365" s="1665"/>
      <c r="Y365" s="1710"/>
      <c r="Z365" s="1710"/>
      <c r="AA365" s="1633"/>
      <c r="AB365" s="956">
        <v>3</v>
      </c>
      <c r="AC365" s="774" t="s">
        <v>1855</v>
      </c>
      <c r="AD365" s="774" t="s">
        <v>598</v>
      </c>
      <c r="AE365" s="774" t="s">
        <v>1856</v>
      </c>
      <c r="AF365" s="813" t="str">
        <f>IF(OR(AG365="Preventivo",AG365="Detectivo"),"Probabilidad",IF(AG365="Correctivo","Impacto",""))</f>
        <v>Impacto</v>
      </c>
      <c r="AG365" s="780" t="s">
        <v>264</v>
      </c>
      <c r="AH365" s="790">
        <f t="shared" si="41"/>
        <v>0.1</v>
      </c>
      <c r="AI365" s="780" t="s">
        <v>222</v>
      </c>
      <c r="AJ365" s="790">
        <f t="shared" si="42"/>
        <v>0.15</v>
      </c>
      <c r="AK365" s="814">
        <f t="shared" si="43"/>
        <v>0.25</v>
      </c>
      <c r="AL365" s="815">
        <f>IFERROR(IF(AND(AF364="Probabilidad",AF365="Probabilidad"),(AL364-(+AL364*AK365)),IF(AND(AF364="Impacto",AF365="Probabilidad"),(AL363-(+AL363*AK365)),IF(AF365="Impacto",AL364,""))),"")</f>
        <v>0.216</v>
      </c>
      <c r="AM365" s="815">
        <f>IFERROR(IF(AND(AF364="Impacto",AF365="Impacto"),(AM364-(+AM364*AK365)),IF(AND(AF364="Probabilidad",AF365="Impacto"),(AM363-(+AM363*AK365)),IF(AF365="Probabilidad",AM364,""))),"")</f>
        <v>0.15000000000000002</v>
      </c>
      <c r="AN365" s="751" t="s">
        <v>223</v>
      </c>
      <c r="AO365" s="751" t="s">
        <v>291</v>
      </c>
      <c r="AP365" s="751" t="s">
        <v>241</v>
      </c>
      <c r="AQ365" s="751" t="s">
        <v>226</v>
      </c>
      <c r="AR365" s="1031"/>
      <c r="AS365" s="1631"/>
      <c r="AT365" s="1631"/>
      <c r="AU365" s="1633"/>
      <c r="AV365" s="1631"/>
      <c r="AW365" s="1631"/>
      <c r="AX365" s="1633"/>
      <c r="AY365" s="1633"/>
      <c r="AZ365" s="1633"/>
      <c r="BA365" s="1641"/>
      <c r="BB365" s="789"/>
      <c r="BC365" s="789"/>
      <c r="BD365" s="822" t="str">
        <f t="shared" si="44"/>
        <v/>
      </c>
      <c r="BE365" s="774"/>
      <c r="BF365" s="774"/>
      <c r="BG365" s="774"/>
      <c r="BH365" s="774"/>
      <c r="BI365" s="789"/>
      <c r="BJ365" s="789"/>
      <c r="BK365" s="789"/>
      <c r="BL365" s="789"/>
      <c r="BM365" s="791"/>
      <c r="BN365" s="791"/>
      <c r="BO365" s="791"/>
      <c r="BP365" s="791"/>
      <c r="BQ365" s="792" t="str">
        <f t="shared" si="37"/>
        <v/>
      </c>
      <c r="BR365" s="796" t="str">
        <f t="shared" si="38"/>
        <v/>
      </c>
      <c r="BS365" s="884"/>
      <c r="BT365" s="884"/>
      <c r="BU365" s="998"/>
      <c r="BV365" s="1001"/>
      <c r="BW365" s="1001"/>
      <c r="BX365" s="1762"/>
      <c r="BY365" s="1739"/>
      <c r="BZ365" s="1004"/>
    </row>
    <row r="366" spans="1:78" ht="118" x14ac:dyDescent="0.2">
      <c r="A366" s="1702"/>
      <c r="B366" s="1703"/>
      <c r="C366" s="1797"/>
      <c r="D366" s="1795"/>
      <c r="E366" s="1795"/>
      <c r="F366" s="1619"/>
      <c r="G366" s="1001"/>
      <c r="H366" s="1641"/>
      <c r="I366" s="1641"/>
      <c r="J366" s="1631"/>
      <c r="K366" s="1789"/>
      <c r="L366" s="1001"/>
      <c r="M366" s="1070"/>
      <c r="N366" s="1001"/>
      <c r="O366" s="1001"/>
      <c r="P366" s="1064"/>
      <c r="Q366" s="1717"/>
      <c r="R366" s="1641"/>
      <c r="S366" s="1710"/>
      <c r="T366" s="1641"/>
      <c r="U366" s="1710"/>
      <c r="V366" s="1641"/>
      <c r="W366" s="1710"/>
      <c r="X366" s="1665"/>
      <c r="Y366" s="1710"/>
      <c r="Z366" s="1710"/>
      <c r="AA366" s="1633"/>
      <c r="AB366" s="956">
        <v>4</v>
      </c>
      <c r="AC366" s="774" t="s">
        <v>1571</v>
      </c>
      <c r="AD366" s="774">
        <v>1</v>
      </c>
      <c r="AE366" s="774" t="s">
        <v>1480</v>
      </c>
      <c r="AF366" s="813" t="str">
        <f t="shared" si="40"/>
        <v>Probabilidad</v>
      </c>
      <c r="AG366" s="780" t="s">
        <v>281</v>
      </c>
      <c r="AH366" s="790">
        <f t="shared" si="41"/>
        <v>0.15</v>
      </c>
      <c r="AI366" s="780" t="s">
        <v>222</v>
      </c>
      <c r="AJ366" s="790">
        <f t="shared" si="42"/>
        <v>0.15</v>
      </c>
      <c r="AK366" s="814">
        <f t="shared" si="43"/>
        <v>0.3</v>
      </c>
      <c r="AL366" s="815">
        <f>IFERROR(IF(AND(AF365="Probabilidad",AF366="Probabilidad"),(AL365-(+AL365*AK366)),IF(AND(AF365="Impacto",AF366="Probabilidad"),(AL364-(+AL364*AK366)),IF(AF366="Impacto",AL365,""))),"")</f>
        <v>0.1512</v>
      </c>
      <c r="AM366" s="815">
        <f>IFERROR(IF(AND(AF365="Impacto",AF366="Impacto"),(AM365-(+AM365*AK366)),IF(AND(AF365="Probabilidad",AF366="Impacto"),(AM364-(+AM364*AK366)),IF(AF366="Probabilidad",AM365,""))),"")</f>
        <v>0.15000000000000002</v>
      </c>
      <c r="AN366" s="751" t="s">
        <v>859</v>
      </c>
      <c r="AO366" s="751" t="s">
        <v>245</v>
      </c>
      <c r="AP366" s="751" t="s">
        <v>241</v>
      </c>
      <c r="AQ366" s="751" t="s">
        <v>226</v>
      </c>
      <c r="AR366" s="1031"/>
      <c r="AS366" s="1631"/>
      <c r="AT366" s="1631"/>
      <c r="AU366" s="1633"/>
      <c r="AV366" s="1631"/>
      <c r="AW366" s="1631"/>
      <c r="AX366" s="1633"/>
      <c r="AY366" s="1633"/>
      <c r="AZ366" s="1633"/>
      <c r="BA366" s="1641"/>
      <c r="BB366" s="789"/>
      <c r="BC366" s="789"/>
      <c r="BD366" s="822" t="str">
        <f t="shared" si="44"/>
        <v/>
      </c>
      <c r="BE366" s="774"/>
      <c r="BF366" s="774"/>
      <c r="BG366" s="774"/>
      <c r="BH366" s="774"/>
      <c r="BI366" s="789"/>
      <c r="BJ366" s="789"/>
      <c r="BK366" s="789"/>
      <c r="BL366" s="789"/>
      <c r="BM366" s="791"/>
      <c r="BN366" s="791"/>
      <c r="BO366" s="791"/>
      <c r="BP366" s="791"/>
      <c r="BQ366" s="792" t="str">
        <f t="shared" si="37"/>
        <v/>
      </c>
      <c r="BR366" s="796" t="str">
        <f t="shared" si="38"/>
        <v/>
      </c>
      <c r="BS366" s="884"/>
      <c r="BT366" s="884"/>
      <c r="BU366" s="998"/>
      <c r="BV366" s="1001"/>
      <c r="BW366" s="1001"/>
      <c r="BX366" s="1762"/>
      <c r="BY366" s="1739"/>
      <c r="BZ366" s="1004"/>
    </row>
    <row r="367" spans="1:78" ht="167" x14ac:dyDescent="0.2">
      <c r="A367" s="1702"/>
      <c r="B367" s="1703"/>
      <c r="C367" s="1797"/>
      <c r="D367" s="1795"/>
      <c r="E367" s="1795"/>
      <c r="F367" s="1619"/>
      <c r="G367" s="1001"/>
      <c r="H367" s="1641"/>
      <c r="I367" s="1641"/>
      <c r="J367" s="1631"/>
      <c r="K367" s="1789"/>
      <c r="L367" s="1001"/>
      <c r="M367" s="1070"/>
      <c r="N367" s="1001"/>
      <c r="O367" s="1001"/>
      <c r="P367" s="1064"/>
      <c r="Q367" s="1717"/>
      <c r="R367" s="1641"/>
      <c r="S367" s="1710"/>
      <c r="T367" s="1641"/>
      <c r="U367" s="1710"/>
      <c r="V367" s="1641"/>
      <c r="W367" s="1710"/>
      <c r="X367" s="1665"/>
      <c r="Y367" s="1710"/>
      <c r="Z367" s="1710"/>
      <c r="AA367" s="1633"/>
      <c r="AB367" s="956">
        <v>5</v>
      </c>
      <c r="AC367" s="761" t="s">
        <v>1857</v>
      </c>
      <c r="AD367" s="761">
        <v>4</v>
      </c>
      <c r="AE367" s="761" t="s">
        <v>1784</v>
      </c>
      <c r="AF367" s="813" t="str">
        <f t="shared" si="40"/>
        <v>Probabilidad</v>
      </c>
      <c r="AG367" s="780" t="s">
        <v>221</v>
      </c>
      <c r="AH367" s="790">
        <f t="shared" si="41"/>
        <v>0.25</v>
      </c>
      <c r="AI367" s="780" t="s">
        <v>222</v>
      </c>
      <c r="AJ367" s="790">
        <f t="shared" si="42"/>
        <v>0.15</v>
      </c>
      <c r="AK367" s="814">
        <f t="shared" si="43"/>
        <v>0.4</v>
      </c>
      <c r="AL367" s="815">
        <f>IFERROR(IF(AND(AF366="Probabilidad",AF367="Probabilidad"),(AL366-(+AL366*AK367)),IF(AND(AF366="Impacto",AF367="Probabilidad"),(AL365-(+AL365*AK367)),IF(AF367="Impacto",AL366,""))),"")</f>
        <v>9.0719999999999995E-2</v>
      </c>
      <c r="AM367" s="815">
        <f>IFERROR(IF(AND(AF366="Impacto",AF367="Impacto"),(AM366-(+AM366*AK367)),IF(AND(AF366="Probabilidad",AF367="Impacto"),(AM365-(+AM365*AK367)),IF(AF367="Probabilidad",AM366,""))),"")</f>
        <v>0.15000000000000002</v>
      </c>
      <c r="AN367" s="751" t="s">
        <v>859</v>
      </c>
      <c r="AO367" s="751" t="s">
        <v>291</v>
      </c>
      <c r="AP367" s="751" t="s">
        <v>241</v>
      </c>
      <c r="AQ367" s="751" t="s">
        <v>226</v>
      </c>
      <c r="AR367" s="1031"/>
      <c r="AS367" s="1631"/>
      <c r="AT367" s="1631"/>
      <c r="AU367" s="1633"/>
      <c r="AV367" s="1631"/>
      <c r="AW367" s="1631"/>
      <c r="AX367" s="1633"/>
      <c r="AY367" s="1633"/>
      <c r="AZ367" s="1633"/>
      <c r="BA367" s="1641"/>
      <c r="BB367" s="789"/>
      <c r="BC367" s="789"/>
      <c r="BD367" s="822" t="str">
        <f t="shared" si="44"/>
        <v/>
      </c>
      <c r="BE367" s="774"/>
      <c r="BF367" s="774"/>
      <c r="BG367" s="774"/>
      <c r="BH367" s="774"/>
      <c r="BI367" s="789"/>
      <c r="BJ367" s="789"/>
      <c r="BK367" s="789"/>
      <c r="BL367" s="789"/>
      <c r="BM367" s="791"/>
      <c r="BN367" s="791"/>
      <c r="BO367" s="791"/>
      <c r="BP367" s="791"/>
      <c r="BQ367" s="792" t="str">
        <f t="shared" si="37"/>
        <v/>
      </c>
      <c r="BR367" s="796" t="str">
        <f t="shared" si="38"/>
        <v/>
      </c>
      <c r="BS367" s="884"/>
      <c r="BT367" s="884"/>
      <c r="BU367" s="998"/>
      <c r="BV367" s="1001"/>
      <c r="BW367" s="1001"/>
      <c r="BX367" s="1762"/>
      <c r="BY367" s="1739"/>
      <c r="BZ367" s="1004"/>
    </row>
    <row r="368" spans="1:78" ht="168" thickBot="1" x14ac:dyDescent="0.25">
      <c r="A368" s="1702"/>
      <c r="B368" s="1703"/>
      <c r="C368" s="1797"/>
      <c r="D368" s="1795"/>
      <c r="E368" s="1795"/>
      <c r="F368" s="1619"/>
      <c r="G368" s="1001"/>
      <c r="H368" s="1641"/>
      <c r="I368" s="1641"/>
      <c r="J368" s="1632"/>
      <c r="K368" s="1789"/>
      <c r="L368" s="1001"/>
      <c r="M368" s="1071"/>
      <c r="N368" s="1001"/>
      <c r="O368" s="1001"/>
      <c r="P368" s="1064"/>
      <c r="Q368" s="1717"/>
      <c r="R368" s="1641"/>
      <c r="S368" s="1710"/>
      <c r="T368" s="1641"/>
      <c r="U368" s="1710"/>
      <c r="V368" s="1641"/>
      <c r="W368" s="1710"/>
      <c r="X368" s="1665"/>
      <c r="Y368" s="1710"/>
      <c r="Z368" s="1710"/>
      <c r="AA368" s="1633"/>
      <c r="AB368" s="957">
        <v>6</v>
      </c>
      <c r="AC368" s="752" t="s">
        <v>1778</v>
      </c>
      <c r="AD368" s="752">
        <v>4</v>
      </c>
      <c r="AE368" s="752" t="s">
        <v>1858</v>
      </c>
      <c r="AF368" s="896" t="str">
        <f t="shared" si="40"/>
        <v>Impacto</v>
      </c>
      <c r="AG368" s="888" t="s">
        <v>264</v>
      </c>
      <c r="AH368" s="887">
        <f t="shared" si="41"/>
        <v>0.1</v>
      </c>
      <c r="AI368" s="888" t="s">
        <v>222</v>
      </c>
      <c r="AJ368" s="887">
        <f t="shared" si="42"/>
        <v>0.15</v>
      </c>
      <c r="AK368" s="889">
        <f t="shared" si="43"/>
        <v>0.25</v>
      </c>
      <c r="AL368" s="815">
        <f>IFERROR(IF(AND(AF367="Probabilidad",AF368="Probabilidad"),(AL367-(+AL367*AK368)),IF(AND(AF367="Impacto",AF368="Probabilidad"),(AL366-(+AL366*AK368)),IF(AF368="Impacto",AL367,""))),"")</f>
        <v>9.0719999999999995E-2</v>
      </c>
      <c r="AM368" s="815">
        <f>IFERROR(IF(AND(AF367="Impacto",AF368="Impacto"),(AM367-(+AM367*AK368)),IF(AND(AF367="Probabilidad",AF368="Impacto"),(AM366-(+AM366*AK368)),IF(AF368="Probabilidad",AM367,""))),"")</f>
        <v>0.11250000000000002</v>
      </c>
      <c r="AN368" s="51" t="s">
        <v>859</v>
      </c>
      <c r="AO368" s="51" t="s">
        <v>291</v>
      </c>
      <c r="AP368" s="51" t="s">
        <v>241</v>
      </c>
      <c r="AQ368" s="51" t="s">
        <v>226</v>
      </c>
      <c r="AR368" s="1032"/>
      <c r="AS368" s="1632"/>
      <c r="AT368" s="1632"/>
      <c r="AU368" s="1634"/>
      <c r="AV368" s="1632"/>
      <c r="AW368" s="1632"/>
      <c r="AX368" s="1634"/>
      <c r="AY368" s="1634"/>
      <c r="AZ368" s="1634"/>
      <c r="BA368" s="1642"/>
      <c r="BB368" s="770"/>
      <c r="BC368" s="770"/>
      <c r="BD368" s="762" t="str">
        <f t="shared" si="44"/>
        <v/>
      </c>
      <c r="BE368" s="757"/>
      <c r="BF368" s="757"/>
      <c r="BG368" s="757"/>
      <c r="BH368" s="757"/>
      <c r="BI368" s="770"/>
      <c r="BJ368" s="770"/>
      <c r="BK368" s="770"/>
      <c r="BL368" s="770"/>
      <c r="BM368" s="749"/>
      <c r="BN368" s="749"/>
      <c r="BO368" s="749"/>
      <c r="BP368" s="749"/>
      <c r="BQ368" s="766" t="str">
        <f t="shared" si="37"/>
        <v/>
      </c>
      <c r="BR368" s="890" t="str">
        <f t="shared" si="38"/>
        <v/>
      </c>
      <c r="BS368" s="891"/>
      <c r="BT368" s="891"/>
      <c r="BU368" s="999"/>
      <c r="BV368" s="1002"/>
      <c r="BW368" s="1002"/>
      <c r="BX368" s="1763"/>
      <c r="BY368" s="1740"/>
      <c r="BZ368" s="1005"/>
    </row>
    <row r="369" spans="1:78" ht="118" x14ac:dyDescent="0.2">
      <c r="A369" s="1702"/>
      <c r="B369" s="1703"/>
      <c r="C369" s="1797"/>
      <c r="D369" s="1795" t="s">
        <v>1387</v>
      </c>
      <c r="E369" s="1795" t="s">
        <v>809</v>
      </c>
      <c r="F369" s="1619">
        <v>3</v>
      </c>
      <c r="G369" s="1001" t="s">
        <v>1859</v>
      </c>
      <c r="H369" s="1641" t="s">
        <v>1243</v>
      </c>
      <c r="I369" s="1641" t="s">
        <v>1218</v>
      </c>
      <c r="J369" s="1697" t="str">
        <f>IF(D369="","",IF(D369="RG",[1]Árbol!A380,IF(D369="RIC",[1]Árbol!A380,IF(D369="RLAFT",[1]Árbol!A380,IF(D369="RF",[1]Árbol!A380,IF(I369="","",(CONCATENATE(I369," ",$M$3," ",G369," ",$M$4," ",O369," ",$M$5," ",N369))))))))</f>
        <v>Pérdida de confidencialidad e integridad de TOKENS BANCARIOS  1. Perdida o modificación de información. 
2. Fallas Humanas.  1. Ausencia de control de acceso.
2. Desconocimiento de políticas de seguridad de la información.</v>
      </c>
      <c r="K369" s="1789" t="s">
        <v>313</v>
      </c>
      <c r="L369" s="1001" t="s">
        <v>562</v>
      </c>
      <c r="M369" s="1069" t="s">
        <v>1389</v>
      </c>
      <c r="N369" s="1001" t="s">
        <v>1860</v>
      </c>
      <c r="O369" s="1001" t="s">
        <v>1861</v>
      </c>
      <c r="P369" s="1210" t="s">
        <v>1392</v>
      </c>
      <c r="Q369" s="1717" t="s">
        <v>1392</v>
      </c>
      <c r="R369" s="1641" t="s">
        <v>250</v>
      </c>
      <c r="S369" s="1710">
        <f>IF(R369="Muy Alta",100%,IF(R369="Alta",80%,IF(R369="Media",60%,IF(R369="Baja",40%,IF(R369="Muy Baja",20%,"")))))</f>
        <v>0.4</v>
      </c>
      <c r="T369" s="1641" t="s">
        <v>317</v>
      </c>
      <c r="U369" s="1710">
        <f>IF(T369="Catastrófico",100%,IF(T369="Mayor",80%,IF(T369="Moderado",60%,IF(T369="Menor",40%,IF(T369="Leve",20%,"")))))</f>
        <v>0.2</v>
      </c>
      <c r="V369" s="1641" t="s">
        <v>317</v>
      </c>
      <c r="W369" s="1710">
        <f>IF(V369="Catastrófico",100%,IF(V369="Mayor",80%,IF(V369="Moderado",60%,IF(V369="Menor",40%,IF(V369="Leve",20%,"")))))</f>
        <v>0.2</v>
      </c>
      <c r="X369" s="1665" t="str">
        <f>IF(Y369=100%,"Catastrófico",IF(Y369=80%,"Mayor",IF(Y369=60%,"Moderado",IF(Y369=40%,"Menor",IF(Y369=20%,"Leve","")))))</f>
        <v>Leve</v>
      </c>
      <c r="Y369" s="1710">
        <f>IF(AND(U369="",W369=""),"",MAX(U369,W369))</f>
        <v>0.2</v>
      </c>
      <c r="Z369" s="1710" t="str">
        <f>CONCATENATE(R369,X369)</f>
        <v>BajaLeve</v>
      </c>
      <c r="AA369" s="1633" t="str">
        <f>IF(Z369="Muy AltaLeve","Alto",IF(Z369="Muy AltaMenor","Alto",IF(Z369="Muy AltaModerado","Alto",IF(Z369="Muy AltaMayor","Alto",IF(Z369="Muy AltaCatastrófico","Extremo",IF(Z369="AltaLeve","Moderado",IF(Z369="AltaMenor","Moderado",IF(Z369="AltaModerado","Alto",IF(Z369="AltaMayor","Alto",IF(Z369="AltaCatastrófico","Extremo",IF(Z369="MediaLeve","Moderado",IF(Z369="MediaMenor","Moderado",IF(Z369="MediaModerado","Moderado",IF(Z369="MediaMayor","Alto",IF(Z369="MediaCatastrófico","Extremo",IF(Z369="BajaLeve","Bajo",IF(Z369="BajaMenor","Moderado",IF(Z369="BajaModerado","Moderado",IF(Z369="BajaMayor","Alto",IF(Z369="BajaCatastrófico","Extremo",IF(Z369="Muy BajaLeve","Bajo",IF(Z369="Muy BajaMenor","Bajo",IF(Z369="Muy BajaModerado","Moderado",IF(Z369="Muy BajaMayor","Alto",IF(Z369="Muy BajaCatastrófico","Extremo","")))))))))))))))))))))))))</f>
        <v>Bajo</v>
      </c>
      <c r="AB369" s="350">
        <v>1</v>
      </c>
      <c r="AC369" s="9" t="s">
        <v>1571</v>
      </c>
      <c r="AD369" s="9">
        <v>1.2</v>
      </c>
      <c r="AE369" s="9" t="s">
        <v>1572</v>
      </c>
      <c r="AF369" s="99" t="str">
        <f t="shared" si="40"/>
        <v>Probabilidad</v>
      </c>
      <c r="AG369" s="10" t="s">
        <v>281</v>
      </c>
      <c r="AH369" s="787">
        <f t="shared" si="41"/>
        <v>0.15</v>
      </c>
      <c r="AI369" s="10" t="s">
        <v>222</v>
      </c>
      <c r="AJ369" s="787">
        <f t="shared" si="42"/>
        <v>0.15</v>
      </c>
      <c r="AK369" s="101">
        <f t="shared" si="43"/>
        <v>0.3</v>
      </c>
      <c r="AL369" s="100">
        <f>IFERROR(IF(AF369="Probabilidad",(S369-(+S369*AK369)),IF(AF369="Impacto",S369,"")),"")</f>
        <v>0.28000000000000003</v>
      </c>
      <c r="AM369" s="100">
        <f>IFERROR(IF(AF369="Impacto",(Y369-(+Y369*AK369)),IF(AF369="Probabilidad",Y369,"")),"")</f>
        <v>0.2</v>
      </c>
      <c r="AN369" s="50" t="s">
        <v>859</v>
      </c>
      <c r="AO369" s="50" t="s">
        <v>245</v>
      </c>
      <c r="AP369" s="50" t="s">
        <v>241</v>
      </c>
      <c r="AQ369" s="50" t="s">
        <v>226</v>
      </c>
      <c r="AR369" s="1624" t="s">
        <v>1842</v>
      </c>
      <c r="AS369" s="1050">
        <f>S369</f>
        <v>0.4</v>
      </c>
      <c r="AT369" s="1050">
        <f>IF(AL369="","",MIN(AL369:AL374))</f>
        <v>0.28000000000000003</v>
      </c>
      <c r="AU369" s="1047" t="str">
        <f>IFERROR(IF(AT369="","",IF(AT369&lt;=0.2,"Muy Baja",IF(AT369&lt;=0.4,"Baja",IF(AT369&lt;=0.6,"Media",IF(AT369&lt;=0.8,"Alta","Muy Alta"))))),"")</f>
        <v>Baja</v>
      </c>
      <c r="AV369" s="1050">
        <f>Y369</f>
        <v>0.2</v>
      </c>
      <c r="AW369" s="1050">
        <f>IF(AM369="","",MIN(AM369:AM374))</f>
        <v>0.2</v>
      </c>
      <c r="AX369" s="1047" t="str">
        <f>IFERROR(IF(AW369="","",IF(AW369&lt;=0.2,"Leve",IF(AW369&lt;=0.4,"Menor",IF(AW369&lt;=0.6,"Moderado",IF(AW369&lt;=0.8,"Mayor","Catastrófico"))))),"")</f>
        <v>Leve</v>
      </c>
      <c r="AY369" s="1047" t="str">
        <f>AA369</f>
        <v>Bajo</v>
      </c>
      <c r="AZ369" s="1047" t="str">
        <f>IFERROR(IF(OR(AND(AU369="Muy Baja",AX369="Leve"),AND(AU369="Muy Baja",AX369="Menor"),AND(AU369="Baja",AX369="Leve")),"Bajo",IF(OR(AND(AU369="Muy baja",AX369="Moderado"),AND(AU369="Baja",AX369="Menor"),AND(AU369="Baja",AX369="Moderado"),AND(AU369="Media",AX369="Leve"),AND(AU369="Media",AX369="Menor"),AND(AU369="Media",AX369="Moderado"),AND(AU369="Alta",AX369="Leve"),AND(AU369="Alta",AX369="Menor")),"Moderado",IF(OR(AND(AU369="Muy Baja",AX369="Mayor"),AND(AU369="Baja",AX369="Mayor"),AND(AU369="Media",AX369="Mayor"),AND(AU369="Alta",AX369="Moderado"),AND(AU369="Alta",AX369="Mayor"),AND(AU369="Muy Alta",AX369="Leve"),AND(AU369="Muy Alta",AX369="Menor"),AND(AU369="Muy Alta",AX369="Moderado"),AND(AU369="Muy Alta",AX369="Mayor")),"Alto",IF(OR(AND(AU369="Muy Baja",AX369="Catastrófico"),AND(AU369="Baja",AX369="Catastrófico"),AND(AU369="Media",AX369="Catastrófico"),AND(AU369="Alta",AX369="Catastrófico"),AND(AU369="Muy Alta",AX369="Catastrófico")),"Extremo","")))),"")</f>
        <v>Bajo</v>
      </c>
      <c r="BA369" s="994" t="s">
        <v>255</v>
      </c>
      <c r="BB369" s="309"/>
      <c r="BC369" s="46"/>
      <c r="BD369" s="103" t="str">
        <f t="shared" si="44"/>
        <v/>
      </c>
      <c r="BE369" s="9"/>
      <c r="BF369" s="9"/>
      <c r="BG369" s="9"/>
      <c r="BH369" s="9"/>
      <c r="BI369" s="46"/>
      <c r="BJ369" s="46"/>
      <c r="BK369" s="46"/>
      <c r="BL369" s="46"/>
      <c r="BM369" s="48"/>
      <c r="BN369" s="48"/>
      <c r="BO369" s="48"/>
      <c r="BP369" s="48"/>
      <c r="BQ369" s="104" t="str">
        <f t="shared" si="37"/>
        <v/>
      </c>
      <c r="BR369" s="797" t="str">
        <f t="shared" si="38"/>
        <v/>
      </c>
      <c r="BS369" s="883"/>
      <c r="BT369" s="883"/>
      <c r="BU369" s="997" t="s">
        <v>1392</v>
      </c>
      <c r="BV369" s="1000" t="s">
        <v>3227</v>
      </c>
      <c r="BW369" s="1000" t="s">
        <v>1631</v>
      </c>
      <c r="BX369" s="1761" t="s">
        <v>1631</v>
      </c>
      <c r="BY369" s="1738" t="s">
        <v>3214</v>
      </c>
      <c r="BZ369" s="1003"/>
    </row>
    <row r="370" spans="1:78" ht="16" x14ac:dyDescent="0.2">
      <c r="A370" s="1702"/>
      <c r="B370" s="1703"/>
      <c r="C370" s="1797"/>
      <c r="D370" s="1795"/>
      <c r="E370" s="1795"/>
      <c r="F370" s="1619"/>
      <c r="G370" s="1001"/>
      <c r="H370" s="1641"/>
      <c r="I370" s="1641"/>
      <c r="J370" s="1631"/>
      <c r="K370" s="1789"/>
      <c r="L370" s="1001"/>
      <c r="M370" s="1070"/>
      <c r="N370" s="1001"/>
      <c r="O370" s="1001"/>
      <c r="P370" s="1210"/>
      <c r="Q370" s="1717"/>
      <c r="R370" s="1641"/>
      <c r="S370" s="1710"/>
      <c r="T370" s="1641"/>
      <c r="U370" s="1710"/>
      <c r="V370" s="1641"/>
      <c r="W370" s="1710"/>
      <c r="X370" s="1665"/>
      <c r="Y370" s="1710"/>
      <c r="Z370" s="1710"/>
      <c r="AA370" s="1633"/>
      <c r="AB370" s="956">
        <v>2</v>
      </c>
      <c r="AC370" s="898"/>
      <c r="AD370" s="898"/>
      <c r="AE370" s="774"/>
      <c r="AF370" s="813" t="str">
        <f t="shared" si="40"/>
        <v/>
      </c>
      <c r="AG370" s="780"/>
      <c r="AH370" s="790" t="str">
        <f t="shared" si="41"/>
        <v/>
      </c>
      <c r="AI370" s="780"/>
      <c r="AJ370" s="790" t="str">
        <f t="shared" si="42"/>
        <v/>
      </c>
      <c r="AK370" s="814" t="str">
        <f t="shared" si="43"/>
        <v/>
      </c>
      <c r="AL370" s="815" t="str">
        <f>IFERROR(IF(AND(AF369="Probabilidad",AF370="Probabilidad"),(AL369-(+AL369*AK370)),IF(AF370="Probabilidad",(S369-(+S369*AK370)),IF(AF370="Impacto",AL369,""))),"")</f>
        <v/>
      </c>
      <c r="AM370" s="815" t="str">
        <f>IFERROR(IF(AND(AF369="Impacto",AF370="Impacto"),(AM369-(+AM369*AK370)),IF(AF370="Impacto",(Y369-(+Y369*AK370)),IF(AF370="Probabilidad",AM369,""))),"")</f>
        <v/>
      </c>
      <c r="AN370" s="751"/>
      <c r="AO370" s="751"/>
      <c r="AP370" s="751"/>
      <c r="AQ370" s="751"/>
      <c r="AR370" s="1031"/>
      <c r="AS370" s="1631"/>
      <c r="AT370" s="1631"/>
      <c r="AU370" s="1633"/>
      <c r="AV370" s="1631"/>
      <c r="AW370" s="1631"/>
      <c r="AX370" s="1633"/>
      <c r="AY370" s="1633"/>
      <c r="AZ370" s="1633"/>
      <c r="BA370" s="1641"/>
      <c r="BB370" s="894"/>
      <c r="BC370" s="789"/>
      <c r="BD370" s="822" t="str">
        <f t="shared" si="44"/>
        <v/>
      </c>
      <c r="BE370" s="774"/>
      <c r="BF370" s="774"/>
      <c r="BG370" s="774"/>
      <c r="BH370" s="774"/>
      <c r="BI370" s="789"/>
      <c r="BJ370" s="789"/>
      <c r="BK370" s="789"/>
      <c r="BL370" s="789"/>
      <c r="BM370" s="791"/>
      <c r="BN370" s="791"/>
      <c r="BO370" s="791"/>
      <c r="BP370" s="791"/>
      <c r="BQ370" s="792" t="str">
        <f t="shared" si="37"/>
        <v/>
      </c>
      <c r="BR370" s="796" t="str">
        <f t="shared" si="38"/>
        <v/>
      </c>
      <c r="BS370" s="884"/>
      <c r="BT370" s="884"/>
      <c r="BU370" s="998"/>
      <c r="BV370" s="1001"/>
      <c r="BW370" s="1001"/>
      <c r="BX370" s="1762"/>
      <c r="BY370" s="1739"/>
      <c r="BZ370" s="1004"/>
    </row>
    <row r="371" spans="1:78" ht="16" x14ac:dyDescent="0.2">
      <c r="A371" s="1702"/>
      <c r="B371" s="1703"/>
      <c r="C371" s="1797"/>
      <c r="D371" s="1795"/>
      <c r="E371" s="1795"/>
      <c r="F371" s="1619"/>
      <c r="G371" s="1001"/>
      <c r="H371" s="1641"/>
      <c r="I371" s="1641"/>
      <c r="J371" s="1631"/>
      <c r="K371" s="1789"/>
      <c r="L371" s="1001"/>
      <c r="M371" s="1070"/>
      <c r="N371" s="1001"/>
      <c r="O371" s="1001"/>
      <c r="P371" s="1210"/>
      <c r="Q371" s="1717"/>
      <c r="R371" s="1641"/>
      <c r="S371" s="1710"/>
      <c r="T371" s="1641"/>
      <c r="U371" s="1710"/>
      <c r="V371" s="1641"/>
      <c r="W371" s="1710"/>
      <c r="X371" s="1665"/>
      <c r="Y371" s="1710"/>
      <c r="Z371" s="1710"/>
      <c r="AA371" s="1633"/>
      <c r="AB371" s="956">
        <v>3</v>
      </c>
      <c r="AC371" s="898"/>
      <c r="AD371" s="898"/>
      <c r="AE371" s="774"/>
      <c r="AF371" s="813" t="str">
        <f t="shared" si="40"/>
        <v/>
      </c>
      <c r="AG371" s="780"/>
      <c r="AH371" s="790" t="str">
        <f t="shared" si="41"/>
        <v/>
      </c>
      <c r="AI371" s="780"/>
      <c r="AJ371" s="790" t="str">
        <f t="shared" si="42"/>
        <v/>
      </c>
      <c r="AK371" s="814" t="str">
        <f t="shared" si="43"/>
        <v/>
      </c>
      <c r="AL371" s="815" t="str">
        <f>IFERROR(IF(AND(AF370="Probabilidad",AF371="Probabilidad"),(AL370-(+AL370*AK371)),IF(AND(AF370="Impacto",AF371="Probabilidad"),(AL369-(+AL369*AK371)),IF(AF371="Impacto",AL370,""))),"")</f>
        <v/>
      </c>
      <c r="AM371" s="815" t="str">
        <f>IFERROR(IF(AND(AF370="Impacto",AF371="Impacto"),(AM370-(+AM370*AK371)),IF(AND(AF370="Probabilidad",AF371="Impacto"),(AM369-(+AM369*AK371)),IF(AF371="Probabilidad",AM370,""))),"")</f>
        <v/>
      </c>
      <c r="AN371" s="751"/>
      <c r="AO371" s="751"/>
      <c r="AP371" s="751"/>
      <c r="AQ371" s="751"/>
      <c r="AR371" s="1031"/>
      <c r="AS371" s="1631"/>
      <c r="AT371" s="1631"/>
      <c r="AU371" s="1633"/>
      <c r="AV371" s="1631"/>
      <c r="AW371" s="1631"/>
      <c r="AX371" s="1633"/>
      <c r="AY371" s="1633"/>
      <c r="AZ371" s="1633"/>
      <c r="BA371" s="1641"/>
      <c r="BB371" s="894"/>
      <c r="BC371" s="789"/>
      <c r="BD371" s="822" t="str">
        <f t="shared" si="44"/>
        <v/>
      </c>
      <c r="BE371" s="774"/>
      <c r="BF371" s="774"/>
      <c r="BG371" s="774"/>
      <c r="BH371" s="774"/>
      <c r="BI371" s="789"/>
      <c r="BJ371" s="789"/>
      <c r="BK371" s="789"/>
      <c r="BL371" s="789"/>
      <c r="BM371" s="791"/>
      <c r="BN371" s="791"/>
      <c r="BO371" s="791"/>
      <c r="BP371" s="791"/>
      <c r="BQ371" s="792" t="str">
        <f t="shared" si="37"/>
        <v/>
      </c>
      <c r="BR371" s="796" t="str">
        <f t="shared" si="38"/>
        <v/>
      </c>
      <c r="BS371" s="884"/>
      <c r="BT371" s="884"/>
      <c r="BU371" s="998"/>
      <c r="BV371" s="1001"/>
      <c r="BW371" s="1001"/>
      <c r="BX371" s="1762"/>
      <c r="BY371" s="1739"/>
      <c r="BZ371" s="1004"/>
    </row>
    <row r="372" spans="1:78" ht="16" x14ac:dyDescent="0.2">
      <c r="A372" s="1702"/>
      <c r="B372" s="1703"/>
      <c r="C372" s="1797"/>
      <c r="D372" s="1795"/>
      <c r="E372" s="1795"/>
      <c r="F372" s="1619"/>
      <c r="G372" s="1001"/>
      <c r="H372" s="1641"/>
      <c r="I372" s="1641"/>
      <c r="J372" s="1631"/>
      <c r="K372" s="1789"/>
      <c r="L372" s="1001"/>
      <c r="M372" s="1070"/>
      <c r="N372" s="1001"/>
      <c r="O372" s="1001"/>
      <c r="P372" s="1210"/>
      <c r="Q372" s="1717"/>
      <c r="R372" s="1641"/>
      <c r="S372" s="1710"/>
      <c r="T372" s="1641"/>
      <c r="U372" s="1710"/>
      <c r="V372" s="1641"/>
      <c r="W372" s="1710"/>
      <c r="X372" s="1665"/>
      <c r="Y372" s="1710"/>
      <c r="Z372" s="1710"/>
      <c r="AA372" s="1633"/>
      <c r="AB372" s="956">
        <v>4</v>
      </c>
      <c r="AC372" s="898"/>
      <c r="AD372" s="898"/>
      <c r="AE372" s="774"/>
      <c r="AF372" s="813" t="str">
        <f t="shared" si="40"/>
        <v/>
      </c>
      <c r="AG372" s="780"/>
      <c r="AH372" s="790" t="str">
        <f t="shared" si="41"/>
        <v/>
      </c>
      <c r="AI372" s="780"/>
      <c r="AJ372" s="790" t="str">
        <f t="shared" si="42"/>
        <v/>
      </c>
      <c r="AK372" s="814" t="str">
        <f t="shared" si="43"/>
        <v/>
      </c>
      <c r="AL372" s="815" t="str">
        <f>IFERROR(IF(AND(AF371="Probabilidad",AF372="Probabilidad"),(AL371-(+AL371*AK372)),IF(AND(AF371="Impacto",AF372="Probabilidad"),(AL370-(+AL370*AK372)),IF(AF372="Impacto",AL371,""))),"")</f>
        <v/>
      </c>
      <c r="AM372" s="815" t="str">
        <f>IFERROR(IF(AND(AF371="Impacto",AF372="Impacto"),(AM371-(+AM371*AK372)),IF(AND(AF371="Probabilidad",AF372="Impacto"),(AM370-(+AM370*AK372)),IF(AF372="Probabilidad",AM371,""))),"")</f>
        <v/>
      </c>
      <c r="AN372" s="751"/>
      <c r="AO372" s="751"/>
      <c r="AP372" s="751"/>
      <c r="AQ372" s="751"/>
      <c r="AR372" s="1031"/>
      <c r="AS372" s="1631"/>
      <c r="AT372" s="1631"/>
      <c r="AU372" s="1633"/>
      <c r="AV372" s="1631"/>
      <c r="AW372" s="1631"/>
      <c r="AX372" s="1633"/>
      <c r="AY372" s="1633"/>
      <c r="AZ372" s="1633"/>
      <c r="BA372" s="1641"/>
      <c r="BB372" s="894"/>
      <c r="BC372" s="789"/>
      <c r="BD372" s="822" t="str">
        <f t="shared" si="44"/>
        <v/>
      </c>
      <c r="BE372" s="774"/>
      <c r="BF372" s="774"/>
      <c r="BG372" s="774"/>
      <c r="BH372" s="774"/>
      <c r="BI372" s="789"/>
      <c r="BJ372" s="789"/>
      <c r="BK372" s="789"/>
      <c r="BL372" s="789"/>
      <c r="BM372" s="791"/>
      <c r="BN372" s="791"/>
      <c r="BO372" s="791"/>
      <c r="BP372" s="791"/>
      <c r="BQ372" s="792" t="str">
        <f t="shared" si="37"/>
        <v/>
      </c>
      <c r="BR372" s="796" t="str">
        <f t="shared" si="38"/>
        <v/>
      </c>
      <c r="BS372" s="884"/>
      <c r="BT372" s="884"/>
      <c r="BU372" s="998"/>
      <c r="BV372" s="1001"/>
      <c r="BW372" s="1001"/>
      <c r="BX372" s="1762"/>
      <c r="BY372" s="1739"/>
      <c r="BZ372" s="1004"/>
    </row>
    <row r="373" spans="1:78" ht="16" x14ac:dyDescent="0.2">
      <c r="A373" s="1702"/>
      <c r="B373" s="1703"/>
      <c r="C373" s="1797"/>
      <c r="D373" s="1795"/>
      <c r="E373" s="1795"/>
      <c r="F373" s="1619"/>
      <c r="G373" s="1001"/>
      <c r="H373" s="1641"/>
      <c r="I373" s="1641"/>
      <c r="J373" s="1631"/>
      <c r="K373" s="1789"/>
      <c r="L373" s="1001"/>
      <c r="M373" s="1070"/>
      <c r="N373" s="1001"/>
      <c r="O373" s="1001"/>
      <c r="P373" s="1210"/>
      <c r="Q373" s="1717"/>
      <c r="R373" s="1641"/>
      <c r="S373" s="1710"/>
      <c r="T373" s="1641"/>
      <c r="U373" s="1710"/>
      <c r="V373" s="1641"/>
      <c r="W373" s="1710"/>
      <c r="X373" s="1665"/>
      <c r="Y373" s="1710"/>
      <c r="Z373" s="1710"/>
      <c r="AA373" s="1633"/>
      <c r="AB373" s="956">
        <v>5</v>
      </c>
      <c r="AC373" s="900"/>
      <c r="AD373" s="900"/>
      <c r="AE373" s="28"/>
      <c r="AF373" s="813" t="str">
        <f t="shared" si="40"/>
        <v/>
      </c>
      <c r="AG373" s="780"/>
      <c r="AH373" s="790" t="str">
        <f t="shared" si="41"/>
        <v/>
      </c>
      <c r="AI373" s="780"/>
      <c r="AJ373" s="790" t="str">
        <f t="shared" si="42"/>
        <v/>
      </c>
      <c r="AK373" s="814" t="str">
        <f t="shared" si="43"/>
        <v/>
      </c>
      <c r="AL373" s="815" t="str">
        <f>IFERROR(IF(AND(AF372="Probabilidad",AF373="Probabilidad"),(AL372-(+AL372*AK373)),IF(AND(AF372="Impacto",AF373="Probabilidad"),(AL371-(+AL371*AK373)),IF(AF373="Impacto",AL372,""))),"")</f>
        <v/>
      </c>
      <c r="AM373" s="815" t="str">
        <f>IFERROR(IF(AND(AF372="Impacto",AF373="Impacto"),(AM372-(+AM372*AK373)),IF(AND(AF372="Probabilidad",AF373="Impacto"),(AM371-(+AM371*AK373)),IF(AF373="Probabilidad",AM372,""))),"")</f>
        <v/>
      </c>
      <c r="AN373" s="751"/>
      <c r="AO373" s="751"/>
      <c r="AP373" s="751"/>
      <c r="AQ373" s="751"/>
      <c r="AR373" s="1031"/>
      <c r="AS373" s="1631"/>
      <c r="AT373" s="1631"/>
      <c r="AU373" s="1633"/>
      <c r="AV373" s="1631"/>
      <c r="AW373" s="1631"/>
      <c r="AX373" s="1633"/>
      <c r="AY373" s="1633"/>
      <c r="AZ373" s="1633"/>
      <c r="BA373" s="1641"/>
      <c r="BB373" s="894"/>
      <c r="BC373" s="789"/>
      <c r="BD373" s="822" t="str">
        <f t="shared" si="44"/>
        <v/>
      </c>
      <c r="BE373" s="774"/>
      <c r="BF373" s="774"/>
      <c r="BG373" s="774"/>
      <c r="BH373" s="774"/>
      <c r="BI373" s="789"/>
      <c r="BJ373" s="789"/>
      <c r="BK373" s="789"/>
      <c r="BL373" s="789"/>
      <c r="BM373" s="791"/>
      <c r="BN373" s="791"/>
      <c r="BO373" s="791"/>
      <c r="BP373" s="791"/>
      <c r="BQ373" s="792" t="str">
        <f t="shared" si="37"/>
        <v/>
      </c>
      <c r="BR373" s="796" t="str">
        <f t="shared" si="38"/>
        <v/>
      </c>
      <c r="BS373" s="884"/>
      <c r="BT373" s="884"/>
      <c r="BU373" s="998"/>
      <c r="BV373" s="1001"/>
      <c r="BW373" s="1001"/>
      <c r="BX373" s="1762"/>
      <c r="BY373" s="1739"/>
      <c r="BZ373" s="1004"/>
    </row>
    <row r="374" spans="1:78" ht="17" thickBot="1" x14ac:dyDescent="0.25">
      <c r="A374" s="1702"/>
      <c r="B374" s="1703"/>
      <c r="C374" s="1797"/>
      <c r="D374" s="1795"/>
      <c r="E374" s="1795"/>
      <c r="F374" s="1619"/>
      <c r="G374" s="1001"/>
      <c r="H374" s="1641"/>
      <c r="I374" s="1641"/>
      <c r="J374" s="1632"/>
      <c r="K374" s="1789"/>
      <c r="L374" s="1001"/>
      <c r="M374" s="1071"/>
      <c r="N374" s="1001"/>
      <c r="O374" s="1001"/>
      <c r="P374" s="1210"/>
      <c r="Q374" s="1717"/>
      <c r="R374" s="1641"/>
      <c r="S374" s="1710"/>
      <c r="T374" s="1641"/>
      <c r="U374" s="1710"/>
      <c r="V374" s="1641"/>
      <c r="W374" s="1710"/>
      <c r="X374" s="1665"/>
      <c r="Y374" s="1710"/>
      <c r="Z374" s="1710"/>
      <c r="AA374" s="1633"/>
      <c r="AB374" s="957">
        <v>6</v>
      </c>
      <c r="AC374" s="757"/>
      <c r="AD374" s="757"/>
      <c r="AE374" s="757"/>
      <c r="AF374" s="896" t="str">
        <f t="shared" si="40"/>
        <v/>
      </c>
      <c r="AG374" s="888"/>
      <c r="AH374" s="887" t="str">
        <f t="shared" si="41"/>
        <v/>
      </c>
      <c r="AI374" s="888"/>
      <c r="AJ374" s="887" t="str">
        <f t="shared" si="42"/>
        <v/>
      </c>
      <c r="AK374" s="889" t="str">
        <f t="shared" si="43"/>
        <v/>
      </c>
      <c r="AL374" s="815" t="str">
        <f>IFERROR(IF(AND(AF373="Probabilidad",AF374="Probabilidad"),(AL373-(+AL373*AK374)),IF(AND(AF373="Impacto",AF374="Probabilidad"),(AL372-(+AL372*AK374)),IF(AF374="Impacto",AL373,""))),"")</f>
        <v/>
      </c>
      <c r="AM374" s="815" t="str">
        <f>IFERROR(IF(AND(AF373="Impacto",AF374="Impacto"),(AM373-(+AM373*AK374)),IF(AND(AF373="Probabilidad",AF374="Impacto"),(AM372-(+AM372*AK374)),IF(AF374="Probabilidad",AM373,""))),"")</f>
        <v/>
      </c>
      <c r="AN374" s="51"/>
      <c r="AO374" s="51"/>
      <c r="AP374" s="51"/>
      <c r="AQ374" s="51"/>
      <c r="AR374" s="1032"/>
      <c r="AS374" s="1632"/>
      <c r="AT374" s="1632"/>
      <c r="AU374" s="1634"/>
      <c r="AV374" s="1632"/>
      <c r="AW374" s="1632"/>
      <c r="AX374" s="1634"/>
      <c r="AY374" s="1634"/>
      <c r="AZ374" s="1634"/>
      <c r="BA374" s="1642"/>
      <c r="BB374" s="901"/>
      <c r="BC374" s="770"/>
      <c r="BD374" s="762" t="str">
        <f t="shared" si="44"/>
        <v/>
      </c>
      <c r="BE374" s="757"/>
      <c r="BF374" s="757"/>
      <c r="BG374" s="757"/>
      <c r="BH374" s="757"/>
      <c r="BI374" s="770"/>
      <c r="BJ374" s="770"/>
      <c r="BK374" s="770"/>
      <c r="BL374" s="770"/>
      <c r="BM374" s="749"/>
      <c r="BN374" s="749"/>
      <c r="BO374" s="749"/>
      <c r="BP374" s="749"/>
      <c r="BQ374" s="766" t="str">
        <f t="shared" si="37"/>
        <v/>
      </c>
      <c r="BR374" s="890" t="str">
        <f t="shared" si="38"/>
        <v/>
      </c>
      <c r="BS374" s="891"/>
      <c r="BT374" s="891"/>
      <c r="BU374" s="999"/>
      <c r="BV374" s="1002"/>
      <c r="BW374" s="1002"/>
      <c r="BX374" s="1763"/>
      <c r="BY374" s="1740"/>
      <c r="BZ374" s="1005"/>
    </row>
    <row r="375" spans="1:78" ht="118" x14ac:dyDescent="0.2">
      <c r="A375" s="1702"/>
      <c r="B375" s="1703"/>
      <c r="C375" s="1797"/>
      <c r="D375" s="1795" t="s">
        <v>1387</v>
      </c>
      <c r="E375" s="1795" t="s">
        <v>809</v>
      </c>
      <c r="F375" s="1619">
        <v>4</v>
      </c>
      <c r="G375" s="1001" t="s">
        <v>1859</v>
      </c>
      <c r="H375" s="1641" t="s">
        <v>1243</v>
      </c>
      <c r="I375" s="1641" t="s">
        <v>1215</v>
      </c>
      <c r="J375" s="1697" t="str">
        <f>IF(D375="","",IF(D375="RG",[1]Árbol!A386,IF(D375="RIC",[1]Árbol!A386,IF(D375="RLAFT",[1]Árbol!A386,IF(D375="RF",[1]Árbol!A386,IF(I375="","",(CONCATENATE(I375," ",$M$3," ",G375," ",$M$4," ",O375," ",$M$5," ",N375))))))))</f>
        <v>Pérdida de Disponibilidad de TOKENS BANCARIOS  1. Perdida o borrado de información. 
2. Fallas Humanas.  1. Ausencia de copias de respaldo.
2. Desconocimiento u omisión de políticas de seguridad de la información.
3. Ausencia de planes de continuidad.</v>
      </c>
      <c r="K375" s="1789" t="s">
        <v>313</v>
      </c>
      <c r="L375" s="1001" t="s">
        <v>562</v>
      </c>
      <c r="M375" s="1069" t="s">
        <v>1389</v>
      </c>
      <c r="N375" s="1001" t="s">
        <v>1862</v>
      </c>
      <c r="O375" s="1001" t="s">
        <v>1863</v>
      </c>
      <c r="P375" s="1064" t="s">
        <v>1392</v>
      </c>
      <c r="Q375" s="1714" t="s">
        <v>1392</v>
      </c>
      <c r="R375" s="1641" t="s">
        <v>250</v>
      </c>
      <c r="S375" s="1710">
        <f>IF(R375="Muy Alta",100%,IF(R375="Alta",80%,IF(R375="Media",60%,IF(R375="Baja",40%,IF(R375="Muy Baja",20%,"")))))</f>
        <v>0.4</v>
      </c>
      <c r="T375" s="1641" t="s">
        <v>317</v>
      </c>
      <c r="U375" s="1710">
        <f>IF(T375="Catastrófico",100%,IF(T375="Mayor",80%,IF(T375="Moderado",60%,IF(T375="Menor",40%,IF(T375="Leve",20%,"")))))</f>
        <v>0.2</v>
      </c>
      <c r="V375" s="1641" t="s">
        <v>317</v>
      </c>
      <c r="W375" s="1710">
        <f>IF(V375="Catastrófico",100%,IF(V375="Mayor",80%,IF(V375="Moderado",60%,IF(V375="Menor",40%,IF(V375="Leve",20%,"")))))</f>
        <v>0.2</v>
      </c>
      <c r="X375" s="1665" t="str">
        <f>IF(Y375=100%,"Catastrófico",IF(Y375=80%,"Mayor",IF(Y375=60%,"Moderado",IF(Y375=40%,"Menor",IF(Y375=20%,"Leve","")))))</f>
        <v>Leve</v>
      </c>
      <c r="Y375" s="1710">
        <f>IF(AND(U375="",W375=""),"",MAX(U375,W375))</f>
        <v>0.2</v>
      </c>
      <c r="Z375" s="1710" t="str">
        <f>CONCATENATE(R375,X375)</f>
        <v>BajaLeve</v>
      </c>
      <c r="AA375" s="1633" t="str">
        <f>IF(Z375="Muy AltaLeve","Alto",IF(Z375="Muy AltaMenor","Alto",IF(Z375="Muy AltaModerado","Alto",IF(Z375="Muy AltaMayor","Alto",IF(Z375="Muy AltaCatastrófico","Extremo",IF(Z375="AltaLeve","Moderado",IF(Z375="AltaMenor","Moderado",IF(Z375="AltaModerado","Alto",IF(Z375="AltaMayor","Alto",IF(Z375="AltaCatastrófico","Extremo",IF(Z375="MediaLeve","Moderado",IF(Z375="MediaMenor","Moderado",IF(Z375="MediaModerado","Moderado",IF(Z375="MediaMayor","Alto",IF(Z375="MediaCatastrófico","Extremo",IF(Z375="BajaLeve","Bajo",IF(Z375="BajaMenor","Moderado",IF(Z375="BajaModerado","Moderado",IF(Z375="BajaMayor","Alto",IF(Z375="BajaCatastrófico","Extremo",IF(Z375="Muy BajaLeve","Bajo",IF(Z375="Muy BajaMenor","Bajo",IF(Z375="Muy BajaModerado","Moderado",IF(Z375="Muy BajaMayor","Alto",IF(Z375="Muy BajaCatastrófico","Extremo","")))))))))))))))))))))))))</f>
        <v>Bajo</v>
      </c>
      <c r="AB375" s="350">
        <v>1</v>
      </c>
      <c r="AC375" s="9" t="s">
        <v>1571</v>
      </c>
      <c r="AD375" s="9">
        <v>1.2</v>
      </c>
      <c r="AE375" s="9" t="s">
        <v>1572</v>
      </c>
      <c r="AF375" s="99" t="str">
        <f t="shared" si="40"/>
        <v>Probabilidad</v>
      </c>
      <c r="AG375" s="10" t="s">
        <v>281</v>
      </c>
      <c r="AH375" s="787">
        <f t="shared" si="41"/>
        <v>0.15</v>
      </c>
      <c r="AI375" s="10" t="s">
        <v>222</v>
      </c>
      <c r="AJ375" s="787">
        <f t="shared" si="42"/>
        <v>0.15</v>
      </c>
      <c r="AK375" s="101">
        <f t="shared" si="43"/>
        <v>0.3</v>
      </c>
      <c r="AL375" s="100">
        <f>IFERROR(IF(AF375="Probabilidad",(S375-(+S375*AK375)),IF(AF375="Impacto",S375,"")),"")</f>
        <v>0.28000000000000003</v>
      </c>
      <c r="AM375" s="100">
        <f>IFERROR(IF(AF375="Impacto",(Y375-(+Y375*AK375)),IF(AF375="Probabilidad",Y375,"")),"")</f>
        <v>0.2</v>
      </c>
      <c r="AN375" s="50" t="s">
        <v>859</v>
      </c>
      <c r="AO375" s="50" t="s">
        <v>245</v>
      </c>
      <c r="AP375" s="50" t="s">
        <v>241</v>
      </c>
      <c r="AQ375" s="50" t="s">
        <v>226</v>
      </c>
      <c r="AR375" s="1624" t="s">
        <v>1842</v>
      </c>
      <c r="AS375" s="1050">
        <f>S375</f>
        <v>0.4</v>
      </c>
      <c r="AT375" s="1050">
        <f>IF(AL375="","",MIN(AL375:AL380))</f>
        <v>0.16800000000000001</v>
      </c>
      <c r="AU375" s="1047" t="str">
        <f>IFERROR(IF(AT375="","",IF(AT375&lt;=0.2,"Muy Baja",IF(AT375&lt;=0.4,"Baja",IF(AT375&lt;=0.6,"Media",IF(AT375&lt;=0.8,"Alta","Muy Alta"))))),"")</f>
        <v>Muy Baja</v>
      </c>
      <c r="AV375" s="1050">
        <f>Y375</f>
        <v>0.2</v>
      </c>
      <c r="AW375" s="1050">
        <f>IF(AM375="","",MIN(AM375:AM380))</f>
        <v>0.2</v>
      </c>
      <c r="AX375" s="1047" t="str">
        <f>IFERROR(IF(AW375="","",IF(AW375&lt;=0.2,"Leve",IF(AW375&lt;=0.4,"Menor",IF(AW375&lt;=0.6,"Moderado",IF(AW375&lt;=0.8,"Mayor","Catastrófico"))))),"")</f>
        <v>Leve</v>
      </c>
      <c r="AY375" s="1047" t="str">
        <f>AA375</f>
        <v>Bajo</v>
      </c>
      <c r="AZ375" s="1047" t="str">
        <f>IFERROR(IF(OR(AND(AU375="Muy Baja",AX375="Leve"),AND(AU375="Muy Baja",AX375="Menor"),AND(AU375="Baja",AX375="Leve")),"Bajo",IF(OR(AND(AU375="Muy baja",AX375="Moderado"),AND(AU375="Baja",AX375="Menor"),AND(AU375="Baja",AX375="Moderado"),AND(AU375="Media",AX375="Leve"),AND(AU375="Media",AX375="Menor"),AND(AU375="Media",AX375="Moderado"),AND(AU375="Alta",AX375="Leve"),AND(AU375="Alta",AX375="Menor")),"Moderado",IF(OR(AND(AU375="Muy Baja",AX375="Mayor"),AND(AU375="Baja",AX375="Mayor"),AND(AU375="Media",AX375="Mayor"),AND(AU375="Alta",AX375="Moderado"),AND(AU375="Alta",AX375="Mayor"),AND(AU375="Muy Alta",AX375="Leve"),AND(AU375="Muy Alta",AX375="Menor"),AND(AU375="Muy Alta",AX375="Moderado"),AND(AU375="Muy Alta",AX375="Mayor")),"Alto",IF(OR(AND(AU375="Muy Baja",AX375="Catastrófico"),AND(AU375="Baja",AX375="Catastrófico"),AND(AU375="Media",AX375="Catastrófico"),AND(AU375="Alta",AX375="Catastrófico"),AND(AU375="Muy Alta",AX375="Catastrófico")),"Extremo","")))),"")</f>
        <v>Bajo</v>
      </c>
      <c r="BA375" s="994" t="s">
        <v>255</v>
      </c>
      <c r="BB375" s="46"/>
      <c r="BC375" s="46"/>
      <c r="BD375" s="103" t="str">
        <f t="shared" si="44"/>
        <v/>
      </c>
      <c r="BE375" s="9"/>
      <c r="BF375" s="9"/>
      <c r="BG375" s="9"/>
      <c r="BH375" s="9"/>
      <c r="BI375" s="46"/>
      <c r="BJ375" s="46"/>
      <c r="BK375" s="46"/>
      <c r="BL375" s="46"/>
      <c r="BM375" s="48"/>
      <c r="BN375" s="48"/>
      <c r="BO375" s="48"/>
      <c r="BP375" s="48"/>
      <c r="BQ375" s="104" t="str">
        <f t="shared" si="37"/>
        <v/>
      </c>
      <c r="BR375" s="797" t="str">
        <f t="shared" si="38"/>
        <v/>
      </c>
      <c r="BS375" s="883"/>
      <c r="BT375" s="883"/>
      <c r="BU375" s="997" t="s">
        <v>1392</v>
      </c>
      <c r="BV375" s="1000" t="s">
        <v>3227</v>
      </c>
      <c r="BW375" s="1000" t="s">
        <v>1631</v>
      </c>
      <c r="BX375" s="1761" t="s">
        <v>1631</v>
      </c>
      <c r="BY375" s="1738" t="s">
        <v>3214</v>
      </c>
      <c r="BZ375" s="1003"/>
    </row>
    <row r="376" spans="1:78" ht="167" x14ac:dyDescent="0.2">
      <c r="A376" s="1702"/>
      <c r="B376" s="1703"/>
      <c r="C376" s="1797"/>
      <c r="D376" s="1795"/>
      <c r="E376" s="1795"/>
      <c r="F376" s="1619"/>
      <c r="G376" s="1001"/>
      <c r="H376" s="1641"/>
      <c r="I376" s="1641"/>
      <c r="J376" s="1631"/>
      <c r="K376" s="1789"/>
      <c r="L376" s="1001"/>
      <c r="M376" s="1070"/>
      <c r="N376" s="1001"/>
      <c r="O376" s="1001"/>
      <c r="P376" s="1064"/>
      <c r="Q376" s="1714"/>
      <c r="R376" s="1641"/>
      <c r="S376" s="1710"/>
      <c r="T376" s="1641"/>
      <c r="U376" s="1710"/>
      <c r="V376" s="1641"/>
      <c r="W376" s="1710"/>
      <c r="X376" s="1665"/>
      <c r="Y376" s="1710"/>
      <c r="Z376" s="1710"/>
      <c r="AA376" s="1633"/>
      <c r="AB376" s="956">
        <v>2</v>
      </c>
      <c r="AC376" s="761" t="s">
        <v>1864</v>
      </c>
      <c r="AD376" s="761">
        <v>3</v>
      </c>
      <c r="AE376" s="761" t="s">
        <v>1784</v>
      </c>
      <c r="AF376" s="813" t="str">
        <f t="shared" si="40"/>
        <v>Probabilidad</v>
      </c>
      <c r="AG376" s="780" t="s">
        <v>221</v>
      </c>
      <c r="AH376" s="790">
        <f t="shared" si="41"/>
        <v>0.25</v>
      </c>
      <c r="AI376" s="780" t="s">
        <v>222</v>
      </c>
      <c r="AJ376" s="790">
        <f t="shared" si="42"/>
        <v>0.15</v>
      </c>
      <c r="AK376" s="814">
        <f t="shared" si="43"/>
        <v>0.4</v>
      </c>
      <c r="AL376" s="815">
        <f>IFERROR(IF(AND(AF375="Probabilidad",AF376="Probabilidad"),(AL375-(+AL375*AK376)),IF(AF376="Probabilidad",(S375-(+S375*AK376)),IF(AF376="Impacto",AL375,""))),"")</f>
        <v>0.16800000000000001</v>
      </c>
      <c r="AM376" s="815">
        <f>IFERROR(IF(AND(AF375="Impacto",AF376="Impacto"),(AM375-(+AM375*AK376)),IF(AF376="Impacto",(Y375-(+Y375*AK376)),IF(AF376="Probabilidad",AM375,""))),"")</f>
        <v>0.2</v>
      </c>
      <c r="AN376" s="751" t="s">
        <v>859</v>
      </c>
      <c r="AO376" s="751" t="s">
        <v>291</v>
      </c>
      <c r="AP376" s="751" t="s">
        <v>241</v>
      </c>
      <c r="AQ376" s="751" t="s">
        <v>226</v>
      </c>
      <c r="AR376" s="1031"/>
      <c r="AS376" s="1631"/>
      <c r="AT376" s="1631"/>
      <c r="AU376" s="1633"/>
      <c r="AV376" s="1631"/>
      <c r="AW376" s="1631"/>
      <c r="AX376" s="1633"/>
      <c r="AY376" s="1633"/>
      <c r="AZ376" s="1633"/>
      <c r="BA376" s="1641"/>
      <c r="BB376" s="789"/>
      <c r="BC376" s="789"/>
      <c r="BD376" s="822" t="str">
        <f t="shared" si="44"/>
        <v/>
      </c>
      <c r="BE376" s="774"/>
      <c r="BF376" s="774"/>
      <c r="BG376" s="774"/>
      <c r="BH376" s="774"/>
      <c r="BI376" s="789"/>
      <c r="BJ376" s="789"/>
      <c r="BK376" s="789"/>
      <c r="BL376" s="789"/>
      <c r="BM376" s="791"/>
      <c r="BN376" s="791"/>
      <c r="BO376" s="791"/>
      <c r="BP376" s="791"/>
      <c r="BQ376" s="792" t="str">
        <f t="shared" si="37"/>
        <v/>
      </c>
      <c r="BR376" s="796" t="str">
        <f t="shared" si="38"/>
        <v/>
      </c>
      <c r="BS376" s="884"/>
      <c r="BT376" s="884"/>
      <c r="BU376" s="998"/>
      <c r="BV376" s="1001"/>
      <c r="BW376" s="1001"/>
      <c r="BX376" s="1762"/>
      <c r="BY376" s="1739"/>
      <c r="BZ376" s="1004"/>
    </row>
    <row r="377" spans="1:78" ht="16" x14ac:dyDescent="0.2">
      <c r="A377" s="1702"/>
      <c r="B377" s="1703"/>
      <c r="C377" s="1797"/>
      <c r="D377" s="1795"/>
      <c r="E377" s="1795"/>
      <c r="F377" s="1619"/>
      <c r="G377" s="1001"/>
      <c r="H377" s="1641"/>
      <c r="I377" s="1641"/>
      <c r="J377" s="1631"/>
      <c r="K377" s="1789"/>
      <c r="L377" s="1001"/>
      <c r="M377" s="1070"/>
      <c r="N377" s="1001"/>
      <c r="O377" s="1001"/>
      <c r="P377" s="1064"/>
      <c r="Q377" s="1714"/>
      <c r="R377" s="1641"/>
      <c r="S377" s="1710"/>
      <c r="T377" s="1641"/>
      <c r="U377" s="1710"/>
      <c r="V377" s="1641"/>
      <c r="W377" s="1710"/>
      <c r="X377" s="1665"/>
      <c r="Y377" s="1710"/>
      <c r="Z377" s="1710"/>
      <c r="AA377" s="1633"/>
      <c r="AB377" s="956">
        <v>3</v>
      </c>
      <c r="AC377" s="774"/>
      <c r="AD377" s="774"/>
      <c r="AE377" s="774"/>
      <c r="AF377" s="813" t="str">
        <f t="shared" si="40"/>
        <v/>
      </c>
      <c r="AG377" s="780"/>
      <c r="AH377" s="790" t="str">
        <f t="shared" si="41"/>
        <v/>
      </c>
      <c r="AI377" s="780"/>
      <c r="AJ377" s="790" t="str">
        <f t="shared" si="42"/>
        <v/>
      </c>
      <c r="AK377" s="814" t="str">
        <f t="shared" si="43"/>
        <v/>
      </c>
      <c r="AL377" s="815" t="str">
        <f>IFERROR(IF(AND(AF376="Probabilidad",AF377="Probabilidad"),(AL376-(+AL376*AK377)),IF(AND(AF376="Impacto",AF377="Probabilidad"),(AL375-(+AL375*AK377)),IF(AF377="Impacto",AL376,""))),"")</f>
        <v/>
      </c>
      <c r="AM377" s="815" t="str">
        <f>IFERROR(IF(AND(AF376="Impacto",AF377="Impacto"),(AM376-(+AM376*AK377)),IF(AND(AF376="Probabilidad",AF377="Impacto"),(AM375-(+AM375*AK377)),IF(AF377="Probabilidad",AM376,""))),"")</f>
        <v/>
      </c>
      <c r="AN377" s="751"/>
      <c r="AO377" s="751"/>
      <c r="AP377" s="751"/>
      <c r="AQ377" s="751"/>
      <c r="AR377" s="1031"/>
      <c r="AS377" s="1631"/>
      <c r="AT377" s="1631"/>
      <c r="AU377" s="1633"/>
      <c r="AV377" s="1631"/>
      <c r="AW377" s="1631"/>
      <c r="AX377" s="1633"/>
      <c r="AY377" s="1633"/>
      <c r="AZ377" s="1633"/>
      <c r="BA377" s="1641"/>
      <c r="BB377" s="789"/>
      <c r="BC377" s="789"/>
      <c r="BD377" s="822" t="str">
        <f t="shared" si="44"/>
        <v/>
      </c>
      <c r="BE377" s="774"/>
      <c r="BF377" s="774"/>
      <c r="BG377" s="774"/>
      <c r="BH377" s="774"/>
      <c r="BI377" s="789"/>
      <c r="BJ377" s="789"/>
      <c r="BK377" s="789"/>
      <c r="BL377" s="789"/>
      <c r="BM377" s="791"/>
      <c r="BN377" s="791"/>
      <c r="BO377" s="791"/>
      <c r="BP377" s="791"/>
      <c r="BQ377" s="792" t="str">
        <f t="shared" si="37"/>
        <v/>
      </c>
      <c r="BR377" s="796" t="str">
        <f t="shared" si="38"/>
        <v/>
      </c>
      <c r="BS377" s="884"/>
      <c r="BT377" s="884"/>
      <c r="BU377" s="998"/>
      <c r="BV377" s="1001"/>
      <c r="BW377" s="1001"/>
      <c r="BX377" s="1762"/>
      <c r="BY377" s="1739"/>
      <c r="BZ377" s="1004"/>
    </row>
    <row r="378" spans="1:78" ht="16" x14ac:dyDescent="0.2">
      <c r="A378" s="1702"/>
      <c r="B378" s="1703"/>
      <c r="C378" s="1797"/>
      <c r="D378" s="1795"/>
      <c r="E378" s="1795"/>
      <c r="F378" s="1619"/>
      <c r="G378" s="1001"/>
      <c r="H378" s="1641"/>
      <c r="I378" s="1641"/>
      <c r="J378" s="1631"/>
      <c r="K378" s="1789"/>
      <c r="L378" s="1001"/>
      <c r="M378" s="1070"/>
      <c r="N378" s="1001"/>
      <c r="O378" s="1001"/>
      <c r="P378" s="1064"/>
      <c r="Q378" s="1714"/>
      <c r="R378" s="1641"/>
      <c r="S378" s="1710"/>
      <c r="T378" s="1641"/>
      <c r="U378" s="1710"/>
      <c r="V378" s="1641"/>
      <c r="W378" s="1710"/>
      <c r="X378" s="1665"/>
      <c r="Y378" s="1710"/>
      <c r="Z378" s="1710"/>
      <c r="AA378" s="1633"/>
      <c r="AB378" s="956">
        <v>4</v>
      </c>
      <c r="AC378" s="774"/>
      <c r="AD378" s="774"/>
      <c r="AE378" s="774"/>
      <c r="AF378" s="813" t="str">
        <f t="shared" si="40"/>
        <v/>
      </c>
      <c r="AG378" s="780"/>
      <c r="AH378" s="790" t="str">
        <f t="shared" si="41"/>
        <v/>
      </c>
      <c r="AI378" s="780"/>
      <c r="AJ378" s="790" t="str">
        <f t="shared" si="42"/>
        <v/>
      </c>
      <c r="AK378" s="814" t="str">
        <f t="shared" si="43"/>
        <v/>
      </c>
      <c r="AL378" s="815" t="str">
        <f>IFERROR(IF(AND(AF377="Probabilidad",AF378="Probabilidad"),(AL377-(+AL377*AK378)),IF(AND(AF377="Impacto",AF378="Probabilidad"),(AL376-(+AL376*AK378)),IF(AF378="Impacto",AL377,""))),"")</f>
        <v/>
      </c>
      <c r="AM378" s="815" t="str">
        <f>IFERROR(IF(AND(AF377="Impacto",AF378="Impacto"),(AM377-(+AM377*AK378)),IF(AND(AF377="Probabilidad",AF378="Impacto"),(AM376-(+AM376*AK378)),IF(AF378="Probabilidad",AM377,""))),"")</f>
        <v/>
      </c>
      <c r="AN378" s="751"/>
      <c r="AO378" s="751"/>
      <c r="AP378" s="751"/>
      <c r="AQ378" s="751"/>
      <c r="AR378" s="1031"/>
      <c r="AS378" s="1631"/>
      <c r="AT378" s="1631"/>
      <c r="AU378" s="1633"/>
      <c r="AV378" s="1631"/>
      <c r="AW378" s="1631"/>
      <c r="AX378" s="1633"/>
      <c r="AY378" s="1633"/>
      <c r="AZ378" s="1633"/>
      <c r="BA378" s="1641"/>
      <c r="BB378" s="789"/>
      <c r="BC378" s="789"/>
      <c r="BD378" s="822" t="str">
        <f t="shared" si="44"/>
        <v/>
      </c>
      <c r="BE378" s="774"/>
      <c r="BF378" s="774"/>
      <c r="BG378" s="774"/>
      <c r="BH378" s="774"/>
      <c r="BI378" s="789"/>
      <c r="BJ378" s="789"/>
      <c r="BK378" s="789"/>
      <c r="BL378" s="789"/>
      <c r="BM378" s="791"/>
      <c r="BN378" s="791"/>
      <c r="BO378" s="791"/>
      <c r="BP378" s="791"/>
      <c r="BQ378" s="792" t="str">
        <f t="shared" si="37"/>
        <v/>
      </c>
      <c r="BR378" s="796" t="str">
        <f t="shared" si="38"/>
        <v/>
      </c>
      <c r="BS378" s="884"/>
      <c r="BT378" s="884"/>
      <c r="BU378" s="998"/>
      <c r="BV378" s="1001"/>
      <c r="BW378" s="1001"/>
      <c r="BX378" s="1762"/>
      <c r="BY378" s="1739"/>
      <c r="BZ378" s="1004"/>
    </row>
    <row r="379" spans="1:78" ht="16" x14ac:dyDescent="0.2">
      <c r="A379" s="1702"/>
      <c r="B379" s="1703"/>
      <c r="C379" s="1797"/>
      <c r="D379" s="1795"/>
      <c r="E379" s="1795"/>
      <c r="F379" s="1619"/>
      <c r="G379" s="1001"/>
      <c r="H379" s="1641"/>
      <c r="I379" s="1641"/>
      <c r="J379" s="1631"/>
      <c r="K379" s="1789"/>
      <c r="L379" s="1001"/>
      <c r="M379" s="1070"/>
      <c r="N379" s="1001"/>
      <c r="O379" s="1001"/>
      <c r="P379" s="1064"/>
      <c r="Q379" s="1714"/>
      <c r="R379" s="1641"/>
      <c r="S379" s="1710"/>
      <c r="T379" s="1641"/>
      <c r="U379" s="1710"/>
      <c r="V379" s="1641"/>
      <c r="W379" s="1710"/>
      <c r="X379" s="1665"/>
      <c r="Y379" s="1710"/>
      <c r="Z379" s="1710"/>
      <c r="AA379" s="1633"/>
      <c r="AB379" s="956">
        <v>5</v>
      </c>
      <c r="AC379" s="774"/>
      <c r="AD379" s="774"/>
      <c r="AE379" s="774"/>
      <c r="AF379" s="813" t="str">
        <f t="shared" si="40"/>
        <v/>
      </c>
      <c r="AG379" s="780"/>
      <c r="AH379" s="790" t="str">
        <f t="shared" si="41"/>
        <v/>
      </c>
      <c r="AI379" s="780"/>
      <c r="AJ379" s="790" t="str">
        <f t="shared" si="42"/>
        <v/>
      </c>
      <c r="AK379" s="814" t="str">
        <f t="shared" si="43"/>
        <v/>
      </c>
      <c r="AL379" s="815" t="str">
        <f>IFERROR(IF(AND(AF378="Probabilidad",AF379="Probabilidad"),(AL378-(+AL378*AK379)),IF(AND(AF378="Impacto",AF379="Probabilidad"),(AL377-(+AL377*AK379)),IF(AF379="Impacto",AL378,""))),"")</f>
        <v/>
      </c>
      <c r="AM379" s="815" t="str">
        <f>IFERROR(IF(AND(AF378="Impacto",AF379="Impacto"),(AM378-(+AM378*AK379)),IF(AND(AF378="Probabilidad",AF379="Impacto"),(AM377-(+AM377*AK379)),IF(AF379="Probabilidad",AM378,""))),"")</f>
        <v/>
      </c>
      <c r="AN379" s="751"/>
      <c r="AO379" s="751"/>
      <c r="AP379" s="751"/>
      <c r="AQ379" s="751"/>
      <c r="AR379" s="1031"/>
      <c r="AS379" s="1631"/>
      <c r="AT379" s="1631"/>
      <c r="AU379" s="1633"/>
      <c r="AV379" s="1631"/>
      <c r="AW379" s="1631"/>
      <c r="AX379" s="1633"/>
      <c r="AY379" s="1633"/>
      <c r="AZ379" s="1633"/>
      <c r="BA379" s="1641"/>
      <c r="BB379" s="789"/>
      <c r="BC379" s="789"/>
      <c r="BD379" s="822" t="str">
        <f t="shared" si="44"/>
        <v/>
      </c>
      <c r="BE379" s="774"/>
      <c r="BF379" s="774"/>
      <c r="BG379" s="774"/>
      <c r="BH379" s="774"/>
      <c r="BI379" s="789"/>
      <c r="BJ379" s="789"/>
      <c r="BK379" s="789"/>
      <c r="BL379" s="789"/>
      <c r="BM379" s="791"/>
      <c r="BN379" s="791"/>
      <c r="BO379" s="791"/>
      <c r="BP379" s="791"/>
      <c r="BQ379" s="792" t="str">
        <f t="shared" si="37"/>
        <v/>
      </c>
      <c r="BR379" s="796" t="str">
        <f t="shared" si="38"/>
        <v/>
      </c>
      <c r="BS379" s="884"/>
      <c r="BT379" s="884"/>
      <c r="BU379" s="998"/>
      <c r="BV379" s="1001"/>
      <c r="BW379" s="1001"/>
      <c r="BX379" s="1762"/>
      <c r="BY379" s="1739"/>
      <c r="BZ379" s="1004"/>
    </row>
    <row r="380" spans="1:78" ht="17" thickBot="1" x14ac:dyDescent="0.25">
      <c r="A380" s="1702"/>
      <c r="B380" s="1703"/>
      <c r="C380" s="1797"/>
      <c r="D380" s="1795"/>
      <c r="E380" s="1795"/>
      <c r="F380" s="1619"/>
      <c r="G380" s="1001"/>
      <c r="H380" s="1641"/>
      <c r="I380" s="1641"/>
      <c r="J380" s="1632"/>
      <c r="K380" s="1789"/>
      <c r="L380" s="1001"/>
      <c r="M380" s="1071"/>
      <c r="N380" s="1001"/>
      <c r="O380" s="1001"/>
      <c r="P380" s="1064"/>
      <c r="Q380" s="1714"/>
      <c r="R380" s="1641"/>
      <c r="S380" s="1710"/>
      <c r="T380" s="1641"/>
      <c r="U380" s="1710"/>
      <c r="V380" s="1641"/>
      <c r="W380" s="1710"/>
      <c r="X380" s="1665"/>
      <c r="Y380" s="1710"/>
      <c r="Z380" s="1710"/>
      <c r="AA380" s="1633"/>
      <c r="AB380" s="957">
        <v>6</v>
      </c>
      <c r="AC380" s="757"/>
      <c r="AD380" s="757"/>
      <c r="AE380" s="757"/>
      <c r="AF380" s="896" t="str">
        <f t="shared" si="40"/>
        <v/>
      </c>
      <c r="AG380" s="888"/>
      <c r="AH380" s="887" t="str">
        <f t="shared" si="41"/>
        <v/>
      </c>
      <c r="AI380" s="888"/>
      <c r="AJ380" s="887" t="str">
        <f t="shared" si="42"/>
        <v/>
      </c>
      <c r="AK380" s="889" t="str">
        <f t="shared" si="43"/>
        <v/>
      </c>
      <c r="AL380" s="815" t="str">
        <f>IFERROR(IF(AND(AF379="Probabilidad",AF380="Probabilidad"),(AL379-(+AL379*AK380)),IF(AND(AF379="Impacto",AF380="Probabilidad"),(AL378-(+AL378*AK380)),IF(AF380="Impacto",AL379,""))),"")</f>
        <v/>
      </c>
      <c r="AM380" s="815" t="str">
        <f>IFERROR(IF(AND(AF379="Impacto",AF380="Impacto"),(AM379-(+AM379*AK380)),IF(AND(AF379="Probabilidad",AF380="Impacto"),(AM378-(+AM378*AK380)),IF(AF380="Probabilidad",AM379,""))),"")</f>
        <v/>
      </c>
      <c r="AN380" s="51"/>
      <c r="AO380" s="51"/>
      <c r="AP380" s="51"/>
      <c r="AQ380" s="51"/>
      <c r="AR380" s="1032"/>
      <c r="AS380" s="1632"/>
      <c r="AT380" s="1632"/>
      <c r="AU380" s="1634"/>
      <c r="AV380" s="1632"/>
      <c r="AW380" s="1632"/>
      <c r="AX380" s="1634"/>
      <c r="AY380" s="1634"/>
      <c r="AZ380" s="1634"/>
      <c r="BA380" s="1642"/>
      <c r="BB380" s="770"/>
      <c r="BC380" s="770"/>
      <c r="BD380" s="762" t="str">
        <f t="shared" si="44"/>
        <v/>
      </c>
      <c r="BE380" s="757"/>
      <c r="BF380" s="757"/>
      <c r="BG380" s="757"/>
      <c r="BH380" s="757"/>
      <c r="BI380" s="770"/>
      <c r="BJ380" s="770"/>
      <c r="BK380" s="770"/>
      <c r="BL380" s="770"/>
      <c r="BM380" s="749"/>
      <c r="BN380" s="749"/>
      <c r="BO380" s="749"/>
      <c r="BP380" s="749"/>
      <c r="BQ380" s="766" t="str">
        <f t="shared" si="37"/>
        <v/>
      </c>
      <c r="BR380" s="890" t="str">
        <f t="shared" si="38"/>
        <v/>
      </c>
      <c r="BS380" s="891"/>
      <c r="BT380" s="891"/>
      <c r="BU380" s="999"/>
      <c r="BV380" s="1002"/>
      <c r="BW380" s="1002"/>
      <c r="BX380" s="1763"/>
      <c r="BY380" s="1740"/>
      <c r="BZ380" s="1005"/>
    </row>
    <row r="381" spans="1:78" ht="167" x14ac:dyDescent="0.2">
      <c r="A381" s="1702"/>
      <c r="B381" s="1703"/>
      <c r="C381" s="1797"/>
      <c r="D381" s="1795" t="s">
        <v>1387</v>
      </c>
      <c r="E381" s="1795" t="s">
        <v>809</v>
      </c>
      <c r="F381" s="1619">
        <v>5</v>
      </c>
      <c r="G381" s="1001" t="s">
        <v>1865</v>
      </c>
      <c r="H381" s="1641" t="s">
        <v>1247</v>
      </c>
      <c r="I381" s="1641" t="s">
        <v>1218</v>
      </c>
      <c r="J381" s="1697" t="str">
        <f>IF(D381="","",IF(D381="RG",[1]Árbol!A392,IF(D381="RIC",[1]Árbol!A392,IF(D381="RLAFT",[1]Árbol!A392,IF(D381="RF",[1]Árbol!A392,IF(I381="","",(CONCATENATE(I381," ",$M$3," ",G381," ",$M$4," ",O381," ",$M$5," ",N381))))))))</f>
        <v>Pérdida de confidencialidad e integridad de Fileserver de SAF - Financiera  1. Pérdida, borrado, modificación de información o acceso no autorizado a los expedientes digitales con Datos Personales. 
2. Ataque intencionado de acceso a la información digital - Abuso de derechos.
3. Fallas humanas.  
1. Ausencia de control de acceso a la información  digital.
2. Deficiencia en la asignación de permisos.
3. Desconocimiento de políticas de seguridad de la información.</v>
      </c>
      <c r="K381" s="1789" t="s">
        <v>313</v>
      </c>
      <c r="L381" s="1001" t="s">
        <v>562</v>
      </c>
      <c r="M381" s="1069" t="s">
        <v>1389</v>
      </c>
      <c r="N381" s="1001" t="s">
        <v>1866</v>
      </c>
      <c r="O381" s="1001" t="s">
        <v>1867</v>
      </c>
      <c r="P381" s="1064" t="s">
        <v>1392</v>
      </c>
      <c r="Q381" s="1714" t="s">
        <v>1392</v>
      </c>
      <c r="R381" s="1641" t="s">
        <v>340</v>
      </c>
      <c r="S381" s="1710">
        <f>IF(R381="Muy Alta",100%,IF(R381="Alta",80%,IF(R381="Media",60%,IF(R381="Baja",40%,IF(R381="Muy Baja",20%,"")))))</f>
        <v>0.8</v>
      </c>
      <c r="T381" s="1641" t="s">
        <v>317</v>
      </c>
      <c r="U381" s="1710">
        <f>IF(T381="Catastrófico",100%,IF(T381="Mayor",80%,IF(T381="Moderado",60%,IF(T381="Menor",40%,IF(T381="Leve",20%,"")))))</f>
        <v>0.2</v>
      </c>
      <c r="V381" s="1641" t="s">
        <v>317</v>
      </c>
      <c r="W381" s="1710">
        <f>IF(V381="Catastrófico",100%,IF(V381="Mayor",80%,IF(V381="Moderado",60%,IF(V381="Menor",40%,IF(V381="Leve",20%,"")))))</f>
        <v>0.2</v>
      </c>
      <c r="X381" s="1665" t="str">
        <f>IF(Y381=100%,"Catastrófico",IF(Y381=80%,"Mayor",IF(Y381=60%,"Moderado",IF(Y381=40%,"Menor",IF(Y381=20%,"Leve","")))))</f>
        <v>Leve</v>
      </c>
      <c r="Y381" s="1710">
        <f>IF(AND(U381="",W381=""),"",MAX(U381,W381))</f>
        <v>0.2</v>
      </c>
      <c r="Z381" s="1710" t="str">
        <f>CONCATENATE(R381,X381)</f>
        <v>AltaLeve</v>
      </c>
      <c r="AA381" s="1633" t="str">
        <f>IF(Z381="Muy AltaLeve","Alto",IF(Z381="Muy AltaMenor","Alto",IF(Z381="Muy AltaModerado","Alto",IF(Z381="Muy AltaMayor","Alto",IF(Z381="Muy AltaCatastrófico","Extremo",IF(Z381="AltaLeve","Moderado",IF(Z381="AltaMenor","Moderado",IF(Z381="AltaModerado","Alto",IF(Z381="AltaMayor","Alto",IF(Z381="AltaCatastrófico","Extremo",IF(Z381="MediaLeve","Moderado",IF(Z381="MediaMenor","Moderado",IF(Z381="MediaModerado","Moderado",IF(Z381="MediaMayor","Alto",IF(Z381="MediaCatastrófico","Extremo",IF(Z381="BajaLeve","Bajo",IF(Z381="BajaMenor","Moderado",IF(Z381="BajaModerado","Moderado",IF(Z381="BajaMayor","Alto",IF(Z381="BajaCatastrófico","Extremo",IF(Z381="Muy BajaLeve","Bajo",IF(Z381="Muy BajaMenor","Bajo",IF(Z381="Muy BajaModerado","Moderado",IF(Z381="Muy BajaMayor","Alto",IF(Z381="Muy BajaCatastrófico","Extremo","")))))))))))))))))))))))))</f>
        <v>Moderado</v>
      </c>
      <c r="AB381" s="350">
        <v>1</v>
      </c>
      <c r="AC381" s="9" t="s">
        <v>1868</v>
      </c>
      <c r="AD381" s="9">
        <v>1.2</v>
      </c>
      <c r="AE381" s="9" t="s">
        <v>1656</v>
      </c>
      <c r="AF381" s="231" t="str">
        <f t="shared" si="40"/>
        <v>Probabilidad</v>
      </c>
      <c r="AG381" s="232" t="s">
        <v>221</v>
      </c>
      <c r="AH381" s="787">
        <f t="shared" si="41"/>
        <v>0.25</v>
      </c>
      <c r="AI381" s="232" t="s">
        <v>222</v>
      </c>
      <c r="AJ381" s="787">
        <f t="shared" si="42"/>
        <v>0.15</v>
      </c>
      <c r="AK381" s="101">
        <f t="shared" si="43"/>
        <v>0.4</v>
      </c>
      <c r="AL381" s="100">
        <f>IFERROR(IF(AF381="Probabilidad",(S381-(+S381*AK381)),IF(AF381="Impacto",S381,"")),"")</f>
        <v>0.48</v>
      </c>
      <c r="AM381" s="100">
        <f>IFERROR(IF(AF381="Impacto",(Y381-(+Y381*AK381)),IF(AF381="Probabilidad",Y381,"")),"")</f>
        <v>0.2</v>
      </c>
      <c r="AN381" s="50" t="s">
        <v>223</v>
      </c>
      <c r="AO381" s="50" t="s">
        <v>291</v>
      </c>
      <c r="AP381" s="50" t="s">
        <v>241</v>
      </c>
      <c r="AQ381" s="50" t="s">
        <v>226</v>
      </c>
      <c r="AR381" s="1624" t="s">
        <v>1842</v>
      </c>
      <c r="AS381" s="1050">
        <f>S381</f>
        <v>0.8</v>
      </c>
      <c r="AT381" s="1050">
        <f>IF(AL381="","",MIN(AL381:AL386))</f>
        <v>0.20159999999999997</v>
      </c>
      <c r="AU381" s="1047" t="str">
        <f>IFERROR(IF(AT381="","",IF(AT381&lt;=0.2,"Muy Baja",IF(AT381&lt;=0.4,"Baja",IF(AT381&lt;=0.6,"Media",IF(AT381&lt;=0.8,"Alta","Muy Alta"))))),"")</f>
        <v>Baja</v>
      </c>
      <c r="AV381" s="1050">
        <f>Y381</f>
        <v>0.2</v>
      </c>
      <c r="AW381" s="1050">
        <f>IF(AM381="","",MIN(AM381:AM386))</f>
        <v>0.15000000000000002</v>
      </c>
      <c r="AX381" s="1047" t="str">
        <f>IFERROR(IF(AW381="","",IF(AW381&lt;=0.2,"Leve",IF(AW381&lt;=0.4,"Menor",IF(AW381&lt;=0.6,"Moderado",IF(AW381&lt;=0.8,"Mayor","Catastrófico"))))),"")</f>
        <v>Leve</v>
      </c>
      <c r="AY381" s="1047" t="str">
        <f>AA381</f>
        <v>Moderado</v>
      </c>
      <c r="AZ381" s="1047" t="str">
        <f>IFERROR(IF(OR(AND(AU381="Muy Baja",AX381="Leve"),AND(AU381="Muy Baja",AX381="Menor"),AND(AU381="Baja",AX381="Leve")),"Bajo",IF(OR(AND(AU381="Muy baja",AX381="Moderado"),AND(AU381="Baja",AX381="Menor"),AND(AU381="Baja",AX381="Moderado"),AND(AU381="Media",AX381="Leve"),AND(AU381="Media",AX381="Menor"),AND(AU381="Media",AX381="Moderado"),AND(AU381="Alta",AX381="Leve"),AND(AU381="Alta",AX381="Menor")),"Moderado",IF(OR(AND(AU381="Muy Baja",AX381="Mayor"),AND(AU381="Baja",AX381="Mayor"),AND(AU381="Media",AX381="Mayor"),AND(AU381="Alta",AX381="Moderado"),AND(AU381="Alta",AX381="Mayor"),AND(AU381="Muy Alta",AX381="Leve"),AND(AU381="Muy Alta",AX381="Menor"),AND(AU381="Muy Alta",AX381="Moderado"),AND(AU381="Muy Alta",AX381="Mayor")),"Alto",IF(OR(AND(AU381="Muy Baja",AX381="Catastrófico"),AND(AU381="Baja",AX381="Catastrófico"),AND(AU381="Media",AX381="Catastrófico"),AND(AU381="Alta",AX381="Catastrófico"),AND(AU381="Muy Alta",AX381="Catastrófico")),"Extremo","")))),"")</f>
        <v>Bajo</v>
      </c>
      <c r="BA381" s="994" t="s">
        <v>255</v>
      </c>
      <c r="BB381" s="46"/>
      <c r="BC381" s="46"/>
      <c r="BD381" s="103" t="str">
        <f t="shared" si="44"/>
        <v/>
      </c>
      <c r="BE381" s="9"/>
      <c r="BF381" s="9"/>
      <c r="BG381" s="9"/>
      <c r="BH381" s="9"/>
      <c r="BI381" s="46"/>
      <c r="BJ381" s="46"/>
      <c r="BK381" s="46"/>
      <c r="BL381" s="46"/>
      <c r="BM381" s="48"/>
      <c r="BN381" s="48"/>
      <c r="BO381" s="48"/>
      <c r="BP381" s="48"/>
      <c r="BQ381" s="104" t="str">
        <f t="shared" si="37"/>
        <v/>
      </c>
      <c r="BR381" s="797" t="str">
        <f t="shared" si="38"/>
        <v/>
      </c>
      <c r="BS381" s="883"/>
      <c r="BT381" s="883"/>
      <c r="BU381" s="997" t="s">
        <v>1392</v>
      </c>
      <c r="BV381" s="1000" t="s">
        <v>3227</v>
      </c>
      <c r="BW381" s="1000" t="s">
        <v>1631</v>
      </c>
      <c r="BX381" s="1761" t="s">
        <v>1631</v>
      </c>
      <c r="BY381" s="1738" t="s">
        <v>3214</v>
      </c>
      <c r="BZ381" s="1003"/>
    </row>
    <row r="382" spans="1:78" ht="167" x14ac:dyDescent="0.2">
      <c r="A382" s="1702"/>
      <c r="B382" s="1703"/>
      <c r="C382" s="1797"/>
      <c r="D382" s="1795"/>
      <c r="E382" s="1795"/>
      <c r="F382" s="1619"/>
      <c r="G382" s="1001"/>
      <c r="H382" s="1641"/>
      <c r="I382" s="1641"/>
      <c r="J382" s="1631"/>
      <c r="K382" s="1789"/>
      <c r="L382" s="1001"/>
      <c r="M382" s="1070"/>
      <c r="N382" s="1001"/>
      <c r="O382" s="1001"/>
      <c r="P382" s="1064"/>
      <c r="Q382" s="1714"/>
      <c r="R382" s="1641"/>
      <c r="S382" s="1710"/>
      <c r="T382" s="1641"/>
      <c r="U382" s="1710"/>
      <c r="V382" s="1641"/>
      <c r="W382" s="1710"/>
      <c r="X382" s="1665"/>
      <c r="Y382" s="1710"/>
      <c r="Z382" s="1710"/>
      <c r="AA382" s="1633"/>
      <c r="AB382" s="956">
        <v>2</v>
      </c>
      <c r="AC382" s="774" t="s">
        <v>1803</v>
      </c>
      <c r="AD382" s="774">
        <v>3</v>
      </c>
      <c r="AE382" s="774" t="s">
        <v>1719</v>
      </c>
      <c r="AF382" s="813" t="str">
        <f t="shared" si="40"/>
        <v>Impacto</v>
      </c>
      <c r="AG382" s="780" t="s">
        <v>264</v>
      </c>
      <c r="AH382" s="790">
        <f t="shared" si="41"/>
        <v>0.1</v>
      </c>
      <c r="AI382" s="780" t="s">
        <v>222</v>
      </c>
      <c r="AJ382" s="790">
        <f t="shared" si="42"/>
        <v>0.15</v>
      </c>
      <c r="AK382" s="814">
        <f t="shared" si="43"/>
        <v>0.25</v>
      </c>
      <c r="AL382" s="815">
        <f>IFERROR(IF(AND(AF381="Probabilidad",AF382="Probabilidad"),(AL381-(+AL381*AK382)),IF(AF382="Probabilidad",(S381-(+S381*AK382)),IF(AF382="Impacto",AL381,""))),"")</f>
        <v>0.48</v>
      </c>
      <c r="AM382" s="815">
        <f>IFERROR(IF(AND(AF381="Impacto",AF382="Impacto"),(AM381-(+AM381*AK382)),IF(AF382="Impacto",(Y381-(+Y381*AK382)),IF(AF382="Probabilidad",AM381,""))),"")</f>
        <v>0.15000000000000002</v>
      </c>
      <c r="AN382" s="751" t="s">
        <v>223</v>
      </c>
      <c r="AO382" s="751" t="s">
        <v>291</v>
      </c>
      <c r="AP382" s="751" t="s">
        <v>241</v>
      </c>
      <c r="AQ382" s="751" t="s">
        <v>226</v>
      </c>
      <c r="AR382" s="1031"/>
      <c r="AS382" s="1631"/>
      <c r="AT382" s="1631"/>
      <c r="AU382" s="1633"/>
      <c r="AV382" s="1631"/>
      <c r="AW382" s="1631"/>
      <c r="AX382" s="1633"/>
      <c r="AY382" s="1633"/>
      <c r="AZ382" s="1633"/>
      <c r="BA382" s="1641"/>
      <c r="BB382" s="789"/>
      <c r="BC382" s="789"/>
      <c r="BD382" s="822" t="str">
        <f t="shared" si="44"/>
        <v/>
      </c>
      <c r="BE382" s="774"/>
      <c r="BF382" s="774"/>
      <c r="BG382" s="774"/>
      <c r="BH382" s="774"/>
      <c r="BI382" s="789"/>
      <c r="BJ382" s="789"/>
      <c r="BK382" s="789"/>
      <c r="BL382" s="789"/>
      <c r="BM382" s="791"/>
      <c r="BN382" s="791"/>
      <c r="BO382" s="791"/>
      <c r="BP382" s="791"/>
      <c r="BQ382" s="792" t="str">
        <f t="shared" si="37"/>
        <v/>
      </c>
      <c r="BR382" s="796" t="str">
        <f t="shared" si="38"/>
        <v/>
      </c>
      <c r="BS382" s="884"/>
      <c r="BT382" s="884"/>
      <c r="BU382" s="998"/>
      <c r="BV382" s="1001"/>
      <c r="BW382" s="1001"/>
      <c r="BX382" s="1762"/>
      <c r="BY382" s="1739"/>
      <c r="BZ382" s="1004"/>
    </row>
    <row r="383" spans="1:78" ht="167" x14ac:dyDescent="0.2">
      <c r="A383" s="1702"/>
      <c r="B383" s="1703"/>
      <c r="C383" s="1797"/>
      <c r="D383" s="1795"/>
      <c r="E383" s="1795"/>
      <c r="F383" s="1619"/>
      <c r="G383" s="1001"/>
      <c r="H383" s="1641"/>
      <c r="I383" s="1641"/>
      <c r="J383" s="1631"/>
      <c r="K383" s="1789"/>
      <c r="L383" s="1001"/>
      <c r="M383" s="1070"/>
      <c r="N383" s="1001"/>
      <c r="O383" s="1001"/>
      <c r="P383" s="1064"/>
      <c r="Q383" s="1714"/>
      <c r="R383" s="1641"/>
      <c r="S383" s="1710"/>
      <c r="T383" s="1641"/>
      <c r="U383" s="1710"/>
      <c r="V383" s="1641"/>
      <c r="W383" s="1710"/>
      <c r="X383" s="1665"/>
      <c r="Y383" s="1710"/>
      <c r="Z383" s="1710"/>
      <c r="AA383" s="1633"/>
      <c r="AB383" s="956">
        <v>3</v>
      </c>
      <c r="AC383" s="774" t="s">
        <v>1831</v>
      </c>
      <c r="AD383" s="774">
        <v>1.2</v>
      </c>
      <c r="AE383" s="774" t="s">
        <v>1656</v>
      </c>
      <c r="AF383" s="813" t="str">
        <f t="shared" si="40"/>
        <v>Probabilidad</v>
      </c>
      <c r="AG383" s="780" t="s">
        <v>281</v>
      </c>
      <c r="AH383" s="790">
        <f t="shared" si="41"/>
        <v>0.15</v>
      </c>
      <c r="AI383" s="780" t="s">
        <v>222</v>
      </c>
      <c r="AJ383" s="790">
        <f t="shared" si="42"/>
        <v>0.15</v>
      </c>
      <c r="AK383" s="814">
        <f t="shared" si="43"/>
        <v>0.3</v>
      </c>
      <c r="AL383" s="815">
        <f>IFERROR(IF(AND(AF382="Probabilidad",AF383="Probabilidad"),(AL382-(+AL382*AK383)),IF(AND(AF382="Impacto",AF383="Probabilidad"),(AL381-(+AL381*AK383)),IF(AF383="Impacto",AL382,""))),"")</f>
        <v>0.33599999999999997</v>
      </c>
      <c r="AM383" s="815">
        <f>IFERROR(IF(AND(AF382="Impacto",AF383="Impacto"),(AM382-(+AM382*AK383)),IF(AND(AF382="Probabilidad",AF383="Impacto"),(AM381-(+AM381*AK383)),IF(AF383="Probabilidad",AM382,""))),"")</f>
        <v>0.15000000000000002</v>
      </c>
      <c r="AN383" s="751" t="s">
        <v>223</v>
      </c>
      <c r="AO383" s="751" t="s">
        <v>291</v>
      </c>
      <c r="AP383" s="751" t="s">
        <v>241</v>
      </c>
      <c r="AQ383" s="751" t="s">
        <v>226</v>
      </c>
      <c r="AR383" s="1031"/>
      <c r="AS383" s="1631"/>
      <c r="AT383" s="1631"/>
      <c r="AU383" s="1633"/>
      <c r="AV383" s="1631"/>
      <c r="AW383" s="1631"/>
      <c r="AX383" s="1633"/>
      <c r="AY383" s="1633"/>
      <c r="AZ383" s="1633"/>
      <c r="BA383" s="1641"/>
      <c r="BB383" s="789"/>
      <c r="BC383" s="789"/>
      <c r="BD383" s="822" t="str">
        <f t="shared" si="44"/>
        <v/>
      </c>
      <c r="BE383" s="774"/>
      <c r="BF383" s="774"/>
      <c r="BG383" s="774"/>
      <c r="BH383" s="774"/>
      <c r="BI383" s="789"/>
      <c r="BJ383" s="789"/>
      <c r="BK383" s="789"/>
      <c r="BL383" s="789"/>
      <c r="BM383" s="791"/>
      <c r="BN383" s="791"/>
      <c r="BO383" s="791"/>
      <c r="BP383" s="791"/>
      <c r="BQ383" s="792" t="str">
        <f t="shared" si="37"/>
        <v/>
      </c>
      <c r="BR383" s="796" t="str">
        <f t="shared" si="38"/>
        <v/>
      </c>
      <c r="BS383" s="884"/>
      <c r="BT383" s="884"/>
      <c r="BU383" s="998"/>
      <c r="BV383" s="1001"/>
      <c r="BW383" s="1001"/>
      <c r="BX383" s="1762"/>
      <c r="BY383" s="1739"/>
      <c r="BZ383" s="1004"/>
    </row>
    <row r="384" spans="1:78" ht="118" x14ac:dyDescent="0.2">
      <c r="A384" s="1702"/>
      <c r="B384" s="1703"/>
      <c r="C384" s="1797"/>
      <c r="D384" s="1795"/>
      <c r="E384" s="1795"/>
      <c r="F384" s="1619"/>
      <c r="G384" s="1001"/>
      <c r="H384" s="1641"/>
      <c r="I384" s="1641"/>
      <c r="J384" s="1631"/>
      <c r="K384" s="1789"/>
      <c r="L384" s="1001"/>
      <c r="M384" s="1070"/>
      <c r="N384" s="1001"/>
      <c r="O384" s="1001"/>
      <c r="P384" s="1064"/>
      <c r="Q384" s="1714"/>
      <c r="R384" s="1641"/>
      <c r="S384" s="1710"/>
      <c r="T384" s="1641"/>
      <c r="U384" s="1710"/>
      <c r="V384" s="1641"/>
      <c r="W384" s="1710"/>
      <c r="X384" s="1665"/>
      <c r="Y384" s="1710"/>
      <c r="Z384" s="1710"/>
      <c r="AA384" s="1633"/>
      <c r="AB384" s="956">
        <v>4</v>
      </c>
      <c r="AC384" s="774" t="s">
        <v>1571</v>
      </c>
      <c r="AD384" s="774">
        <v>3</v>
      </c>
      <c r="AE384" s="774" t="s">
        <v>1480</v>
      </c>
      <c r="AF384" s="813" t="str">
        <f t="shared" si="40"/>
        <v>Probabilidad</v>
      </c>
      <c r="AG384" s="780" t="s">
        <v>221</v>
      </c>
      <c r="AH384" s="790">
        <f t="shared" si="41"/>
        <v>0.25</v>
      </c>
      <c r="AI384" s="780" t="s">
        <v>222</v>
      </c>
      <c r="AJ384" s="790">
        <f t="shared" si="42"/>
        <v>0.15</v>
      </c>
      <c r="AK384" s="814">
        <f t="shared" si="43"/>
        <v>0.4</v>
      </c>
      <c r="AL384" s="815">
        <f>IFERROR(IF(AND(AF383="Probabilidad",AF384="Probabilidad"),(AL383-(+AL383*AK384)),IF(AND(AF383="Impacto",AF384="Probabilidad"),(AL382-(+AL382*AK384)),IF(AF384="Impacto",AL383,""))),"")</f>
        <v>0.20159999999999997</v>
      </c>
      <c r="AM384" s="815">
        <f>IFERROR(IF(AND(AF383="Impacto",AF384="Impacto"),(AM383-(+AM383*AK384)),IF(AND(AF383="Probabilidad",AF384="Impacto"),(AM382-(+AM382*AK384)),IF(AF384="Probabilidad",AM383,""))),"")</f>
        <v>0.15000000000000002</v>
      </c>
      <c r="AN384" s="751" t="s">
        <v>859</v>
      </c>
      <c r="AO384" s="751" t="s">
        <v>245</v>
      </c>
      <c r="AP384" s="751" t="s">
        <v>241</v>
      </c>
      <c r="AQ384" s="751" t="s">
        <v>226</v>
      </c>
      <c r="AR384" s="1031"/>
      <c r="AS384" s="1631"/>
      <c r="AT384" s="1631"/>
      <c r="AU384" s="1633"/>
      <c r="AV384" s="1631"/>
      <c r="AW384" s="1631"/>
      <c r="AX384" s="1633"/>
      <c r="AY384" s="1633"/>
      <c r="AZ384" s="1633"/>
      <c r="BA384" s="1641"/>
      <c r="BB384" s="789"/>
      <c r="BC384" s="789"/>
      <c r="BD384" s="822" t="str">
        <f t="shared" si="44"/>
        <v/>
      </c>
      <c r="BE384" s="774"/>
      <c r="BF384" s="774"/>
      <c r="BG384" s="774"/>
      <c r="BH384" s="774"/>
      <c r="BI384" s="789"/>
      <c r="BJ384" s="789"/>
      <c r="BK384" s="789"/>
      <c r="BL384" s="789"/>
      <c r="BM384" s="791"/>
      <c r="BN384" s="791"/>
      <c r="BO384" s="791"/>
      <c r="BP384" s="791"/>
      <c r="BQ384" s="792" t="str">
        <f t="shared" si="37"/>
        <v/>
      </c>
      <c r="BR384" s="796" t="str">
        <f t="shared" si="38"/>
        <v/>
      </c>
      <c r="BS384" s="884"/>
      <c r="BT384" s="884"/>
      <c r="BU384" s="998"/>
      <c r="BV384" s="1001"/>
      <c r="BW384" s="1001"/>
      <c r="BX384" s="1762"/>
      <c r="BY384" s="1739"/>
      <c r="BZ384" s="1004"/>
    </row>
    <row r="385" spans="1:78" ht="16" x14ac:dyDescent="0.2">
      <c r="A385" s="1702"/>
      <c r="B385" s="1703"/>
      <c r="C385" s="1797"/>
      <c r="D385" s="1795"/>
      <c r="E385" s="1795"/>
      <c r="F385" s="1619"/>
      <c r="G385" s="1001"/>
      <c r="H385" s="1641"/>
      <c r="I385" s="1641"/>
      <c r="J385" s="1631"/>
      <c r="K385" s="1789"/>
      <c r="L385" s="1001"/>
      <c r="M385" s="1070"/>
      <c r="N385" s="1001"/>
      <c r="O385" s="1001"/>
      <c r="P385" s="1064"/>
      <c r="Q385" s="1714"/>
      <c r="R385" s="1641"/>
      <c r="S385" s="1710"/>
      <c r="T385" s="1641"/>
      <c r="U385" s="1710"/>
      <c r="V385" s="1641"/>
      <c r="W385" s="1710"/>
      <c r="X385" s="1665"/>
      <c r="Y385" s="1710"/>
      <c r="Z385" s="1710"/>
      <c r="AA385" s="1633"/>
      <c r="AB385" s="956">
        <v>5</v>
      </c>
      <c r="AC385" s="774"/>
      <c r="AD385" s="774"/>
      <c r="AE385" s="774"/>
      <c r="AF385" s="813" t="str">
        <f t="shared" si="40"/>
        <v/>
      </c>
      <c r="AG385" s="780"/>
      <c r="AH385" s="790" t="str">
        <f t="shared" si="41"/>
        <v/>
      </c>
      <c r="AI385" s="780"/>
      <c r="AJ385" s="790" t="str">
        <f t="shared" si="42"/>
        <v/>
      </c>
      <c r="AK385" s="814" t="str">
        <f t="shared" si="43"/>
        <v/>
      </c>
      <c r="AL385" s="815" t="str">
        <f>IFERROR(IF(AND(AF384="Probabilidad",AF385="Probabilidad"),(AL384-(+AL384*AK385)),IF(AND(AF384="Impacto",AF385="Probabilidad"),(AL383-(+AL383*AK385)),IF(AF385="Impacto",AL384,""))),"")</f>
        <v/>
      </c>
      <c r="AM385" s="815" t="str">
        <f>IFERROR(IF(AND(AF384="Impacto",AF385="Impacto"),(AM384-(+AM384*AK385)),IF(AND(AF384="Probabilidad",AF385="Impacto"),(AM383-(+AM383*AK385)),IF(AF385="Probabilidad",AM384,""))),"")</f>
        <v/>
      </c>
      <c r="AN385" s="751"/>
      <c r="AO385" s="751"/>
      <c r="AP385" s="751"/>
      <c r="AQ385" s="751"/>
      <c r="AR385" s="1031"/>
      <c r="AS385" s="1631"/>
      <c r="AT385" s="1631"/>
      <c r="AU385" s="1633"/>
      <c r="AV385" s="1631"/>
      <c r="AW385" s="1631"/>
      <c r="AX385" s="1633"/>
      <c r="AY385" s="1633"/>
      <c r="AZ385" s="1633"/>
      <c r="BA385" s="1641"/>
      <c r="BB385" s="789"/>
      <c r="BC385" s="789"/>
      <c r="BD385" s="822" t="str">
        <f t="shared" si="44"/>
        <v/>
      </c>
      <c r="BE385" s="774"/>
      <c r="BF385" s="774"/>
      <c r="BG385" s="774"/>
      <c r="BH385" s="774"/>
      <c r="BI385" s="789"/>
      <c r="BJ385" s="789"/>
      <c r="BK385" s="789"/>
      <c r="BL385" s="789"/>
      <c r="BM385" s="791"/>
      <c r="BN385" s="791"/>
      <c r="BO385" s="791"/>
      <c r="BP385" s="791"/>
      <c r="BQ385" s="792" t="str">
        <f t="shared" si="37"/>
        <v/>
      </c>
      <c r="BR385" s="796" t="str">
        <f t="shared" si="38"/>
        <v/>
      </c>
      <c r="BS385" s="884"/>
      <c r="BT385" s="884"/>
      <c r="BU385" s="998"/>
      <c r="BV385" s="1001"/>
      <c r="BW385" s="1001"/>
      <c r="BX385" s="1762"/>
      <c r="BY385" s="1739"/>
      <c r="BZ385" s="1004"/>
    </row>
    <row r="386" spans="1:78" ht="17" thickBot="1" x14ac:dyDescent="0.25">
      <c r="A386" s="1702"/>
      <c r="B386" s="1703"/>
      <c r="C386" s="1797"/>
      <c r="D386" s="1795"/>
      <c r="E386" s="1795"/>
      <c r="F386" s="1619"/>
      <c r="G386" s="1001"/>
      <c r="H386" s="1641"/>
      <c r="I386" s="1641"/>
      <c r="J386" s="1632"/>
      <c r="K386" s="1789"/>
      <c r="L386" s="1001"/>
      <c r="M386" s="1071"/>
      <c r="N386" s="1001"/>
      <c r="O386" s="1001"/>
      <c r="P386" s="1064"/>
      <c r="Q386" s="1714"/>
      <c r="R386" s="1641"/>
      <c r="S386" s="1710"/>
      <c r="T386" s="1641"/>
      <c r="U386" s="1710"/>
      <c r="V386" s="1641"/>
      <c r="W386" s="1710"/>
      <c r="X386" s="1665"/>
      <c r="Y386" s="1710"/>
      <c r="Z386" s="1710"/>
      <c r="AA386" s="1633"/>
      <c r="AB386" s="957">
        <v>6</v>
      </c>
      <c r="AC386" s="757"/>
      <c r="AD386" s="757"/>
      <c r="AE386" s="757"/>
      <c r="AF386" s="819" t="str">
        <f t="shared" si="40"/>
        <v/>
      </c>
      <c r="AG386" s="902"/>
      <c r="AH386" s="887" t="str">
        <f t="shared" si="41"/>
        <v/>
      </c>
      <c r="AI386" s="902"/>
      <c r="AJ386" s="887" t="str">
        <f t="shared" si="42"/>
        <v/>
      </c>
      <c r="AK386" s="889" t="str">
        <f t="shared" si="43"/>
        <v/>
      </c>
      <c r="AL386" s="815" t="str">
        <f>IFERROR(IF(AND(AF385="Probabilidad",AF386="Probabilidad"),(AL385-(+AL385*AK386)),IF(AND(AF385="Impacto",AF386="Probabilidad"),(AL384-(+AL384*AK386)),IF(AF386="Impacto",AL385,""))),"")</f>
        <v/>
      </c>
      <c r="AM386" s="815" t="str">
        <f>IFERROR(IF(AND(AF385="Impacto",AF386="Impacto"),(AM385-(+AM385*AK386)),IF(AND(AF385="Probabilidad",AF386="Impacto"),(AM384-(+AM384*AK386)),IF(AF386="Probabilidad",AM385,""))),"")</f>
        <v/>
      </c>
      <c r="AN386" s="51"/>
      <c r="AO386" s="51"/>
      <c r="AP386" s="51"/>
      <c r="AQ386" s="51"/>
      <c r="AR386" s="1032"/>
      <c r="AS386" s="1632"/>
      <c r="AT386" s="1632"/>
      <c r="AU386" s="1634"/>
      <c r="AV386" s="1632"/>
      <c r="AW386" s="1632"/>
      <c r="AX386" s="1634"/>
      <c r="AY386" s="1634"/>
      <c r="AZ386" s="1634"/>
      <c r="BA386" s="1642"/>
      <c r="BB386" s="770"/>
      <c r="BC386" s="770"/>
      <c r="BD386" s="762" t="str">
        <f t="shared" si="44"/>
        <v/>
      </c>
      <c r="BE386" s="757"/>
      <c r="BF386" s="757"/>
      <c r="BG386" s="757"/>
      <c r="BH386" s="757"/>
      <c r="BI386" s="770"/>
      <c r="BJ386" s="770"/>
      <c r="BK386" s="770"/>
      <c r="BL386" s="770"/>
      <c r="BM386" s="749"/>
      <c r="BN386" s="749"/>
      <c r="BO386" s="749"/>
      <c r="BP386" s="749"/>
      <c r="BQ386" s="766" t="str">
        <f t="shared" si="37"/>
        <v/>
      </c>
      <c r="BR386" s="890" t="str">
        <f t="shared" si="38"/>
        <v/>
      </c>
      <c r="BS386" s="891"/>
      <c r="BT386" s="891"/>
      <c r="BU386" s="999"/>
      <c r="BV386" s="1002"/>
      <c r="BW386" s="1002"/>
      <c r="BX386" s="1763"/>
      <c r="BY386" s="1740"/>
      <c r="BZ386" s="1005"/>
    </row>
    <row r="387" spans="1:78" ht="145" x14ac:dyDescent="0.2">
      <c r="A387" s="1702"/>
      <c r="B387" s="1703"/>
      <c r="C387" s="1797"/>
      <c r="D387" s="1795" t="s">
        <v>1387</v>
      </c>
      <c r="E387" s="1795" t="s">
        <v>809</v>
      </c>
      <c r="F387" s="1619">
        <v>6</v>
      </c>
      <c r="G387" s="1001" t="s">
        <v>1865</v>
      </c>
      <c r="H387" s="1641" t="s">
        <v>1247</v>
      </c>
      <c r="I387" s="1641" t="s">
        <v>1215</v>
      </c>
      <c r="J387" s="1697" t="str">
        <f>IF(D387="","",IF(D387="RG",[1]Árbol!A398,IF(D387="RIC",[1]Árbol!A398,IF(D387="RLAFT",[1]Árbol!A398,IF(D387="RF",[1]Árbol!A398,IF(I387="","",(CONCATENATE(I387," ",$M$3," ",G387," ",$M$4," ",O387," ",$M$5," ",N387))))))))</f>
        <v>Pérdida de Disponibilidad de Fileserver de SAF - Financiera  1. Perdida o borrado de la información.
2. Fallas Humanas.  1. Ausencia de copias de respaldo.
2. Desconocimiento de políticas de seguridad de la información.
3. Ausencia de planes de continuidad.</v>
      </c>
      <c r="K387" s="1789" t="s">
        <v>313</v>
      </c>
      <c r="L387" s="1001" t="s">
        <v>562</v>
      </c>
      <c r="M387" s="1069" t="s">
        <v>1389</v>
      </c>
      <c r="N387" s="1001" t="s">
        <v>1869</v>
      </c>
      <c r="O387" s="1001" t="s">
        <v>1870</v>
      </c>
      <c r="P387" s="1064" t="s">
        <v>1392</v>
      </c>
      <c r="Q387" s="1714" t="s">
        <v>1392</v>
      </c>
      <c r="R387" s="1641" t="s">
        <v>340</v>
      </c>
      <c r="S387" s="1710">
        <f>IF(R387="Muy Alta",100%,IF(R387="Alta",80%,IF(R387="Media",60%,IF(R387="Baja",40%,IF(R387="Muy Baja",20%,"")))))</f>
        <v>0.8</v>
      </c>
      <c r="T387" s="1641" t="s">
        <v>317</v>
      </c>
      <c r="U387" s="1710">
        <f>IF(T387="Catastrófico",100%,IF(T387="Mayor",80%,IF(T387="Moderado",60%,IF(T387="Menor",40%,IF(T387="Leve",20%,"")))))</f>
        <v>0.2</v>
      </c>
      <c r="V387" s="1641" t="s">
        <v>317</v>
      </c>
      <c r="W387" s="1710">
        <f>IF(V387="Catastrófico",100%,IF(V387="Mayor",80%,IF(V387="Moderado",60%,IF(V387="Menor",40%,IF(V387="Leve",20%,"")))))</f>
        <v>0.2</v>
      </c>
      <c r="X387" s="1665" t="str">
        <f>IF(Y387=100%,"Catastrófico",IF(Y387=80%,"Mayor",IF(Y387=60%,"Moderado",IF(Y387=40%,"Menor",IF(Y387=20%,"Leve","")))))</f>
        <v>Leve</v>
      </c>
      <c r="Y387" s="1710">
        <f>IF(AND(U387="",W387=""),"",MAX(U387,W387))</f>
        <v>0.2</v>
      </c>
      <c r="Z387" s="1710" t="str">
        <f>CONCATENATE(R387,X387)</f>
        <v>AltaLeve</v>
      </c>
      <c r="AA387" s="1633" t="str">
        <f>IF(Z387="Muy AltaLeve","Alto",IF(Z387="Muy AltaMenor","Alto",IF(Z387="Muy AltaModerado","Alto",IF(Z387="Muy AltaMayor","Alto",IF(Z387="Muy AltaCatastrófico","Extremo",IF(Z387="AltaLeve","Moderado",IF(Z387="AltaMenor","Moderado",IF(Z387="AltaModerado","Alto",IF(Z387="AltaMayor","Alto",IF(Z387="AltaCatastrófico","Extremo",IF(Z387="MediaLeve","Moderado",IF(Z387="MediaMenor","Moderado",IF(Z387="MediaModerado","Moderado",IF(Z387="MediaMayor","Alto",IF(Z387="MediaCatastrófico","Extremo",IF(Z387="BajaLeve","Bajo",IF(Z387="BajaMenor","Moderado",IF(Z387="BajaModerado","Moderado",IF(Z387="BajaMayor","Alto",IF(Z387="BajaCatastrófico","Extremo",IF(Z387="Muy BajaLeve","Bajo",IF(Z387="Muy BajaMenor","Bajo",IF(Z387="Muy BajaModerado","Moderado",IF(Z387="Muy BajaMayor","Alto",IF(Z387="Muy BajaCatastrófico","Extremo","")))))))))))))))))))))))))</f>
        <v>Moderado</v>
      </c>
      <c r="AB387" s="350">
        <v>1</v>
      </c>
      <c r="AC387" s="9" t="s">
        <v>1853</v>
      </c>
      <c r="AD387" s="9">
        <v>1.3</v>
      </c>
      <c r="AE387" s="9" t="s">
        <v>1403</v>
      </c>
      <c r="AF387" s="99" t="str">
        <f t="shared" si="40"/>
        <v>Probabilidad</v>
      </c>
      <c r="AG387" s="10" t="s">
        <v>221</v>
      </c>
      <c r="AH387" s="787">
        <f t="shared" si="41"/>
        <v>0.25</v>
      </c>
      <c r="AI387" s="10" t="s">
        <v>734</v>
      </c>
      <c r="AJ387" s="787">
        <f t="shared" si="42"/>
        <v>0.25</v>
      </c>
      <c r="AK387" s="101">
        <f t="shared" si="43"/>
        <v>0.5</v>
      </c>
      <c r="AL387" s="100">
        <f>IFERROR(IF(AF387="Probabilidad",(S387-(+S387*AK387)),IF(AF387="Impacto",S387,"")),"")</f>
        <v>0.4</v>
      </c>
      <c r="AM387" s="100">
        <f>IFERROR(IF(AF387="Impacto",(Y387-(+Y387*AK387)),IF(AF387="Probabilidad",Y387,"")),"")</f>
        <v>0.2</v>
      </c>
      <c r="AN387" s="50" t="s">
        <v>223</v>
      </c>
      <c r="AO387" s="50" t="s">
        <v>443</v>
      </c>
      <c r="AP387" s="50" t="s">
        <v>241</v>
      </c>
      <c r="AQ387" s="50" t="s">
        <v>226</v>
      </c>
      <c r="AR387" s="1624" t="s">
        <v>1871</v>
      </c>
      <c r="AS387" s="1050">
        <f>S387</f>
        <v>0.8</v>
      </c>
      <c r="AT387" s="1050">
        <f>IF(AL387="","",MIN(AL387:AL392))</f>
        <v>0.4</v>
      </c>
      <c r="AU387" s="1047" t="str">
        <f>IFERROR(IF(AT387="","",IF(AT387&lt;=0.2,"Muy Baja",IF(AT387&lt;=0.4,"Baja",IF(AT387&lt;=0.6,"Media",IF(AT387&lt;=0.8,"Alta","Muy Alta"))))),"")</f>
        <v>Baja</v>
      </c>
      <c r="AV387" s="1050">
        <f>Y387</f>
        <v>0.2</v>
      </c>
      <c r="AW387" s="1050">
        <f>IF(AM387="","",MIN(AM387:AM392))</f>
        <v>0.15000000000000002</v>
      </c>
      <c r="AX387" s="1047" t="str">
        <f>IFERROR(IF(AW387="","",IF(AW387&lt;=0.2,"Leve",IF(AW387&lt;=0.4,"Menor",IF(AW387&lt;=0.6,"Moderado",IF(AW387&lt;=0.8,"Mayor","Catastrófico"))))),"")</f>
        <v>Leve</v>
      </c>
      <c r="AY387" s="1047" t="str">
        <f>AA387</f>
        <v>Moderado</v>
      </c>
      <c r="AZ387" s="1047" t="str">
        <f>IFERROR(IF(OR(AND(AU387="Muy Baja",AX387="Leve"),AND(AU387="Muy Baja",AX387="Menor"),AND(AU387="Baja",AX387="Leve")),"Bajo",IF(OR(AND(AU387="Muy baja",AX387="Moderado"),AND(AU387="Baja",AX387="Menor"),AND(AU387="Baja",AX387="Moderado"),AND(AU387="Media",AX387="Leve"),AND(AU387="Media",AX387="Menor"),AND(AU387="Media",AX387="Moderado"),AND(AU387="Alta",AX387="Leve"),AND(AU387="Alta",AX387="Menor")),"Moderado",IF(OR(AND(AU387="Muy Baja",AX387="Mayor"),AND(AU387="Baja",AX387="Mayor"),AND(AU387="Media",AX387="Mayor"),AND(AU387="Alta",AX387="Moderado"),AND(AU387="Alta",AX387="Mayor"),AND(AU387="Muy Alta",AX387="Leve"),AND(AU387="Muy Alta",AX387="Menor"),AND(AU387="Muy Alta",AX387="Moderado"),AND(AU387="Muy Alta",AX387="Mayor")),"Alto",IF(OR(AND(AU387="Muy Baja",AX387="Catastrófico"),AND(AU387="Baja",AX387="Catastrófico"),AND(AU387="Media",AX387="Catastrófico"),AND(AU387="Alta",AX387="Catastrófico"),AND(AU387="Muy Alta",AX387="Catastrófico")),"Extremo","")))),"")</f>
        <v>Bajo</v>
      </c>
      <c r="BA387" s="994" t="s">
        <v>255</v>
      </c>
      <c r="BB387" s="46"/>
      <c r="BC387" s="46"/>
      <c r="BD387" s="103" t="str">
        <f t="shared" si="44"/>
        <v/>
      </c>
      <c r="BE387" s="9"/>
      <c r="BF387" s="9"/>
      <c r="BG387" s="9"/>
      <c r="BH387" s="9"/>
      <c r="BI387" s="46"/>
      <c r="BJ387" s="46"/>
      <c r="BK387" s="46"/>
      <c r="BL387" s="46"/>
      <c r="BM387" s="48"/>
      <c r="BN387" s="48"/>
      <c r="BO387" s="48"/>
      <c r="BP387" s="48"/>
      <c r="BQ387" s="104" t="str">
        <f t="shared" si="37"/>
        <v/>
      </c>
      <c r="BR387" s="797" t="str">
        <f t="shared" si="38"/>
        <v/>
      </c>
      <c r="BS387" s="883"/>
      <c r="BT387" s="883"/>
      <c r="BU387" s="997" t="s">
        <v>1392</v>
      </c>
      <c r="BV387" s="1000" t="s">
        <v>3227</v>
      </c>
      <c r="BW387" s="1000" t="s">
        <v>1631</v>
      </c>
      <c r="BX387" s="1761" t="s">
        <v>1631</v>
      </c>
      <c r="BY387" s="1738" t="s">
        <v>3214</v>
      </c>
      <c r="BZ387" s="1003"/>
    </row>
    <row r="388" spans="1:78" ht="167" x14ac:dyDescent="0.2">
      <c r="A388" s="1702"/>
      <c r="B388" s="1703"/>
      <c r="C388" s="1797"/>
      <c r="D388" s="1795"/>
      <c r="E388" s="1795"/>
      <c r="F388" s="1619"/>
      <c r="G388" s="1001"/>
      <c r="H388" s="1641"/>
      <c r="I388" s="1641"/>
      <c r="J388" s="1631"/>
      <c r="K388" s="1789"/>
      <c r="L388" s="1001"/>
      <c r="M388" s="1070"/>
      <c r="N388" s="1001"/>
      <c r="O388" s="1001"/>
      <c r="P388" s="1064"/>
      <c r="Q388" s="1714"/>
      <c r="R388" s="1641"/>
      <c r="S388" s="1710"/>
      <c r="T388" s="1641"/>
      <c r="U388" s="1710"/>
      <c r="V388" s="1641"/>
      <c r="W388" s="1710"/>
      <c r="X388" s="1665"/>
      <c r="Y388" s="1710"/>
      <c r="Z388" s="1710"/>
      <c r="AA388" s="1633"/>
      <c r="AB388" s="956">
        <v>2</v>
      </c>
      <c r="AC388" s="774" t="s">
        <v>1855</v>
      </c>
      <c r="AD388" s="774" t="s">
        <v>598</v>
      </c>
      <c r="AE388" s="774" t="s">
        <v>1856</v>
      </c>
      <c r="AF388" s="813" t="str">
        <f t="shared" si="40"/>
        <v>Impacto</v>
      </c>
      <c r="AG388" s="780" t="s">
        <v>264</v>
      </c>
      <c r="AH388" s="790">
        <f t="shared" si="41"/>
        <v>0.1</v>
      </c>
      <c r="AI388" s="780" t="s">
        <v>222</v>
      </c>
      <c r="AJ388" s="790">
        <f t="shared" si="42"/>
        <v>0.15</v>
      </c>
      <c r="AK388" s="814">
        <f t="shared" si="43"/>
        <v>0.25</v>
      </c>
      <c r="AL388" s="815">
        <f>IFERROR(IF(AND(AF387="Probabilidad",AF388="Probabilidad"),(AL387-(+AL387*AK388)),IF(AF388="Probabilidad",(S387-(+S387*AK388)),IF(AF388="Impacto",AL387,""))),"")</f>
        <v>0.4</v>
      </c>
      <c r="AM388" s="815">
        <f>IFERROR(IF(AND(AF387="Impacto",AF388="Impacto"),(AM387-(+AM387*AK388)),IF(AF388="Impacto",(Y387-(+Y387*AK388)),IF(AF388="Probabilidad",AM387,""))),"")</f>
        <v>0.15000000000000002</v>
      </c>
      <c r="AN388" s="751" t="s">
        <v>223</v>
      </c>
      <c r="AO388" s="751" t="s">
        <v>291</v>
      </c>
      <c r="AP388" s="751" t="s">
        <v>241</v>
      </c>
      <c r="AQ388" s="751" t="s">
        <v>226</v>
      </c>
      <c r="AR388" s="1031"/>
      <c r="AS388" s="1631"/>
      <c r="AT388" s="1631"/>
      <c r="AU388" s="1633"/>
      <c r="AV388" s="1631"/>
      <c r="AW388" s="1631"/>
      <c r="AX388" s="1633"/>
      <c r="AY388" s="1633"/>
      <c r="AZ388" s="1633"/>
      <c r="BA388" s="1641"/>
      <c r="BB388" s="789"/>
      <c r="BC388" s="789"/>
      <c r="BD388" s="822" t="str">
        <f t="shared" si="44"/>
        <v/>
      </c>
      <c r="BE388" s="774"/>
      <c r="BF388" s="774"/>
      <c r="BG388" s="774"/>
      <c r="BH388" s="774"/>
      <c r="BI388" s="789"/>
      <c r="BJ388" s="789"/>
      <c r="BK388" s="789"/>
      <c r="BL388" s="789"/>
      <c r="BM388" s="791"/>
      <c r="BN388" s="791"/>
      <c r="BO388" s="791"/>
      <c r="BP388" s="791"/>
      <c r="BQ388" s="792" t="str">
        <f t="shared" si="37"/>
        <v/>
      </c>
      <c r="BR388" s="796" t="str">
        <f t="shared" si="38"/>
        <v/>
      </c>
      <c r="BS388" s="884"/>
      <c r="BT388" s="884"/>
      <c r="BU388" s="998"/>
      <c r="BV388" s="1001"/>
      <c r="BW388" s="1001"/>
      <c r="BX388" s="1762"/>
      <c r="BY388" s="1739"/>
      <c r="BZ388" s="1004"/>
    </row>
    <row r="389" spans="1:78" ht="16" x14ac:dyDescent="0.2">
      <c r="A389" s="1702"/>
      <c r="B389" s="1703"/>
      <c r="C389" s="1797"/>
      <c r="D389" s="1795"/>
      <c r="E389" s="1795"/>
      <c r="F389" s="1619"/>
      <c r="G389" s="1001"/>
      <c r="H389" s="1641"/>
      <c r="I389" s="1641"/>
      <c r="J389" s="1631"/>
      <c r="K389" s="1789"/>
      <c r="L389" s="1001"/>
      <c r="M389" s="1070"/>
      <c r="N389" s="1001"/>
      <c r="O389" s="1001"/>
      <c r="P389" s="1064"/>
      <c r="Q389" s="1714"/>
      <c r="R389" s="1641"/>
      <c r="S389" s="1710"/>
      <c r="T389" s="1641"/>
      <c r="U389" s="1710"/>
      <c r="V389" s="1641"/>
      <c r="W389" s="1710"/>
      <c r="X389" s="1665"/>
      <c r="Y389" s="1710"/>
      <c r="Z389" s="1710"/>
      <c r="AA389" s="1633"/>
      <c r="AB389" s="956">
        <v>3</v>
      </c>
      <c r="AC389" s="774"/>
      <c r="AD389" s="774"/>
      <c r="AE389" s="774"/>
      <c r="AF389" s="813" t="str">
        <f t="shared" si="40"/>
        <v/>
      </c>
      <c r="AG389" s="780"/>
      <c r="AH389" s="790" t="str">
        <f t="shared" si="41"/>
        <v/>
      </c>
      <c r="AI389" s="780"/>
      <c r="AJ389" s="790" t="str">
        <f t="shared" si="42"/>
        <v/>
      </c>
      <c r="AK389" s="814" t="str">
        <f t="shared" si="43"/>
        <v/>
      </c>
      <c r="AL389" s="815" t="str">
        <f>IFERROR(IF(AND(AF388="Probabilidad",AF389="Probabilidad"),(AL388-(+AL388*AK389)),IF(AND(AF388="Impacto",AF389="Probabilidad"),(AL387-(+AL387*AK389)),IF(AF389="Impacto",AL388,""))),"")</f>
        <v/>
      </c>
      <c r="AM389" s="815" t="str">
        <f>IFERROR(IF(AND(AF388="Impacto",AF389="Impacto"),(AM388-(+AM388*AK389)),IF(AND(AF388="Probabilidad",AF389="Impacto"),(AM387-(+AM387*AK389)),IF(AF389="Probabilidad",AM388,""))),"")</f>
        <v/>
      </c>
      <c r="AN389" s="751"/>
      <c r="AO389" s="751"/>
      <c r="AP389" s="751"/>
      <c r="AQ389" s="751"/>
      <c r="AR389" s="1031"/>
      <c r="AS389" s="1631"/>
      <c r="AT389" s="1631"/>
      <c r="AU389" s="1633"/>
      <c r="AV389" s="1631"/>
      <c r="AW389" s="1631"/>
      <c r="AX389" s="1633"/>
      <c r="AY389" s="1633"/>
      <c r="AZ389" s="1633"/>
      <c r="BA389" s="1641"/>
      <c r="BB389" s="789"/>
      <c r="BC389" s="789"/>
      <c r="BD389" s="822" t="str">
        <f t="shared" si="44"/>
        <v/>
      </c>
      <c r="BE389" s="774"/>
      <c r="BF389" s="774"/>
      <c r="BG389" s="774"/>
      <c r="BH389" s="774"/>
      <c r="BI389" s="789"/>
      <c r="BJ389" s="789"/>
      <c r="BK389" s="789"/>
      <c r="BL389" s="789"/>
      <c r="BM389" s="791"/>
      <c r="BN389" s="791"/>
      <c r="BO389" s="791"/>
      <c r="BP389" s="791"/>
      <c r="BQ389" s="792" t="str">
        <f t="shared" si="37"/>
        <v/>
      </c>
      <c r="BR389" s="796" t="str">
        <f t="shared" si="38"/>
        <v/>
      </c>
      <c r="BS389" s="884"/>
      <c r="BT389" s="884"/>
      <c r="BU389" s="998"/>
      <c r="BV389" s="1001"/>
      <c r="BW389" s="1001"/>
      <c r="BX389" s="1762"/>
      <c r="BY389" s="1739"/>
      <c r="BZ389" s="1004"/>
    </row>
    <row r="390" spans="1:78" ht="16" x14ac:dyDescent="0.2">
      <c r="A390" s="1702"/>
      <c r="B390" s="1703"/>
      <c r="C390" s="1797"/>
      <c r="D390" s="1795"/>
      <c r="E390" s="1795"/>
      <c r="F390" s="1619"/>
      <c r="G390" s="1001"/>
      <c r="H390" s="1641"/>
      <c r="I390" s="1641"/>
      <c r="J390" s="1631"/>
      <c r="K390" s="1789"/>
      <c r="L390" s="1001"/>
      <c r="M390" s="1070"/>
      <c r="N390" s="1001"/>
      <c r="O390" s="1001"/>
      <c r="P390" s="1064"/>
      <c r="Q390" s="1714"/>
      <c r="R390" s="1641"/>
      <c r="S390" s="1710"/>
      <c r="T390" s="1641"/>
      <c r="U390" s="1710"/>
      <c r="V390" s="1641"/>
      <c r="W390" s="1710"/>
      <c r="X390" s="1665"/>
      <c r="Y390" s="1710"/>
      <c r="Z390" s="1710"/>
      <c r="AA390" s="1633"/>
      <c r="AB390" s="956">
        <v>4</v>
      </c>
      <c r="AC390" s="774"/>
      <c r="AD390" s="774"/>
      <c r="AE390" s="774"/>
      <c r="AF390" s="813" t="str">
        <f t="shared" si="40"/>
        <v/>
      </c>
      <c r="AG390" s="780"/>
      <c r="AH390" s="790" t="str">
        <f t="shared" si="41"/>
        <v/>
      </c>
      <c r="AI390" s="780"/>
      <c r="AJ390" s="790" t="str">
        <f t="shared" si="42"/>
        <v/>
      </c>
      <c r="AK390" s="814" t="str">
        <f t="shared" si="43"/>
        <v/>
      </c>
      <c r="AL390" s="815" t="str">
        <f>IFERROR(IF(AND(AF389="Probabilidad",AF390="Probabilidad"),(AL389-(+AL389*AK390)),IF(AND(AF389="Impacto",AF390="Probabilidad"),(AL388-(+AL388*AK390)),IF(AF390="Impacto",AL389,""))),"")</f>
        <v/>
      </c>
      <c r="AM390" s="815" t="str">
        <f>IFERROR(IF(AND(AF389="Impacto",AF390="Impacto"),(AM389-(+AM389*AK390)),IF(AND(AF389="Probabilidad",AF390="Impacto"),(AM388-(+AM388*AK390)),IF(AF390="Probabilidad",AM389,""))),"")</f>
        <v/>
      </c>
      <c r="AN390" s="751"/>
      <c r="AO390" s="751"/>
      <c r="AP390" s="751"/>
      <c r="AQ390" s="751"/>
      <c r="AR390" s="1031"/>
      <c r="AS390" s="1631"/>
      <c r="AT390" s="1631"/>
      <c r="AU390" s="1633"/>
      <c r="AV390" s="1631"/>
      <c r="AW390" s="1631"/>
      <c r="AX390" s="1633"/>
      <c r="AY390" s="1633"/>
      <c r="AZ390" s="1633"/>
      <c r="BA390" s="1641"/>
      <c r="BB390" s="789"/>
      <c r="BC390" s="789"/>
      <c r="BD390" s="822" t="str">
        <f t="shared" si="44"/>
        <v/>
      </c>
      <c r="BE390" s="774"/>
      <c r="BF390" s="774"/>
      <c r="BG390" s="774"/>
      <c r="BH390" s="774"/>
      <c r="BI390" s="789"/>
      <c r="BJ390" s="789"/>
      <c r="BK390" s="789"/>
      <c r="BL390" s="789"/>
      <c r="BM390" s="791"/>
      <c r="BN390" s="791"/>
      <c r="BO390" s="791"/>
      <c r="BP390" s="791"/>
      <c r="BQ390" s="792" t="str">
        <f t="shared" si="37"/>
        <v/>
      </c>
      <c r="BR390" s="796" t="str">
        <f t="shared" si="38"/>
        <v/>
      </c>
      <c r="BS390" s="884"/>
      <c r="BT390" s="884"/>
      <c r="BU390" s="998"/>
      <c r="BV390" s="1001"/>
      <c r="BW390" s="1001"/>
      <c r="BX390" s="1762"/>
      <c r="BY390" s="1739"/>
      <c r="BZ390" s="1004"/>
    </row>
    <row r="391" spans="1:78" ht="16" x14ac:dyDescent="0.2">
      <c r="A391" s="1702"/>
      <c r="B391" s="1703"/>
      <c r="C391" s="1797"/>
      <c r="D391" s="1795"/>
      <c r="E391" s="1795"/>
      <c r="F391" s="1619"/>
      <c r="G391" s="1001"/>
      <c r="H391" s="1641"/>
      <c r="I391" s="1641"/>
      <c r="J391" s="1631"/>
      <c r="K391" s="1789"/>
      <c r="L391" s="1001"/>
      <c r="M391" s="1070"/>
      <c r="N391" s="1001"/>
      <c r="O391" s="1001"/>
      <c r="P391" s="1064"/>
      <c r="Q391" s="1714"/>
      <c r="R391" s="1641"/>
      <c r="S391" s="1710"/>
      <c r="T391" s="1641"/>
      <c r="U391" s="1710"/>
      <c r="V391" s="1641"/>
      <c r="W391" s="1710"/>
      <c r="X391" s="1665"/>
      <c r="Y391" s="1710"/>
      <c r="Z391" s="1710"/>
      <c r="AA391" s="1633"/>
      <c r="AB391" s="956">
        <v>5</v>
      </c>
      <c r="AC391" s="774"/>
      <c r="AD391" s="774"/>
      <c r="AE391" s="774"/>
      <c r="AF391" s="813" t="str">
        <f t="shared" si="40"/>
        <v/>
      </c>
      <c r="AG391" s="780"/>
      <c r="AH391" s="790" t="str">
        <f t="shared" si="41"/>
        <v/>
      </c>
      <c r="AI391" s="780"/>
      <c r="AJ391" s="790" t="str">
        <f t="shared" si="42"/>
        <v/>
      </c>
      <c r="AK391" s="814" t="str">
        <f t="shared" si="43"/>
        <v/>
      </c>
      <c r="AL391" s="815" t="str">
        <f>IFERROR(IF(AND(AF390="Probabilidad",AF391="Probabilidad"),(AL390-(+AL390*AK391)),IF(AND(AF390="Impacto",AF391="Probabilidad"),(AL389-(+AL389*AK391)),IF(AF391="Impacto",AL390,""))),"")</f>
        <v/>
      </c>
      <c r="AM391" s="815" t="str">
        <f>IFERROR(IF(AND(AF390="Impacto",AF391="Impacto"),(AM390-(+AM390*AK391)),IF(AND(AF390="Probabilidad",AF391="Impacto"),(AM389-(+AM389*AK391)),IF(AF391="Probabilidad",AM390,""))),"")</f>
        <v/>
      </c>
      <c r="AN391" s="751"/>
      <c r="AO391" s="751"/>
      <c r="AP391" s="751"/>
      <c r="AQ391" s="751"/>
      <c r="AR391" s="1031"/>
      <c r="AS391" s="1631"/>
      <c r="AT391" s="1631"/>
      <c r="AU391" s="1633"/>
      <c r="AV391" s="1631"/>
      <c r="AW391" s="1631"/>
      <c r="AX391" s="1633"/>
      <c r="AY391" s="1633"/>
      <c r="AZ391" s="1633"/>
      <c r="BA391" s="1641"/>
      <c r="BB391" s="789"/>
      <c r="BC391" s="789"/>
      <c r="BD391" s="822" t="str">
        <f t="shared" si="44"/>
        <v/>
      </c>
      <c r="BE391" s="774"/>
      <c r="BF391" s="774"/>
      <c r="BG391" s="774"/>
      <c r="BH391" s="774"/>
      <c r="BI391" s="789"/>
      <c r="BJ391" s="789"/>
      <c r="BK391" s="789"/>
      <c r="BL391" s="789"/>
      <c r="BM391" s="791"/>
      <c r="BN391" s="791"/>
      <c r="BO391" s="791"/>
      <c r="BP391" s="791"/>
      <c r="BQ391" s="792" t="str">
        <f t="shared" si="37"/>
        <v/>
      </c>
      <c r="BR391" s="796" t="str">
        <f t="shared" si="38"/>
        <v/>
      </c>
      <c r="BS391" s="884"/>
      <c r="BT391" s="884"/>
      <c r="BU391" s="998"/>
      <c r="BV391" s="1001"/>
      <c r="BW391" s="1001"/>
      <c r="BX391" s="1762"/>
      <c r="BY391" s="1739"/>
      <c r="BZ391" s="1004"/>
    </row>
    <row r="392" spans="1:78" ht="17" thickBot="1" x14ac:dyDescent="0.25">
      <c r="A392" s="1702"/>
      <c r="B392" s="1703"/>
      <c r="C392" s="1797"/>
      <c r="D392" s="1795"/>
      <c r="E392" s="1795"/>
      <c r="F392" s="1619"/>
      <c r="G392" s="1001"/>
      <c r="H392" s="1641"/>
      <c r="I392" s="1641"/>
      <c r="J392" s="1632"/>
      <c r="K392" s="1789"/>
      <c r="L392" s="1001"/>
      <c r="M392" s="1071"/>
      <c r="N392" s="1001"/>
      <c r="O392" s="1001"/>
      <c r="P392" s="1064"/>
      <c r="Q392" s="1714"/>
      <c r="R392" s="1641"/>
      <c r="S392" s="1710"/>
      <c r="T392" s="1641"/>
      <c r="U392" s="1710"/>
      <c r="V392" s="1641"/>
      <c r="W392" s="1710"/>
      <c r="X392" s="1665"/>
      <c r="Y392" s="1710"/>
      <c r="Z392" s="1710"/>
      <c r="AA392" s="1633"/>
      <c r="AB392" s="957">
        <v>6</v>
      </c>
      <c r="AC392" s="757"/>
      <c r="AD392" s="757"/>
      <c r="AE392" s="757"/>
      <c r="AF392" s="896" t="str">
        <f t="shared" si="40"/>
        <v/>
      </c>
      <c r="AG392" s="888"/>
      <c r="AH392" s="887" t="str">
        <f t="shared" si="41"/>
        <v/>
      </c>
      <c r="AI392" s="888"/>
      <c r="AJ392" s="887" t="str">
        <f t="shared" si="42"/>
        <v/>
      </c>
      <c r="AK392" s="889" t="str">
        <f t="shared" si="43"/>
        <v/>
      </c>
      <c r="AL392" s="815" t="str">
        <f>IFERROR(IF(AND(AF391="Probabilidad",AF392="Probabilidad"),(AL391-(+AL391*AK392)),IF(AND(AF391="Impacto",AF392="Probabilidad"),(AL390-(+AL390*AK392)),IF(AF392="Impacto",AL391,""))),"")</f>
        <v/>
      </c>
      <c r="AM392" s="815" t="str">
        <f>IFERROR(IF(AND(AF391="Impacto",AF392="Impacto"),(AM391-(+AM391*AK392)),IF(AND(AF391="Probabilidad",AF392="Impacto"),(AM390-(+AM390*AK392)),IF(AF392="Probabilidad",AM391,""))),"")</f>
        <v/>
      </c>
      <c r="AN392" s="51"/>
      <c r="AO392" s="51"/>
      <c r="AP392" s="51"/>
      <c r="AQ392" s="51"/>
      <c r="AR392" s="1032"/>
      <c r="AS392" s="1632"/>
      <c r="AT392" s="1632"/>
      <c r="AU392" s="1634"/>
      <c r="AV392" s="1632"/>
      <c r="AW392" s="1632"/>
      <c r="AX392" s="1634"/>
      <c r="AY392" s="1634"/>
      <c r="AZ392" s="1634"/>
      <c r="BA392" s="1642"/>
      <c r="BB392" s="770"/>
      <c r="BC392" s="770"/>
      <c r="BD392" s="762" t="str">
        <f t="shared" si="44"/>
        <v/>
      </c>
      <c r="BE392" s="757"/>
      <c r="BF392" s="757"/>
      <c r="BG392" s="757"/>
      <c r="BH392" s="757"/>
      <c r="BI392" s="770"/>
      <c r="BJ392" s="770"/>
      <c r="BK392" s="770"/>
      <c r="BL392" s="770"/>
      <c r="BM392" s="749"/>
      <c r="BN392" s="749"/>
      <c r="BO392" s="749"/>
      <c r="BP392" s="749"/>
      <c r="BQ392" s="766" t="str">
        <f t="shared" si="37"/>
        <v/>
      </c>
      <c r="BR392" s="890" t="str">
        <f t="shared" si="38"/>
        <v/>
      </c>
      <c r="BS392" s="891"/>
      <c r="BT392" s="891"/>
      <c r="BU392" s="999"/>
      <c r="BV392" s="1002"/>
      <c r="BW392" s="1002"/>
      <c r="BX392" s="1763"/>
      <c r="BY392" s="1740"/>
      <c r="BZ392" s="1005"/>
    </row>
    <row r="393" spans="1:78" ht="167" x14ac:dyDescent="0.2">
      <c r="A393" s="1702"/>
      <c r="B393" s="1703"/>
      <c r="C393" s="1797"/>
      <c r="D393" s="1795" t="s">
        <v>1387</v>
      </c>
      <c r="E393" s="1795" t="s">
        <v>809</v>
      </c>
      <c r="F393" s="1619">
        <v>7</v>
      </c>
      <c r="G393" s="1001" t="s">
        <v>1872</v>
      </c>
      <c r="H393" s="1641" t="s">
        <v>1243</v>
      </c>
      <c r="I393" s="1641" t="s">
        <v>1218</v>
      </c>
      <c r="J393" s="1697" t="str">
        <f>IF(D393="","",IF(D393="RG",[1]Árbol!A404,IF(D393="RIC",[1]Árbol!A404,IF(D393="RLAFT",[1]Árbol!A404,IF(D393="RF",[1]Árbol!A404,IF(I393="","",(CONCATENATE(I393," ",$M$3," ",G393," ",$M$4," ",O393," ",$M$5," ",N393))))))))</f>
        <v>Pérdida de confidencialidad e integridad de Equipos de Financiera  1. Perdida o modificación de información. 
2. Fallas Humanas.  1. Ausencia de control de acceso.
2. Desconocimiento de políticas de seguridad de la información.</v>
      </c>
      <c r="K393" s="1789" t="s">
        <v>313</v>
      </c>
      <c r="L393" s="1001" t="s">
        <v>562</v>
      </c>
      <c r="M393" s="1069" t="s">
        <v>1389</v>
      </c>
      <c r="N393" s="1001" t="s">
        <v>1860</v>
      </c>
      <c r="O393" s="1001" t="s">
        <v>1861</v>
      </c>
      <c r="P393" s="1064" t="s">
        <v>1392</v>
      </c>
      <c r="Q393" s="1714" t="s">
        <v>1392</v>
      </c>
      <c r="R393" s="1641" t="s">
        <v>340</v>
      </c>
      <c r="S393" s="1710">
        <f>IF(R393="Muy Alta",100%,IF(R393="Alta",80%,IF(R393="Media",60%,IF(R393="Baja",40%,IF(R393="Muy Baja",20%,"")))))</f>
        <v>0.8</v>
      </c>
      <c r="T393" s="1641" t="s">
        <v>317</v>
      </c>
      <c r="U393" s="1710">
        <f>IF(T393="Catastrófico",100%,IF(T393="Mayor",80%,IF(T393="Moderado",60%,IF(T393="Menor",40%,IF(T393="Leve",20%,"")))))</f>
        <v>0.2</v>
      </c>
      <c r="V393" s="1641" t="s">
        <v>317</v>
      </c>
      <c r="W393" s="1710">
        <f>IF(V393="Catastrófico",100%,IF(V393="Mayor",80%,IF(V393="Moderado",60%,IF(V393="Menor",40%,IF(V393="Leve",20%,"")))))</f>
        <v>0.2</v>
      </c>
      <c r="X393" s="1665" t="str">
        <f>IF(Y393=100%,"Catastrófico",IF(Y393=80%,"Mayor",IF(Y393=60%,"Moderado",IF(Y393=40%,"Menor",IF(Y393=20%,"Leve","")))))</f>
        <v>Leve</v>
      </c>
      <c r="Y393" s="1710">
        <f>IF(AND(U393="",W393=""),"",MAX(U393,W393))</f>
        <v>0.2</v>
      </c>
      <c r="Z393" s="1710" t="str">
        <f>CONCATENATE(R393,X393)</f>
        <v>AltaLeve</v>
      </c>
      <c r="AA393" s="1633" t="str">
        <f>IF(Z393="Muy AltaLeve","Alto",IF(Z393="Muy AltaMenor","Alto",IF(Z393="Muy AltaModerado","Alto",IF(Z393="Muy AltaMayor","Alto",IF(Z393="Muy AltaCatastrófico","Extremo",IF(Z393="AltaLeve","Moderado",IF(Z393="AltaMenor","Moderado",IF(Z393="AltaModerado","Alto",IF(Z393="AltaMayor","Alto",IF(Z393="AltaCatastrófico","Extremo",IF(Z393="MediaLeve","Moderado",IF(Z393="MediaMenor","Moderado",IF(Z393="MediaModerado","Moderado",IF(Z393="MediaMayor","Alto",IF(Z393="MediaCatastrófico","Extremo",IF(Z393="BajaLeve","Bajo",IF(Z393="BajaMenor","Moderado",IF(Z393="BajaModerado","Moderado",IF(Z393="BajaMayor","Alto",IF(Z393="BajaCatastrófico","Extremo",IF(Z393="Muy BajaLeve","Bajo",IF(Z393="Muy BajaMenor","Bajo",IF(Z393="Muy BajaModerado","Moderado",IF(Z393="Muy BajaMayor","Alto",IF(Z393="Muy BajaCatastrófico","Extremo","")))))))))))))))))))))))))</f>
        <v>Moderado</v>
      </c>
      <c r="AB393" s="350">
        <v>1</v>
      </c>
      <c r="AC393" s="9" t="s">
        <v>1832</v>
      </c>
      <c r="AD393" s="9">
        <v>1</v>
      </c>
      <c r="AE393" s="9" t="s">
        <v>1833</v>
      </c>
      <c r="AF393" s="231" t="str">
        <f t="shared" si="40"/>
        <v>Probabilidad</v>
      </c>
      <c r="AG393" s="232" t="s">
        <v>221</v>
      </c>
      <c r="AH393" s="787">
        <f t="shared" si="41"/>
        <v>0.25</v>
      </c>
      <c r="AI393" s="232" t="s">
        <v>734</v>
      </c>
      <c r="AJ393" s="787">
        <f t="shared" si="42"/>
        <v>0.25</v>
      </c>
      <c r="AK393" s="101">
        <f t="shared" si="43"/>
        <v>0.5</v>
      </c>
      <c r="AL393" s="100">
        <f>IFERROR(IF(AF393="Probabilidad",(S393-(+S393*AK393)),IF(AF393="Impacto",S393,"")),"")</f>
        <v>0.4</v>
      </c>
      <c r="AM393" s="100">
        <f>IFERROR(IF(AF393="Impacto",(Y393-(+Y393*AK393)),IF(AF393="Probabilidad",Y393,"")),"")</f>
        <v>0.2</v>
      </c>
      <c r="AN393" s="50" t="s">
        <v>223</v>
      </c>
      <c r="AO393" s="50" t="s">
        <v>291</v>
      </c>
      <c r="AP393" s="50" t="s">
        <v>241</v>
      </c>
      <c r="AQ393" s="50" t="s">
        <v>226</v>
      </c>
      <c r="AR393" s="1624" t="s">
        <v>1873</v>
      </c>
      <c r="AS393" s="1050">
        <f>S393</f>
        <v>0.8</v>
      </c>
      <c r="AT393" s="1050">
        <f>IF(AL393="","",MIN(AL393:AL398))</f>
        <v>0.14399999999999999</v>
      </c>
      <c r="AU393" s="1047" t="str">
        <f>IFERROR(IF(AT393="","",IF(AT393&lt;=0.2,"Muy Baja",IF(AT393&lt;=0.4,"Baja",IF(AT393&lt;=0.6,"Media",IF(AT393&lt;=0.8,"Alta","Muy Alta"))))),"")</f>
        <v>Muy Baja</v>
      </c>
      <c r="AV393" s="1050">
        <f>Y393</f>
        <v>0.2</v>
      </c>
      <c r="AW393" s="1050">
        <f>IF(AM393="","",MIN(AM393:AM398))</f>
        <v>0.2</v>
      </c>
      <c r="AX393" s="1047" t="str">
        <f>IFERROR(IF(AW393="","",IF(AW393&lt;=0.2,"Leve",IF(AW393&lt;=0.4,"Menor",IF(AW393&lt;=0.6,"Moderado",IF(AW393&lt;=0.8,"Mayor","Catastrófico"))))),"")</f>
        <v>Leve</v>
      </c>
      <c r="AY393" s="1047" t="str">
        <f>AA393</f>
        <v>Moderado</v>
      </c>
      <c r="AZ393" s="1047" t="str">
        <f>IFERROR(IF(OR(AND(AU393="Muy Baja",AX393="Leve"),AND(AU393="Muy Baja",AX393="Menor"),AND(AU393="Baja",AX393="Leve")),"Bajo",IF(OR(AND(AU393="Muy baja",AX393="Moderado"),AND(AU393="Baja",AX393="Menor"),AND(AU393="Baja",AX393="Moderado"),AND(AU393="Media",AX393="Leve"),AND(AU393="Media",AX393="Menor"),AND(AU393="Media",AX393="Moderado"),AND(AU393="Alta",AX393="Leve"),AND(AU393="Alta",AX393="Menor")),"Moderado",IF(OR(AND(AU393="Muy Baja",AX393="Mayor"),AND(AU393="Baja",AX393="Mayor"),AND(AU393="Media",AX393="Mayor"),AND(AU393="Alta",AX393="Moderado"),AND(AU393="Alta",AX393="Mayor"),AND(AU393="Muy Alta",AX393="Leve"),AND(AU393="Muy Alta",AX393="Menor"),AND(AU393="Muy Alta",AX393="Moderado"),AND(AU393="Muy Alta",AX393="Mayor")),"Alto",IF(OR(AND(AU393="Muy Baja",AX393="Catastrófico"),AND(AU393="Baja",AX393="Catastrófico"),AND(AU393="Media",AX393="Catastrófico"),AND(AU393="Alta",AX393="Catastrófico"),AND(AU393="Muy Alta",AX393="Catastrófico")),"Extremo","")))),"")</f>
        <v>Bajo</v>
      </c>
      <c r="BA393" s="994" t="s">
        <v>255</v>
      </c>
      <c r="BB393" s="46"/>
      <c r="BC393" s="46"/>
      <c r="BD393" s="103" t="str">
        <f t="shared" si="44"/>
        <v/>
      </c>
      <c r="BE393" s="9"/>
      <c r="BF393" s="9"/>
      <c r="BG393" s="9"/>
      <c r="BH393" s="9"/>
      <c r="BI393" s="46"/>
      <c r="BJ393" s="46"/>
      <c r="BK393" s="46"/>
      <c r="BL393" s="46"/>
      <c r="BM393" s="48"/>
      <c r="BN393" s="48"/>
      <c r="BO393" s="48"/>
      <c r="BP393" s="48"/>
      <c r="BQ393" s="104" t="str">
        <f t="shared" ref="BQ393:BQ456" si="45">IF(SUM(BM393:BP393)=0,"",SUM(BM393:BP393))</f>
        <v/>
      </c>
      <c r="BR393" s="797" t="str">
        <f t="shared" ref="BR393:BR456" si="46">IF(ISERROR(BQ393/BD393),"",(BQ393/BD393))</f>
        <v/>
      </c>
      <c r="BS393" s="883"/>
      <c r="BT393" s="883"/>
      <c r="BU393" s="997" t="s">
        <v>1392</v>
      </c>
      <c r="BV393" s="1000" t="s">
        <v>3227</v>
      </c>
      <c r="BW393" s="1000" t="s">
        <v>1631</v>
      </c>
      <c r="BX393" s="1761" t="s">
        <v>1631</v>
      </c>
      <c r="BY393" s="1738" t="s">
        <v>3214</v>
      </c>
      <c r="BZ393" s="1003"/>
    </row>
    <row r="394" spans="1:78" ht="167" x14ac:dyDescent="0.2">
      <c r="A394" s="1702"/>
      <c r="B394" s="1703"/>
      <c r="C394" s="1797"/>
      <c r="D394" s="1795"/>
      <c r="E394" s="1795"/>
      <c r="F394" s="1619"/>
      <c r="G394" s="1001"/>
      <c r="H394" s="1641"/>
      <c r="I394" s="1641"/>
      <c r="J394" s="1631"/>
      <c r="K394" s="1789"/>
      <c r="L394" s="1001"/>
      <c r="M394" s="1070"/>
      <c r="N394" s="1001"/>
      <c r="O394" s="1001"/>
      <c r="P394" s="1064"/>
      <c r="Q394" s="1714"/>
      <c r="R394" s="1641"/>
      <c r="S394" s="1710"/>
      <c r="T394" s="1641"/>
      <c r="U394" s="1710"/>
      <c r="V394" s="1641"/>
      <c r="W394" s="1710"/>
      <c r="X394" s="1665"/>
      <c r="Y394" s="1710"/>
      <c r="Z394" s="1710"/>
      <c r="AA394" s="1633"/>
      <c r="AB394" s="956">
        <v>2</v>
      </c>
      <c r="AC394" s="774" t="s">
        <v>1874</v>
      </c>
      <c r="AD394" s="774">
        <v>1</v>
      </c>
      <c r="AE394" s="774" t="s">
        <v>1833</v>
      </c>
      <c r="AF394" s="813" t="str">
        <f t="shared" si="40"/>
        <v>Probabilidad</v>
      </c>
      <c r="AG394" s="780" t="s">
        <v>281</v>
      </c>
      <c r="AH394" s="790">
        <f t="shared" si="41"/>
        <v>0.15</v>
      </c>
      <c r="AI394" s="780" t="s">
        <v>734</v>
      </c>
      <c r="AJ394" s="790">
        <f t="shared" si="42"/>
        <v>0.25</v>
      </c>
      <c r="AK394" s="814">
        <f t="shared" si="43"/>
        <v>0.4</v>
      </c>
      <c r="AL394" s="815">
        <f>IFERROR(IF(AND(AF393="Probabilidad",AF394="Probabilidad"),(AL393-(+AL393*AK394)),IF(AF394="Probabilidad",(S393-(+S393*AK394)),IF(AF394="Impacto",AL393,""))),"")</f>
        <v>0.24</v>
      </c>
      <c r="AM394" s="815">
        <f>IFERROR(IF(AND(AF393="Impacto",AF394="Impacto"),(AM393-(+AM393*AK394)),IF(AF394="Impacto",(Y393-(Y393*AK394)),IF(AF394="Probabilidad",AM393,""))),"")</f>
        <v>0.2</v>
      </c>
      <c r="AN394" s="751" t="s">
        <v>859</v>
      </c>
      <c r="AO394" s="751" t="s">
        <v>291</v>
      </c>
      <c r="AP394" s="751" t="s">
        <v>241</v>
      </c>
      <c r="AQ394" s="751" t="s">
        <v>226</v>
      </c>
      <c r="AR394" s="1031"/>
      <c r="AS394" s="1631"/>
      <c r="AT394" s="1631"/>
      <c r="AU394" s="1633"/>
      <c r="AV394" s="1631"/>
      <c r="AW394" s="1631"/>
      <c r="AX394" s="1633"/>
      <c r="AY394" s="1633"/>
      <c r="AZ394" s="1633"/>
      <c r="BA394" s="1641"/>
      <c r="BB394" s="789"/>
      <c r="BC394" s="789"/>
      <c r="BD394" s="822" t="str">
        <f t="shared" si="44"/>
        <v/>
      </c>
      <c r="BE394" s="774"/>
      <c r="BF394" s="774"/>
      <c r="BG394" s="774"/>
      <c r="BH394" s="774"/>
      <c r="BI394" s="789"/>
      <c r="BJ394" s="789"/>
      <c r="BK394" s="789"/>
      <c r="BL394" s="789"/>
      <c r="BM394" s="791"/>
      <c r="BN394" s="791"/>
      <c r="BO394" s="791"/>
      <c r="BP394" s="791"/>
      <c r="BQ394" s="792" t="str">
        <f t="shared" si="45"/>
        <v/>
      </c>
      <c r="BR394" s="796" t="str">
        <f t="shared" si="46"/>
        <v/>
      </c>
      <c r="BS394" s="884"/>
      <c r="BT394" s="884"/>
      <c r="BU394" s="998"/>
      <c r="BV394" s="1001"/>
      <c r="BW394" s="1001"/>
      <c r="BX394" s="1762"/>
      <c r="BY394" s="1739"/>
      <c r="BZ394" s="1004"/>
    </row>
    <row r="395" spans="1:78" ht="167" x14ac:dyDescent="0.2">
      <c r="A395" s="1702"/>
      <c r="B395" s="1703"/>
      <c r="C395" s="1797"/>
      <c r="D395" s="1795"/>
      <c r="E395" s="1795"/>
      <c r="F395" s="1619"/>
      <c r="G395" s="1001"/>
      <c r="H395" s="1641"/>
      <c r="I395" s="1641"/>
      <c r="J395" s="1631"/>
      <c r="K395" s="1789"/>
      <c r="L395" s="1001"/>
      <c r="M395" s="1070"/>
      <c r="N395" s="1001"/>
      <c r="O395" s="1001"/>
      <c r="P395" s="1064"/>
      <c r="Q395" s="1714"/>
      <c r="R395" s="1641"/>
      <c r="S395" s="1710"/>
      <c r="T395" s="1641"/>
      <c r="U395" s="1710"/>
      <c r="V395" s="1641"/>
      <c r="W395" s="1710"/>
      <c r="X395" s="1665"/>
      <c r="Y395" s="1710"/>
      <c r="Z395" s="1710"/>
      <c r="AA395" s="1633"/>
      <c r="AB395" s="956">
        <v>3</v>
      </c>
      <c r="AC395" s="774" t="s">
        <v>1875</v>
      </c>
      <c r="AD395" s="774">
        <v>1</v>
      </c>
      <c r="AE395" s="774" t="s">
        <v>1833</v>
      </c>
      <c r="AF395" s="813" t="str">
        <f t="shared" si="40"/>
        <v>Probabilidad</v>
      </c>
      <c r="AG395" s="780" t="s">
        <v>281</v>
      </c>
      <c r="AH395" s="790">
        <f t="shared" si="41"/>
        <v>0.15</v>
      </c>
      <c r="AI395" s="780" t="s">
        <v>734</v>
      </c>
      <c r="AJ395" s="790">
        <f t="shared" si="42"/>
        <v>0.25</v>
      </c>
      <c r="AK395" s="814">
        <f t="shared" si="43"/>
        <v>0.4</v>
      </c>
      <c r="AL395" s="815">
        <f>IFERROR(IF(AND(AF394="Probabilidad",AF395="Probabilidad"),(AL394-(+AL394*AK395)),IF(AND(AF394="Impacto",AF395="Probabilidad"),(AL393-(+AL393*AK395)),IF(AF395="Impacto",AL394,""))),"")</f>
        <v>0.14399999999999999</v>
      </c>
      <c r="AM395" s="815">
        <f>IFERROR(IF(AND(AF394="Impacto",AF395="Impacto"),(AM394-(+AM394*AK395)),IF(AND(AF394="Probabilidad",AF395="Impacto"),(AM393-(+AM393*AK395)),IF(AF395="Probabilidad",AM394,""))),"")</f>
        <v>0.2</v>
      </c>
      <c r="AN395" s="751" t="s">
        <v>859</v>
      </c>
      <c r="AO395" s="751" t="s">
        <v>291</v>
      </c>
      <c r="AP395" s="751" t="s">
        <v>241</v>
      </c>
      <c r="AQ395" s="751" t="s">
        <v>226</v>
      </c>
      <c r="AR395" s="1031"/>
      <c r="AS395" s="1631"/>
      <c r="AT395" s="1631"/>
      <c r="AU395" s="1633"/>
      <c r="AV395" s="1631"/>
      <c r="AW395" s="1631"/>
      <c r="AX395" s="1633"/>
      <c r="AY395" s="1633"/>
      <c r="AZ395" s="1633"/>
      <c r="BA395" s="1641"/>
      <c r="BB395" s="789"/>
      <c r="BC395" s="789"/>
      <c r="BD395" s="822" t="str">
        <f t="shared" si="44"/>
        <v/>
      </c>
      <c r="BE395" s="774"/>
      <c r="BF395" s="774"/>
      <c r="BG395" s="774"/>
      <c r="BH395" s="774"/>
      <c r="BI395" s="789"/>
      <c r="BJ395" s="789"/>
      <c r="BK395" s="789"/>
      <c r="BL395" s="789"/>
      <c r="BM395" s="791"/>
      <c r="BN395" s="791"/>
      <c r="BO395" s="791"/>
      <c r="BP395" s="791"/>
      <c r="BQ395" s="792" t="str">
        <f t="shared" si="45"/>
        <v/>
      </c>
      <c r="BR395" s="796" t="str">
        <f t="shared" si="46"/>
        <v/>
      </c>
      <c r="BS395" s="884"/>
      <c r="BT395" s="884"/>
      <c r="BU395" s="998"/>
      <c r="BV395" s="1001"/>
      <c r="BW395" s="1001"/>
      <c r="BX395" s="1762"/>
      <c r="BY395" s="1739"/>
      <c r="BZ395" s="1004"/>
    </row>
    <row r="396" spans="1:78" ht="16" x14ac:dyDescent="0.2">
      <c r="A396" s="1702"/>
      <c r="B396" s="1703"/>
      <c r="C396" s="1797"/>
      <c r="D396" s="1795"/>
      <c r="E396" s="1795"/>
      <c r="F396" s="1619"/>
      <c r="G396" s="1001"/>
      <c r="H396" s="1641"/>
      <c r="I396" s="1641"/>
      <c r="J396" s="1631"/>
      <c r="K396" s="1789"/>
      <c r="L396" s="1001"/>
      <c r="M396" s="1070"/>
      <c r="N396" s="1001"/>
      <c r="O396" s="1001"/>
      <c r="P396" s="1064"/>
      <c r="Q396" s="1714"/>
      <c r="R396" s="1641"/>
      <c r="S396" s="1710"/>
      <c r="T396" s="1641"/>
      <c r="U396" s="1710"/>
      <c r="V396" s="1641"/>
      <c r="W396" s="1710"/>
      <c r="X396" s="1665"/>
      <c r="Y396" s="1710"/>
      <c r="Z396" s="1710"/>
      <c r="AA396" s="1633"/>
      <c r="AB396" s="956">
        <v>4</v>
      </c>
      <c r="AC396" s="774"/>
      <c r="AD396" s="774"/>
      <c r="AE396" s="774"/>
      <c r="AF396" s="813" t="str">
        <f t="shared" si="40"/>
        <v/>
      </c>
      <c r="AG396" s="780"/>
      <c r="AH396" s="790" t="str">
        <f t="shared" si="41"/>
        <v/>
      </c>
      <c r="AI396" s="780"/>
      <c r="AJ396" s="790" t="str">
        <f t="shared" si="42"/>
        <v/>
      </c>
      <c r="AK396" s="814" t="str">
        <f t="shared" si="43"/>
        <v/>
      </c>
      <c r="AL396" s="815" t="str">
        <f>IFERROR(IF(AND(AF395="Probabilidad",AF396="Probabilidad"),(AL395-(+AL395*AK396)),IF(AND(AF395="Impacto",AF396="Probabilidad"),(AL394-(+AL394*AK396)),IF(AF396="Impacto",AL395,""))),"")</f>
        <v/>
      </c>
      <c r="AM396" s="815" t="str">
        <f>IFERROR(IF(AND(AF395="Impacto",AF396="Impacto"),(AM395-(+AM395*AK396)),IF(AND(AF395="Probabilidad",AF396="Impacto"),(AM394-(+AM394*AK396)),IF(AF396="Probabilidad",AM395,""))),"")</f>
        <v/>
      </c>
      <c r="AN396" s="751"/>
      <c r="AO396" s="751"/>
      <c r="AP396" s="751"/>
      <c r="AQ396" s="751"/>
      <c r="AR396" s="1031"/>
      <c r="AS396" s="1631"/>
      <c r="AT396" s="1631"/>
      <c r="AU396" s="1633"/>
      <c r="AV396" s="1631"/>
      <c r="AW396" s="1631"/>
      <c r="AX396" s="1633"/>
      <c r="AY396" s="1633"/>
      <c r="AZ396" s="1633"/>
      <c r="BA396" s="1641"/>
      <c r="BB396" s="789"/>
      <c r="BC396" s="789"/>
      <c r="BD396" s="822" t="str">
        <f t="shared" si="44"/>
        <v/>
      </c>
      <c r="BE396" s="774"/>
      <c r="BF396" s="774"/>
      <c r="BG396" s="774"/>
      <c r="BH396" s="774"/>
      <c r="BI396" s="789"/>
      <c r="BJ396" s="789"/>
      <c r="BK396" s="789"/>
      <c r="BL396" s="789"/>
      <c r="BM396" s="791"/>
      <c r="BN396" s="791"/>
      <c r="BO396" s="791"/>
      <c r="BP396" s="791"/>
      <c r="BQ396" s="792" t="str">
        <f t="shared" si="45"/>
        <v/>
      </c>
      <c r="BR396" s="796" t="str">
        <f t="shared" si="46"/>
        <v/>
      </c>
      <c r="BS396" s="884"/>
      <c r="BT396" s="884"/>
      <c r="BU396" s="998"/>
      <c r="BV396" s="1001"/>
      <c r="BW396" s="1001"/>
      <c r="BX396" s="1762"/>
      <c r="BY396" s="1739"/>
      <c r="BZ396" s="1004"/>
    </row>
    <row r="397" spans="1:78" ht="16" x14ac:dyDescent="0.2">
      <c r="A397" s="1702"/>
      <c r="B397" s="1703"/>
      <c r="C397" s="1797"/>
      <c r="D397" s="1795"/>
      <c r="E397" s="1795"/>
      <c r="F397" s="1619"/>
      <c r="G397" s="1001"/>
      <c r="H397" s="1641"/>
      <c r="I397" s="1641"/>
      <c r="J397" s="1631"/>
      <c r="K397" s="1789"/>
      <c r="L397" s="1001"/>
      <c r="M397" s="1070"/>
      <c r="N397" s="1001"/>
      <c r="O397" s="1001"/>
      <c r="P397" s="1064"/>
      <c r="Q397" s="1714"/>
      <c r="R397" s="1641"/>
      <c r="S397" s="1710"/>
      <c r="T397" s="1641"/>
      <c r="U397" s="1710"/>
      <c r="V397" s="1641"/>
      <c r="W397" s="1710"/>
      <c r="X397" s="1665"/>
      <c r="Y397" s="1710"/>
      <c r="Z397" s="1710"/>
      <c r="AA397" s="1633"/>
      <c r="AB397" s="956">
        <v>5</v>
      </c>
      <c r="AC397" s="774"/>
      <c r="AD397" s="774"/>
      <c r="AE397" s="774"/>
      <c r="AF397" s="813" t="str">
        <f t="shared" si="40"/>
        <v/>
      </c>
      <c r="AG397" s="780"/>
      <c r="AH397" s="790" t="str">
        <f t="shared" si="41"/>
        <v/>
      </c>
      <c r="AI397" s="780"/>
      <c r="AJ397" s="790" t="str">
        <f t="shared" si="42"/>
        <v/>
      </c>
      <c r="AK397" s="814" t="str">
        <f t="shared" si="43"/>
        <v/>
      </c>
      <c r="AL397" s="815" t="str">
        <f>IFERROR(IF(AND(AF396="Probabilidad",AF397="Probabilidad"),(AL396-(+AL396*AK397)),IF(AND(AF396="Impacto",AF397="Probabilidad"),(AL395-(+AL395*AK397)),IF(AF397="Impacto",AL396,""))),"")</f>
        <v/>
      </c>
      <c r="AM397" s="815" t="str">
        <f>IFERROR(IF(AND(AF396="Impacto",AF397="Impacto"),(AM396-(+AM396*AK397)),IF(AND(AF396="Probabilidad",AF397="Impacto"),(AM395-(+AM395*AK397)),IF(AF397="Probabilidad",AM396,""))),"")</f>
        <v/>
      </c>
      <c r="AN397" s="751"/>
      <c r="AO397" s="751"/>
      <c r="AP397" s="751"/>
      <c r="AQ397" s="751"/>
      <c r="AR397" s="1031"/>
      <c r="AS397" s="1631"/>
      <c r="AT397" s="1631"/>
      <c r="AU397" s="1633"/>
      <c r="AV397" s="1631"/>
      <c r="AW397" s="1631"/>
      <c r="AX397" s="1633"/>
      <c r="AY397" s="1633"/>
      <c r="AZ397" s="1633"/>
      <c r="BA397" s="1641"/>
      <c r="BB397" s="789"/>
      <c r="BC397" s="789"/>
      <c r="BD397" s="822" t="str">
        <f t="shared" si="44"/>
        <v/>
      </c>
      <c r="BE397" s="774"/>
      <c r="BF397" s="774"/>
      <c r="BG397" s="774"/>
      <c r="BH397" s="774"/>
      <c r="BI397" s="789"/>
      <c r="BJ397" s="789"/>
      <c r="BK397" s="789"/>
      <c r="BL397" s="789"/>
      <c r="BM397" s="791"/>
      <c r="BN397" s="791"/>
      <c r="BO397" s="791"/>
      <c r="BP397" s="791"/>
      <c r="BQ397" s="792" t="str">
        <f t="shared" si="45"/>
        <v/>
      </c>
      <c r="BR397" s="796" t="str">
        <f t="shared" si="46"/>
        <v/>
      </c>
      <c r="BS397" s="884"/>
      <c r="BT397" s="884"/>
      <c r="BU397" s="998"/>
      <c r="BV397" s="1001"/>
      <c r="BW397" s="1001"/>
      <c r="BX397" s="1762"/>
      <c r="BY397" s="1739"/>
      <c r="BZ397" s="1004"/>
    </row>
    <row r="398" spans="1:78" ht="17" thickBot="1" x14ac:dyDescent="0.25">
      <c r="A398" s="1702"/>
      <c r="B398" s="1703"/>
      <c r="C398" s="1797"/>
      <c r="D398" s="1795"/>
      <c r="E398" s="1795"/>
      <c r="F398" s="1619"/>
      <c r="G398" s="1001"/>
      <c r="H398" s="1641"/>
      <c r="I398" s="1641"/>
      <c r="J398" s="1632"/>
      <c r="K398" s="1789"/>
      <c r="L398" s="1001"/>
      <c r="M398" s="1071"/>
      <c r="N398" s="1001"/>
      <c r="O398" s="1001"/>
      <c r="P398" s="1064"/>
      <c r="Q398" s="1714"/>
      <c r="R398" s="1641"/>
      <c r="S398" s="1710"/>
      <c r="T398" s="1641"/>
      <c r="U398" s="1710"/>
      <c r="V398" s="1641"/>
      <c r="W398" s="1710"/>
      <c r="X398" s="1665"/>
      <c r="Y398" s="1710"/>
      <c r="Z398" s="1710"/>
      <c r="AA398" s="1633"/>
      <c r="AB398" s="957">
        <v>6</v>
      </c>
      <c r="AC398" s="757"/>
      <c r="AD398" s="757"/>
      <c r="AE398" s="757"/>
      <c r="AF398" s="819" t="str">
        <f t="shared" si="40"/>
        <v/>
      </c>
      <c r="AG398" s="902"/>
      <c r="AH398" s="887" t="str">
        <f t="shared" si="41"/>
        <v/>
      </c>
      <c r="AI398" s="902"/>
      <c r="AJ398" s="887" t="str">
        <f t="shared" si="42"/>
        <v/>
      </c>
      <c r="AK398" s="889" t="str">
        <f t="shared" si="43"/>
        <v/>
      </c>
      <c r="AL398" s="815" t="str">
        <f>IFERROR(IF(AND(AF397="Probabilidad",AF398="Probabilidad"),(AL397-(+AL397*AK398)),IF(AND(AF397="Impacto",AF398="Probabilidad"),(AL396-(+AL396*AK398)),IF(AF398="Impacto",AL397,""))),"")</f>
        <v/>
      </c>
      <c r="AM398" s="815" t="str">
        <f>IFERROR(IF(AND(AF397="Impacto",AF398="Impacto"),(AM397-(+AM397*AK398)),IF(AND(AF397="Probabilidad",AF398="Impacto"),(AM396-(+AM396*AK398)),IF(AF398="Probabilidad",AM397,""))),"")</f>
        <v/>
      </c>
      <c r="AN398" s="51"/>
      <c r="AO398" s="51"/>
      <c r="AP398" s="51"/>
      <c r="AQ398" s="51"/>
      <c r="AR398" s="1032"/>
      <c r="AS398" s="1632"/>
      <c r="AT398" s="1632"/>
      <c r="AU398" s="1634"/>
      <c r="AV398" s="1632"/>
      <c r="AW398" s="1632"/>
      <c r="AX398" s="1634"/>
      <c r="AY398" s="1634"/>
      <c r="AZ398" s="1634"/>
      <c r="BA398" s="1642"/>
      <c r="BB398" s="770"/>
      <c r="BC398" s="770"/>
      <c r="BD398" s="762" t="str">
        <f t="shared" si="44"/>
        <v/>
      </c>
      <c r="BE398" s="757"/>
      <c r="BF398" s="757"/>
      <c r="BG398" s="757"/>
      <c r="BH398" s="757"/>
      <c r="BI398" s="770"/>
      <c r="BJ398" s="770"/>
      <c r="BK398" s="770"/>
      <c r="BL398" s="770"/>
      <c r="BM398" s="749"/>
      <c r="BN398" s="749"/>
      <c r="BO398" s="749"/>
      <c r="BP398" s="749"/>
      <c r="BQ398" s="766" t="str">
        <f t="shared" si="45"/>
        <v/>
      </c>
      <c r="BR398" s="890" t="str">
        <f t="shared" si="46"/>
        <v/>
      </c>
      <c r="BS398" s="891"/>
      <c r="BT398" s="891"/>
      <c r="BU398" s="999"/>
      <c r="BV398" s="1002"/>
      <c r="BW398" s="1002"/>
      <c r="BX398" s="1763"/>
      <c r="BY398" s="1740"/>
      <c r="BZ398" s="1005"/>
    </row>
    <row r="399" spans="1:78" ht="167" x14ac:dyDescent="0.2">
      <c r="A399" s="1702"/>
      <c r="B399" s="1703"/>
      <c r="C399" s="1797"/>
      <c r="D399" s="1795" t="s">
        <v>1387</v>
      </c>
      <c r="E399" s="1795" t="s">
        <v>809</v>
      </c>
      <c r="F399" s="1619">
        <v>8</v>
      </c>
      <c r="G399" s="1001" t="s">
        <v>1872</v>
      </c>
      <c r="H399" s="1641" t="s">
        <v>1243</v>
      </c>
      <c r="I399" s="1641" t="s">
        <v>1215</v>
      </c>
      <c r="J399" s="1697" t="str">
        <f>IF(D399="","",IF(D399="RG",[1]Árbol!A410,IF(D399="RIC",[1]Árbol!A410,IF(D399="RLAFT",[1]Árbol!A410,IF(D399="RF",[1]Árbol!A410,IF(I399="","",(CONCATENATE(I399," ",$M$3," ",G399," ",$M$4," ",O399," ",$M$5," ",N399))))))))</f>
        <v>Pérdida de Disponibilidad de Equipos de Financiera  1. Perdida o borrado de información. 
2. Fallas Humanas.
3. Incumplimiento en el mantenimiento de los equipos de cómputo.  1. Ausencia de copias de respaldo.
2. Desconocimiento u omisión de políticas de seguridad de la información.
3. Ausencia de planes de continuidad.
4. Mantenimiento insuficiente / Instalación fallida de los medios de almacenamiento.</v>
      </c>
      <c r="K399" s="1789" t="s">
        <v>313</v>
      </c>
      <c r="L399" s="1001" t="s">
        <v>562</v>
      </c>
      <c r="M399" s="1069" t="s">
        <v>1389</v>
      </c>
      <c r="N399" s="1001" t="s">
        <v>1876</v>
      </c>
      <c r="O399" s="1001" t="s">
        <v>1877</v>
      </c>
      <c r="P399" s="1064" t="s">
        <v>1392</v>
      </c>
      <c r="Q399" s="1714" t="s">
        <v>1392</v>
      </c>
      <c r="R399" s="1641" t="s">
        <v>340</v>
      </c>
      <c r="S399" s="1710">
        <f>IF(R399="Muy Alta",100%,IF(R399="Alta",80%,IF(R399="Media",60%,IF(R399="Baja",40%,IF(R399="Muy Baja",20%,"")))))</f>
        <v>0.8</v>
      </c>
      <c r="T399" s="1641" t="s">
        <v>317</v>
      </c>
      <c r="U399" s="1710">
        <f>IF(T399="Catastrófico",100%,IF(T399="Mayor",80%,IF(T399="Moderado",60%,IF(T399="Menor",40%,IF(T399="Leve",20%,"")))))</f>
        <v>0.2</v>
      </c>
      <c r="V399" s="1641" t="s">
        <v>317</v>
      </c>
      <c r="W399" s="1710">
        <f>IF(V399="Catastrófico",100%,IF(V399="Mayor",80%,IF(V399="Moderado",60%,IF(V399="Menor",40%,IF(V399="Leve",20%,"")))))</f>
        <v>0.2</v>
      </c>
      <c r="X399" s="1665" t="str">
        <f>IF(Y399=100%,"Catastrófico",IF(Y399=80%,"Mayor",IF(Y399=60%,"Moderado",IF(Y399=40%,"Menor",IF(Y399=20%,"Leve","")))))</f>
        <v>Leve</v>
      </c>
      <c r="Y399" s="1710">
        <f>IF(AND(U399="",W399=""),"",MAX(U399,W399))</f>
        <v>0.2</v>
      </c>
      <c r="Z399" s="1710" t="str">
        <f>CONCATENATE(R399,X399)</f>
        <v>AltaLeve</v>
      </c>
      <c r="AA399" s="1633" t="str">
        <f>IF(Z399="Muy AltaLeve","Alto",IF(Z399="Muy AltaMenor","Alto",IF(Z399="Muy AltaModerado","Alto",IF(Z399="Muy AltaMayor","Alto",IF(Z399="Muy AltaCatastrófico","Extremo",IF(Z399="AltaLeve","Moderado",IF(Z399="AltaMenor","Moderado",IF(Z399="AltaModerado","Alto",IF(Z399="AltaMayor","Alto",IF(Z399="AltaCatastrófico","Extremo",IF(Z399="MediaLeve","Moderado",IF(Z399="MediaMenor","Moderado",IF(Z399="MediaModerado","Moderado",IF(Z399="MediaMayor","Alto",IF(Z399="MediaCatastrófico","Extremo",IF(Z399="BajaLeve","Bajo",IF(Z399="BajaMenor","Moderado",IF(Z399="BajaModerado","Moderado",IF(Z399="BajaMayor","Alto",IF(Z399="BajaCatastrófico","Extremo",IF(Z399="Muy BajaLeve","Bajo",IF(Z399="Muy BajaMenor","Bajo",IF(Z399="Muy BajaModerado","Moderado",IF(Z399="Muy BajaMayor","Alto",IF(Z399="Muy BajaCatastrófico","Extremo","")))))))))))))))))))))))))</f>
        <v>Moderado</v>
      </c>
      <c r="AB399" s="350">
        <v>1</v>
      </c>
      <c r="AC399" s="9" t="s">
        <v>1878</v>
      </c>
      <c r="AD399" s="9">
        <v>3</v>
      </c>
      <c r="AE399" s="9" t="s">
        <v>1879</v>
      </c>
      <c r="AF399" s="99" t="str">
        <f t="shared" si="40"/>
        <v>Probabilidad</v>
      </c>
      <c r="AG399" s="10" t="s">
        <v>221</v>
      </c>
      <c r="AH399" s="787">
        <f t="shared" si="41"/>
        <v>0.25</v>
      </c>
      <c r="AI399" s="10" t="s">
        <v>734</v>
      </c>
      <c r="AJ399" s="787">
        <f t="shared" si="42"/>
        <v>0.25</v>
      </c>
      <c r="AK399" s="101">
        <f t="shared" si="43"/>
        <v>0.5</v>
      </c>
      <c r="AL399" s="100">
        <f>IFERROR(IF(AF399="Probabilidad",(S399-(+S399*AK399)),IF(AF399="Impacto",S399,"")),"")</f>
        <v>0.4</v>
      </c>
      <c r="AM399" s="100">
        <f>IFERROR(IF(AF399="Impacto",(Y399-(+Y399*AK399)),IF(AF399="Probabilidad",Y399,"")),"")</f>
        <v>0.2</v>
      </c>
      <c r="AN399" s="50" t="s">
        <v>223</v>
      </c>
      <c r="AO399" s="50" t="s">
        <v>291</v>
      </c>
      <c r="AP399" s="50" t="s">
        <v>241</v>
      </c>
      <c r="AQ399" s="50" t="s">
        <v>226</v>
      </c>
      <c r="AR399" s="1624" t="s">
        <v>1873</v>
      </c>
      <c r="AS399" s="1050">
        <f>S399</f>
        <v>0.8</v>
      </c>
      <c r="AT399" s="1050">
        <f>IF(AL399="","",MIN(AL399:AL404))</f>
        <v>0.24</v>
      </c>
      <c r="AU399" s="1047" t="str">
        <f>IFERROR(IF(AT399="","",IF(AT399&lt;=0.2,"Muy Baja",IF(AT399&lt;=0.4,"Baja",IF(AT399&lt;=0.6,"Media",IF(AT399&lt;=0.8,"Alta","Muy Alta"))))),"")</f>
        <v>Baja</v>
      </c>
      <c r="AV399" s="1050">
        <f>Y399</f>
        <v>0.2</v>
      </c>
      <c r="AW399" s="1050">
        <f>IF(AM399="","",MIN(AM399:AM404))</f>
        <v>0.2</v>
      </c>
      <c r="AX399" s="1047" t="str">
        <f>IFERROR(IF(AW399="","",IF(AW399&lt;=0.2,"Leve",IF(AW399&lt;=0.4,"Menor",IF(AW399&lt;=0.6,"Moderado",IF(AW399&lt;=0.8,"Mayor","Catastrófico"))))),"")</f>
        <v>Leve</v>
      </c>
      <c r="AY399" s="1047" t="str">
        <f>AA399</f>
        <v>Moderado</v>
      </c>
      <c r="AZ399" s="1047" t="str">
        <f>IFERROR(IF(OR(AND(AU399="Muy Baja",AX399="Leve"),AND(AU399="Muy Baja",AX399="Menor"),AND(AU399="Baja",AX399="Leve")),"Bajo",IF(OR(AND(AU399="Muy baja",AX399="Moderado"),AND(AU399="Baja",AX399="Menor"),AND(AU399="Baja",AX399="Moderado"),AND(AU399="Media",AX399="Leve"),AND(AU399="Media",AX399="Menor"),AND(AU399="Media",AX399="Moderado"),AND(AU399="Alta",AX399="Leve"),AND(AU399="Alta",AX399="Menor")),"Moderado",IF(OR(AND(AU399="Muy Baja",AX399="Mayor"),AND(AU399="Baja",AX399="Mayor"),AND(AU399="Media",AX399="Mayor"),AND(AU399="Alta",AX399="Moderado"),AND(AU399="Alta",AX399="Mayor"),AND(AU399="Muy Alta",AX399="Leve"),AND(AU399="Muy Alta",AX399="Menor"),AND(AU399="Muy Alta",AX399="Moderado"),AND(AU399="Muy Alta",AX399="Mayor")),"Alto",IF(OR(AND(AU399="Muy Baja",AX399="Catastrófico"),AND(AU399="Baja",AX399="Catastrófico"),AND(AU399="Media",AX399="Catastrófico"),AND(AU399="Alta",AX399="Catastrófico"),AND(AU399="Muy Alta",AX399="Catastrófico")),"Extremo","")))),"")</f>
        <v>Bajo</v>
      </c>
      <c r="BA399" s="994" t="s">
        <v>255</v>
      </c>
      <c r="BB399" s="46"/>
      <c r="BC399" s="46"/>
      <c r="BD399" s="103" t="str">
        <f t="shared" si="44"/>
        <v/>
      </c>
      <c r="BE399" s="9"/>
      <c r="BF399" s="9"/>
      <c r="BG399" s="9"/>
      <c r="BH399" s="9"/>
      <c r="BI399" s="46"/>
      <c r="BJ399" s="46"/>
      <c r="BK399" s="46"/>
      <c r="BL399" s="46"/>
      <c r="BM399" s="48"/>
      <c r="BN399" s="48"/>
      <c r="BO399" s="48"/>
      <c r="BP399" s="48"/>
      <c r="BQ399" s="104" t="str">
        <f t="shared" si="45"/>
        <v/>
      </c>
      <c r="BR399" s="797" t="str">
        <f t="shared" si="46"/>
        <v/>
      </c>
      <c r="BS399" s="883"/>
      <c r="BT399" s="883"/>
      <c r="BU399" s="997" t="s">
        <v>1392</v>
      </c>
      <c r="BV399" s="1000" t="s">
        <v>3227</v>
      </c>
      <c r="BW399" s="1000" t="s">
        <v>1631</v>
      </c>
      <c r="BX399" s="1761" t="s">
        <v>1631</v>
      </c>
      <c r="BY399" s="1738" t="s">
        <v>3214</v>
      </c>
      <c r="BZ399" s="1003"/>
    </row>
    <row r="400" spans="1:78" ht="167" x14ac:dyDescent="0.2">
      <c r="A400" s="1702"/>
      <c r="B400" s="1703"/>
      <c r="C400" s="1797"/>
      <c r="D400" s="1795"/>
      <c r="E400" s="1795"/>
      <c r="F400" s="1619"/>
      <c r="G400" s="1001"/>
      <c r="H400" s="1641"/>
      <c r="I400" s="1641"/>
      <c r="J400" s="1631"/>
      <c r="K400" s="1789"/>
      <c r="L400" s="1001"/>
      <c r="M400" s="1070"/>
      <c r="N400" s="1001"/>
      <c r="O400" s="1001"/>
      <c r="P400" s="1064"/>
      <c r="Q400" s="1714"/>
      <c r="R400" s="1641"/>
      <c r="S400" s="1710"/>
      <c r="T400" s="1641"/>
      <c r="U400" s="1710"/>
      <c r="V400" s="1641"/>
      <c r="W400" s="1710"/>
      <c r="X400" s="1665"/>
      <c r="Y400" s="1710"/>
      <c r="Z400" s="1710"/>
      <c r="AA400" s="1633"/>
      <c r="AB400" s="956">
        <v>2</v>
      </c>
      <c r="AC400" s="774" t="s">
        <v>1880</v>
      </c>
      <c r="AD400" s="774">
        <v>3</v>
      </c>
      <c r="AE400" s="774" t="s">
        <v>1881</v>
      </c>
      <c r="AF400" s="813" t="str">
        <f t="shared" si="40"/>
        <v>Probabilidad</v>
      </c>
      <c r="AG400" s="780" t="s">
        <v>281</v>
      </c>
      <c r="AH400" s="790">
        <f t="shared" si="41"/>
        <v>0.15</v>
      </c>
      <c r="AI400" s="780" t="s">
        <v>734</v>
      </c>
      <c r="AJ400" s="790">
        <f t="shared" si="42"/>
        <v>0.25</v>
      </c>
      <c r="AK400" s="814">
        <f t="shared" si="43"/>
        <v>0.4</v>
      </c>
      <c r="AL400" s="815">
        <f>IFERROR(IF(AND(AF399="Probabilidad",AF400="Probabilidad"),(AL399-(+AL399*AK400)),IF(AF400="Probabilidad",(S399-(+S399*AK400)),IF(AF400="Impacto",AL399,""))),"")</f>
        <v>0.24</v>
      </c>
      <c r="AM400" s="815">
        <f>IFERROR(IF(AND(AF399="Impacto",AF400="Impacto"),(AM399-(+AM399*AK400)),IF(AF400="Impacto",(Y399-(Y399*AK400)),IF(AF400="Probabilidad",AM399,""))),"")</f>
        <v>0.2</v>
      </c>
      <c r="AN400" s="751" t="s">
        <v>859</v>
      </c>
      <c r="AO400" s="751" t="s">
        <v>291</v>
      </c>
      <c r="AP400" s="751" t="s">
        <v>241</v>
      </c>
      <c r="AQ400" s="751" t="s">
        <v>226</v>
      </c>
      <c r="AR400" s="1031"/>
      <c r="AS400" s="1631"/>
      <c r="AT400" s="1631"/>
      <c r="AU400" s="1633"/>
      <c r="AV400" s="1631"/>
      <c r="AW400" s="1631"/>
      <c r="AX400" s="1633"/>
      <c r="AY400" s="1633"/>
      <c r="AZ400" s="1633"/>
      <c r="BA400" s="1641"/>
      <c r="BB400" s="789"/>
      <c r="BC400" s="789"/>
      <c r="BD400" s="822" t="str">
        <f t="shared" si="44"/>
        <v/>
      </c>
      <c r="BE400" s="774"/>
      <c r="BF400" s="774"/>
      <c r="BG400" s="774"/>
      <c r="BH400" s="774"/>
      <c r="BI400" s="789"/>
      <c r="BJ400" s="789"/>
      <c r="BK400" s="789"/>
      <c r="BL400" s="789"/>
      <c r="BM400" s="791"/>
      <c r="BN400" s="791"/>
      <c r="BO400" s="791"/>
      <c r="BP400" s="791"/>
      <c r="BQ400" s="792" t="str">
        <f t="shared" si="45"/>
        <v/>
      </c>
      <c r="BR400" s="796" t="str">
        <f t="shared" si="46"/>
        <v/>
      </c>
      <c r="BS400" s="884"/>
      <c r="BT400" s="884"/>
      <c r="BU400" s="998"/>
      <c r="BV400" s="1001"/>
      <c r="BW400" s="1001"/>
      <c r="BX400" s="1762"/>
      <c r="BY400" s="1739"/>
      <c r="BZ400" s="1004"/>
    </row>
    <row r="401" spans="1:78" ht="16" x14ac:dyDescent="0.2">
      <c r="A401" s="1702"/>
      <c r="B401" s="1703"/>
      <c r="C401" s="1797"/>
      <c r="D401" s="1795"/>
      <c r="E401" s="1795"/>
      <c r="F401" s="1619"/>
      <c r="G401" s="1001"/>
      <c r="H401" s="1641"/>
      <c r="I401" s="1641"/>
      <c r="J401" s="1631"/>
      <c r="K401" s="1789"/>
      <c r="L401" s="1001"/>
      <c r="M401" s="1070"/>
      <c r="N401" s="1001"/>
      <c r="O401" s="1001"/>
      <c r="P401" s="1064"/>
      <c r="Q401" s="1714"/>
      <c r="R401" s="1641"/>
      <c r="S401" s="1710"/>
      <c r="T401" s="1641"/>
      <c r="U401" s="1710"/>
      <c r="V401" s="1641"/>
      <c r="W401" s="1710"/>
      <c r="X401" s="1665"/>
      <c r="Y401" s="1710"/>
      <c r="Z401" s="1710"/>
      <c r="AA401" s="1633"/>
      <c r="AB401" s="956">
        <v>3</v>
      </c>
      <c r="AC401" s="774"/>
      <c r="AD401" s="774"/>
      <c r="AE401" s="774"/>
      <c r="AF401" s="813" t="str">
        <f t="shared" si="40"/>
        <v/>
      </c>
      <c r="AG401" s="780"/>
      <c r="AH401" s="790" t="str">
        <f t="shared" si="41"/>
        <v/>
      </c>
      <c r="AI401" s="780"/>
      <c r="AJ401" s="790" t="str">
        <f t="shared" si="42"/>
        <v/>
      </c>
      <c r="AK401" s="814" t="str">
        <f t="shared" si="43"/>
        <v/>
      </c>
      <c r="AL401" s="815" t="str">
        <f>IFERROR(IF(AND(AF400="Probabilidad",AF401="Probabilidad"),(AL400-(+AL400*AK401)),IF(AND(AF400="Impacto",AF401="Probabilidad"),(AL399-(+AL399*AK401)),IF(AF401="Impacto",AL400,""))),"")</f>
        <v/>
      </c>
      <c r="AM401" s="815" t="str">
        <f>IFERROR(IF(AND(AF400="Impacto",AF401="Impacto"),(AM400-(+AM400*AK401)),IF(AND(AF400="Probabilidad",AF401="Impacto"),(AM399-(+AM399*AK401)),IF(AF401="Probabilidad",AM400,""))),"")</f>
        <v/>
      </c>
      <c r="AN401" s="751"/>
      <c r="AO401" s="751"/>
      <c r="AP401" s="751"/>
      <c r="AQ401" s="751"/>
      <c r="AR401" s="1031"/>
      <c r="AS401" s="1631"/>
      <c r="AT401" s="1631"/>
      <c r="AU401" s="1633"/>
      <c r="AV401" s="1631"/>
      <c r="AW401" s="1631"/>
      <c r="AX401" s="1633"/>
      <c r="AY401" s="1633"/>
      <c r="AZ401" s="1633"/>
      <c r="BA401" s="1641"/>
      <c r="BB401" s="789"/>
      <c r="BC401" s="789"/>
      <c r="BD401" s="822" t="str">
        <f t="shared" si="44"/>
        <v/>
      </c>
      <c r="BE401" s="774"/>
      <c r="BF401" s="774"/>
      <c r="BG401" s="774"/>
      <c r="BH401" s="774"/>
      <c r="BI401" s="789"/>
      <c r="BJ401" s="789"/>
      <c r="BK401" s="789"/>
      <c r="BL401" s="789"/>
      <c r="BM401" s="791"/>
      <c r="BN401" s="791"/>
      <c r="BO401" s="791"/>
      <c r="BP401" s="791"/>
      <c r="BQ401" s="792" t="str">
        <f t="shared" si="45"/>
        <v/>
      </c>
      <c r="BR401" s="796" t="str">
        <f t="shared" si="46"/>
        <v/>
      </c>
      <c r="BS401" s="884"/>
      <c r="BT401" s="884"/>
      <c r="BU401" s="998"/>
      <c r="BV401" s="1001"/>
      <c r="BW401" s="1001"/>
      <c r="BX401" s="1762"/>
      <c r="BY401" s="1739"/>
      <c r="BZ401" s="1004"/>
    </row>
    <row r="402" spans="1:78" ht="16" x14ac:dyDescent="0.2">
      <c r="A402" s="1702"/>
      <c r="B402" s="1703"/>
      <c r="C402" s="1797"/>
      <c r="D402" s="1795"/>
      <c r="E402" s="1795"/>
      <c r="F402" s="1619"/>
      <c r="G402" s="1001"/>
      <c r="H402" s="1641"/>
      <c r="I402" s="1641"/>
      <c r="J402" s="1631"/>
      <c r="K402" s="1789"/>
      <c r="L402" s="1001"/>
      <c r="M402" s="1070"/>
      <c r="N402" s="1001"/>
      <c r="O402" s="1001"/>
      <c r="P402" s="1064"/>
      <c r="Q402" s="1714"/>
      <c r="R402" s="1641"/>
      <c r="S402" s="1710"/>
      <c r="T402" s="1641"/>
      <c r="U402" s="1710"/>
      <c r="V402" s="1641"/>
      <c r="W402" s="1710"/>
      <c r="X402" s="1665"/>
      <c r="Y402" s="1710"/>
      <c r="Z402" s="1710"/>
      <c r="AA402" s="1633"/>
      <c r="AB402" s="956">
        <v>4</v>
      </c>
      <c r="AC402" s="774"/>
      <c r="AD402" s="774"/>
      <c r="AE402" s="774"/>
      <c r="AF402" s="813" t="str">
        <f t="shared" si="40"/>
        <v/>
      </c>
      <c r="AG402" s="780"/>
      <c r="AH402" s="790" t="str">
        <f t="shared" si="41"/>
        <v/>
      </c>
      <c r="AI402" s="780"/>
      <c r="AJ402" s="790" t="str">
        <f t="shared" si="42"/>
        <v/>
      </c>
      <c r="AK402" s="814" t="str">
        <f t="shared" si="43"/>
        <v/>
      </c>
      <c r="AL402" s="815" t="str">
        <f>IFERROR(IF(AND(AF401="Probabilidad",AF402="Probabilidad"),(AL401-(+AL401*AK402)),IF(AND(AF401="Impacto",AF402="Probabilidad"),(AL400-(+AL400*AK402)),IF(AF402="Impacto",AL401,""))),"")</f>
        <v/>
      </c>
      <c r="AM402" s="817" t="str">
        <f>IFERROR(IF(AND(AF401="Impacto",AF402="Impacto"),(AM401-(+AM401*AK402)),IF(AND(AF401="Probabilidad",AF402="Impacto"),(AM400-(+AM400*AK402)),IF(AF402="Probabilidad",AM401,""))),"")</f>
        <v/>
      </c>
      <c r="AN402" s="751"/>
      <c r="AO402" s="751"/>
      <c r="AP402" s="751"/>
      <c r="AQ402" s="751"/>
      <c r="AR402" s="1031"/>
      <c r="AS402" s="1631"/>
      <c r="AT402" s="1631"/>
      <c r="AU402" s="1633"/>
      <c r="AV402" s="1631"/>
      <c r="AW402" s="1631"/>
      <c r="AX402" s="1633"/>
      <c r="AY402" s="1633"/>
      <c r="AZ402" s="1633"/>
      <c r="BA402" s="1641"/>
      <c r="BB402" s="789"/>
      <c r="BC402" s="789"/>
      <c r="BD402" s="822" t="str">
        <f t="shared" si="44"/>
        <v/>
      </c>
      <c r="BE402" s="774"/>
      <c r="BF402" s="774"/>
      <c r="BG402" s="774"/>
      <c r="BH402" s="774"/>
      <c r="BI402" s="789"/>
      <c r="BJ402" s="789"/>
      <c r="BK402" s="789"/>
      <c r="BL402" s="789"/>
      <c r="BM402" s="791"/>
      <c r="BN402" s="791"/>
      <c r="BO402" s="791"/>
      <c r="BP402" s="791"/>
      <c r="BQ402" s="792" t="str">
        <f t="shared" si="45"/>
        <v/>
      </c>
      <c r="BR402" s="796" t="str">
        <f t="shared" si="46"/>
        <v/>
      </c>
      <c r="BS402" s="884"/>
      <c r="BT402" s="884"/>
      <c r="BU402" s="998"/>
      <c r="BV402" s="1001"/>
      <c r="BW402" s="1001"/>
      <c r="BX402" s="1762"/>
      <c r="BY402" s="1739"/>
      <c r="BZ402" s="1004"/>
    </row>
    <row r="403" spans="1:78" ht="16" x14ac:dyDescent="0.2">
      <c r="A403" s="1702"/>
      <c r="B403" s="1703"/>
      <c r="C403" s="1797"/>
      <c r="D403" s="1795"/>
      <c r="E403" s="1795"/>
      <c r="F403" s="1619"/>
      <c r="G403" s="1001"/>
      <c r="H403" s="1641"/>
      <c r="I403" s="1641"/>
      <c r="J403" s="1631"/>
      <c r="K403" s="1789"/>
      <c r="L403" s="1001"/>
      <c r="M403" s="1070"/>
      <c r="N403" s="1001"/>
      <c r="O403" s="1001"/>
      <c r="P403" s="1064"/>
      <c r="Q403" s="1714"/>
      <c r="R403" s="1641"/>
      <c r="S403" s="1710"/>
      <c r="T403" s="1641"/>
      <c r="U403" s="1710"/>
      <c r="V403" s="1641"/>
      <c r="W403" s="1710"/>
      <c r="X403" s="1665"/>
      <c r="Y403" s="1710"/>
      <c r="Z403" s="1710"/>
      <c r="AA403" s="1633"/>
      <c r="AB403" s="956">
        <v>5</v>
      </c>
      <c r="AC403" s="774"/>
      <c r="AD403" s="774"/>
      <c r="AE403" s="774"/>
      <c r="AF403" s="813" t="str">
        <f t="shared" si="40"/>
        <v/>
      </c>
      <c r="AG403" s="780"/>
      <c r="AH403" s="790" t="str">
        <f t="shared" si="41"/>
        <v/>
      </c>
      <c r="AI403" s="780"/>
      <c r="AJ403" s="790" t="str">
        <f t="shared" si="42"/>
        <v/>
      </c>
      <c r="AK403" s="814" t="str">
        <f t="shared" si="43"/>
        <v/>
      </c>
      <c r="AL403" s="815" t="str">
        <f>IFERROR(IF(AND(AF402="Probabilidad",AF403="Probabilidad"),(AL402-(+AL402*AK403)),IF(AND(AF402="Impacto",AF403="Probabilidad"),(AL401-(+AL401*AK403)),IF(AF403="Impacto",AL402,""))),"")</f>
        <v/>
      </c>
      <c r="AM403" s="815" t="str">
        <f>IFERROR(IF(AND(AF402="Impacto",AF403="Impacto"),(AM402-(+AM402*AK403)),IF(AND(AF402="Probabilidad",AF403="Impacto"),(AM401-(+AM401*AK403)),IF(AF403="Probabilidad",AM402,""))),"")</f>
        <v/>
      </c>
      <c r="AN403" s="751"/>
      <c r="AO403" s="751"/>
      <c r="AP403" s="751"/>
      <c r="AQ403" s="751"/>
      <c r="AR403" s="1031"/>
      <c r="AS403" s="1631"/>
      <c r="AT403" s="1631"/>
      <c r="AU403" s="1633"/>
      <c r="AV403" s="1631"/>
      <c r="AW403" s="1631"/>
      <c r="AX403" s="1633"/>
      <c r="AY403" s="1633"/>
      <c r="AZ403" s="1633"/>
      <c r="BA403" s="1641"/>
      <c r="BB403" s="789"/>
      <c r="BC403" s="789"/>
      <c r="BD403" s="822" t="str">
        <f t="shared" si="44"/>
        <v/>
      </c>
      <c r="BE403" s="774"/>
      <c r="BF403" s="774"/>
      <c r="BG403" s="774"/>
      <c r="BH403" s="774"/>
      <c r="BI403" s="789"/>
      <c r="BJ403" s="789"/>
      <c r="BK403" s="789"/>
      <c r="BL403" s="789"/>
      <c r="BM403" s="791"/>
      <c r="BN403" s="791"/>
      <c r="BO403" s="791"/>
      <c r="BP403" s="791"/>
      <c r="BQ403" s="792" t="str">
        <f t="shared" si="45"/>
        <v/>
      </c>
      <c r="BR403" s="796" t="str">
        <f t="shared" si="46"/>
        <v/>
      </c>
      <c r="BS403" s="884"/>
      <c r="BT403" s="884"/>
      <c r="BU403" s="998"/>
      <c r="BV403" s="1001"/>
      <c r="BW403" s="1001"/>
      <c r="BX403" s="1762"/>
      <c r="BY403" s="1739"/>
      <c r="BZ403" s="1004"/>
    </row>
    <row r="404" spans="1:78" ht="17" thickBot="1" x14ac:dyDescent="0.25">
      <c r="A404" s="1702"/>
      <c r="B404" s="1703"/>
      <c r="C404" s="1797"/>
      <c r="D404" s="1795"/>
      <c r="E404" s="1795"/>
      <c r="F404" s="1619"/>
      <c r="G404" s="1001"/>
      <c r="H404" s="1641"/>
      <c r="I404" s="1641"/>
      <c r="J404" s="1632"/>
      <c r="K404" s="1789"/>
      <c r="L404" s="1001"/>
      <c r="M404" s="1071"/>
      <c r="N404" s="1001"/>
      <c r="O404" s="1001"/>
      <c r="P404" s="1064"/>
      <c r="Q404" s="1714"/>
      <c r="R404" s="1641"/>
      <c r="S404" s="1710"/>
      <c r="T404" s="1641"/>
      <c r="U404" s="1710"/>
      <c r="V404" s="1641"/>
      <c r="W404" s="1710"/>
      <c r="X404" s="1665"/>
      <c r="Y404" s="1710"/>
      <c r="Z404" s="1710"/>
      <c r="AA404" s="1633"/>
      <c r="AB404" s="957">
        <v>6</v>
      </c>
      <c r="AC404" s="757"/>
      <c r="AD404" s="757"/>
      <c r="AE404" s="757"/>
      <c r="AF404" s="896" t="str">
        <f t="shared" si="40"/>
        <v/>
      </c>
      <c r="AG404" s="888"/>
      <c r="AH404" s="887" t="str">
        <f t="shared" si="41"/>
        <v/>
      </c>
      <c r="AI404" s="888"/>
      <c r="AJ404" s="887" t="str">
        <f t="shared" si="42"/>
        <v/>
      </c>
      <c r="AK404" s="889" t="str">
        <f t="shared" si="43"/>
        <v/>
      </c>
      <c r="AL404" s="815" t="str">
        <f>IFERROR(IF(AND(AF403="Probabilidad",AF404="Probabilidad"),(AL403-(+AL403*AK404)),IF(AND(AF403="Impacto",AF404="Probabilidad"),(AL402-(+AL402*AK404)),IF(AF404="Impacto",AL403,""))),"")</f>
        <v/>
      </c>
      <c r="AM404" s="815" t="str">
        <f>IFERROR(IF(AND(AF403="Impacto",AF404="Impacto"),(AM403-(+AM403*AK404)),IF(AND(AF403="Probabilidad",AF404="Impacto"),(AM402-(+AM402*AK404)),IF(AF404="Probabilidad",AM403,""))),"")</f>
        <v/>
      </c>
      <c r="AN404" s="51"/>
      <c r="AO404" s="51"/>
      <c r="AP404" s="51"/>
      <c r="AQ404" s="51"/>
      <c r="AR404" s="1032"/>
      <c r="AS404" s="1632"/>
      <c r="AT404" s="1632"/>
      <c r="AU404" s="1634"/>
      <c r="AV404" s="1632"/>
      <c r="AW404" s="1632"/>
      <c r="AX404" s="1634"/>
      <c r="AY404" s="1634"/>
      <c r="AZ404" s="1634"/>
      <c r="BA404" s="1642"/>
      <c r="BB404" s="770"/>
      <c r="BC404" s="770"/>
      <c r="BD404" s="762" t="str">
        <f t="shared" si="44"/>
        <v/>
      </c>
      <c r="BE404" s="757"/>
      <c r="BF404" s="757"/>
      <c r="BG404" s="757"/>
      <c r="BH404" s="757"/>
      <c r="BI404" s="770"/>
      <c r="BJ404" s="770"/>
      <c r="BK404" s="770"/>
      <c r="BL404" s="770"/>
      <c r="BM404" s="749"/>
      <c r="BN404" s="749"/>
      <c r="BO404" s="749"/>
      <c r="BP404" s="749"/>
      <c r="BQ404" s="766" t="str">
        <f t="shared" si="45"/>
        <v/>
      </c>
      <c r="BR404" s="890" t="str">
        <f t="shared" si="46"/>
        <v/>
      </c>
      <c r="BS404" s="891"/>
      <c r="BT404" s="891"/>
      <c r="BU404" s="999"/>
      <c r="BV404" s="1002"/>
      <c r="BW404" s="1002"/>
      <c r="BX404" s="1763"/>
      <c r="BY404" s="1740"/>
      <c r="BZ404" s="1005"/>
    </row>
    <row r="405" spans="1:78" ht="118" x14ac:dyDescent="0.2">
      <c r="A405" s="1702"/>
      <c r="B405" s="1703"/>
      <c r="C405" s="1797"/>
      <c r="D405" s="1795" t="s">
        <v>1387</v>
      </c>
      <c r="E405" s="1795" t="s">
        <v>809</v>
      </c>
      <c r="F405" s="1619">
        <v>9</v>
      </c>
      <c r="G405" s="1001" t="s">
        <v>1882</v>
      </c>
      <c r="H405" s="1641" t="s">
        <v>1245</v>
      </c>
      <c r="I405" s="1641" t="s">
        <v>1216</v>
      </c>
      <c r="J405" s="1697" t="str">
        <f>IF(D405="","",IF(D405="RG",[1]Árbol!A416,IF(D405="RIC",[1]Árbol!A416,IF(D405="RLAFT",[1]Árbol!A416,IF(D405="RF",[1]Árbol!A416,IF(I405="","",(CONCATENATE(I405," ",$M$3," ",G405," ",$M$4," ",O405," ",$M$5," ",N405))))))))</f>
        <v>Pérdida de Confidencialidad de Funcionarios de Financiera  1. Incumplimiento en la disciplina del personal.
2. Error en uso.  1. Ausencia del personal.
2. Entrenamiento insuficiente en seguridad.
3. Falta de conciencia acerca de la seguridad.</v>
      </c>
      <c r="K405" s="1789" t="s">
        <v>313</v>
      </c>
      <c r="L405" s="1001" t="s">
        <v>314</v>
      </c>
      <c r="M405" s="1069" t="s">
        <v>1389</v>
      </c>
      <c r="N405" s="1001" t="s">
        <v>1883</v>
      </c>
      <c r="O405" s="1001" t="s">
        <v>1884</v>
      </c>
      <c r="P405" s="1064" t="s">
        <v>1392</v>
      </c>
      <c r="Q405" s="1714" t="s">
        <v>1392</v>
      </c>
      <c r="R405" s="1641" t="s">
        <v>340</v>
      </c>
      <c r="S405" s="1710">
        <f>IF(R405="Muy Alta",100%,IF(R405="Alta",80%,IF(R405="Media",60%,IF(R405="Baja",40%,IF(R405="Muy Baja",20%,"")))))</f>
        <v>0.8</v>
      </c>
      <c r="T405" s="1641" t="s">
        <v>317</v>
      </c>
      <c r="U405" s="1710">
        <f>IF(T405="Catastrófico",100%,IF(T405="Mayor",80%,IF(T405="Moderado",60%,IF(T405="Menor",40%,IF(T405="Leve",20%,"")))))</f>
        <v>0.2</v>
      </c>
      <c r="V405" s="1641" t="s">
        <v>317</v>
      </c>
      <c r="W405" s="1710">
        <f>IF(V405="Catastrófico",100%,IF(V405="Mayor",80%,IF(V405="Moderado",60%,IF(V405="Menor",40%,IF(V405="Leve",20%,"")))))</f>
        <v>0.2</v>
      </c>
      <c r="X405" s="1665" t="str">
        <f>IF(Y405=100%,"Catastrófico",IF(Y405=80%,"Mayor",IF(Y405=60%,"Moderado",IF(Y405=40%,"Menor",IF(Y405=20%,"Leve","")))))</f>
        <v>Leve</v>
      </c>
      <c r="Y405" s="1710">
        <f>IF(AND(U405="",W405=""),"",MAX(U405,W405))</f>
        <v>0.2</v>
      </c>
      <c r="Z405" s="1710" t="str">
        <f>CONCATENATE(R405,X405)</f>
        <v>AltaLeve</v>
      </c>
      <c r="AA405" s="1633" t="str">
        <f>IF(Z405="Muy AltaLeve","Alto",IF(Z405="Muy AltaMenor","Alto",IF(Z405="Muy AltaModerado","Alto",IF(Z405="Muy AltaMayor","Alto",IF(Z405="Muy AltaCatastrófico","Extremo",IF(Z405="AltaLeve","Moderado",IF(Z405="AltaMenor","Moderado",IF(Z405="AltaModerado","Alto",IF(Z405="AltaMayor","Alto",IF(Z405="AltaCatastrófico","Extremo",IF(Z405="MediaLeve","Moderado",IF(Z405="MediaMenor","Moderado",IF(Z405="MediaModerado","Moderado",IF(Z405="MediaMayor","Alto",IF(Z405="MediaCatastrófico","Extremo",IF(Z405="BajaLeve","Bajo",IF(Z405="BajaMenor","Moderado",IF(Z405="BajaModerado","Moderado",IF(Z405="BajaMayor","Alto",IF(Z405="BajaCatastrófico","Extremo",IF(Z405="Muy BajaLeve","Bajo",IF(Z405="Muy BajaMenor","Bajo",IF(Z405="Muy BajaModerado","Moderado",IF(Z405="Muy BajaMayor","Alto",IF(Z405="Muy BajaCatastrófico","Extremo","")))))))))))))))))))))))))</f>
        <v>Moderado</v>
      </c>
      <c r="AB405" s="350">
        <v>1</v>
      </c>
      <c r="AC405" s="9" t="s">
        <v>1571</v>
      </c>
      <c r="AD405" s="9">
        <v>2.2999999999999998</v>
      </c>
      <c r="AE405" s="9" t="s">
        <v>1480</v>
      </c>
      <c r="AF405" s="231" t="str">
        <f t="shared" si="40"/>
        <v>Probabilidad</v>
      </c>
      <c r="AG405" s="10" t="s">
        <v>221</v>
      </c>
      <c r="AH405" s="787">
        <f t="shared" si="41"/>
        <v>0.25</v>
      </c>
      <c r="AI405" s="10" t="s">
        <v>222</v>
      </c>
      <c r="AJ405" s="787">
        <f t="shared" si="42"/>
        <v>0.15</v>
      </c>
      <c r="AK405" s="101">
        <f t="shared" si="43"/>
        <v>0.4</v>
      </c>
      <c r="AL405" s="100">
        <f>IFERROR(IF(AF405="Probabilidad",(S405-(+S405*AK405)),IF(AF405="Impacto",S405,"")),"")</f>
        <v>0.48</v>
      </c>
      <c r="AM405" s="100">
        <f>IFERROR(IF(AF405="Impacto",(Y405-(+Y405*AK405)),IF(AF405="Probabilidad",Y405,"")),"")</f>
        <v>0.2</v>
      </c>
      <c r="AN405" s="50" t="s">
        <v>859</v>
      </c>
      <c r="AO405" s="50" t="s">
        <v>245</v>
      </c>
      <c r="AP405" s="50" t="s">
        <v>241</v>
      </c>
      <c r="AQ405" s="50" t="s">
        <v>226</v>
      </c>
      <c r="AR405" s="1624" t="s">
        <v>1438</v>
      </c>
      <c r="AS405" s="1050">
        <f>S405</f>
        <v>0.8</v>
      </c>
      <c r="AT405" s="1050">
        <f>IF(AL405="","",MIN(AL405:AL410))</f>
        <v>0.28799999999999998</v>
      </c>
      <c r="AU405" s="1047" t="str">
        <f>IFERROR(IF(AT405="","",IF(AT405&lt;=0.2,"Muy Baja",IF(AT405&lt;=0.4,"Baja",IF(AT405&lt;=0.6,"Media",IF(AT405&lt;=0.8,"Alta","Muy Alta"))))),"")</f>
        <v>Baja</v>
      </c>
      <c r="AV405" s="1050">
        <f>Y405</f>
        <v>0.2</v>
      </c>
      <c r="AW405" s="1050">
        <f>IF(AM405="","",MIN(AM405:AM410))</f>
        <v>0.2</v>
      </c>
      <c r="AX405" s="1047" t="str">
        <f>IFERROR(IF(AW405="","",IF(AW405&lt;=0.2,"Leve",IF(AW405&lt;=0.4,"Menor",IF(AW405&lt;=0.6,"Moderado",IF(AW405&lt;=0.8,"Mayor","Catastrófico"))))),"")</f>
        <v>Leve</v>
      </c>
      <c r="AY405" s="1047" t="str">
        <f>AA405</f>
        <v>Moderado</v>
      </c>
      <c r="AZ405" s="1047" t="str">
        <f>IFERROR(IF(OR(AND(AU405="Muy Baja",AX405="Leve"),AND(AU405="Muy Baja",AX405="Menor"),AND(AU405="Baja",AX405="Leve")),"Bajo",IF(OR(AND(AU405="Muy baja",AX405="Moderado"),AND(AU405="Baja",AX405="Menor"),AND(AU405="Baja",AX405="Moderado"),AND(AU405="Media",AX405="Leve"),AND(AU405="Media",AX405="Menor"),AND(AU405="Media",AX405="Moderado"),AND(AU405="Alta",AX405="Leve"),AND(AU405="Alta",AX405="Menor")),"Moderado",IF(OR(AND(AU405="Muy Baja",AX405="Mayor"),AND(AU405="Baja",AX405="Mayor"),AND(AU405="Media",AX405="Mayor"),AND(AU405="Alta",AX405="Moderado"),AND(AU405="Alta",AX405="Mayor"),AND(AU405="Muy Alta",AX405="Leve"),AND(AU405="Muy Alta",AX405="Menor"),AND(AU405="Muy Alta",AX405="Moderado"),AND(AU405="Muy Alta",AX405="Mayor")),"Alto",IF(OR(AND(AU405="Muy Baja",AX405="Catastrófico"),AND(AU405="Baja",AX405="Catastrófico"),AND(AU405="Media",AX405="Catastrófico"),AND(AU405="Alta",AX405="Catastrófico"),AND(AU405="Muy Alta",AX405="Catastrófico")),"Extremo","")))),"")</f>
        <v>Bajo</v>
      </c>
      <c r="BA405" s="994" t="s">
        <v>255</v>
      </c>
      <c r="BB405" s="46"/>
      <c r="BC405" s="46"/>
      <c r="BD405" s="103" t="str">
        <f t="shared" si="44"/>
        <v/>
      </c>
      <c r="BE405" s="9"/>
      <c r="BF405" s="9"/>
      <c r="BG405" s="9"/>
      <c r="BH405" s="9"/>
      <c r="BI405" s="46"/>
      <c r="BJ405" s="46"/>
      <c r="BK405" s="46"/>
      <c r="BL405" s="46"/>
      <c r="BM405" s="48"/>
      <c r="BN405" s="48"/>
      <c r="BO405" s="48"/>
      <c r="BP405" s="48"/>
      <c r="BQ405" s="104" t="str">
        <f t="shared" si="45"/>
        <v/>
      </c>
      <c r="BR405" s="797" t="str">
        <f t="shared" si="46"/>
        <v/>
      </c>
      <c r="BS405" s="883"/>
      <c r="BT405" s="883"/>
      <c r="BU405" s="997" t="s">
        <v>1392</v>
      </c>
      <c r="BV405" s="1000" t="s">
        <v>3227</v>
      </c>
      <c r="BW405" s="1000" t="s">
        <v>1631</v>
      </c>
      <c r="BX405" s="1761" t="s">
        <v>1631</v>
      </c>
      <c r="BY405" s="1738" t="s">
        <v>3214</v>
      </c>
      <c r="BZ405" s="1003"/>
    </row>
    <row r="406" spans="1:78" ht="167" x14ac:dyDescent="0.2">
      <c r="A406" s="1702"/>
      <c r="B406" s="1703"/>
      <c r="C406" s="1797"/>
      <c r="D406" s="1795"/>
      <c r="E406" s="1795"/>
      <c r="F406" s="1619"/>
      <c r="G406" s="1001"/>
      <c r="H406" s="1641"/>
      <c r="I406" s="1641"/>
      <c r="J406" s="1631"/>
      <c r="K406" s="1789"/>
      <c r="L406" s="1001"/>
      <c r="M406" s="1070"/>
      <c r="N406" s="1001"/>
      <c r="O406" s="1001"/>
      <c r="P406" s="1064"/>
      <c r="Q406" s="1714"/>
      <c r="R406" s="1641"/>
      <c r="S406" s="1710"/>
      <c r="T406" s="1641"/>
      <c r="U406" s="1710"/>
      <c r="V406" s="1641"/>
      <c r="W406" s="1710"/>
      <c r="X406" s="1665"/>
      <c r="Y406" s="1710"/>
      <c r="Z406" s="1710"/>
      <c r="AA406" s="1633"/>
      <c r="AB406" s="956">
        <v>2</v>
      </c>
      <c r="AC406" s="774" t="s">
        <v>1885</v>
      </c>
      <c r="AD406" s="774">
        <v>1</v>
      </c>
      <c r="AE406" s="774" t="s">
        <v>1480</v>
      </c>
      <c r="AF406" s="813" t="str">
        <f t="shared" si="40"/>
        <v>Probabilidad</v>
      </c>
      <c r="AG406" s="780" t="s">
        <v>221</v>
      </c>
      <c r="AH406" s="790">
        <f t="shared" si="41"/>
        <v>0.25</v>
      </c>
      <c r="AI406" s="780" t="s">
        <v>222</v>
      </c>
      <c r="AJ406" s="790">
        <f t="shared" si="42"/>
        <v>0.15</v>
      </c>
      <c r="AK406" s="814">
        <f t="shared" si="43"/>
        <v>0.4</v>
      </c>
      <c r="AL406" s="815">
        <f>IFERROR(IF(AND(AF405="Probabilidad",AF406="Probabilidad"),(AL405-(+AL405*AK406)),IF(AF406="Probabilidad",(S405-(+S405*AK406)),IF(AF406="Impacto",AL405,""))),"")</f>
        <v>0.28799999999999998</v>
      </c>
      <c r="AM406" s="815">
        <f>IFERROR(IF(AND(AF405="Impacto",AF406="Impacto"),(AM405-(+AM405*AK406)),IF(AF406="Impacto",(Y405-(Y405*AK406)),IF(AF406="Probabilidad",AM405,""))),"")</f>
        <v>0.2</v>
      </c>
      <c r="AN406" s="751" t="s">
        <v>859</v>
      </c>
      <c r="AO406" s="751" t="s">
        <v>291</v>
      </c>
      <c r="AP406" s="751" t="s">
        <v>241</v>
      </c>
      <c r="AQ406" s="751" t="s">
        <v>226</v>
      </c>
      <c r="AR406" s="1031"/>
      <c r="AS406" s="1631"/>
      <c r="AT406" s="1631"/>
      <c r="AU406" s="1633"/>
      <c r="AV406" s="1631"/>
      <c r="AW406" s="1631"/>
      <c r="AX406" s="1633"/>
      <c r="AY406" s="1633"/>
      <c r="AZ406" s="1633"/>
      <c r="BA406" s="1641"/>
      <c r="BB406" s="789"/>
      <c r="BC406" s="789"/>
      <c r="BD406" s="822" t="str">
        <f t="shared" si="44"/>
        <v/>
      </c>
      <c r="BE406" s="774"/>
      <c r="BF406" s="774"/>
      <c r="BG406" s="774"/>
      <c r="BH406" s="774"/>
      <c r="BI406" s="789"/>
      <c r="BJ406" s="789"/>
      <c r="BK406" s="789"/>
      <c r="BL406" s="789"/>
      <c r="BM406" s="791"/>
      <c r="BN406" s="791"/>
      <c r="BO406" s="791"/>
      <c r="BP406" s="791"/>
      <c r="BQ406" s="792" t="str">
        <f t="shared" si="45"/>
        <v/>
      </c>
      <c r="BR406" s="796" t="str">
        <f t="shared" si="46"/>
        <v/>
      </c>
      <c r="BS406" s="884"/>
      <c r="BT406" s="884"/>
      <c r="BU406" s="998"/>
      <c r="BV406" s="1001"/>
      <c r="BW406" s="1001"/>
      <c r="BX406" s="1762"/>
      <c r="BY406" s="1739"/>
      <c r="BZ406" s="1004"/>
    </row>
    <row r="407" spans="1:78" ht="16" x14ac:dyDescent="0.2">
      <c r="A407" s="1702"/>
      <c r="B407" s="1703"/>
      <c r="C407" s="1797"/>
      <c r="D407" s="1795"/>
      <c r="E407" s="1795"/>
      <c r="F407" s="1619"/>
      <c r="G407" s="1001"/>
      <c r="H407" s="1641"/>
      <c r="I407" s="1641"/>
      <c r="J407" s="1631"/>
      <c r="K407" s="1789"/>
      <c r="L407" s="1001"/>
      <c r="M407" s="1070"/>
      <c r="N407" s="1001"/>
      <c r="O407" s="1001"/>
      <c r="P407" s="1064"/>
      <c r="Q407" s="1714"/>
      <c r="R407" s="1641"/>
      <c r="S407" s="1710"/>
      <c r="T407" s="1641"/>
      <c r="U407" s="1710"/>
      <c r="V407" s="1641"/>
      <c r="W407" s="1710"/>
      <c r="X407" s="1665"/>
      <c r="Y407" s="1710"/>
      <c r="Z407" s="1710"/>
      <c r="AA407" s="1633"/>
      <c r="AB407" s="956">
        <v>3</v>
      </c>
      <c r="AC407" s="774"/>
      <c r="AD407" s="774"/>
      <c r="AE407" s="774"/>
      <c r="AF407" s="813" t="str">
        <f t="shared" si="40"/>
        <v/>
      </c>
      <c r="AG407" s="780"/>
      <c r="AH407" s="790" t="str">
        <f t="shared" si="41"/>
        <v/>
      </c>
      <c r="AI407" s="780"/>
      <c r="AJ407" s="790" t="str">
        <f t="shared" si="42"/>
        <v/>
      </c>
      <c r="AK407" s="814" t="str">
        <f t="shared" si="43"/>
        <v/>
      </c>
      <c r="AL407" s="815" t="str">
        <f>IFERROR(IF(AND(AF406="Probabilidad",AF407="Probabilidad"),(AL406-(+AL406*AK407)),IF(AND(AF406="Impacto",AF407="Probabilidad"),(AL405-(+AL405*AK407)),IF(AF407="Impacto",AL406,""))),"")</f>
        <v/>
      </c>
      <c r="AM407" s="815" t="str">
        <f>IFERROR(IF(AND(AF406="Impacto",AF407="Impacto"),(AM406-(+AM406*AK407)),IF(AND(AF406="Probabilidad",AF407="Impacto"),(AM405-(+AM405*AK407)),IF(AF407="Probabilidad",AM406,""))),"")</f>
        <v/>
      </c>
      <c r="AN407" s="751"/>
      <c r="AO407" s="751"/>
      <c r="AP407" s="751"/>
      <c r="AQ407" s="751"/>
      <c r="AR407" s="1031"/>
      <c r="AS407" s="1631"/>
      <c r="AT407" s="1631"/>
      <c r="AU407" s="1633"/>
      <c r="AV407" s="1631"/>
      <c r="AW407" s="1631"/>
      <c r="AX407" s="1633"/>
      <c r="AY407" s="1633"/>
      <c r="AZ407" s="1633"/>
      <c r="BA407" s="1641"/>
      <c r="BB407" s="789"/>
      <c r="BC407" s="789"/>
      <c r="BD407" s="822" t="str">
        <f t="shared" si="44"/>
        <v/>
      </c>
      <c r="BE407" s="774"/>
      <c r="BF407" s="774"/>
      <c r="BG407" s="774"/>
      <c r="BH407" s="774"/>
      <c r="BI407" s="789"/>
      <c r="BJ407" s="789"/>
      <c r="BK407" s="789"/>
      <c r="BL407" s="789"/>
      <c r="BM407" s="791"/>
      <c r="BN407" s="791"/>
      <c r="BO407" s="791"/>
      <c r="BP407" s="791"/>
      <c r="BQ407" s="792" t="str">
        <f t="shared" si="45"/>
        <v/>
      </c>
      <c r="BR407" s="796" t="str">
        <f t="shared" si="46"/>
        <v/>
      </c>
      <c r="BS407" s="884"/>
      <c r="BT407" s="884"/>
      <c r="BU407" s="998"/>
      <c r="BV407" s="1001"/>
      <c r="BW407" s="1001"/>
      <c r="BX407" s="1762"/>
      <c r="BY407" s="1739"/>
      <c r="BZ407" s="1004"/>
    </row>
    <row r="408" spans="1:78" ht="16" x14ac:dyDescent="0.2">
      <c r="A408" s="1702"/>
      <c r="B408" s="1703"/>
      <c r="C408" s="1797"/>
      <c r="D408" s="1795"/>
      <c r="E408" s="1795"/>
      <c r="F408" s="1619"/>
      <c r="G408" s="1001"/>
      <c r="H408" s="1641"/>
      <c r="I408" s="1641"/>
      <c r="J408" s="1631"/>
      <c r="K408" s="1789"/>
      <c r="L408" s="1001"/>
      <c r="M408" s="1070"/>
      <c r="N408" s="1001"/>
      <c r="O408" s="1001"/>
      <c r="P408" s="1064"/>
      <c r="Q408" s="1714"/>
      <c r="R408" s="1641"/>
      <c r="S408" s="1710"/>
      <c r="T408" s="1641"/>
      <c r="U408" s="1710"/>
      <c r="V408" s="1641"/>
      <c r="W408" s="1710"/>
      <c r="X408" s="1665"/>
      <c r="Y408" s="1710"/>
      <c r="Z408" s="1710"/>
      <c r="AA408" s="1633"/>
      <c r="AB408" s="956">
        <v>4</v>
      </c>
      <c r="AC408" s="774"/>
      <c r="AD408" s="774"/>
      <c r="AE408" s="774"/>
      <c r="AF408" s="813" t="str">
        <f t="shared" si="40"/>
        <v/>
      </c>
      <c r="AG408" s="780"/>
      <c r="AH408" s="790" t="str">
        <f t="shared" si="41"/>
        <v/>
      </c>
      <c r="AI408" s="780"/>
      <c r="AJ408" s="790" t="str">
        <f t="shared" si="42"/>
        <v/>
      </c>
      <c r="AK408" s="814" t="str">
        <f t="shared" si="43"/>
        <v/>
      </c>
      <c r="AL408" s="815" t="str">
        <f>IFERROR(IF(AND(AF407="Probabilidad",AF408="Probabilidad"),(AL407-(+AL407*AK408)),IF(AND(AF407="Impacto",AF408="Probabilidad"),(AL406-(+AL406*AK408)),IF(AF408="Impacto",AL407,""))),"")</f>
        <v/>
      </c>
      <c r="AM408" s="815" t="str">
        <f>IFERROR(IF(AND(AF407="Impacto",AF408="Impacto"),(AM407-(+AM407*AK408)),IF(AND(AF407="Probabilidad",AF408="Impacto"),(AM406-(+AM406*AK408)),IF(AF408="Probabilidad",AM407,""))),"")</f>
        <v/>
      </c>
      <c r="AN408" s="751"/>
      <c r="AO408" s="751"/>
      <c r="AP408" s="751"/>
      <c r="AQ408" s="751"/>
      <c r="AR408" s="1031"/>
      <c r="AS408" s="1631"/>
      <c r="AT408" s="1631"/>
      <c r="AU408" s="1633"/>
      <c r="AV408" s="1631"/>
      <c r="AW408" s="1631"/>
      <c r="AX408" s="1633"/>
      <c r="AY408" s="1633"/>
      <c r="AZ408" s="1633"/>
      <c r="BA408" s="1641"/>
      <c r="BB408" s="789"/>
      <c r="BC408" s="789"/>
      <c r="BD408" s="822" t="str">
        <f t="shared" si="44"/>
        <v/>
      </c>
      <c r="BE408" s="774"/>
      <c r="BF408" s="774"/>
      <c r="BG408" s="774"/>
      <c r="BH408" s="774"/>
      <c r="BI408" s="789"/>
      <c r="BJ408" s="789"/>
      <c r="BK408" s="789"/>
      <c r="BL408" s="789"/>
      <c r="BM408" s="791"/>
      <c r="BN408" s="791"/>
      <c r="BO408" s="791"/>
      <c r="BP408" s="791"/>
      <c r="BQ408" s="792" t="str">
        <f t="shared" si="45"/>
        <v/>
      </c>
      <c r="BR408" s="796" t="str">
        <f t="shared" si="46"/>
        <v/>
      </c>
      <c r="BS408" s="884"/>
      <c r="BT408" s="884"/>
      <c r="BU408" s="998"/>
      <c r="BV408" s="1001"/>
      <c r="BW408" s="1001"/>
      <c r="BX408" s="1762"/>
      <c r="BY408" s="1739"/>
      <c r="BZ408" s="1004"/>
    </row>
    <row r="409" spans="1:78" ht="16" x14ac:dyDescent="0.2">
      <c r="A409" s="1702"/>
      <c r="B409" s="1703"/>
      <c r="C409" s="1797"/>
      <c r="D409" s="1795"/>
      <c r="E409" s="1795"/>
      <c r="F409" s="1619"/>
      <c r="G409" s="1001"/>
      <c r="H409" s="1641"/>
      <c r="I409" s="1641"/>
      <c r="J409" s="1631"/>
      <c r="K409" s="1789"/>
      <c r="L409" s="1001"/>
      <c r="M409" s="1070"/>
      <c r="N409" s="1001"/>
      <c r="O409" s="1001"/>
      <c r="P409" s="1064"/>
      <c r="Q409" s="1714"/>
      <c r="R409" s="1641"/>
      <c r="S409" s="1710"/>
      <c r="T409" s="1641"/>
      <c r="U409" s="1710"/>
      <c r="V409" s="1641"/>
      <c r="W409" s="1710"/>
      <c r="X409" s="1665"/>
      <c r="Y409" s="1710"/>
      <c r="Z409" s="1710"/>
      <c r="AA409" s="1633"/>
      <c r="AB409" s="956">
        <v>5</v>
      </c>
      <c r="AC409" s="774"/>
      <c r="AD409" s="774"/>
      <c r="AE409" s="774"/>
      <c r="AF409" s="813" t="str">
        <f t="shared" si="40"/>
        <v/>
      </c>
      <c r="AG409" s="780"/>
      <c r="AH409" s="790" t="str">
        <f t="shared" si="41"/>
        <v/>
      </c>
      <c r="AI409" s="780"/>
      <c r="AJ409" s="790" t="str">
        <f t="shared" si="42"/>
        <v/>
      </c>
      <c r="AK409" s="814" t="str">
        <f t="shared" si="43"/>
        <v/>
      </c>
      <c r="AL409" s="815" t="str">
        <f>IFERROR(IF(AND(AF408="Probabilidad",AF409="Probabilidad"),(AL408-(+AL408*AK409)),IF(AND(AF408="Impacto",AF409="Probabilidad"),(AL407-(+AL407*AK409)),IF(AF409="Impacto",AL408,""))),"")</f>
        <v/>
      </c>
      <c r="AM409" s="815" t="str">
        <f>IFERROR(IF(AND(AF408="Impacto",AF409="Impacto"),(AM408-(+AM408*AK409)),IF(AND(AF408="Probabilidad",AF409="Impacto"),(AM407-(+AM407*AK409)),IF(AF409="Probabilidad",AM408,""))),"")</f>
        <v/>
      </c>
      <c r="AN409" s="751"/>
      <c r="AO409" s="751"/>
      <c r="AP409" s="751"/>
      <c r="AQ409" s="751"/>
      <c r="AR409" s="1031"/>
      <c r="AS409" s="1631"/>
      <c r="AT409" s="1631"/>
      <c r="AU409" s="1633"/>
      <c r="AV409" s="1631"/>
      <c r="AW409" s="1631"/>
      <c r="AX409" s="1633"/>
      <c r="AY409" s="1633"/>
      <c r="AZ409" s="1633"/>
      <c r="BA409" s="1641"/>
      <c r="BB409" s="789"/>
      <c r="BC409" s="789"/>
      <c r="BD409" s="822" t="str">
        <f t="shared" si="44"/>
        <v/>
      </c>
      <c r="BE409" s="774"/>
      <c r="BF409" s="774"/>
      <c r="BG409" s="774"/>
      <c r="BH409" s="774"/>
      <c r="BI409" s="789"/>
      <c r="BJ409" s="789"/>
      <c r="BK409" s="789"/>
      <c r="BL409" s="789"/>
      <c r="BM409" s="791"/>
      <c r="BN409" s="791"/>
      <c r="BO409" s="791"/>
      <c r="BP409" s="791"/>
      <c r="BQ409" s="792" t="str">
        <f t="shared" si="45"/>
        <v/>
      </c>
      <c r="BR409" s="796" t="str">
        <f t="shared" si="46"/>
        <v/>
      </c>
      <c r="BS409" s="884"/>
      <c r="BT409" s="884"/>
      <c r="BU409" s="998"/>
      <c r="BV409" s="1001"/>
      <c r="BW409" s="1001"/>
      <c r="BX409" s="1762"/>
      <c r="BY409" s="1739"/>
      <c r="BZ409" s="1004"/>
    </row>
    <row r="410" spans="1:78" ht="17" thickBot="1" x14ac:dyDescent="0.25">
      <c r="A410" s="1702"/>
      <c r="B410" s="1703"/>
      <c r="C410" s="1797"/>
      <c r="D410" s="1795"/>
      <c r="E410" s="1795"/>
      <c r="F410" s="1619"/>
      <c r="G410" s="1001"/>
      <c r="H410" s="1641"/>
      <c r="I410" s="1641"/>
      <c r="J410" s="1632"/>
      <c r="K410" s="1789"/>
      <c r="L410" s="1001"/>
      <c r="M410" s="1071"/>
      <c r="N410" s="1001"/>
      <c r="O410" s="1001"/>
      <c r="P410" s="1064"/>
      <c r="Q410" s="1714"/>
      <c r="R410" s="1641"/>
      <c r="S410" s="1710"/>
      <c r="T410" s="1641"/>
      <c r="U410" s="1710"/>
      <c r="V410" s="1641"/>
      <c r="W410" s="1710"/>
      <c r="X410" s="1665"/>
      <c r="Y410" s="1710"/>
      <c r="Z410" s="1710"/>
      <c r="AA410" s="1633"/>
      <c r="AB410" s="957">
        <v>6</v>
      </c>
      <c r="AC410" s="757"/>
      <c r="AD410" s="757"/>
      <c r="AE410" s="757"/>
      <c r="AF410" s="819" t="str">
        <f t="shared" si="40"/>
        <v/>
      </c>
      <c r="AG410" s="902"/>
      <c r="AH410" s="887" t="str">
        <f t="shared" si="41"/>
        <v/>
      </c>
      <c r="AI410" s="902"/>
      <c r="AJ410" s="887" t="str">
        <f t="shared" si="42"/>
        <v/>
      </c>
      <c r="AK410" s="889" t="str">
        <f t="shared" si="43"/>
        <v/>
      </c>
      <c r="AL410" s="815" t="str">
        <f>IFERROR(IF(AND(AF409="Probabilidad",AF410="Probabilidad"),(AL409-(+AL409*AK410)),IF(AND(AF409="Impacto",AF410="Probabilidad"),(AL408-(+AL408*AK410)),IF(AF410="Impacto",AL409,""))),"")</f>
        <v/>
      </c>
      <c r="AM410" s="815" t="str">
        <f>IFERROR(IF(AND(AF409="Impacto",AF410="Impacto"),(AM409-(+AM409*AK410)),IF(AND(AF409="Probabilidad",AF410="Impacto"),(AM408-(+AM408*AK410)),IF(AF410="Probabilidad",AM409,""))),"")</f>
        <v/>
      </c>
      <c r="AN410" s="51"/>
      <c r="AO410" s="51"/>
      <c r="AP410" s="51"/>
      <c r="AQ410" s="51"/>
      <c r="AR410" s="1032"/>
      <c r="AS410" s="1632"/>
      <c r="AT410" s="1632"/>
      <c r="AU410" s="1634"/>
      <c r="AV410" s="1632"/>
      <c r="AW410" s="1632"/>
      <c r="AX410" s="1634"/>
      <c r="AY410" s="1634"/>
      <c r="AZ410" s="1634"/>
      <c r="BA410" s="1642"/>
      <c r="BB410" s="770"/>
      <c r="BC410" s="770"/>
      <c r="BD410" s="762" t="str">
        <f t="shared" si="44"/>
        <v/>
      </c>
      <c r="BE410" s="757"/>
      <c r="BF410" s="757"/>
      <c r="BG410" s="757"/>
      <c r="BH410" s="757"/>
      <c r="BI410" s="770"/>
      <c r="BJ410" s="770"/>
      <c r="BK410" s="770"/>
      <c r="BL410" s="770"/>
      <c r="BM410" s="749"/>
      <c r="BN410" s="749"/>
      <c r="BO410" s="749"/>
      <c r="BP410" s="749"/>
      <c r="BQ410" s="766" t="str">
        <f t="shared" si="45"/>
        <v/>
      </c>
      <c r="BR410" s="890" t="str">
        <f t="shared" si="46"/>
        <v/>
      </c>
      <c r="BS410" s="891"/>
      <c r="BT410" s="891"/>
      <c r="BU410" s="999"/>
      <c r="BV410" s="1002"/>
      <c r="BW410" s="1002"/>
      <c r="BX410" s="1763"/>
      <c r="BY410" s="1740"/>
      <c r="BZ410" s="1005"/>
    </row>
    <row r="411" spans="1:78" ht="118" x14ac:dyDescent="0.2">
      <c r="A411" s="1702"/>
      <c r="B411" s="1703"/>
      <c r="C411" s="1797"/>
      <c r="D411" s="1795" t="s">
        <v>1387</v>
      </c>
      <c r="E411" s="1795" t="s">
        <v>809</v>
      </c>
      <c r="F411" s="1619">
        <v>10</v>
      </c>
      <c r="G411" s="1001" t="s">
        <v>1882</v>
      </c>
      <c r="H411" s="1641" t="s">
        <v>1245</v>
      </c>
      <c r="I411" s="1641" t="s">
        <v>1215</v>
      </c>
      <c r="J411" s="1697" t="str">
        <f>IF(D411="","",IF(D411="RG",[1]Árbol!A422,IF(D411="RIC",[1]Árbol!A422,IF(D411="RLAFT",[1]Árbol!A422,IF(D411="RF",[1]Árbol!A422,IF(I411="","",(CONCATENATE(I411," ",$M$3," ",G411," ",$M$4," ",O411," ",$M$5," ",N411))))))))</f>
        <v>Pérdida de Disponibilidad de Funcionarios de Financiera  1. Perdida, fuga de información.
2. Entrega de información a terceros.
CONTINUIDAD 3.  Ausencia de personal estratégico, técnico uoperativo.  CONTINUIDAD 1. Alta Rotación de personal especializado.  Retiro, enfermedad, incapacidad, vacaciones del personal.
2. Falta de conciencia acerca de la seguridad.</v>
      </c>
      <c r="K411" s="1789" t="s">
        <v>313</v>
      </c>
      <c r="L411" s="1001" t="s">
        <v>314</v>
      </c>
      <c r="M411" s="1069" t="s">
        <v>1389</v>
      </c>
      <c r="N411" s="1001" t="s">
        <v>1886</v>
      </c>
      <c r="O411" s="1001" t="s">
        <v>1887</v>
      </c>
      <c r="P411" s="1064" t="s">
        <v>1392</v>
      </c>
      <c r="Q411" s="1714" t="s">
        <v>1392</v>
      </c>
      <c r="R411" s="1641" t="s">
        <v>250</v>
      </c>
      <c r="S411" s="1710">
        <f>IF(R411="Muy Alta",100%,IF(R411="Alta",80%,IF(R411="Media",60%,IF(R411="Baja",40%,IF(R411="Muy Baja",20%,"")))))</f>
        <v>0.4</v>
      </c>
      <c r="T411" s="1641" t="s">
        <v>317</v>
      </c>
      <c r="U411" s="1710">
        <f>IF(T411="Catastrófico",100%,IF(T411="Mayor",80%,IF(T411="Moderado",60%,IF(T411="Menor",40%,IF(T411="Leve",20%,"")))))</f>
        <v>0.2</v>
      </c>
      <c r="V411" s="1641" t="s">
        <v>317</v>
      </c>
      <c r="W411" s="1710">
        <f>IF(V411="Catastrófico",100%,IF(V411="Mayor",80%,IF(V411="Moderado",60%,IF(V411="Menor",40%,IF(V411="Leve",20%,"")))))</f>
        <v>0.2</v>
      </c>
      <c r="X411" s="1665" t="str">
        <f>IF(Y411=100%,"Catastrófico",IF(Y411=80%,"Mayor",IF(Y411=60%,"Moderado",IF(Y411=40%,"Menor",IF(Y411=20%,"Leve","")))))</f>
        <v>Leve</v>
      </c>
      <c r="Y411" s="1710">
        <f>IF(AND(U411="",W411=""),"",MAX(U411,W411))</f>
        <v>0.2</v>
      </c>
      <c r="Z411" s="1710" t="str">
        <f>CONCATENATE(R411,X411)</f>
        <v>BajaLeve</v>
      </c>
      <c r="AA411" s="1633" t="str">
        <f>IF(Z411="Muy AltaLeve","Alto",IF(Z411="Muy AltaMenor","Alto",IF(Z411="Muy AltaModerado","Alto",IF(Z411="Muy AltaMayor","Alto",IF(Z411="Muy AltaCatastrófico","Extremo",IF(Z411="AltaLeve","Moderado",IF(Z411="AltaMenor","Moderado",IF(Z411="AltaModerado","Alto",IF(Z411="AltaMayor","Alto",IF(Z411="AltaCatastrófico","Extremo",IF(Z411="MediaLeve","Moderado",IF(Z411="MediaMenor","Moderado",IF(Z411="MediaModerado","Moderado",IF(Z411="MediaMayor","Alto",IF(Z411="MediaCatastrófico","Extremo",IF(Z411="BajaLeve","Bajo",IF(Z411="BajaMenor","Moderado",IF(Z411="BajaModerado","Moderado",IF(Z411="BajaMayor","Alto",IF(Z411="BajaCatastrófico","Extremo",IF(Z411="Muy BajaLeve","Bajo",IF(Z411="Muy BajaMenor","Bajo",IF(Z411="Muy BajaModerado","Moderado",IF(Z411="Muy BajaMayor","Alto",IF(Z411="Muy BajaCatastrófico","Extremo","")))))))))))))))))))))))))</f>
        <v>Bajo</v>
      </c>
      <c r="AB411" s="350">
        <v>1</v>
      </c>
      <c r="AC411" s="9" t="s">
        <v>1571</v>
      </c>
      <c r="AD411" s="9">
        <v>2</v>
      </c>
      <c r="AE411" s="9" t="s">
        <v>1480</v>
      </c>
      <c r="AF411" s="99" t="str">
        <f t="shared" si="40"/>
        <v>Probabilidad</v>
      </c>
      <c r="AG411" s="10" t="s">
        <v>221</v>
      </c>
      <c r="AH411" s="787">
        <f t="shared" si="41"/>
        <v>0.25</v>
      </c>
      <c r="AI411" s="10" t="s">
        <v>222</v>
      </c>
      <c r="AJ411" s="787">
        <f t="shared" si="42"/>
        <v>0.15</v>
      </c>
      <c r="AK411" s="101">
        <f t="shared" si="43"/>
        <v>0.4</v>
      </c>
      <c r="AL411" s="100">
        <f>IFERROR(IF(AF411="Probabilidad",(S411-(+S411*AK411)),IF(AF411="Impacto",S411,"")),"")</f>
        <v>0.24</v>
      </c>
      <c r="AM411" s="100">
        <f>IFERROR(IF(AF411="Impacto",(Y411-(+Y411*AK411)),IF(AF411="Probabilidad",Y411,"")),"")</f>
        <v>0.2</v>
      </c>
      <c r="AN411" s="50" t="s">
        <v>859</v>
      </c>
      <c r="AO411" s="50" t="s">
        <v>245</v>
      </c>
      <c r="AP411" s="50" t="s">
        <v>241</v>
      </c>
      <c r="AQ411" s="50" t="s">
        <v>226</v>
      </c>
      <c r="AR411" s="1624" t="s">
        <v>1438</v>
      </c>
      <c r="AS411" s="1050">
        <f>S411</f>
        <v>0.4</v>
      </c>
      <c r="AT411" s="1050">
        <f>IF(AL411="","",MIN(AL411:AL416))</f>
        <v>8.6399999999999991E-2</v>
      </c>
      <c r="AU411" s="1047" t="str">
        <f>IFERROR(IF(AT411="","",IF(AT411&lt;=0.2,"Muy Baja",IF(AT411&lt;=0.4,"Baja",IF(AT411&lt;=0.6,"Media",IF(AT411&lt;=0.8,"Alta","Muy Alta"))))),"")</f>
        <v>Muy Baja</v>
      </c>
      <c r="AV411" s="1050">
        <f>Y411</f>
        <v>0.2</v>
      </c>
      <c r="AW411" s="1050">
        <f>IF(AM411="","",MIN(AM411:AM416))</f>
        <v>0.2</v>
      </c>
      <c r="AX411" s="1047" t="str">
        <f>IFERROR(IF(AW411="","",IF(AW411&lt;=0.2,"Leve",IF(AW411&lt;=0.4,"Menor",IF(AW411&lt;=0.6,"Moderado",IF(AW411&lt;=0.8,"Mayor","Catastrófico"))))),"")</f>
        <v>Leve</v>
      </c>
      <c r="AY411" s="1047" t="str">
        <f>AA411</f>
        <v>Bajo</v>
      </c>
      <c r="AZ411" s="1047" t="str">
        <f>IFERROR(IF(OR(AND(AU411="Muy Baja",AX411="Leve"),AND(AU411="Muy Baja",AX411="Menor"),AND(AU411="Baja",AX411="Leve")),"Bajo",IF(OR(AND(AU411="Muy baja",AX411="Moderado"),AND(AU411="Baja",AX411="Menor"),AND(AU411="Baja",AX411="Moderado"),AND(AU411="Media",AX411="Leve"),AND(AU411="Media",AX411="Menor"),AND(AU411="Media",AX411="Moderado"),AND(AU411="Alta",AX411="Leve"),AND(AU411="Alta",AX411="Menor")),"Moderado",IF(OR(AND(AU411="Muy Baja",AX411="Mayor"),AND(AU411="Baja",AX411="Mayor"),AND(AU411="Media",AX411="Mayor"),AND(AU411="Alta",AX411="Moderado"),AND(AU411="Alta",AX411="Mayor"),AND(AU411="Muy Alta",AX411="Leve"),AND(AU411="Muy Alta",AX411="Menor"),AND(AU411="Muy Alta",AX411="Moderado"),AND(AU411="Muy Alta",AX411="Mayor")),"Alto",IF(OR(AND(AU411="Muy Baja",AX411="Catastrófico"),AND(AU411="Baja",AX411="Catastrófico"),AND(AU411="Media",AX411="Catastrófico"),AND(AU411="Alta",AX411="Catastrófico"),AND(AU411="Muy Alta",AX411="Catastrófico")),"Extremo","")))),"")</f>
        <v>Bajo</v>
      </c>
      <c r="BA411" s="994" t="s">
        <v>255</v>
      </c>
      <c r="BB411" s="46"/>
      <c r="BC411" s="46"/>
      <c r="BD411" s="103" t="str">
        <f t="shared" si="44"/>
        <v/>
      </c>
      <c r="BE411" s="9"/>
      <c r="BF411" s="9"/>
      <c r="BG411" s="9"/>
      <c r="BH411" s="9"/>
      <c r="BI411" s="46"/>
      <c r="BJ411" s="46"/>
      <c r="BK411" s="46"/>
      <c r="BL411" s="46"/>
      <c r="BM411" s="48"/>
      <c r="BN411" s="48"/>
      <c r="BO411" s="48"/>
      <c r="BP411" s="48"/>
      <c r="BQ411" s="104" t="str">
        <f t="shared" si="45"/>
        <v/>
      </c>
      <c r="BR411" s="797" t="str">
        <f t="shared" si="46"/>
        <v/>
      </c>
      <c r="BS411" s="883"/>
      <c r="BT411" s="883"/>
      <c r="BU411" s="997" t="s">
        <v>1392</v>
      </c>
      <c r="BV411" s="1000" t="s">
        <v>3227</v>
      </c>
      <c r="BW411" s="1000" t="s">
        <v>1631</v>
      </c>
      <c r="BX411" s="1761" t="s">
        <v>1631</v>
      </c>
      <c r="BY411" s="1738" t="s">
        <v>3214</v>
      </c>
      <c r="BZ411" s="1003"/>
    </row>
    <row r="412" spans="1:78" ht="167" x14ac:dyDescent="0.2">
      <c r="A412" s="1702"/>
      <c r="B412" s="1703"/>
      <c r="C412" s="1797"/>
      <c r="D412" s="1795"/>
      <c r="E412" s="1795"/>
      <c r="F412" s="1619"/>
      <c r="G412" s="1001"/>
      <c r="H412" s="1641"/>
      <c r="I412" s="1641"/>
      <c r="J412" s="1631"/>
      <c r="K412" s="1789"/>
      <c r="L412" s="1001"/>
      <c r="M412" s="1070"/>
      <c r="N412" s="1001"/>
      <c r="O412" s="1001"/>
      <c r="P412" s="1064"/>
      <c r="Q412" s="1714"/>
      <c r="R412" s="1641"/>
      <c r="S412" s="1710"/>
      <c r="T412" s="1641"/>
      <c r="U412" s="1710"/>
      <c r="V412" s="1641"/>
      <c r="W412" s="1710"/>
      <c r="X412" s="1665"/>
      <c r="Y412" s="1710"/>
      <c r="Z412" s="1710"/>
      <c r="AA412" s="1633"/>
      <c r="AB412" s="956">
        <v>2</v>
      </c>
      <c r="AC412" s="774" t="s">
        <v>1888</v>
      </c>
      <c r="AD412" s="774">
        <v>1</v>
      </c>
      <c r="AE412" s="774" t="s">
        <v>1889</v>
      </c>
      <c r="AF412" s="813" t="str">
        <f t="shared" si="40"/>
        <v>Probabilidad</v>
      </c>
      <c r="AG412" s="780" t="s">
        <v>221</v>
      </c>
      <c r="AH412" s="790">
        <f t="shared" si="41"/>
        <v>0.25</v>
      </c>
      <c r="AI412" s="780" t="s">
        <v>222</v>
      </c>
      <c r="AJ412" s="790">
        <f t="shared" si="42"/>
        <v>0.15</v>
      </c>
      <c r="AK412" s="814">
        <f t="shared" si="43"/>
        <v>0.4</v>
      </c>
      <c r="AL412" s="815">
        <f>IFERROR(IF(AND(AF411="Probabilidad",AF412="Probabilidad"),(AL411-(+AL411*AK412)),IF(AF412="Probabilidad",(S411-(+S411*AK412)),IF(AF412="Impacto",AL411,""))),"")</f>
        <v>0.14399999999999999</v>
      </c>
      <c r="AM412" s="815">
        <f>IFERROR(IF(AND(AF411="Impacto",AF412="Impacto"),(AM411-(+AM411*AK412)),IF(AF412="Impacto",(Y411-(Y411*AK412)),IF(AF412="Probabilidad",AM411,""))),"")</f>
        <v>0.2</v>
      </c>
      <c r="AN412" s="751" t="s">
        <v>859</v>
      </c>
      <c r="AO412" s="751" t="s">
        <v>291</v>
      </c>
      <c r="AP412" s="751" t="s">
        <v>241</v>
      </c>
      <c r="AQ412" s="751" t="s">
        <v>226</v>
      </c>
      <c r="AR412" s="1031"/>
      <c r="AS412" s="1631"/>
      <c r="AT412" s="1631"/>
      <c r="AU412" s="1633"/>
      <c r="AV412" s="1631"/>
      <c r="AW412" s="1631"/>
      <c r="AX412" s="1633"/>
      <c r="AY412" s="1633"/>
      <c r="AZ412" s="1633"/>
      <c r="BA412" s="1641"/>
      <c r="BB412" s="789"/>
      <c r="BC412" s="789"/>
      <c r="BD412" s="822" t="str">
        <f t="shared" si="44"/>
        <v/>
      </c>
      <c r="BE412" s="774"/>
      <c r="BF412" s="774"/>
      <c r="BG412" s="774"/>
      <c r="BH412" s="774"/>
      <c r="BI412" s="789"/>
      <c r="BJ412" s="789"/>
      <c r="BK412" s="789"/>
      <c r="BL412" s="789"/>
      <c r="BM412" s="791"/>
      <c r="BN412" s="791"/>
      <c r="BO412" s="791"/>
      <c r="BP412" s="791"/>
      <c r="BQ412" s="792" t="str">
        <f t="shared" si="45"/>
        <v/>
      </c>
      <c r="BR412" s="796" t="str">
        <f t="shared" si="46"/>
        <v/>
      </c>
      <c r="BS412" s="884"/>
      <c r="BT412" s="884"/>
      <c r="BU412" s="998"/>
      <c r="BV412" s="1001"/>
      <c r="BW412" s="1001"/>
      <c r="BX412" s="1762"/>
      <c r="BY412" s="1739"/>
      <c r="BZ412" s="1004"/>
    </row>
    <row r="413" spans="1:78" ht="167" x14ac:dyDescent="0.2">
      <c r="A413" s="1702"/>
      <c r="B413" s="1703"/>
      <c r="C413" s="1797"/>
      <c r="D413" s="1795"/>
      <c r="E413" s="1795"/>
      <c r="F413" s="1619"/>
      <c r="G413" s="1001"/>
      <c r="H413" s="1641"/>
      <c r="I413" s="1641"/>
      <c r="J413" s="1631"/>
      <c r="K413" s="1789"/>
      <c r="L413" s="1001"/>
      <c r="M413" s="1070"/>
      <c r="N413" s="1001"/>
      <c r="O413" s="1001"/>
      <c r="P413" s="1064"/>
      <c r="Q413" s="1714"/>
      <c r="R413" s="1641"/>
      <c r="S413" s="1710"/>
      <c r="T413" s="1641"/>
      <c r="U413" s="1710"/>
      <c r="V413" s="1641"/>
      <c r="W413" s="1710"/>
      <c r="X413" s="1665"/>
      <c r="Y413" s="1710"/>
      <c r="Z413" s="1710"/>
      <c r="AA413" s="1633"/>
      <c r="AB413" s="956">
        <v>3</v>
      </c>
      <c r="AC413" s="761" t="s">
        <v>1890</v>
      </c>
      <c r="AD413" s="761">
        <v>1</v>
      </c>
      <c r="AE413" s="761" t="s">
        <v>1891</v>
      </c>
      <c r="AF413" s="813" t="str">
        <f t="shared" si="40"/>
        <v>Probabilidad</v>
      </c>
      <c r="AG413" s="780" t="s">
        <v>221</v>
      </c>
      <c r="AH413" s="790">
        <f t="shared" si="41"/>
        <v>0.25</v>
      </c>
      <c r="AI413" s="780" t="s">
        <v>222</v>
      </c>
      <c r="AJ413" s="790">
        <f t="shared" si="42"/>
        <v>0.15</v>
      </c>
      <c r="AK413" s="814">
        <f t="shared" si="43"/>
        <v>0.4</v>
      </c>
      <c r="AL413" s="815">
        <f>IFERROR(IF(AND(AF412="Probabilidad",AF413="Probabilidad"),(AL412-(+AL412*AK413)),IF(AND(AF412="Impacto",AF413="Probabilidad"),(AL411-(+AL411*AK413)),IF(AF413="Impacto",AL412,""))),"")</f>
        <v>8.6399999999999991E-2</v>
      </c>
      <c r="AM413" s="815">
        <f>IFERROR(IF(AND(AF412="Impacto",AF413="Impacto"),(AM412-(+AM412*AK413)),IF(AND(AF412="Probabilidad",AF413="Impacto"),(AM411-(+AM411*AK413)),IF(AF413="Probabilidad",AM412,""))),"")</f>
        <v>0.2</v>
      </c>
      <c r="AN413" s="751" t="s">
        <v>859</v>
      </c>
      <c r="AO413" s="751" t="s">
        <v>291</v>
      </c>
      <c r="AP413" s="751" t="s">
        <v>241</v>
      </c>
      <c r="AQ413" s="751" t="s">
        <v>226</v>
      </c>
      <c r="AR413" s="1031"/>
      <c r="AS413" s="1631"/>
      <c r="AT413" s="1631"/>
      <c r="AU413" s="1633"/>
      <c r="AV413" s="1631"/>
      <c r="AW413" s="1631"/>
      <c r="AX413" s="1633"/>
      <c r="AY413" s="1633"/>
      <c r="AZ413" s="1633"/>
      <c r="BA413" s="1641"/>
      <c r="BB413" s="789"/>
      <c r="BC413" s="789"/>
      <c r="BD413" s="822" t="str">
        <f t="shared" si="44"/>
        <v/>
      </c>
      <c r="BE413" s="774"/>
      <c r="BF413" s="774"/>
      <c r="BG413" s="774"/>
      <c r="BH413" s="774"/>
      <c r="BI413" s="789"/>
      <c r="BJ413" s="789"/>
      <c r="BK413" s="789"/>
      <c r="BL413" s="789"/>
      <c r="BM413" s="791"/>
      <c r="BN413" s="791"/>
      <c r="BO413" s="791"/>
      <c r="BP413" s="791"/>
      <c r="BQ413" s="792" t="str">
        <f t="shared" si="45"/>
        <v/>
      </c>
      <c r="BR413" s="796" t="str">
        <f t="shared" si="46"/>
        <v/>
      </c>
      <c r="BS413" s="884"/>
      <c r="BT413" s="884"/>
      <c r="BU413" s="998"/>
      <c r="BV413" s="1001"/>
      <c r="BW413" s="1001"/>
      <c r="BX413" s="1762"/>
      <c r="BY413" s="1739"/>
      <c r="BZ413" s="1004"/>
    </row>
    <row r="414" spans="1:78" ht="16" x14ac:dyDescent="0.2">
      <c r="A414" s="1702"/>
      <c r="B414" s="1703"/>
      <c r="C414" s="1797"/>
      <c r="D414" s="1795"/>
      <c r="E414" s="1795"/>
      <c r="F414" s="1619"/>
      <c r="G414" s="1001"/>
      <c r="H414" s="1641"/>
      <c r="I414" s="1641"/>
      <c r="J414" s="1631"/>
      <c r="K414" s="1789"/>
      <c r="L414" s="1001"/>
      <c r="M414" s="1070"/>
      <c r="N414" s="1001"/>
      <c r="O414" s="1001"/>
      <c r="P414" s="1064"/>
      <c r="Q414" s="1714"/>
      <c r="R414" s="1641"/>
      <c r="S414" s="1710"/>
      <c r="T414" s="1641"/>
      <c r="U414" s="1710"/>
      <c r="V414" s="1641"/>
      <c r="W414" s="1710"/>
      <c r="X414" s="1665"/>
      <c r="Y414" s="1710"/>
      <c r="Z414" s="1710"/>
      <c r="AA414" s="1633"/>
      <c r="AB414" s="956">
        <v>4</v>
      </c>
      <c r="AC414" s="774"/>
      <c r="AD414" s="774"/>
      <c r="AE414" s="774"/>
      <c r="AF414" s="813" t="str">
        <f t="shared" si="40"/>
        <v/>
      </c>
      <c r="AG414" s="780"/>
      <c r="AH414" s="790" t="str">
        <f t="shared" si="41"/>
        <v/>
      </c>
      <c r="AI414" s="780"/>
      <c r="AJ414" s="790" t="str">
        <f t="shared" si="42"/>
        <v/>
      </c>
      <c r="AK414" s="814" t="str">
        <f t="shared" si="43"/>
        <v/>
      </c>
      <c r="AL414" s="815" t="str">
        <f>IFERROR(IF(AND(AF413="Probabilidad",AF414="Probabilidad"),(AL413-(+AL413*AK414)),IF(AND(AF413="Impacto",AF414="Probabilidad"),(AL412-(+AL412*AK414)),IF(AF414="Impacto",AL413,""))),"")</f>
        <v/>
      </c>
      <c r="AM414" s="815" t="str">
        <f>IFERROR(IF(AND(AF413="Impacto",AF414="Impacto"),(AM413-(+AM413*AK414)),IF(AND(AF413="Probabilidad",AF414="Impacto"),(AM412-(+AM412*AK414)),IF(AF414="Probabilidad",AM413,""))),"")</f>
        <v/>
      </c>
      <c r="AN414" s="751"/>
      <c r="AO414" s="751"/>
      <c r="AP414" s="751"/>
      <c r="AQ414" s="751"/>
      <c r="AR414" s="1031"/>
      <c r="AS414" s="1631"/>
      <c r="AT414" s="1631"/>
      <c r="AU414" s="1633"/>
      <c r="AV414" s="1631"/>
      <c r="AW414" s="1631"/>
      <c r="AX414" s="1633"/>
      <c r="AY414" s="1633"/>
      <c r="AZ414" s="1633"/>
      <c r="BA414" s="1641"/>
      <c r="BB414" s="789"/>
      <c r="BC414" s="789"/>
      <c r="BD414" s="822" t="str">
        <f t="shared" si="44"/>
        <v/>
      </c>
      <c r="BE414" s="774"/>
      <c r="BF414" s="774"/>
      <c r="BG414" s="774"/>
      <c r="BH414" s="774"/>
      <c r="BI414" s="789"/>
      <c r="BJ414" s="789"/>
      <c r="BK414" s="789"/>
      <c r="BL414" s="789"/>
      <c r="BM414" s="791"/>
      <c r="BN414" s="791"/>
      <c r="BO414" s="791"/>
      <c r="BP414" s="791"/>
      <c r="BQ414" s="792" t="str">
        <f t="shared" si="45"/>
        <v/>
      </c>
      <c r="BR414" s="796" t="str">
        <f t="shared" si="46"/>
        <v/>
      </c>
      <c r="BS414" s="884"/>
      <c r="BT414" s="884"/>
      <c r="BU414" s="998"/>
      <c r="BV414" s="1001"/>
      <c r="BW414" s="1001"/>
      <c r="BX414" s="1762"/>
      <c r="BY414" s="1739"/>
      <c r="BZ414" s="1004"/>
    </row>
    <row r="415" spans="1:78" ht="16" x14ac:dyDescent="0.2">
      <c r="A415" s="1702"/>
      <c r="B415" s="1703"/>
      <c r="C415" s="1797"/>
      <c r="D415" s="1795"/>
      <c r="E415" s="1795"/>
      <c r="F415" s="1619"/>
      <c r="G415" s="1001"/>
      <c r="H415" s="1641"/>
      <c r="I415" s="1641"/>
      <c r="J415" s="1631"/>
      <c r="K415" s="1789"/>
      <c r="L415" s="1001"/>
      <c r="M415" s="1070"/>
      <c r="N415" s="1001"/>
      <c r="O415" s="1001"/>
      <c r="P415" s="1064"/>
      <c r="Q415" s="1714"/>
      <c r="R415" s="1641"/>
      <c r="S415" s="1710"/>
      <c r="T415" s="1641"/>
      <c r="U415" s="1710"/>
      <c r="V415" s="1641"/>
      <c r="W415" s="1710"/>
      <c r="X415" s="1665"/>
      <c r="Y415" s="1710"/>
      <c r="Z415" s="1710"/>
      <c r="AA415" s="1633"/>
      <c r="AB415" s="956">
        <v>5</v>
      </c>
      <c r="AC415" s="774"/>
      <c r="AD415" s="774"/>
      <c r="AE415" s="774"/>
      <c r="AF415" s="813" t="str">
        <f t="shared" si="40"/>
        <v/>
      </c>
      <c r="AG415" s="780"/>
      <c r="AH415" s="790" t="str">
        <f t="shared" si="41"/>
        <v/>
      </c>
      <c r="AI415" s="780"/>
      <c r="AJ415" s="790" t="str">
        <f t="shared" si="42"/>
        <v/>
      </c>
      <c r="AK415" s="814" t="str">
        <f t="shared" si="43"/>
        <v/>
      </c>
      <c r="AL415" s="815" t="str">
        <f>IFERROR(IF(AND(AF414="Probabilidad",AF415="Probabilidad"),(AL414-(+AL414*AK415)),IF(AND(AF414="Impacto",AF415="Probabilidad"),(AL413-(+AL413*AK415)),IF(AF415="Impacto",AL414,""))),"")</f>
        <v/>
      </c>
      <c r="AM415" s="815" t="str">
        <f>IFERROR(IF(AND(AF414="Impacto",AF415="Impacto"),(AM414-(+AM414*AK415)),IF(AND(AF414="Probabilidad",AF415="Impacto"),(AM413-(+AM413*AK415)),IF(AF415="Probabilidad",AM414,""))),"")</f>
        <v/>
      </c>
      <c r="AN415" s="751"/>
      <c r="AO415" s="751"/>
      <c r="AP415" s="751"/>
      <c r="AQ415" s="751"/>
      <c r="AR415" s="1031"/>
      <c r="AS415" s="1631"/>
      <c r="AT415" s="1631"/>
      <c r="AU415" s="1633"/>
      <c r="AV415" s="1631"/>
      <c r="AW415" s="1631"/>
      <c r="AX415" s="1633"/>
      <c r="AY415" s="1633"/>
      <c r="AZ415" s="1633"/>
      <c r="BA415" s="1641"/>
      <c r="BB415" s="789"/>
      <c r="BC415" s="789"/>
      <c r="BD415" s="822" t="str">
        <f t="shared" si="44"/>
        <v/>
      </c>
      <c r="BE415" s="774"/>
      <c r="BF415" s="774"/>
      <c r="BG415" s="774"/>
      <c r="BH415" s="774"/>
      <c r="BI415" s="789"/>
      <c r="BJ415" s="789"/>
      <c r="BK415" s="789"/>
      <c r="BL415" s="789"/>
      <c r="BM415" s="791"/>
      <c r="BN415" s="791"/>
      <c r="BO415" s="791"/>
      <c r="BP415" s="791"/>
      <c r="BQ415" s="792" t="str">
        <f t="shared" si="45"/>
        <v/>
      </c>
      <c r="BR415" s="796" t="str">
        <f t="shared" si="46"/>
        <v/>
      </c>
      <c r="BS415" s="884"/>
      <c r="BT415" s="884"/>
      <c r="BU415" s="998"/>
      <c r="BV415" s="1001"/>
      <c r="BW415" s="1001"/>
      <c r="BX415" s="1762"/>
      <c r="BY415" s="1739"/>
      <c r="BZ415" s="1004"/>
    </row>
    <row r="416" spans="1:78" ht="17" thickBot="1" x14ac:dyDescent="0.25">
      <c r="A416" s="1702"/>
      <c r="B416" s="1703"/>
      <c r="C416" s="1797"/>
      <c r="D416" s="1795"/>
      <c r="E416" s="1795"/>
      <c r="F416" s="1619"/>
      <c r="G416" s="1001"/>
      <c r="H416" s="1641"/>
      <c r="I416" s="1641"/>
      <c r="J416" s="1632"/>
      <c r="K416" s="1789"/>
      <c r="L416" s="1001"/>
      <c r="M416" s="1071"/>
      <c r="N416" s="1001"/>
      <c r="O416" s="1001"/>
      <c r="P416" s="1064"/>
      <c r="Q416" s="1714"/>
      <c r="R416" s="1641"/>
      <c r="S416" s="1710"/>
      <c r="T416" s="1641"/>
      <c r="U416" s="1710"/>
      <c r="V416" s="1641"/>
      <c r="W416" s="1710"/>
      <c r="X416" s="1665"/>
      <c r="Y416" s="1710"/>
      <c r="Z416" s="1710"/>
      <c r="AA416" s="1633"/>
      <c r="AB416" s="957">
        <v>6</v>
      </c>
      <c r="AC416" s="757"/>
      <c r="AD416" s="757"/>
      <c r="AE416" s="757"/>
      <c r="AF416" s="896" t="str">
        <f t="shared" si="40"/>
        <v/>
      </c>
      <c r="AG416" s="888"/>
      <c r="AH416" s="887" t="str">
        <f t="shared" si="41"/>
        <v/>
      </c>
      <c r="AI416" s="888"/>
      <c r="AJ416" s="887" t="str">
        <f t="shared" si="42"/>
        <v/>
      </c>
      <c r="AK416" s="889" t="str">
        <f t="shared" si="43"/>
        <v/>
      </c>
      <c r="AL416" s="935" t="str">
        <f>IFERROR(IF(AND(AF415="Probabilidad",AF416="Probabilidad"),(AL415-(+AL415*AK416)),IF(AND(AF415="Impacto",AF416="Probabilidad"),(AL414-(+AL414*AK416)),IF(AF416="Impacto",AL415,""))),"")</f>
        <v/>
      </c>
      <c r="AM416" s="935" t="str">
        <f>IFERROR(IF(AND(AF415="Impacto",AF416="Impacto"),(AM415-(+AM415*AK416)),IF(AND(AF415="Probabilidad",AF416="Impacto"),(AM414-(+AM414*AK416)),IF(AF416="Probabilidad",AM415,""))),"")</f>
        <v/>
      </c>
      <c r="AN416" s="51"/>
      <c r="AO416" s="51"/>
      <c r="AP416" s="51"/>
      <c r="AQ416" s="51"/>
      <c r="AR416" s="1032"/>
      <c r="AS416" s="1632"/>
      <c r="AT416" s="1632"/>
      <c r="AU416" s="1634"/>
      <c r="AV416" s="1632"/>
      <c r="AW416" s="1632"/>
      <c r="AX416" s="1634"/>
      <c r="AY416" s="1634"/>
      <c r="AZ416" s="1634"/>
      <c r="BA416" s="1642"/>
      <c r="BB416" s="770"/>
      <c r="BC416" s="770"/>
      <c r="BD416" s="762" t="str">
        <f t="shared" si="44"/>
        <v/>
      </c>
      <c r="BE416" s="757"/>
      <c r="BF416" s="757"/>
      <c r="BG416" s="757"/>
      <c r="BH416" s="757"/>
      <c r="BI416" s="770"/>
      <c r="BJ416" s="770"/>
      <c r="BK416" s="770"/>
      <c r="BL416" s="770"/>
      <c r="BM416" s="749"/>
      <c r="BN416" s="749"/>
      <c r="BO416" s="749"/>
      <c r="BP416" s="749"/>
      <c r="BQ416" s="766" t="str">
        <f t="shared" si="45"/>
        <v/>
      </c>
      <c r="BR416" s="890" t="str">
        <f t="shared" si="46"/>
        <v/>
      </c>
      <c r="BS416" s="891"/>
      <c r="BT416" s="891"/>
      <c r="BU416" s="999"/>
      <c r="BV416" s="1002"/>
      <c r="BW416" s="1002"/>
      <c r="BX416" s="1763"/>
      <c r="BY416" s="1740"/>
      <c r="BZ416" s="1005"/>
    </row>
    <row r="417" spans="1:78" ht="167" x14ac:dyDescent="0.2">
      <c r="A417" s="1702"/>
      <c r="B417" s="1703"/>
      <c r="C417" s="1797"/>
      <c r="D417" s="1795" t="s">
        <v>1387</v>
      </c>
      <c r="E417" s="1795" t="s">
        <v>809</v>
      </c>
      <c r="F417" s="1619">
        <v>11</v>
      </c>
      <c r="G417" s="1001" t="s">
        <v>1892</v>
      </c>
      <c r="H417" s="1641" t="s">
        <v>1247</v>
      </c>
      <c r="I417" s="1641" t="s">
        <v>1218</v>
      </c>
      <c r="J417" s="1697" t="str">
        <f>IF(D417="","",IF(D417="RG",[1]Árbol!A428,IF(D417="RIC",[1]Árbol!A428,IF(D417="RLAFT",[1]Árbol!A428,IF(D417="RF",[1]Árbol!A428,IF(I417="","",(CONCATENATE(I417," ",$M$3," ",G417," ",$M$4," ",O417," ",$M$5," ",N417))))))))</f>
        <v>Pérdida de confidencialidad e integridad de BOGDATA  1. Perdida o modificación de información. 
2. Fallas Humanas.  1. Ausencia de control de acceso.
2. Desconocimiento de políticas de seguridad de la información.</v>
      </c>
      <c r="K417" s="1789" t="s">
        <v>313</v>
      </c>
      <c r="L417" s="1001" t="s">
        <v>1179</v>
      </c>
      <c r="M417" s="1069" t="s">
        <v>1389</v>
      </c>
      <c r="N417" s="1001" t="s">
        <v>1860</v>
      </c>
      <c r="O417" s="1001" t="s">
        <v>1861</v>
      </c>
      <c r="P417" s="1064" t="s">
        <v>1392</v>
      </c>
      <c r="Q417" s="1714" t="s">
        <v>1392</v>
      </c>
      <c r="R417" s="1641" t="s">
        <v>340</v>
      </c>
      <c r="S417" s="1710">
        <f>IF(R417="Muy Alta",100%,IF(R417="Alta",80%,IF(R417="Media",60%,IF(R417="Baja",40%,IF(R417="Muy Baja",20%,"")))))</f>
        <v>0.8</v>
      </c>
      <c r="T417" s="1641" t="s">
        <v>317</v>
      </c>
      <c r="U417" s="1710">
        <f>IF(T417="Catastrófico",100%,IF(T417="Mayor",80%,IF(T417="Moderado",60%,IF(T417="Menor",40%,IF(T417="Leve",20%,"")))))</f>
        <v>0.2</v>
      </c>
      <c r="V417" s="1641" t="s">
        <v>251</v>
      </c>
      <c r="W417" s="1710">
        <f>IF(V417="Catastrófico",100%,IF(V417="Mayor",80%,IF(V417="Moderado",60%,IF(V417="Menor",40%,IF(V417="Leve",20%,"")))))</f>
        <v>0.4</v>
      </c>
      <c r="X417" s="1665" t="str">
        <f>IF(Y417=100%,"Catastrófico",IF(Y417=80%,"Mayor",IF(Y417=60%,"Moderado",IF(Y417=40%,"Menor",IF(Y417=20%,"Leve","")))))</f>
        <v>Menor</v>
      </c>
      <c r="Y417" s="1710">
        <f>IF(AND(U417="",W417=""),"",MAX(U417,W417))</f>
        <v>0.4</v>
      </c>
      <c r="Z417" s="1710" t="str">
        <f>CONCATENATE(R417,X417)</f>
        <v>AltaMenor</v>
      </c>
      <c r="AA417" s="1633" t="str">
        <f>IF(Z417="Muy AltaLeve","Alto",IF(Z417="Muy AltaMenor","Alto",IF(Z417="Muy AltaModerado","Alto",IF(Z417="Muy AltaMayor","Alto",IF(Z417="Muy AltaCatastrófico","Extremo",IF(Z417="AltaLeve","Moderado",IF(Z417="AltaMenor","Moderado",IF(Z417="AltaModerado","Alto",IF(Z417="AltaMayor","Alto",IF(Z417="AltaCatastrófico","Extremo",IF(Z417="MediaLeve","Moderado",IF(Z417="MediaMenor","Moderado",IF(Z417="MediaModerado","Moderado",IF(Z417="MediaMayor","Alto",IF(Z417="MediaCatastrófico","Extremo",IF(Z417="BajaLeve","Bajo",IF(Z417="BajaMenor","Moderado",IF(Z417="BajaModerado","Moderado",IF(Z417="BajaMayor","Alto",IF(Z417="BajaCatastrófico","Extremo",IF(Z417="Muy BajaLeve","Bajo",IF(Z417="Muy BajaMenor","Bajo",IF(Z417="Muy BajaModerado","Moderado",IF(Z417="Muy BajaMayor","Alto",IF(Z417="Muy BajaCatastrófico","Extremo","")))))))))))))))))))))))))</f>
        <v>Moderado</v>
      </c>
      <c r="AB417" s="350">
        <v>1</v>
      </c>
      <c r="AC417" s="9" t="s">
        <v>1893</v>
      </c>
      <c r="AD417" s="9">
        <v>1</v>
      </c>
      <c r="AE417" s="9" t="s">
        <v>1894</v>
      </c>
      <c r="AF417" s="99" t="str">
        <f t="shared" si="40"/>
        <v>Probabilidad</v>
      </c>
      <c r="AG417" s="10" t="s">
        <v>221</v>
      </c>
      <c r="AH417" s="787">
        <f t="shared" si="41"/>
        <v>0.25</v>
      </c>
      <c r="AI417" s="10" t="s">
        <v>734</v>
      </c>
      <c r="AJ417" s="787">
        <f t="shared" si="42"/>
        <v>0.25</v>
      </c>
      <c r="AK417" s="101">
        <f t="shared" si="43"/>
        <v>0.5</v>
      </c>
      <c r="AL417" s="100">
        <f>IFERROR(IF(AF417="Probabilidad",(S417-(+S417*AK417)),IF(AF417="Impacto",S417,"")),"")</f>
        <v>0.4</v>
      </c>
      <c r="AM417" s="100">
        <f>IFERROR(IF(AF417="Impacto",(Y417-(+Y417*AK417)),IF(AF417="Probabilidad",Y417,"")),"")</f>
        <v>0.4</v>
      </c>
      <c r="AN417" s="50" t="s">
        <v>859</v>
      </c>
      <c r="AO417" s="50" t="s">
        <v>291</v>
      </c>
      <c r="AP417" s="50" t="s">
        <v>241</v>
      </c>
      <c r="AQ417" s="50" t="s">
        <v>226</v>
      </c>
      <c r="AR417" s="1624" t="s">
        <v>1895</v>
      </c>
      <c r="AS417" s="1050">
        <f>S417</f>
        <v>0.8</v>
      </c>
      <c r="AT417" s="1050">
        <f>IF(AL417="","",MIN(AL417:AL422))</f>
        <v>0.4</v>
      </c>
      <c r="AU417" s="1047" t="str">
        <f>IFERROR(IF(AT417="","",IF(AT417&lt;=0.2,"Muy Baja",IF(AT417&lt;=0.4,"Baja",IF(AT417&lt;=0.6,"Media",IF(AT417&lt;=0.8,"Alta","Muy Alta"))))),"")</f>
        <v>Baja</v>
      </c>
      <c r="AV417" s="1050">
        <f>Y417</f>
        <v>0.4</v>
      </c>
      <c r="AW417" s="1050">
        <f>IF(AM417="","",MIN(AM417:AM422))</f>
        <v>0.4</v>
      </c>
      <c r="AX417" s="1047" t="str">
        <f>IFERROR(IF(AW417="","",IF(AW417&lt;=0.2,"Leve",IF(AW417&lt;=0.4,"Menor",IF(AW417&lt;=0.6,"Moderado",IF(AW417&lt;=0.8,"Mayor","Catastrófico"))))),"")</f>
        <v>Menor</v>
      </c>
      <c r="AY417" s="1047" t="str">
        <f>AA417</f>
        <v>Moderado</v>
      </c>
      <c r="AZ417" s="1047" t="str">
        <f>IFERROR(IF(OR(AND(AU417="Muy Baja",AX417="Leve"),AND(AU417="Muy Baja",AX417="Menor"),AND(AU417="Baja",AX417="Leve")),"Bajo",IF(OR(AND(AU417="Muy baja",AX417="Moderado"),AND(AU417="Baja",AX417="Menor"),AND(AU417="Baja",AX417="Moderado"),AND(AU417="Media",AX417="Leve"),AND(AU417="Media",AX417="Menor"),AND(AU417="Media",AX417="Moderado"),AND(AU417="Alta",AX417="Leve"),AND(AU417="Alta",AX417="Menor")),"Moderado",IF(OR(AND(AU417="Muy Baja",AX417="Mayor"),AND(AU417="Baja",AX417="Mayor"),AND(AU417="Media",AX417="Mayor"),AND(AU417="Alta",AX417="Moderado"),AND(AU417="Alta",AX417="Mayor"),AND(AU417="Muy Alta",AX417="Leve"),AND(AU417="Muy Alta",AX417="Menor"),AND(AU417="Muy Alta",AX417="Moderado"),AND(AU417="Muy Alta",AX417="Mayor")),"Alto",IF(OR(AND(AU417="Muy Baja",AX417="Catastrófico"),AND(AU417="Baja",AX417="Catastrófico"),AND(AU417="Media",AX417="Catastrófico"),AND(AU417="Alta",AX417="Catastrófico"),AND(AU417="Muy Alta",AX417="Catastrófico")),"Extremo","")))),"")</f>
        <v>Moderado</v>
      </c>
      <c r="BA417" s="994" t="s">
        <v>228</v>
      </c>
      <c r="BB417" s="46" t="s">
        <v>1896</v>
      </c>
      <c r="BC417" s="46" t="s">
        <v>1897</v>
      </c>
      <c r="BD417" s="103">
        <f t="shared" si="44"/>
        <v>4</v>
      </c>
      <c r="BE417" s="9">
        <v>1</v>
      </c>
      <c r="BF417" s="9">
        <v>1</v>
      </c>
      <c r="BG417" s="9">
        <v>1</v>
      </c>
      <c r="BH417" s="9">
        <v>1</v>
      </c>
      <c r="BI417" s="46" t="s">
        <v>1898</v>
      </c>
      <c r="BJ417" s="46" t="s">
        <v>1846</v>
      </c>
      <c r="BK417" s="46" t="s">
        <v>3229</v>
      </c>
      <c r="BL417" s="46" t="s">
        <v>3230</v>
      </c>
      <c r="BM417" s="48">
        <v>1</v>
      </c>
      <c r="BN417" s="48">
        <v>1</v>
      </c>
      <c r="BO417" s="48"/>
      <c r="BP417" s="48"/>
      <c r="BQ417" s="104">
        <f t="shared" si="45"/>
        <v>2</v>
      </c>
      <c r="BR417" s="797">
        <f t="shared" si="46"/>
        <v>0.5</v>
      </c>
      <c r="BS417" s="883"/>
      <c r="BT417" s="883"/>
      <c r="BU417" s="997" t="s">
        <v>1392</v>
      </c>
      <c r="BV417" s="1000" t="s">
        <v>3227</v>
      </c>
      <c r="BW417" s="1000" t="s">
        <v>1631</v>
      </c>
      <c r="BX417" s="1761" t="s">
        <v>1631</v>
      </c>
      <c r="BY417" s="1738" t="s">
        <v>3231</v>
      </c>
      <c r="BZ417" s="1003"/>
    </row>
    <row r="418" spans="1:78" ht="16" x14ac:dyDescent="0.2">
      <c r="A418" s="1702"/>
      <c r="B418" s="1703"/>
      <c r="C418" s="1797"/>
      <c r="D418" s="1795"/>
      <c r="E418" s="1795"/>
      <c r="F418" s="1619"/>
      <c r="G418" s="1001"/>
      <c r="H418" s="1641"/>
      <c r="I418" s="1641"/>
      <c r="J418" s="1631"/>
      <c r="K418" s="1789"/>
      <c r="L418" s="1001"/>
      <c r="M418" s="1070"/>
      <c r="N418" s="1001"/>
      <c r="O418" s="1001"/>
      <c r="P418" s="1064"/>
      <c r="Q418" s="1714"/>
      <c r="R418" s="1641"/>
      <c r="S418" s="1710"/>
      <c r="T418" s="1641"/>
      <c r="U418" s="1710"/>
      <c r="V418" s="1641"/>
      <c r="W418" s="1710"/>
      <c r="X418" s="1665"/>
      <c r="Y418" s="1710"/>
      <c r="Z418" s="1710"/>
      <c r="AA418" s="1633"/>
      <c r="AB418" s="956">
        <v>2</v>
      </c>
      <c r="AC418" s="774"/>
      <c r="AD418" s="774"/>
      <c r="AE418" s="774"/>
      <c r="AF418" s="813" t="str">
        <f t="shared" si="40"/>
        <v/>
      </c>
      <c r="AG418" s="780"/>
      <c r="AH418" s="790" t="str">
        <f t="shared" si="41"/>
        <v/>
      </c>
      <c r="AI418" s="780"/>
      <c r="AJ418" s="790" t="str">
        <f t="shared" si="42"/>
        <v/>
      </c>
      <c r="AK418" s="814" t="str">
        <f t="shared" si="43"/>
        <v/>
      </c>
      <c r="AL418" s="815" t="str">
        <f>IFERROR(IF(AND(AF417="Probabilidad",AF418="Probabilidad"),(AL417-(+AL417*AK418)),IF(AF418="Probabilidad",(S417-(+S417*AK418)),IF(AF418="Impacto",AL417,""))),"")</f>
        <v/>
      </c>
      <c r="AM418" s="815" t="str">
        <f>IFERROR(IF(AND(AF417="Impacto",AF418="Impacto"),(AM417-(+AM417*AK418)),IF(AF418="Impacto",(Y417-(Y417*AK418)),IF(AF418="Probabilidad",AM417,""))),"")</f>
        <v/>
      </c>
      <c r="AN418" s="751"/>
      <c r="AO418" s="751"/>
      <c r="AP418" s="751"/>
      <c r="AQ418" s="751"/>
      <c r="AR418" s="1031"/>
      <c r="AS418" s="1631"/>
      <c r="AT418" s="1631"/>
      <c r="AU418" s="1633"/>
      <c r="AV418" s="1631"/>
      <c r="AW418" s="1631"/>
      <c r="AX418" s="1633"/>
      <c r="AY418" s="1633"/>
      <c r="AZ418" s="1633"/>
      <c r="BA418" s="1641"/>
      <c r="BB418" s="789"/>
      <c r="BC418" s="789"/>
      <c r="BD418" s="822" t="str">
        <f t="shared" si="44"/>
        <v/>
      </c>
      <c r="BE418" s="774"/>
      <c r="BF418" s="774"/>
      <c r="BG418" s="774"/>
      <c r="BH418" s="774"/>
      <c r="BI418" s="789"/>
      <c r="BJ418" s="789"/>
      <c r="BK418" s="789"/>
      <c r="BL418" s="789"/>
      <c r="BM418" s="791"/>
      <c r="BN418" s="791"/>
      <c r="BO418" s="791"/>
      <c r="BP418" s="791"/>
      <c r="BQ418" s="792" t="str">
        <f t="shared" si="45"/>
        <v/>
      </c>
      <c r="BR418" s="796" t="str">
        <f t="shared" si="46"/>
        <v/>
      </c>
      <c r="BS418" s="884"/>
      <c r="BT418" s="884"/>
      <c r="BU418" s="998"/>
      <c r="BV418" s="1001"/>
      <c r="BW418" s="1001"/>
      <c r="BX418" s="1762"/>
      <c r="BY418" s="1739"/>
      <c r="BZ418" s="1004"/>
    </row>
    <row r="419" spans="1:78" ht="16" x14ac:dyDescent="0.2">
      <c r="A419" s="1702"/>
      <c r="B419" s="1703"/>
      <c r="C419" s="1797"/>
      <c r="D419" s="1795"/>
      <c r="E419" s="1795"/>
      <c r="F419" s="1619"/>
      <c r="G419" s="1001"/>
      <c r="H419" s="1641"/>
      <c r="I419" s="1641"/>
      <c r="J419" s="1631"/>
      <c r="K419" s="1789"/>
      <c r="L419" s="1001"/>
      <c r="M419" s="1070"/>
      <c r="N419" s="1001"/>
      <c r="O419" s="1001"/>
      <c r="P419" s="1064"/>
      <c r="Q419" s="1714"/>
      <c r="R419" s="1641"/>
      <c r="S419" s="1710"/>
      <c r="T419" s="1641"/>
      <c r="U419" s="1710"/>
      <c r="V419" s="1641"/>
      <c r="W419" s="1710"/>
      <c r="X419" s="1665"/>
      <c r="Y419" s="1710"/>
      <c r="Z419" s="1710"/>
      <c r="AA419" s="1633"/>
      <c r="AB419" s="956">
        <v>3</v>
      </c>
      <c r="AC419" s="774"/>
      <c r="AD419" s="774"/>
      <c r="AE419" s="774"/>
      <c r="AF419" s="813" t="str">
        <f t="shared" si="40"/>
        <v/>
      </c>
      <c r="AG419" s="780"/>
      <c r="AH419" s="790" t="str">
        <f t="shared" si="41"/>
        <v/>
      </c>
      <c r="AI419" s="780"/>
      <c r="AJ419" s="790" t="str">
        <f t="shared" si="42"/>
        <v/>
      </c>
      <c r="AK419" s="814" t="str">
        <f t="shared" si="43"/>
        <v/>
      </c>
      <c r="AL419" s="815" t="str">
        <f>IFERROR(IF(AND(AF418="Probabilidad",AF419="Probabilidad"),(AL418-(+AL418*AK419)),IF(AND(AF418="Impacto",AF419="Probabilidad"),(AL417-(+AL417*AK419)),IF(AF419="Impacto",AL418,""))),"")</f>
        <v/>
      </c>
      <c r="AM419" s="815" t="str">
        <f>IFERROR(IF(AND(AF418="Impacto",AF419="Impacto"),(AM418-(+AM418*AK419)),IF(AND(AF418="Probabilidad",AF419="Impacto"),(AM417-(+AM417*AK419)),IF(AF419="Probabilidad",AM418,""))),"")</f>
        <v/>
      </c>
      <c r="AN419" s="751"/>
      <c r="AO419" s="751"/>
      <c r="AP419" s="751"/>
      <c r="AQ419" s="751"/>
      <c r="AR419" s="1031"/>
      <c r="AS419" s="1631"/>
      <c r="AT419" s="1631"/>
      <c r="AU419" s="1633"/>
      <c r="AV419" s="1631"/>
      <c r="AW419" s="1631"/>
      <c r="AX419" s="1633"/>
      <c r="AY419" s="1633"/>
      <c r="AZ419" s="1633"/>
      <c r="BA419" s="1641"/>
      <c r="BB419" s="789"/>
      <c r="BC419" s="789"/>
      <c r="BD419" s="822" t="str">
        <f t="shared" si="44"/>
        <v/>
      </c>
      <c r="BE419" s="774"/>
      <c r="BF419" s="774"/>
      <c r="BG419" s="774"/>
      <c r="BH419" s="774"/>
      <c r="BI419" s="789"/>
      <c r="BJ419" s="789"/>
      <c r="BK419" s="789"/>
      <c r="BL419" s="789"/>
      <c r="BM419" s="791"/>
      <c r="BN419" s="791"/>
      <c r="BO419" s="791"/>
      <c r="BP419" s="791"/>
      <c r="BQ419" s="792" t="str">
        <f t="shared" si="45"/>
        <v/>
      </c>
      <c r="BR419" s="796" t="str">
        <f t="shared" si="46"/>
        <v/>
      </c>
      <c r="BS419" s="884"/>
      <c r="BT419" s="884"/>
      <c r="BU419" s="998"/>
      <c r="BV419" s="1001"/>
      <c r="BW419" s="1001"/>
      <c r="BX419" s="1762"/>
      <c r="BY419" s="1739"/>
      <c r="BZ419" s="1004"/>
    </row>
    <row r="420" spans="1:78" ht="16" x14ac:dyDescent="0.2">
      <c r="A420" s="1702"/>
      <c r="B420" s="1703"/>
      <c r="C420" s="1797"/>
      <c r="D420" s="1795"/>
      <c r="E420" s="1795"/>
      <c r="F420" s="1619"/>
      <c r="G420" s="1001"/>
      <c r="H420" s="1641"/>
      <c r="I420" s="1641"/>
      <c r="J420" s="1631"/>
      <c r="K420" s="1789"/>
      <c r="L420" s="1001"/>
      <c r="M420" s="1070"/>
      <c r="N420" s="1001"/>
      <c r="O420" s="1001"/>
      <c r="P420" s="1064"/>
      <c r="Q420" s="1714"/>
      <c r="R420" s="1641"/>
      <c r="S420" s="1710"/>
      <c r="T420" s="1641"/>
      <c r="U420" s="1710"/>
      <c r="V420" s="1641"/>
      <c r="W420" s="1710"/>
      <c r="X420" s="1665"/>
      <c r="Y420" s="1710"/>
      <c r="Z420" s="1710"/>
      <c r="AA420" s="1633"/>
      <c r="AB420" s="956">
        <v>4</v>
      </c>
      <c r="AC420" s="774"/>
      <c r="AD420" s="774"/>
      <c r="AE420" s="774"/>
      <c r="AF420" s="813" t="str">
        <f t="shared" si="40"/>
        <v/>
      </c>
      <c r="AG420" s="780"/>
      <c r="AH420" s="790" t="str">
        <f t="shared" si="41"/>
        <v/>
      </c>
      <c r="AI420" s="780"/>
      <c r="AJ420" s="790" t="str">
        <f t="shared" si="42"/>
        <v/>
      </c>
      <c r="AK420" s="814" t="str">
        <f t="shared" si="43"/>
        <v/>
      </c>
      <c r="AL420" s="815" t="str">
        <f>IFERROR(IF(AND(AF419="Probabilidad",AF420="Probabilidad"),(AL419-(+AL419*AK420)),IF(AND(AF419="Impacto",AF420="Probabilidad"),(AL418-(+AL418*AK420)),IF(AF420="Impacto",AL419,""))),"")</f>
        <v/>
      </c>
      <c r="AM420" s="815" t="str">
        <f>IFERROR(IF(AND(AF419="Impacto",AF420="Impacto"),(AM419-(+AM419*AK420)),IF(AND(AF419="Probabilidad",AF420="Impacto"),(AM418-(+AM418*AK420)),IF(AF420="Probabilidad",AM419,""))),"")</f>
        <v/>
      </c>
      <c r="AN420" s="751"/>
      <c r="AO420" s="751"/>
      <c r="AP420" s="751"/>
      <c r="AQ420" s="751"/>
      <c r="AR420" s="1031"/>
      <c r="AS420" s="1631"/>
      <c r="AT420" s="1631"/>
      <c r="AU420" s="1633"/>
      <c r="AV420" s="1631"/>
      <c r="AW420" s="1631"/>
      <c r="AX420" s="1633"/>
      <c r="AY420" s="1633"/>
      <c r="AZ420" s="1633"/>
      <c r="BA420" s="1641"/>
      <c r="BB420" s="789"/>
      <c r="BC420" s="789"/>
      <c r="BD420" s="822" t="str">
        <f t="shared" si="44"/>
        <v/>
      </c>
      <c r="BE420" s="774"/>
      <c r="BF420" s="774"/>
      <c r="BG420" s="774"/>
      <c r="BH420" s="774"/>
      <c r="BI420" s="789"/>
      <c r="BJ420" s="789"/>
      <c r="BK420" s="789"/>
      <c r="BL420" s="789"/>
      <c r="BM420" s="791"/>
      <c r="BN420" s="791"/>
      <c r="BO420" s="791"/>
      <c r="BP420" s="791"/>
      <c r="BQ420" s="792" t="str">
        <f t="shared" si="45"/>
        <v/>
      </c>
      <c r="BR420" s="796" t="str">
        <f t="shared" si="46"/>
        <v/>
      </c>
      <c r="BS420" s="884"/>
      <c r="BT420" s="884"/>
      <c r="BU420" s="998"/>
      <c r="BV420" s="1001"/>
      <c r="BW420" s="1001"/>
      <c r="BX420" s="1762"/>
      <c r="BY420" s="1739"/>
      <c r="BZ420" s="1004"/>
    </row>
    <row r="421" spans="1:78" ht="12" customHeight="1" x14ac:dyDescent="0.2">
      <c r="A421" s="1702"/>
      <c r="B421" s="1703"/>
      <c r="C421" s="1797"/>
      <c r="D421" s="1795"/>
      <c r="E421" s="1795"/>
      <c r="F421" s="1619"/>
      <c r="G421" s="1001"/>
      <c r="H421" s="1641"/>
      <c r="I421" s="1641"/>
      <c r="J421" s="1631"/>
      <c r="K421" s="1789"/>
      <c r="L421" s="1001"/>
      <c r="M421" s="1070"/>
      <c r="N421" s="1001"/>
      <c r="O421" s="1001"/>
      <c r="P421" s="1064"/>
      <c r="Q421" s="1714"/>
      <c r="R421" s="1641"/>
      <c r="S421" s="1710"/>
      <c r="T421" s="1641"/>
      <c r="U421" s="1710"/>
      <c r="V421" s="1641"/>
      <c r="W421" s="1710"/>
      <c r="X421" s="1665"/>
      <c r="Y421" s="1710"/>
      <c r="Z421" s="1710"/>
      <c r="AA421" s="1633"/>
      <c r="AB421" s="956">
        <v>5</v>
      </c>
      <c r="AC421" s="774"/>
      <c r="AD421" s="774"/>
      <c r="AE421" s="774"/>
      <c r="AF421" s="813" t="str">
        <f t="shared" ref="AF421:AF483" si="47">IF(OR(AG421="Preventivo",AG421="Detectivo"),"Probabilidad",IF(AG421="Correctivo","Impacto",""))</f>
        <v/>
      </c>
      <c r="AG421" s="780"/>
      <c r="AH421" s="790" t="str">
        <f t="shared" ref="AH421:AH484" si="48">IF(AG421="","",IF(AG421="Preventivo",25%,IF(AG421="Detectivo",15%,IF(AG421="Correctivo",10%))))</f>
        <v/>
      </c>
      <c r="AI421" s="780"/>
      <c r="AJ421" s="790" t="str">
        <f t="shared" ref="AJ421:AJ484" si="49">IF(AI421="Automático",25%,IF(AI421="Manual",15%,""))</f>
        <v/>
      </c>
      <c r="AK421" s="814" t="str">
        <f t="shared" ref="AK421:AK484" si="50">IF(OR(AH421="",AJ421=""),"",AH421+AJ421)</f>
        <v/>
      </c>
      <c r="AL421" s="815" t="str">
        <f>IFERROR(IF(AND(AF420="Probabilidad",AF421="Probabilidad"),(AL420-(+AL420*AK421)),IF(AND(AF420="Impacto",AF421="Probabilidad"),(AL419-(+AL419*AK421)),IF(AF421="Impacto",AL420,""))),"")</f>
        <v/>
      </c>
      <c r="AM421" s="815" t="str">
        <f>IFERROR(IF(AND(AF420="Impacto",AF421="Impacto"),(AM420-(+AM420*AK421)),IF(AND(AF420="Probabilidad",AF421="Impacto"),(AM419-(+AM419*AK421)),IF(AF421="Probabilidad",AM420,""))),"")</f>
        <v/>
      </c>
      <c r="AN421" s="751"/>
      <c r="AO421" s="751"/>
      <c r="AP421" s="751"/>
      <c r="AQ421" s="751"/>
      <c r="AR421" s="1031"/>
      <c r="AS421" s="1631"/>
      <c r="AT421" s="1631"/>
      <c r="AU421" s="1633"/>
      <c r="AV421" s="1631"/>
      <c r="AW421" s="1631"/>
      <c r="AX421" s="1633"/>
      <c r="AY421" s="1633"/>
      <c r="AZ421" s="1633"/>
      <c r="BA421" s="1641"/>
      <c r="BB421" s="789"/>
      <c r="BC421" s="789"/>
      <c r="BD421" s="822" t="str">
        <f t="shared" si="44"/>
        <v/>
      </c>
      <c r="BE421" s="774"/>
      <c r="BF421" s="774"/>
      <c r="BG421" s="774"/>
      <c r="BH421" s="774"/>
      <c r="BI421" s="789"/>
      <c r="BJ421" s="789"/>
      <c r="BK421" s="789"/>
      <c r="BL421" s="789"/>
      <c r="BM421" s="791"/>
      <c r="BN421" s="791"/>
      <c r="BO421" s="791"/>
      <c r="BP421" s="791"/>
      <c r="BQ421" s="792" t="str">
        <f t="shared" si="45"/>
        <v/>
      </c>
      <c r="BR421" s="796" t="str">
        <f t="shared" si="46"/>
        <v/>
      </c>
      <c r="BS421" s="884"/>
      <c r="BT421" s="884"/>
      <c r="BU421" s="998"/>
      <c r="BV421" s="1001"/>
      <c r="BW421" s="1001"/>
      <c r="BX421" s="1762"/>
      <c r="BY421" s="1739"/>
      <c r="BZ421" s="1004"/>
    </row>
    <row r="422" spans="1:78" ht="17" thickBot="1" x14ac:dyDescent="0.25">
      <c r="A422" s="1702"/>
      <c r="B422" s="1703"/>
      <c r="C422" s="1797"/>
      <c r="D422" s="1795"/>
      <c r="E422" s="1795"/>
      <c r="F422" s="1619"/>
      <c r="G422" s="1001"/>
      <c r="H422" s="1641"/>
      <c r="I422" s="1641"/>
      <c r="J422" s="1632"/>
      <c r="K422" s="1789"/>
      <c r="L422" s="1001"/>
      <c r="M422" s="1071"/>
      <c r="N422" s="1001"/>
      <c r="O422" s="1001"/>
      <c r="P422" s="1064"/>
      <c r="Q422" s="1714"/>
      <c r="R422" s="1641"/>
      <c r="S422" s="1710"/>
      <c r="T422" s="1641"/>
      <c r="U422" s="1710"/>
      <c r="V422" s="1641"/>
      <c r="W422" s="1710"/>
      <c r="X422" s="1665"/>
      <c r="Y422" s="1710"/>
      <c r="Z422" s="1710"/>
      <c r="AA422" s="1633"/>
      <c r="AB422" s="957">
        <v>6</v>
      </c>
      <c r="AC422" s="757"/>
      <c r="AD422" s="757"/>
      <c r="AE422" s="757"/>
      <c r="AF422" s="896" t="str">
        <f t="shared" si="47"/>
        <v/>
      </c>
      <c r="AG422" s="888"/>
      <c r="AH422" s="887" t="str">
        <f t="shared" si="48"/>
        <v/>
      </c>
      <c r="AI422" s="888"/>
      <c r="AJ422" s="887" t="str">
        <f t="shared" si="49"/>
        <v/>
      </c>
      <c r="AK422" s="889" t="str">
        <f t="shared" si="50"/>
        <v/>
      </c>
      <c r="AL422" s="935" t="str">
        <f>IFERROR(IF(AND(AF421="Probabilidad",AF422="Probabilidad"),(AL421-(+AL421*AK422)),IF(AND(AF421="Impacto",AF422="Probabilidad"),(AL420-(+AL420*AK422)),IF(AF422="Impacto",AL421,""))),"")</f>
        <v/>
      </c>
      <c r="AM422" s="935" t="str">
        <f>IFERROR(IF(AND(AF421="Impacto",AF422="Impacto"),(AM421-(+AM421*AK422)),IF(AND(AF421="Probabilidad",AF422="Impacto"),(AM420-(+AM420*AK422)),IF(AF422="Probabilidad",AM421,""))),"")</f>
        <v/>
      </c>
      <c r="AN422" s="51"/>
      <c r="AO422" s="51"/>
      <c r="AP422" s="51"/>
      <c r="AQ422" s="51"/>
      <c r="AR422" s="1032"/>
      <c r="AS422" s="1632"/>
      <c r="AT422" s="1632"/>
      <c r="AU422" s="1634"/>
      <c r="AV422" s="1632"/>
      <c r="AW422" s="1632"/>
      <c r="AX422" s="1634"/>
      <c r="AY422" s="1634"/>
      <c r="AZ422" s="1634"/>
      <c r="BA422" s="1642"/>
      <c r="BB422" s="770"/>
      <c r="BC422" s="770"/>
      <c r="BD422" s="762" t="str">
        <f t="shared" ref="BD422:BD476" si="51">IF(SUM(BE422:BH422)=0,"",SUM(BE422:BH422))</f>
        <v/>
      </c>
      <c r="BE422" s="757"/>
      <c r="BF422" s="757"/>
      <c r="BG422" s="757"/>
      <c r="BH422" s="757"/>
      <c r="BI422" s="770"/>
      <c r="BJ422" s="770"/>
      <c r="BK422" s="770"/>
      <c r="BL422" s="770"/>
      <c r="BM422" s="749"/>
      <c r="BN422" s="749"/>
      <c r="BO422" s="749"/>
      <c r="BP422" s="749"/>
      <c r="BQ422" s="766" t="str">
        <f t="shared" si="45"/>
        <v/>
      </c>
      <c r="BR422" s="890" t="str">
        <f t="shared" si="46"/>
        <v/>
      </c>
      <c r="BS422" s="891"/>
      <c r="BT422" s="891"/>
      <c r="BU422" s="999"/>
      <c r="BV422" s="1002"/>
      <c r="BW422" s="1002"/>
      <c r="BX422" s="1763"/>
      <c r="BY422" s="1740"/>
      <c r="BZ422" s="1005"/>
    </row>
    <row r="423" spans="1:78" ht="167" x14ac:dyDescent="0.2">
      <c r="A423" s="1702"/>
      <c r="B423" s="1703"/>
      <c r="C423" s="1797"/>
      <c r="D423" s="1795" t="s">
        <v>1387</v>
      </c>
      <c r="E423" s="1795" t="s">
        <v>809</v>
      </c>
      <c r="F423" s="1619">
        <v>12</v>
      </c>
      <c r="G423" s="1001" t="s">
        <v>1892</v>
      </c>
      <c r="H423" s="1641" t="s">
        <v>1247</v>
      </c>
      <c r="I423" s="1641" t="s">
        <v>1215</v>
      </c>
      <c r="J423" s="1697" t="str">
        <f>IF(D423="","",IF(D423="RG",[1]Árbol!A434,IF(D423="RIC",[1]Árbol!A434,IF(D423="RLAFT",[1]Árbol!A434,IF(D423="RF",[1]Árbol!A434,IF(I423="","",(CONCATENATE(I423," ",$M$3," ",G423," ",$M$4," ",O423," ",$M$5," ",N423))))))))</f>
        <v xml:space="preserve">Pérdida de Disponibilidad de BOGDATA  1. Perdida o borrado de información. 
2. Fallas Humanas.
  1. Ausencia de copias de respaldo por parte de SHD.
2. Desconocimiento u omisión de políticas de seguridad de la información.
3. Ausencia de planes de continuidad.
</v>
      </c>
      <c r="K423" s="1789" t="s">
        <v>313</v>
      </c>
      <c r="L423" s="1001" t="s">
        <v>1179</v>
      </c>
      <c r="M423" s="1069" t="s">
        <v>1389</v>
      </c>
      <c r="N423" s="1001" t="s">
        <v>1899</v>
      </c>
      <c r="O423" s="1001" t="s">
        <v>1900</v>
      </c>
      <c r="P423" s="1064" t="s">
        <v>1392</v>
      </c>
      <c r="Q423" s="1714" t="s">
        <v>1392</v>
      </c>
      <c r="R423" s="1641" t="s">
        <v>217</v>
      </c>
      <c r="S423" s="1710">
        <f>IF(R423="Muy Alta",100%,IF(R423="Alta",80%,IF(R423="Media",60%,IF(R423="Baja",40%,IF(R423="Muy Baja",20%,"")))))</f>
        <v>0.6</v>
      </c>
      <c r="T423" s="1641" t="s">
        <v>317</v>
      </c>
      <c r="U423" s="1710">
        <f>IF(T423="Catastrófico",100%,IF(T423="Mayor",80%,IF(T423="Moderado",60%,IF(T423="Menor",40%,IF(T423="Leve",20%,"")))))</f>
        <v>0.2</v>
      </c>
      <c r="V423" s="1641" t="s">
        <v>317</v>
      </c>
      <c r="W423" s="1710">
        <f>IF(V423="Catastrófico",100%,IF(V423="Mayor",80%,IF(V423="Moderado",60%,IF(V423="Menor",40%,IF(V423="Leve",20%,"")))))</f>
        <v>0.2</v>
      </c>
      <c r="X423" s="1665" t="str">
        <f>IF(Y423=100%,"Catastrófico",IF(Y423=80%,"Mayor",IF(Y423=60%,"Moderado",IF(Y423=40%,"Menor",IF(Y423=20%,"Leve","")))))</f>
        <v>Leve</v>
      </c>
      <c r="Y423" s="1710">
        <f>IF(AND(U423="",W423=""),"",MAX(U423,W423))</f>
        <v>0.2</v>
      </c>
      <c r="Z423" s="1710" t="str">
        <f>CONCATENATE(R423,X423)</f>
        <v>MediaLeve</v>
      </c>
      <c r="AA423" s="1633" t="str">
        <f>IF(Z423="Muy AltaLeve","Alto",IF(Z423="Muy AltaMenor","Alto",IF(Z423="Muy AltaModerado","Alto",IF(Z423="Muy AltaMayor","Alto",IF(Z423="Muy AltaCatastrófico","Extremo",IF(Z423="AltaLeve","Moderado",IF(Z423="AltaMenor","Moderado",IF(Z423="AltaModerado","Alto",IF(Z423="AltaMayor","Alto",IF(Z423="AltaCatastrófico","Extremo",IF(Z423="MediaLeve","Moderado",IF(Z423="MediaMenor","Moderado",IF(Z423="MediaModerado","Moderado",IF(Z423="MediaMayor","Alto",IF(Z423="MediaCatastrófico","Extremo",IF(Z423="BajaLeve","Bajo",IF(Z423="BajaMenor","Moderado",IF(Z423="BajaModerado","Moderado",IF(Z423="BajaMayor","Alto",IF(Z423="BajaCatastrófico","Extremo",IF(Z423="Muy BajaLeve","Bajo",IF(Z423="Muy BajaMenor","Bajo",IF(Z423="Muy BajaModerado","Moderado",IF(Z423="Muy BajaMayor","Alto",IF(Z423="Muy BajaCatastrófico","Extremo","")))))))))))))))))))))))))</f>
        <v>Moderado</v>
      </c>
      <c r="AB423" s="350">
        <v>1</v>
      </c>
      <c r="AC423" s="9" t="s">
        <v>1901</v>
      </c>
      <c r="AD423" s="9">
        <v>1</v>
      </c>
      <c r="AE423" s="9" t="s">
        <v>1894</v>
      </c>
      <c r="AF423" s="99" t="str">
        <f t="shared" si="47"/>
        <v>Probabilidad</v>
      </c>
      <c r="AG423" s="10" t="s">
        <v>221</v>
      </c>
      <c r="AH423" s="787">
        <f t="shared" si="48"/>
        <v>0.25</v>
      </c>
      <c r="AI423" s="10" t="s">
        <v>734</v>
      </c>
      <c r="AJ423" s="787">
        <f t="shared" si="49"/>
        <v>0.25</v>
      </c>
      <c r="AK423" s="101">
        <f t="shared" si="50"/>
        <v>0.5</v>
      </c>
      <c r="AL423" s="100">
        <f>IFERROR(IF(AF423="Probabilidad",(S423-(+S423*AK423)),IF(AF423="Impacto",S423,"")),"")</f>
        <v>0.3</v>
      </c>
      <c r="AM423" s="100">
        <f>IFERROR(IF(AF423="Impacto",(Y423-(+Y423*AK423)),IF(AF423="Probabilidad",Y423,"")),"")</f>
        <v>0.2</v>
      </c>
      <c r="AN423" s="50" t="s">
        <v>859</v>
      </c>
      <c r="AO423" s="50" t="s">
        <v>291</v>
      </c>
      <c r="AP423" s="50" t="s">
        <v>241</v>
      </c>
      <c r="AQ423" s="50" t="s">
        <v>226</v>
      </c>
      <c r="AR423" s="1624" t="s">
        <v>1895</v>
      </c>
      <c r="AS423" s="1050">
        <f>S423</f>
        <v>0.6</v>
      </c>
      <c r="AT423" s="1050">
        <f>IF(AL423="","",MIN(AL423:AL428))</f>
        <v>0.3</v>
      </c>
      <c r="AU423" s="1047" t="str">
        <f>IFERROR(IF(AT423="","",IF(AT423&lt;=0.2,"Muy Baja",IF(AT423&lt;=0.4,"Baja",IF(AT423&lt;=0.6,"Media",IF(AT423&lt;=0.8,"Alta","Muy Alta"))))),"")</f>
        <v>Baja</v>
      </c>
      <c r="AV423" s="1050">
        <f>Y423</f>
        <v>0.2</v>
      </c>
      <c r="AW423" s="1050">
        <f>IF(AM423="","",MIN(AM423:AM428))</f>
        <v>0.2</v>
      </c>
      <c r="AX423" s="1047" t="str">
        <f>IFERROR(IF(AW423="","",IF(AW423&lt;=0.2,"Leve",IF(AW423&lt;=0.4,"Menor",IF(AW423&lt;=0.6,"Moderado",IF(AW423&lt;=0.8,"Mayor","Catastrófico"))))),"")</f>
        <v>Leve</v>
      </c>
      <c r="AY423" s="1047" t="str">
        <f>AA423</f>
        <v>Moderado</v>
      </c>
      <c r="AZ423" s="1047" t="str">
        <f>IFERROR(IF(OR(AND(AU423="Muy Baja",AX423="Leve"),AND(AU423="Muy Baja",AX423="Menor"),AND(AU423="Baja",AX423="Leve")),"Bajo",IF(OR(AND(AU423="Muy baja",AX423="Moderado"),AND(AU423="Baja",AX423="Menor"),AND(AU423="Baja",AX423="Moderado"),AND(AU423="Media",AX423="Leve"),AND(AU423="Media",AX423="Menor"),AND(AU423="Media",AX423="Moderado"),AND(AU423="Alta",AX423="Leve"),AND(AU423="Alta",AX423="Menor")),"Moderado",IF(OR(AND(AU423="Muy Baja",AX423="Mayor"),AND(AU423="Baja",AX423="Mayor"),AND(AU423="Media",AX423="Mayor"),AND(AU423="Alta",AX423="Moderado"),AND(AU423="Alta",AX423="Mayor"),AND(AU423="Muy Alta",AX423="Leve"),AND(AU423="Muy Alta",AX423="Menor"),AND(AU423="Muy Alta",AX423="Moderado"),AND(AU423="Muy Alta",AX423="Mayor")),"Alto",IF(OR(AND(AU423="Muy Baja",AX423="Catastrófico"),AND(AU423="Baja",AX423="Catastrófico"),AND(AU423="Media",AX423="Catastrófico"),AND(AU423="Alta",AX423="Catastrófico"),AND(AU423="Muy Alta",AX423="Catastrófico")),"Extremo","")))),"")</f>
        <v>Bajo</v>
      </c>
      <c r="BA423" s="994" t="s">
        <v>255</v>
      </c>
      <c r="BB423" s="46"/>
      <c r="BC423" s="46"/>
      <c r="BD423" s="103" t="str">
        <f t="shared" si="51"/>
        <v/>
      </c>
      <c r="BE423" s="9"/>
      <c r="BF423" s="9"/>
      <c r="BG423" s="9"/>
      <c r="BH423" s="9"/>
      <c r="BI423" s="46"/>
      <c r="BJ423" s="46"/>
      <c r="BK423" s="46"/>
      <c r="BL423" s="46"/>
      <c r="BM423" s="48"/>
      <c r="BN423" s="48"/>
      <c r="BO423" s="48"/>
      <c r="BP423" s="48"/>
      <c r="BQ423" s="104" t="str">
        <f t="shared" si="45"/>
        <v/>
      </c>
      <c r="BR423" s="797" t="str">
        <f t="shared" si="46"/>
        <v/>
      </c>
      <c r="BS423" s="883"/>
      <c r="BT423" s="883"/>
      <c r="BU423" s="997" t="s">
        <v>1392</v>
      </c>
      <c r="BV423" s="1000" t="s">
        <v>3227</v>
      </c>
      <c r="BW423" s="1000" t="s">
        <v>1631</v>
      </c>
      <c r="BX423" s="1761" t="s">
        <v>1631</v>
      </c>
      <c r="BY423" s="1738" t="s">
        <v>3214</v>
      </c>
      <c r="BZ423" s="1003"/>
    </row>
    <row r="424" spans="1:78" ht="16" x14ac:dyDescent="0.2">
      <c r="A424" s="1702"/>
      <c r="B424" s="1703"/>
      <c r="C424" s="1797"/>
      <c r="D424" s="1795"/>
      <c r="E424" s="1795"/>
      <c r="F424" s="1619"/>
      <c r="G424" s="1001"/>
      <c r="H424" s="1641"/>
      <c r="I424" s="1641"/>
      <c r="J424" s="1631"/>
      <c r="K424" s="1789"/>
      <c r="L424" s="1001"/>
      <c r="M424" s="1070"/>
      <c r="N424" s="1001"/>
      <c r="O424" s="1001"/>
      <c r="P424" s="1064"/>
      <c r="Q424" s="1714"/>
      <c r="R424" s="1641"/>
      <c r="S424" s="1710"/>
      <c r="T424" s="1641"/>
      <c r="U424" s="1710"/>
      <c r="V424" s="1641"/>
      <c r="W424" s="1710"/>
      <c r="X424" s="1665"/>
      <c r="Y424" s="1710"/>
      <c r="Z424" s="1710"/>
      <c r="AA424" s="1633"/>
      <c r="AB424" s="956">
        <v>2</v>
      </c>
      <c r="AC424" s="774"/>
      <c r="AD424" s="774"/>
      <c r="AE424" s="774"/>
      <c r="AF424" s="813" t="str">
        <f t="shared" si="47"/>
        <v/>
      </c>
      <c r="AG424" s="780"/>
      <c r="AH424" s="790" t="str">
        <f t="shared" si="48"/>
        <v/>
      </c>
      <c r="AI424" s="780"/>
      <c r="AJ424" s="790" t="str">
        <f t="shared" si="49"/>
        <v/>
      </c>
      <c r="AK424" s="814" t="str">
        <f t="shared" si="50"/>
        <v/>
      </c>
      <c r="AL424" s="815" t="str">
        <f>IFERROR(IF(AND(AF423="Probabilidad",AF424="Probabilidad"),(AL423-(+AL423*AK424)),IF(AF424="Probabilidad",(S423-(+S423*AK424)),IF(AF424="Impacto",AL423,""))),"")</f>
        <v/>
      </c>
      <c r="AM424" s="815" t="str">
        <f>IFERROR(IF(AND(AF423="Impacto",AF424="Impacto"),(AM423-(+AM423*AK424)),IF(AF424="Impacto",(Y423-(Y423*AK424)),IF(AF424="Probabilidad",AM423,""))),"")</f>
        <v/>
      </c>
      <c r="AN424" s="751"/>
      <c r="AO424" s="751"/>
      <c r="AP424" s="751"/>
      <c r="AQ424" s="751"/>
      <c r="AR424" s="1031"/>
      <c r="AS424" s="1631"/>
      <c r="AT424" s="1631"/>
      <c r="AU424" s="1633"/>
      <c r="AV424" s="1631"/>
      <c r="AW424" s="1631"/>
      <c r="AX424" s="1633"/>
      <c r="AY424" s="1633"/>
      <c r="AZ424" s="1633"/>
      <c r="BA424" s="1641"/>
      <c r="BB424" s="789"/>
      <c r="BC424" s="789"/>
      <c r="BD424" s="822" t="str">
        <f t="shared" si="51"/>
        <v/>
      </c>
      <c r="BE424" s="774"/>
      <c r="BF424" s="774"/>
      <c r="BG424" s="774"/>
      <c r="BH424" s="774"/>
      <c r="BI424" s="789"/>
      <c r="BJ424" s="789"/>
      <c r="BK424" s="789"/>
      <c r="BL424" s="789"/>
      <c r="BM424" s="791"/>
      <c r="BN424" s="791"/>
      <c r="BO424" s="791"/>
      <c r="BP424" s="791"/>
      <c r="BQ424" s="792" t="str">
        <f t="shared" si="45"/>
        <v/>
      </c>
      <c r="BR424" s="796" t="str">
        <f t="shared" si="46"/>
        <v/>
      </c>
      <c r="BS424" s="884"/>
      <c r="BT424" s="884"/>
      <c r="BU424" s="998"/>
      <c r="BV424" s="1001"/>
      <c r="BW424" s="1001"/>
      <c r="BX424" s="1762"/>
      <c r="BY424" s="1739"/>
      <c r="BZ424" s="1004"/>
    </row>
    <row r="425" spans="1:78" ht="16" x14ac:dyDescent="0.2">
      <c r="A425" s="1702"/>
      <c r="B425" s="1703"/>
      <c r="C425" s="1797"/>
      <c r="D425" s="1795"/>
      <c r="E425" s="1795"/>
      <c r="F425" s="1619"/>
      <c r="G425" s="1001"/>
      <c r="H425" s="1641"/>
      <c r="I425" s="1641"/>
      <c r="J425" s="1631"/>
      <c r="K425" s="1789"/>
      <c r="L425" s="1001"/>
      <c r="M425" s="1070"/>
      <c r="N425" s="1001"/>
      <c r="O425" s="1001"/>
      <c r="P425" s="1064"/>
      <c r="Q425" s="1714"/>
      <c r="R425" s="1641"/>
      <c r="S425" s="1710"/>
      <c r="T425" s="1641"/>
      <c r="U425" s="1710"/>
      <c r="V425" s="1641"/>
      <c r="W425" s="1710"/>
      <c r="X425" s="1665"/>
      <c r="Y425" s="1710"/>
      <c r="Z425" s="1710"/>
      <c r="AA425" s="1633"/>
      <c r="AB425" s="956">
        <v>3</v>
      </c>
      <c r="AC425" s="774"/>
      <c r="AD425" s="774"/>
      <c r="AE425" s="774"/>
      <c r="AF425" s="813" t="str">
        <f t="shared" si="47"/>
        <v/>
      </c>
      <c r="AG425" s="780"/>
      <c r="AH425" s="790" t="str">
        <f t="shared" si="48"/>
        <v/>
      </c>
      <c r="AI425" s="780"/>
      <c r="AJ425" s="790" t="str">
        <f t="shared" si="49"/>
        <v/>
      </c>
      <c r="AK425" s="814" t="str">
        <f t="shared" si="50"/>
        <v/>
      </c>
      <c r="AL425" s="815" t="str">
        <f>IFERROR(IF(AND(AF424="Probabilidad",AF425="Probabilidad"),(AL424-(+AL424*AK425)),IF(AND(AF424="Impacto",AF425="Probabilidad"),(AL423-(+AL423*AK425)),IF(AF425="Impacto",AL424,""))),"")</f>
        <v/>
      </c>
      <c r="AM425" s="815" t="str">
        <f>IFERROR(IF(AND(AF424="Impacto",AF425="Impacto"),(AM424-(+AM424*AK425)),IF(AND(AF424="Probabilidad",AF425="Impacto"),(AM423-(+AM423*AK425)),IF(AF425="Probabilidad",AM424,""))),"")</f>
        <v/>
      </c>
      <c r="AN425" s="751"/>
      <c r="AO425" s="751"/>
      <c r="AP425" s="751"/>
      <c r="AQ425" s="751"/>
      <c r="AR425" s="1031"/>
      <c r="AS425" s="1631"/>
      <c r="AT425" s="1631"/>
      <c r="AU425" s="1633"/>
      <c r="AV425" s="1631"/>
      <c r="AW425" s="1631"/>
      <c r="AX425" s="1633"/>
      <c r="AY425" s="1633"/>
      <c r="AZ425" s="1633"/>
      <c r="BA425" s="1641"/>
      <c r="BB425" s="789"/>
      <c r="BC425" s="789"/>
      <c r="BD425" s="822" t="str">
        <f t="shared" si="51"/>
        <v/>
      </c>
      <c r="BE425" s="774"/>
      <c r="BF425" s="774"/>
      <c r="BG425" s="774"/>
      <c r="BH425" s="774"/>
      <c r="BI425" s="789"/>
      <c r="BJ425" s="789"/>
      <c r="BK425" s="789"/>
      <c r="BL425" s="789"/>
      <c r="BM425" s="791"/>
      <c r="BN425" s="791"/>
      <c r="BO425" s="791"/>
      <c r="BP425" s="791"/>
      <c r="BQ425" s="792" t="str">
        <f t="shared" si="45"/>
        <v/>
      </c>
      <c r="BR425" s="796" t="str">
        <f t="shared" si="46"/>
        <v/>
      </c>
      <c r="BS425" s="884"/>
      <c r="BT425" s="884"/>
      <c r="BU425" s="998"/>
      <c r="BV425" s="1001"/>
      <c r="BW425" s="1001"/>
      <c r="BX425" s="1762"/>
      <c r="BY425" s="1739"/>
      <c r="BZ425" s="1004"/>
    </row>
    <row r="426" spans="1:78" ht="16" x14ac:dyDescent="0.2">
      <c r="A426" s="1702"/>
      <c r="B426" s="1703"/>
      <c r="C426" s="1797"/>
      <c r="D426" s="1795"/>
      <c r="E426" s="1795"/>
      <c r="F426" s="1619"/>
      <c r="G426" s="1001"/>
      <c r="H426" s="1641"/>
      <c r="I426" s="1641"/>
      <c r="J426" s="1631"/>
      <c r="K426" s="1789"/>
      <c r="L426" s="1001"/>
      <c r="M426" s="1070"/>
      <c r="N426" s="1001"/>
      <c r="O426" s="1001"/>
      <c r="P426" s="1064"/>
      <c r="Q426" s="1714"/>
      <c r="R426" s="1641"/>
      <c r="S426" s="1710"/>
      <c r="T426" s="1641"/>
      <c r="U426" s="1710"/>
      <c r="V426" s="1641"/>
      <c r="W426" s="1710"/>
      <c r="X426" s="1665"/>
      <c r="Y426" s="1710"/>
      <c r="Z426" s="1710"/>
      <c r="AA426" s="1633"/>
      <c r="AB426" s="956">
        <v>4</v>
      </c>
      <c r="AC426" s="774"/>
      <c r="AD426" s="774"/>
      <c r="AE426" s="774"/>
      <c r="AF426" s="813" t="str">
        <f t="shared" si="47"/>
        <v/>
      </c>
      <c r="AG426" s="780"/>
      <c r="AH426" s="790" t="str">
        <f t="shared" si="48"/>
        <v/>
      </c>
      <c r="AI426" s="780"/>
      <c r="AJ426" s="790" t="str">
        <f t="shared" si="49"/>
        <v/>
      </c>
      <c r="AK426" s="814" t="str">
        <f t="shared" si="50"/>
        <v/>
      </c>
      <c r="AL426" s="815" t="str">
        <f>IFERROR(IF(AND(AF425="Probabilidad",AF426="Probabilidad"),(AL425-(+AL425*AK426)),IF(AND(AF425="Impacto",AF426="Probabilidad"),(AL424-(+AL424*AK426)),IF(AF426="Impacto",AL425,""))),"")</f>
        <v/>
      </c>
      <c r="AM426" s="815" t="str">
        <f>IFERROR(IF(AND(AF425="Impacto",AF426="Impacto"),(AM425-(+AM425*AK426)),IF(AND(AF425="Probabilidad",AF426="Impacto"),(AM424-(+AM424*AK426)),IF(AF426="Probabilidad",AM425,""))),"")</f>
        <v/>
      </c>
      <c r="AN426" s="751"/>
      <c r="AO426" s="751"/>
      <c r="AP426" s="751"/>
      <c r="AQ426" s="751"/>
      <c r="AR426" s="1031"/>
      <c r="AS426" s="1631"/>
      <c r="AT426" s="1631"/>
      <c r="AU426" s="1633"/>
      <c r="AV426" s="1631"/>
      <c r="AW426" s="1631"/>
      <c r="AX426" s="1633"/>
      <c r="AY426" s="1633"/>
      <c r="AZ426" s="1633"/>
      <c r="BA426" s="1641"/>
      <c r="BB426" s="789"/>
      <c r="BC426" s="789"/>
      <c r="BD426" s="822" t="str">
        <f t="shared" si="51"/>
        <v/>
      </c>
      <c r="BE426" s="774"/>
      <c r="BF426" s="774"/>
      <c r="BG426" s="774"/>
      <c r="BH426" s="774"/>
      <c r="BI426" s="789"/>
      <c r="BJ426" s="789"/>
      <c r="BK426" s="789"/>
      <c r="BL426" s="789"/>
      <c r="BM426" s="791"/>
      <c r="BN426" s="791"/>
      <c r="BO426" s="791"/>
      <c r="BP426" s="791"/>
      <c r="BQ426" s="792" t="str">
        <f t="shared" si="45"/>
        <v/>
      </c>
      <c r="BR426" s="796" t="str">
        <f t="shared" si="46"/>
        <v/>
      </c>
      <c r="BS426" s="884"/>
      <c r="BT426" s="884"/>
      <c r="BU426" s="998"/>
      <c r="BV426" s="1001"/>
      <c r="BW426" s="1001"/>
      <c r="BX426" s="1762"/>
      <c r="BY426" s="1739"/>
      <c r="BZ426" s="1004"/>
    </row>
    <row r="427" spans="1:78" ht="16" x14ac:dyDescent="0.2">
      <c r="A427" s="1702"/>
      <c r="B427" s="1703"/>
      <c r="C427" s="1797"/>
      <c r="D427" s="1795"/>
      <c r="E427" s="1795"/>
      <c r="F427" s="1619"/>
      <c r="G427" s="1001"/>
      <c r="H427" s="1641"/>
      <c r="I427" s="1641"/>
      <c r="J427" s="1631"/>
      <c r="K427" s="1789"/>
      <c r="L427" s="1001"/>
      <c r="M427" s="1070"/>
      <c r="N427" s="1001"/>
      <c r="O427" s="1001"/>
      <c r="P427" s="1064"/>
      <c r="Q427" s="1714"/>
      <c r="R427" s="1641"/>
      <c r="S427" s="1710"/>
      <c r="T427" s="1641"/>
      <c r="U427" s="1710"/>
      <c r="V427" s="1641"/>
      <c r="W427" s="1710"/>
      <c r="X427" s="1665"/>
      <c r="Y427" s="1710"/>
      <c r="Z427" s="1710"/>
      <c r="AA427" s="1633"/>
      <c r="AB427" s="956">
        <v>5</v>
      </c>
      <c r="AC427" s="774"/>
      <c r="AD427" s="774"/>
      <c r="AE427" s="774"/>
      <c r="AF427" s="813" t="str">
        <f t="shared" si="47"/>
        <v/>
      </c>
      <c r="AG427" s="780"/>
      <c r="AH427" s="790" t="str">
        <f t="shared" si="48"/>
        <v/>
      </c>
      <c r="AI427" s="780"/>
      <c r="AJ427" s="790" t="str">
        <f t="shared" si="49"/>
        <v/>
      </c>
      <c r="AK427" s="814" t="str">
        <f t="shared" si="50"/>
        <v/>
      </c>
      <c r="AL427" s="815" t="str">
        <f>IFERROR(IF(AND(AF426="Probabilidad",AF427="Probabilidad"),(AL426-(+AL426*AK427)),IF(AND(AF426="Impacto",AF427="Probabilidad"),(AL425-(+AL425*AK427)),IF(AF427="Impacto",AL426,""))),"")</f>
        <v/>
      </c>
      <c r="AM427" s="815" t="str">
        <f>IFERROR(IF(AND(AF426="Impacto",AF427="Impacto"),(AM426-(+AM426*AK427)),IF(AND(AF426="Probabilidad",AF427="Impacto"),(AM425-(+AM425*AK427)),IF(AF427="Probabilidad",AM426,""))),"")</f>
        <v/>
      </c>
      <c r="AN427" s="751"/>
      <c r="AO427" s="751"/>
      <c r="AP427" s="751"/>
      <c r="AQ427" s="751"/>
      <c r="AR427" s="1031"/>
      <c r="AS427" s="1631"/>
      <c r="AT427" s="1631"/>
      <c r="AU427" s="1633"/>
      <c r="AV427" s="1631"/>
      <c r="AW427" s="1631"/>
      <c r="AX427" s="1633"/>
      <c r="AY427" s="1633"/>
      <c r="AZ427" s="1633"/>
      <c r="BA427" s="1641"/>
      <c r="BB427" s="789"/>
      <c r="BC427" s="789"/>
      <c r="BD427" s="822" t="str">
        <f t="shared" si="51"/>
        <v/>
      </c>
      <c r="BE427" s="774"/>
      <c r="BF427" s="774"/>
      <c r="BG427" s="774"/>
      <c r="BH427" s="774"/>
      <c r="BI427" s="789"/>
      <c r="BJ427" s="789"/>
      <c r="BK427" s="789"/>
      <c r="BL427" s="789"/>
      <c r="BM427" s="791"/>
      <c r="BN427" s="791"/>
      <c r="BO427" s="791"/>
      <c r="BP427" s="791"/>
      <c r="BQ427" s="792" t="str">
        <f t="shared" si="45"/>
        <v/>
      </c>
      <c r="BR427" s="796" t="str">
        <f t="shared" si="46"/>
        <v/>
      </c>
      <c r="BS427" s="884"/>
      <c r="BT427" s="884"/>
      <c r="BU427" s="998"/>
      <c r="BV427" s="1001"/>
      <c r="BW427" s="1001"/>
      <c r="BX427" s="1762"/>
      <c r="BY427" s="1739"/>
      <c r="BZ427" s="1004"/>
    </row>
    <row r="428" spans="1:78" ht="17" thickBot="1" x14ac:dyDescent="0.25">
      <c r="A428" s="1702"/>
      <c r="B428" s="1703"/>
      <c r="C428" s="1797"/>
      <c r="D428" s="1795"/>
      <c r="E428" s="1795"/>
      <c r="F428" s="1619"/>
      <c r="G428" s="1001"/>
      <c r="H428" s="1641"/>
      <c r="I428" s="1641"/>
      <c r="J428" s="1632"/>
      <c r="K428" s="1789"/>
      <c r="L428" s="1001"/>
      <c r="M428" s="1071"/>
      <c r="N428" s="1001"/>
      <c r="O428" s="1001"/>
      <c r="P428" s="1064"/>
      <c r="Q428" s="1714"/>
      <c r="R428" s="1641"/>
      <c r="S428" s="1710"/>
      <c r="T428" s="1641"/>
      <c r="U428" s="1710"/>
      <c r="V428" s="1641"/>
      <c r="W428" s="1710"/>
      <c r="X428" s="1665"/>
      <c r="Y428" s="1710"/>
      <c r="Z428" s="1710"/>
      <c r="AA428" s="1633"/>
      <c r="AB428" s="957">
        <v>6</v>
      </c>
      <c r="AC428" s="757"/>
      <c r="AD428" s="757"/>
      <c r="AE428" s="757"/>
      <c r="AF428" s="896" t="str">
        <f t="shared" si="47"/>
        <v/>
      </c>
      <c r="AG428" s="888"/>
      <c r="AH428" s="887" t="str">
        <f t="shared" si="48"/>
        <v/>
      </c>
      <c r="AI428" s="888"/>
      <c r="AJ428" s="887" t="str">
        <f t="shared" si="49"/>
        <v/>
      </c>
      <c r="AK428" s="889" t="str">
        <f t="shared" si="50"/>
        <v/>
      </c>
      <c r="AL428" s="935" t="str">
        <f>IFERROR(IF(AND(AF427="Probabilidad",AF428="Probabilidad"),(AL427-(+AL427*AK428)),IF(AND(AF427="Impacto",AF428="Probabilidad"),(AL426-(+AL426*AK428)),IF(AF428="Impacto",AL427,""))),"")</f>
        <v/>
      </c>
      <c r="AM428" s="935" t="str">
        <f>IFERROR(IF(AND(AF427="Impacto",AF428="Impacto"),(AM427-(+AM427*AK428)),IF(AND(AF427="Probabilidad",AF428="Impacto"),(AM426-(+AM426*AK428)),IF(AF428="Probabilidad",AM427,""))),"")</f>
        <v/>
      </c>
      <c r="AN428" s="51"/>
      <c r="AO428" s="51"/>
      <c r="AP428" s="51"/>
      <c r="AQ428" s="51"/>
      <c r="AR428" s="1032"/>
      <c r="AS428" s="1632"/>
      <c r="AT428" s="1632"/>
      <c r="AU428" s="1634"/>
      <c r="AV428" s="1632"/>
      <c r="AW428" s="1632"/>
      <c r="AX428" s="1634"/>
      <c r="AY428" s="1634"/>
      <c r="AZ428" s="1634"/>
      <c r="BA428" s="1642"/>
      <c r="BB428" s="770"/>
      <c r="BC428" s="770"/>
      <c r="BD428" s="762" t="str">
        <f t="shared" si="51"/>
        <v/>
      </c>
      <c r="BE428" s="757"/>
      <c r="BF428" s="757"/>
      <c r="BG428" s="757"/>
      <c r="BH428" s="757"/>
      <c r="BI428" s="770"/>
      <c r="BJ428" s="770"/>
      <c r="BK428" s="770"/>
      <c r="BL428" s="770"/>
      <c r="BM428" s="749"/>
      <c r="BN428" s="749"/>
      <c r="BO428" s="749"/>
      <c r="BP428" s="749"/>
      <c r="BQ428" s="766" t="str">
        <f t="shared" si="45"/>
        <v/>
      </c>
      <c r="BR428" s="890" t="str">
        <f t="shared" si="46"/>
        <v/>
      </c>
      <c r="BS428" s="891"/>
      <c r="BT428" s="891"/>
      <c r="BU428" s="999"/>
      <c r="BV428" s="1002"/>
      <c r="BW428" s="1002"/>
      <c r="BX428" s="1763"/>
      <c r="BY428" s="1740"/>
      <c r="BZ428" s="1005"/>
    </row>
    <row r="429" spans="1:78" ht="167" x14ac:dyDescent="0.2">
      <c r="A429" s="1799" t="s">
        <v>894</v>
      </c>
      <c r="B429" s="1406" t="s">
        <v>207</v>
      </c>
      <c r="C429" s="1402" t="s">
        <v>895</v>
      </c>
      <c r="D429" s="1463" t="s">
        <v>1387</v>
      </c>
      <c r="E429" s="1025" t="s">
        <v>896</v>
      </c>
      <c r="F429" s="1285">
        <v>1</v>
      </c>
      <c r="G429" s="1800" t="s">
        <v>1902</v>
      </c>
      <c r="H429" s="1031" t="s">
        <v>1241</v>
      </c>
      <c r="I429" s="1273" t="s">
        <v>1218</v>
      </c>
      <c r="J429" s="1697" t="str">
        <f>IF(D429="","",IF(D429="RG",[1]Árbol!A440,IF(D429="RIC",[1]Árbol!A440,IF(D429="RLAFT",[1]Árbol!A440,IF(D429="RF",[1]Árbol!A440,IF(I429="","",(CONCATENATE(I429," ",$M$3," ",G429," ",$M$4," ",O429," ",$M$5," ",N429))))))))</f>
        <v>Pérdida de confidencialidad e integridad de  1. COMUNICACIONES OFICIALES ENVIADAS
2. INVENTARIOS DOCUMENTALES CENTRO DOCUMENTAL  1. Hurto de documentos
2. Divulgacion no autorizada
3. Fallas Humanas
4. Eliminación de Documentos
5. Fallas Humanas en la ejecución de procesos técnicos  1. Trabajo no supervisado del personal externo o de limpieza
2. Controles de acceso físicos inadecuados
3. Desconocimiento de Políticas de Seguridad de la Información</v>
      </c>
      <c r="K429" s="1037" t="s">
        <v>313</v>
      </c>
      <c r="L429" s="1271" t="s">
        <v>1179</v>
      </c>
      <c r="M429" s="1069" t="s">
        <v>1389</v>
      </c>
      <c r="N429" s="1271" t="s">
        <v>1903</v>
      </c>
      <c r="O429" s="1271" t="s">
        <v>1904</v>
      </c>
      <c r="P429" s="1800" t="s">
        <v>1392</v>
      </c>
      <c r="Q429" s="1801" t="s">
        <v>1392</v>
      </c>
      <c r="R429" s="1273" t="s">
        <v>250</v>
      </c>
      <c r="S429" s="1798">
        <f>IF(R429="Muy Alta",100%,IF(R429="Alta",80%,IF(R429="Media",60%,IF(R429="Baja",40%,IF(R429="Muy Baja",20%,"")))))</f>
        <v>0.4</v>
      </c>
      <c r="T429" s="1273" t="s">
        <v>317</v>
      </c>
      <c r="U429" s="1798">
        <f>IF(T429="Catastrófico",100%,IF(T429="Mayor",80%,IF(T429="Moderado",60%,IF(T429="Menor",40%,IF(T429="Leve",20%,"")))))</f>
        <v>0.2</v>
      </c>
      <c r="V429" s="1273" t="s">
        <v>218</v>
      </c>
      <c r="W429" s="1798">
        <f>IF(V429="Catastrófico",100%,IF(V429="Mayor",80%,IF(V429="Moderado",60%,IF(V429="Menor",40%,IF(V429="Leve",20%,"")))))</f>
        <v>0.6</v>
      </c>
      <c r="X429" s="1292" t="str">
        <f>IF(Y429=100%,"Catastrófico",IF(Y429=80%,"Mayor",IF(Y429=60%,"Moderado",IF(Y429=40%,"Menor",IF(Y429=20%,"Leve","")))))</f>
        <v>Moderado</v>
      </c>
      <c r="Y429" s="1798">
        <f>IF(AND(U429="",W429=""),"",MAX(U429,W429))</f>
        <v>0.6</v>
      </c>
      <c r="Z429" s="1798" t="str">
        <f>CONCATENATE(R429,X429)</f>
        <v>BajaModerado</v>
      </c>
      <c r="AA429" s="1042" t="str">
        <f>IF(Z429="Muy AltaLeve","Alto",IF(Z429="Muy AltaMenor","Alto",IF(Z429="Muy AltaModerado","Alto",IF(Z429="Muy AltaMayor","Alto",IF(Z429="Muy AltaCatastrófico","Extremo",IF(Z429="AltaLeve","Moderado",IF(Z429="AltaMenor","Moderado",IF(Z429="AltaModerado","Alto",IF(Z429="AltaMayor","Alto",IF(Z429="AltaCatastrófico","Extremo",IF(Z429="MediaLeve","Moderado",IF(Z429="MediaMenor","Moderado",IF(Z429="MediaModerado","Moderado",IF(Z429="MediaMayor","Alto",IF(Z429="MediaCatastrófico","Extremo",IF(Z429="BajaLeve","Bajo",IF(Z429="BajaMenor","Moderado",IF(Z429="BajaModerado","Moderado",IF(Z429="BajaMayor","Alto",IF(Z429="BajaCatastrófico","Extremo",IF(Z429="Muy BajaLeve","Bajo",IF(Z429="Muy BajaMenor","Bajo",IF(Z429="Muy BajaModerado","Moderado",IF(Z429="Muy BajaMayor","Alto",IF(Z429="Muy BajaCatastrófico","Extremo","")))))))))))))))))))))))))</f>
        <v>Moderado</v>
      </c>
      <c r="AB429" s="97">
        <v>1</v>
      </c>
      <c r="AC429" s="9" t="s">
        <v>1905</v>
      </c>
      <c r="AD429" s="9">
        <v>2</v>
      </c>
      <c r="AE429" s="9" t="s">
        <v>1906</v>
      </c>
      <c r="AF429" s="813" t="str">
        <f t="shared" si="47"/>
        <v>Probabilidad</v>
      </c>
      <c r="AG429" s="10" t="s">
        <v>221</v>
      </c>
      <c r="AH429" s="941">
        <f t="shared" si="48"/>
        <v>0.25</v>
      </c>
      <c r="AI429" s="10" t="s">
        <v>222</v>
      </c>
      <c r="AJ429" s="941">
        <f t="shared" si="49"/>
        <v>0.15</v>
      </c>
      <c r="AK429" s="814">
        <f t="shared" si="50"/>
        <v>0.4</v>
      </c>
      <c r="AL429" s="100">
        <f>IFERROR(IF(AF429="Probabilidad",(S429-(+S429*AK429)),IF(AF429="Impacto",S429,"")),"")</f>
        <v>0.24</v>
      </c>
      <c r="AM429" s="100">
        <f>IFERROR(IF(AF429="Impacto",(Y429-(+Y429*AK429)),IF(AF429="Probabilidad",Y429,"")),"")</f>
        <v>0.6</v>
      </c>
      <c r="AN429" s="50" t="s">
        <v>223</v>
      </c>
      <c r="AO429" s="50" t="s">
        <v>291</v>
      </c>
      <c r="AP429" s="50" t="s">
        <v>241</v>
      </c>
      <c r="AQ429" s="50" t="s">
        <v>226</v>
      </c>
      <c r="AR429" s="1624" t="s">
        <v>1907</v>
      </c>
      <c r="AS429" s="1050">
        <f>S429</f>
        <v>0.4</v>
      </c>
      <c r="AT429" s="1050">
        <f>IF(AL429="","",MIN(AL429:AL434))</f>
        <v>6.0479999999999992E-2</v>
      </c>
      <c r="AU429" s="1047" t="str">
        <f>IFERROR(IF(AT429="","",IF(AT429&lt;=0.2,"Muy Baja",IF(AT429&lt;=0.4,"Baja",IF(AT429&lt;=0.6,"Media",IF(AT429&lt;=0.8,"Alta","Muy Alta"))))),"")</f>
        <v>Muy Baja</v>
      </c>
      <c r="AV429" s="1050">
        <f>Y429</f>
        <v>0.6</v>
      </c>
      <c r="AW429" s="1050">
        <f>IF(AM429="","",MIN(AM429:AM434))</f>
        <v>0.44999999999999996</v>
      </c>
      <c r="AX429" s="1047" t="str">
        <f>IFERROR(IF(AW429="","",IF(AW429&lt;=0.2,"Leve",IF(AW429&lt;=0.4,"Menor",IF(AW429&lt;=0.6,"Moderado",IF(AW429&lt;=0.8,"Mayor","Catastrófico"))))),"")</f>
        <v>Moderado</v>
      </c>
      <c r="AY429" s="1047" t="str">
        <f>AA429</f>
        <v>Moderado</v>
      </c>
      <c r="AZ429" s="1047" t="str">
        <f>IFERROR(IF(OR(AND(AU429="Muy Baja",AX429="Leve"),AND(AU429="Muy Baja",AX429="Menor"),AND(AU429="Baja",AX429="Leve")),"Bajo",IF(OR(AND(AU429="Muy baja",AX429="Moderado"),AND(AU429="Baja",AX429="Menor"),AND(AU429="Baja",AX429="Moderado"),AND(AU429="Media",AX429="Leve"),AND(AU429="Media",AX429="Menor"),AND(AU429="Media",AX429="Moderado"),AND(AU429="Alta",AX429="Leve"),AND(AU429="Alta",AX429="Menor")),"Moderado",IF(OR(AND(AU429="Muy Baja",AX429="Mayor"),AND(AU429="Baja",AX429="Mayor"),AND(AU429="Media",AX429="Mayor"),AND(AU429="Alta",AX429="Moderado"),AND(AU429="Alta",AX429="Mayor"),AND(AU429="Muy Alta",AX429="Leve"),AND(AU429="Muy Alta",AX429="Menor"),AND(AU429="Muy Alta",AX429="Moderado"),AND(AU429="Muy Alta",AX429="Mayor")),"Alto",IF(OR(AND(AU429="Muy Baja",AX429="Catastrófico"),AND(AU429="Baja",AX429="Catastrófico"),AND(AU429="Media",AX429="Catastrófico"),AND(AU429="Alta",AX429="Catastrófico"),AND(AU429="Muy Alta",AX429="Catastrófico")),"Extremo","")))),"")</f>
        <v>Moderado</v>
      </c>
      <c r="BA429" s="994" t="s">
        <v>228</v>
      </c>
      <c r="BB429" s="216" t="s">
        <v>1908</v>
      </c>
      <c r="BC429" s="216" t="s">
        <v>1909</v>
      </c>
      <c r="BD429" s="102">
        <f t="shared" si="51"/>
        <v>2</v>
      </c>
      <c r="BE429" s="49">
        <v>1</v>
      </c>
      <c r="BF429" s="49"/>
      <c r="BG429" s="49">
        <v>1</v>
      </c>
      <c r="BH429" s="49"/>
      <c r="BI429" s="46" t="s">
        <v>1748</v>
      </c>
      <c r="BJ429" s="46" t="s">
        <v>1910</v>
      </c>
      <c r="BK429" s="619" t="s">
        <v>3232</v>
      </c>
      <c r="BL429" s="46" t="s">
        <v>3233</v>
      </c>
      <c r="BM429" s="48">
        <v>1</v>
      </c>
      <c r="BN429" s="48"/>
      <c r="BO429" s="48"/>
      <c r="BP429" s="48"/>
      <c r="BQ429" s="104">
        <f t="shared" si="45"/>
        <v>1</v>
      </c>
      <c r="BR429" s="797">
        <f t="shared" si="46"/>
        <v>0.5</v>
      </c>
      <c r="BS429" s="883"/>
      <c r="BT429" s="883"/>
      <c r="BU429" s="997" t="s">
        <v>1631</v>
      </c>
      <c r="BV429" s="1063" t="s">
        <v>2813</v>
      </c>
      <c r="BW429" s="1063" t="s">
        <v>1631</v>
      </c>
      <c r="BX429" s="1721" t="s">
        <v>1631</v>
      </c>
      <c r="BY429" s="1724" t="s">
        <v>3234</v>
      </c>
      <c r="BZ429" s="1003"/>
    </row>
    <row r="430" spans="1:78" ht="167" x14ac:dyDescent="0.2">
      <c r="A430" s="1702"/>
      <c r="B430" s="1703"/>
      <c r="C430" s="1704"/>
      <c r="D430" s="1705"/>
      <c r="E430" s="1025"/>
      <c r="F430" s="1619"/>
      <c r="G430" s="1064"/>
      <c r="H430" s="1031"/>
      <c r="I430" s="1641"/>
      <c r="J430" s="1631"/>
      <c r="K430" s="1037"/>
      <c r="L430" s="1001"/>
      <c r="M430" s="1070"/>
      <c r="N430" s="1001"/>
      <c r="O430" s="1001"/>
      <c r="P430" s="1064"/>
      <c r="Q430" s="1714"/>
      <c r="R430" s="1641"/>
      <c r="S430" s="1765"/>
      <c r="T430" s="1641"/>
      <c r="U430" s="1765"/>
      <c r="V430" s="1641"/>
      <c r="W430" s="1765"/>
      <c r="X430" s="1665"/>
      <c r="Y430" s="1765"/>
      <c r="Z430" s="1765"/>
      <c r="AA430" s="1042"/>
      <c r="AB430" s="812">
        <v>2</v>
      </c>
      <c r="AC430" s="761" t="s">
        <v>1911</v>
      </c>
      <c r="AD430" s="761">
        <v>2</v>
      </c>
      <c r="AE430" s="774" t="s">
        <v>1906</v>
      </c>
      <c r="AF430" s="813" t="str">
        <f t="shared" si="47"/>
        <v>Impacto</v>
      </c>
      <c r="AG430" s="780" t="s">
        <v>264</v>
      </c>
      <c r="AH430" s="941">
        <f t="shared" si="48"/>
        <v>0.1</v>
      </c>
      <c r="AI430" s="780" t="s">
        <v>222</v>
      </c>
      <c r="AJ430" s="941">
        <f t="shared" si="49"/>
        <v>0.15</v>
      </c>
      <c r="AK430" s="814">
        <f t="shared" si="50"/>
        <v>0.25</v>
      </c>
      <c r="AL430" s="815">
        <f>IFERROR(IF(AND(AF429="Probabilidad",AF430="Probabilidad"),(AL429-(+AL429*AK430)),IF(AF430="Probabilidad",(S429-(+S429*AK430)),IF(AF430="Impacto",AL429,""))),"")</f>
        <v>0.24</v>
      </c>
      <c r="AM430" s="815">
        <f>IFERROR(IF(AND(AF429="Impacto",AF430="Impacto"),(AM429-(+AM429*AK430)),IF(AF430="Impacto",(Y429-(+Y429*AK430)),IF(AF430="Probabilidad",AM429,""))),"")</f>
        <v>0.44999999999999996</v>
      </c>
      <c r="AN430" s="751" t="s">
        <v>223</v>
      </c>
      <c r="AO430" s="751" t="s">
        <v>291</v>
      </c>
      <c r="AP430" s="751" t="s">
        <v>241</v>
      </c>
      <c r="AQ430" s="751" t="s">
        <v>226</v>
      </c>
      <c r="AR430" s="1031"/>
      <c r="AS430" s="1631"/>
      <c r="AT430" s="1631"/>
      <c r="AU430" s="1633"/>
      <c r="AV430" s="1631"/>
      <c r="AW430" s="1631"/>
      <c r="AX430" s="1633"/>
      <c r="AY430" s="1633"/>
      <c r="AZ430" s="1633"/>
      <c r="BA430" s="1641"/>
      <c r="BB430" s="788"/>
      <c r="BC430" s="788"/>
      <c r="BD430" s="781" t="str">
        <f t="shared" si="51"/>
        <v/>
      </c>
      <c r="BE430" s="755"/>
      <c r="BF430" s="755"/>
      <c r="BG430" s="755"/>
      <c r="BH430" s="755"/>
      <c r="BI430" s="789"/>
      <c r="BJ430" s="789"/>
      <c r="BK430" s="789"/>
      <c r="BL430" s="789"/>
      <c r="BM430" s="791"/>
      <c r="BN430" s="791"/>
      <c r="BO430" s="791"/>
      <c r="BP430" s="791"/>
      <c r="BQ430" s="792" t="str">
        <f t="shared" si="45"/>
        <v/>
      </c>
      <c r="BR430" s="796" t="str">
        <f t="shared" si="46"/>
        <v/>
      </c>
      <c r="BS430" s="884"/>
      <c r="BT430" s="884"/>
      <c r="BU430" s="998"/>
      <c r="BV430" s="1064"/>
      <c r="BW430" s="1064"/>
      <c r="BX430" s="1722"/>
      <c r="BY430" s="1725"/>
      <c r="BZ430" s="1004"/>
    </row>
    <row r="431" spans="1:78" ht="167" x14ac:dyDescent="0.2">
      <c r="A431" s="1702"/>
      <c r="B431" s="1703"/>
      <c r="C431" s="1704"/>
      <c r="D431" s="1705"/>
      <c r="E431" s="1025"/>
      <c r="F431" s="1619"/>
      <c r="G431" s="1064"/>
      <c r="H431" s="1031"/>
      <c r="I431" s="1641"/>
      <c r="J431" s="1631"/>
      <c r="K431" s="1037"/>
      <c r="L431" s="1001"/>
      <c r="M431" s="1070"/>
      <c r="N431" s="1001"/>
      <c r="O431" s="1001"/>
      <c r="P431" s="1064"/>
      <c r="Q431" s="1714"/>
      <c r="R431" s="1641"/>
      <c r="S431" s="1765"/>
      <c r="T431" s="1641"/>
      <c r="U431" s="1765"/>
      <c r="V431" s="1641"/>
      <c r="W431" s="1765"/>
      <c r="X431" s="1665"/>
      <c r="Y431" s="1765"/>
      <c r="Z431" s="1765"/>
      <c r="AA431" s="1042"/>
      <c r="AB431" s="812">
        <v>3</v>
      </c>
      <c r="AC431" s="761" t="s">
        <v>1912</v>
      </c>
      <c r="AD431" s="761">
        <v>3</v>
      </c>
      <c r="AE431" s="761" t="s">
        <v>1480</v>
      </c>
      <c r="AF431" s="813" t="str">
        <f t="shared" si="47"/>
        <v>Probabilidad</v>
      </c>
      <c r="AG431" s="780" t="s">
        <v>281</v>
      </c>
      <c r="AH431" s="941">
        <f t="shared" si="48"/>
        <v>0.15</v>
      </c>
      <c r="AI431" s="780" t="s">
        <v>222</v>
      </c>
      <c r="AJ431" s="941">
        <f t="shared" si="49"/>
        <v>0.15</v>
      </c>
      <c r="AK431" s="814">
        <f t="shared" si="50"/>
        <v>0.3</v>
      </c>
      <c r="AL431" s="815">
        <f>IFERROR(IF(AND(AF430="Probabilidad",AF431="Probabilidad"),(AL430-(+AL430*AK431)),IF(AND(AF430="Impacto",AF431="Probabilidad"),(AL429-(+AL429*AK431)),IF(AF431="Impacto",AL430,""))),"")</f>
        <v>0.16799999999999998</v>
      </c>
      <c r="AM431" s="815">
        <f>IFERROR(IF(AND(AF430="Impacto",AF431="Impacto"),(AM430-(+AM430*AK431)),IF(AND(AF430="Probabilidad",AF431="Impacto"),(AM429-(+AM429*AK431)),IF(AF431="Probabilidad",AM430,""))),"")</f>
        <v>0.44999999999999996</v>
      </c>
      <c r="AN431" s="751" t="s">
        <v>859</v>
      </c>
      <c r="AO431" s="751" t="s">
        <v>291</v>
      </c>
      <c r="AP431" s="751" t="s">
        <v>241</v>
      </c>
      <c r="AQ431" s="751" t="s">
        <v>226</v>
      </c>
      <c r="AR431" s="1031"/>
      <c r="AS431" s="1631"/>
      <c r="AT431" s="1631"/>
      <c r="AU431" s="1633"/>
      <c r="AV431" s="1631"/>
      <c r="AW431" s="1631"/>
      <c r="AX431" s="1633"/>
      <c r="AY431" s="1633"/>
      <c r="AZ431" s="1633"/>
      <c r="BA431" s="1641"/>
      <c r="BB431" s="788"/>
      <c r="BC431" s="788"/>
      <c r="BD431" s="781" t="str">
        <f t="shared" si="51"/>
        <v/>
      </c>
      <c r="BE431" s="755"/>
      <c r="BF431" s="755"/>
      <c r="BG431" s="755"/>
      <c r="BH431" s="755"/>
      <c r="BI431" s="789"/>
      <c r="BJ431" s="789"/>
      <c r="BK431" s="789"/>
      <c r="BL431" s="789"/>
      <c r="BM431" s="791"/>
      <c r="BN431" s="791"/>
      <c r="BO431" s="791"/>
      <c r="BP431" s="791"/>
      <c r="BQ431" s="792" t="str">
        <f t="shared" si="45"/>
        <v/>
      </c>
      <c r="BR431" s="796" t="str">
        <f t="shared" si="46"/>
        <v/>
      </c>
      <c r="BS431" s="884"/>
      <c r="BT431" s="884"/>
      <c r="BU431" s="998"/>
      <c r="BV431" s="1064"/>
      <c r="BW431" s="1064"/>
      <c r="BX431" s="1722"/>
      <c r="BY431" s="1725"/>
      <c r="BZ431" s="1004"/>
    </row>
    <row r="432" spans="1:78" ht="176" x14ac:dyDescent="0.2">
      <c r="A432" s="1702"/>
      <c r="B432" s="1703"/>
      <c r="C432" s="1704"/>
      <c r="D432" s="1705"/>
      <c r="E432" s="1025"/>
      <c r="F432" s="1619"/>
      <c r="G432" s="1064"/>
      <c r="H432" s="1031"/>
      <c r="I432" s="1641"/>
      <c r="J432" s="1631"/>
      <c r="K432" s="1037"/>
      <c r="L432" s="1001"/>
      <c r="M432" s="1070"/>
      <c r="N432" s="1001"/>
      <c r="O432" s="1001"/>
      <c r="P432" s="1064"/>
      <c r="Q432" s="1714"/>
      <c r="R432" s="1641"/>
      <c r="S432" s="1765"/>
      <c r="T432" s="1641"/>
      <c r="U432" s="1765"/>
      <c r="V432" s="1641"/>
      <c r="W432" s="1765"/>
      <c r="X432" s="1665"/>
      <c r="Y432" s="1765"/>
      <c r="Z432" s="1765"/>
      <c r="AA432" s="1042"/>
      <c r="AB432" s="812">
        <v>4</v>
      </c>
      <c r="AC432" s="774" t="s">
        <v>1913</v>
      </c>
      <c r="AD432" s="774">
        <v>1</v>
      </c>
      <c r="AE432" s="774" t="s">
        <v>1792</v>
      </c>
      <c r="AF432" s="813" t="str">
        <f t="shared" si="47"/>
        <v>Probabilidad</v>
      </c>
      <c r="AG432" s="780" t="s">
        <v>221</v>
      </c>
      <c r="AH432" s="941">
        <f t="shared" si="48"/>
        <v>0.25</v>
      </c>
      <c r="AI432" s="780" t="s">
        <v>222</v>
      </c>
      <c r="AJ432" s="941">
        <f t="shared" si="49"/>
        <v>0.15</v>
      </c>
      <c r="AK432" s="814">
        <f t="shared" si="50"/>
        <v>0.4</v>
      </c>
      <c r="AL432" s="815">
        <f>IFERROR(IF(AND(AF431="Probabilidad",AF432="Probabilidad"),(AL431-(+AL431*AK432)),IF(AND(AF431="Impacto",AF432="Probabilidad"),(AL430-(+AL430*AK432)),IF(AF432="Impacto",AL431,""))),"")</f>
        <v>0.10079999999999999</v>
      </c>
      <c r="AM432" s="815">
        <f>IFERROR(IF(AND(AF431="Impacto",AF432="Impacto"),(AM431-(+AM431*AK432)),IF(AND(AF431="Probabilidad",AF432="Impacto"),(AM430-(+AM430*AK432)),IF(AF432="Probabilidad",AM431,""))),"")</f>
        <v>0.44999999999999996</v>
      </c>
      <c r="AN432" s="751" t="s">
        <v>859</v>
      </c>
      <c r="AO432" s="751" t="s">
        <v>291</v>
      </c>
      <c r="AP432" s="751" t="s">
        <v>241</v>
      </c>
      <c r="AQ432" s="751" t="s">
        <v>226</v>
      </c>
      <c r="AR432" s="1031"/>
      <c r="AS432" s="1631"/>
      <c r="AT432" s="1631"/>
      <c r="AU432" s="1633"/>
      <c r="AV432" s="1631"/>
      <c r="AW432" s="1631"/>
      <c r="AX432" s="1633"/>
      <c r="AY432" s="1633"/>
      <c r="AZ432" s="1633"/>
      <c r="BA432" s="1641"/>
      <c r="BB432" s="788"/>
      <c r="BC432" s="788"/>
      <c r="BD432" s="781" t="str">
        <f t="shared" si="51"/>
        <v/>
      </c>
      <c r="BE432" s="755"/>
      <c r="BF432" s="755"/>
      <c r="BG432" s="755"/>
      <c r="BH432" s="755"/>
      <c r="BI432" s="789"/>
      <c r="BJ432" s="789"/>
      <c r="BK432" s="789"/>
      <c r="BL432" s="789"/>
      <c r="BM432" s="791"/>
      <c r="BN432" s="791"/>
      <c r="BO432" s="791"/>
      <c r="BP432" s="791"/>
      <c r="BQ432" s="792" t="str">
        <f t="shared" si="45"/>
        <v/>
      </c>
      <c r="BR432" s="796" t="str">
        <f t="shared" si="46"/>
        <v/>
      </c>
      <c r="BS432" s="884"/>
      <c r="BT432" s="884"/>
      <c r="BU432" s="998"/>
      <c r="BV432" s="1064"/>
      <c r="BW432" s="1064"/>
      <c r="BX432" s="1722"/>
      <c r="BY432" s="1725"/>
      <c r="BZ432" s="1004"/>
    </row>
    <row r="433" spans="1:78" ht="167" x14ac:dyDescent="0.2">
      <c r="A433" s="1702"/>
      <c r="B433" s="1703"/>
      <c r="C433" s="1704"/>
      <c r="D433" s="1705"/>
      <c r="E433" s="1025"/>
      <c r="F433" s="1619"/>
      <c r="G433" s="1064"/>
      <c r="H433" s="1031"/>
      <c r="I433" s="1641"/>
      <c r="J433" s="1631"/>
      <c r="K433" s="1037"/>
      <c r="L433" s="1001"/>
      <c r="M433" s="1070"/>
      <c r="N433" s="1001"/>
      <c r="O433" s="1001"/>
      <c r="P433" s="1064"/>
      <c r="Q433" s="1714"/>
      <c r="R433" s="1641"/>
      <c r="S433" s="1765"/>
      <c r="T433" s="1641"/>
      <c r="U433" s="1765"/>
      <c r="V433" s="1641"/>
      <c r="W433" s="1765"/>
      <c r="X433" s="1665"/>
      <c r="Y433" s="1765"/>
      <c r="Z433" s="1765"/>
      <c r="AA433" s="1042"/>
      <c r="AB433" s="812">
        <v>5</v>
      </c>
      <c r="AC433" s="774" t="s">
        <v>1914</v>
      </c>
      <c r="AD433" s="774">
        <v>2</v>
      </c>
      <c r="AE433" s="774" t="s">
        <v>1792</v>
      </c>
      <c r="AF433" s="813" t="str">
        <f t="shared" si="47"/>
        <v>Probabilidad</v>
      </c>
      <c r="AG433" s="780" t="s">
        <v>221</v>
      </c>
      <c r="AH433" s="941">
        <f t="shared" si="48"/>
        <v>0.25</v>
      </c>
      <c r="AI433" s="780" t="s">
        <v>222</v>
      </c>
      <c r="AJ433" s="941">
        <f t="shared" si="49"/>
        <v>0.15</v>
      </c>
      <c r="AK433" s="814">
        <f t="shared" si="50"/>
        <v>0.4</v>
      </c>
      <c r="AL433" s="815">
        <f>IFERROR(IF(AND(AF432="Probabilidad",AF433="Probabilidad"),(AL432-(+AL432*AK433)),IF(AND(AF432="Impacto",AF433="Probabilidad"),(AL431-(+AL431*AK433)),IF(AF433="Impacto",AL432,""))),"")</f>
        <v>6.0479999999999992E-2</v>
      </c>
      <c r="AM433" s="815">
        <f>IFERROR(IF(AND(AF432="Impacto",AF433="Impacto"),(AM432-(+AM432*AK433)),IF(AND(AF432="Probabilidad",AF433="Impacto"),(AM431-(+AM431*AK433)),IF(AF433="Probabilidad",AM432,""))),"")</f>
        <v>0.44999999999999996</v>
      </c>
      <c r="AN433" s="751" t="s">
        <v>859</v>
      </c>
      <c r="AO433" s="751" t="s">
        <v>291</v>
      </c>
      <c r="AP433" s="751" t="s">
        <v>241</v>
      </c>
      <c r="AQ433" s="751" t="s">
        <v>226</v>
      </c>
      <c r="AR433" s="1031"/>
      <c r="AS433" s="1631"/>
      <c r="AT433" s="1631"/>
      <c r="AU433" s="1633"/>
      <c r="AV433" s="1631"/>
      <c r="AW433" s="1631"/>
      <c r="AX433" s="1633"/>
      <c r="AY433" s="1633"/>
      <c r="AZ433" s="1633"/>
      <c r="BA433" s="1641"/>
      <c r="BB433" s="788"/>
      <c r="BC433" s="788"/>
      <c r="BD433" s="781" t="str">
        <f t="shared" si="51"/>
        <v/>
      </c>
      <c r="BE433" s="755"/>
      <c r="BF433" s="755"/>
      <c r="BG433" s="755"/>
      <c r="BH433" s="755"/>
      <c r="BI433" s="789"/>
      <c r="BJ433" s="789"/>
      <c r="BK433" s="789"/>
      <c r="BL433" s="789"/>
      <c r="BM433" s="791"/>
      <c r="BN433" s="791"/>
      <c r="BO433" s="791"/>
      <c r="BP433" s="791"/>
      <c r="BQ433" s="792" t="str">
        <f t="shared" si="45"/>
        <v/>
      </c>
      <c r="BR433" s="796" t="str">
        <f t="shared" si="46"/>
        <v/>
      </c>
      <c r="BS433" s="884"/>
      <c r="BT433" s="884"/>
      <c r="BU433" s="998"/>
      <c r="BV433" s="1064"/>
      <c r="BW433" s="1064"/>
      <c r="BX433" s="1722"/>
      <c r="BY433" s="1725"/>
      <c r="BZ433" s="1004"/>
    </row>
    <row r="434" spans="1:78" ht="17" thickBot="1" x14ac:dyDescent="0.25">
      <c r="A434" s="1702"/>
      <c r="B434" s="1703"/>
      <c r="C434" s="1704"/>
      <c r="D434" s="1706"/>
      <c r="E434" s="1026"/>
      <c r="F434" s="1620"/>
      <c r="G434" s="1065"/>
      <c r="H434" s="1032"/>
      <c r="I434" s="1642"/>
      <c r="J434" s="1632"/>
      <c r="K434" s="1038"/>
      <c r="L434" s="1002"/>
      <c r="M434" s="1071"/>
      <c r="N434" s="1002"/>
      <c r="O434" s="1002"/>
      <c r="P434" s="1065"/>
      <c r="Q434" s="1715"/>
      <c r="R434" s="1642"/>
      <c r="S434" s="1766"/>
      <c r="T434" s="1642"/>
      <c r="U434" s="1766"/>
      <c r="V434" s="1642"/>
      <c r="W434" s="1766"/>
      <c r="X434" s="1666"/>
      <c r="Y434" s="1766"/>
      <c r="Z434" s="1766"/>
      <c r="AA434" s="1043"/>
      <c r="AB434" s="773">
        <v>6</v>
      </c>
      <c r="AC434" s="757"/>
      <c r="AD434" s="757"/>
      <c r="AE434" s="757"/>
      <c r="AF434" s="819" t="str">
        <f t="shared" si="47"/>
        <v/>
      </c>
      <c r="AG434" s="888"/>
      <c r="AH434" s="942" t="str">
        <f t="shared" si="48"/>
        <v/>
      </c>
      <c r="AI434" s="888"/>
      <c r="AJ434" s="942" t="str">
        <f t="shared" si="49"/>
        <v/>
      </c>
      <c r="AK434" s="889" t="str">
        <f t="shared" si="50"/>
        <v/>
      </c>
      <c r="AL434" s="815" t="str">
        <f>IFERROR(IF(AND(AF433="Probabilidad",AF434="Probabilidad"),(AL433-(+AL433*AK434)),IF(AND(AF433="Impacto",AF434="Probabilidad"),(AL432-(+AL432*AK434)),IF(AF434="Impacto",AL433,""))),"")</f>
        <v/>
      </c>
      <c r="AM434" s="815" t="str">
        <f>IFERROR(IF(AND(AF433="Impacto",AF434="Impacto"),(AM433-(+AM433*AK434)),IF(AND(AF433="Probabilidad",AF434="Impacto"),(AM432-(+AM432*AK434)),IF(AF434="Probabilidad",AM433,""))),"")</f>
        <v/>
      </c>
      <c r="AN434" s="126"/>
      <c r="AO434" s="51"/>
      <c r="AP434" s="51"/>
      <c r="AQ434" s="51"/>
      <c r="AR434" s="1032"/>
      <c r="AS434" s="1632"/>
      <c r="AT434" s="1632"/>
      <c r="AU434" s="1634"/>
      <c r="AV434" s="1632"/>
      <c r="AW434" s="1632"/>
      <c r="AX434" s="1634"/>
      <c r="AY434" s="1634"/>
      <c r="AZ434" s="1634"/>
      <c r="BA434" s="1642"/>
      <c r="BB434" s="873"/>
      <c r="BC434" s="873"/>
      <c r="BD434" s="767" t="str">
        <f t="shared" si="51"/>
        <v/>
      </c>
      <c r="BE434" s="826"/>
      <c r="BF434" s="826"/>
      <c r="BG434" s="826"/>
      <c r="BH434" s="826"/>
      <c r="BI434" s="770"/>
      <c r="BJ434" s="770"/>
      <c r="BK434" s="770"/>
      <c r="BL434" s="770"/>
      <c r="BM434" s="749"/>
      <c r="BN434" s="749"/>
      <c r="BO434" s="749"/>
      <c r="BP434" s="749"/>
      <c r="BQ434" s="766" t="str">
        <f t="shared" si="45"/>
        <v/>
      </c>
      <c r="BR434" s="890" t="str">
        <f t="shared" si="46"/>
        <v/>
      </c>
      <c r="BS434" s="891"/>
      <c r="BT434" s="891"/>
      <c r="BU434" s="999"/>
      <c r="BV434" s="1065"/>
      <c r="BW434" s="1065"/>
      <c r="BX434" s="1723"/>
      <c r="BY434" s="1726"/>
      <c r="BZ434" s="1005"/>
    </row>
    <row r="435" spans="1:78" ht="167" x14ac:dyDescent="0.2">
      <c r="A435" s="1702"/>
      <c r="B435" s="1703"/>
      <c r="C435" s="1704"/>
      <c r="D435" s="1021" t="s">
        <v>1387</v>
      </c>
      <c r="E435" s="1024" t="s">
        <v>896</v>
      </c>
      <c r="F435" s="1027">
        <v>2</v>
      </c>
      <c r="G435" s="1000" t="s">
        <v>1902</v>
      </c>
      <c r="H435" s="1030" t="s">
        <v>1241</v>
      </c>
      <c r="I435" s="994" t="s">
        <v>1215</v>
      </c>
      <c r="J435" s="1697" t="str">
        <f>IF(D435="","",IF(D435="RG",[1]Árbol!A446,IF(D435="RIC",[1]Árbol!A446,IF(D435="RLAFT",[1]Árbol!A446,IF(D435="RF",[1]Árbol!A446,IF(I435="","",(CONCATENATE(I435," ",$M$3," ",G435," ",$M$4," ",O435," ",$M$5," ",N435))))))))</f>
        <v>Pérdida de Disponibilidad de  1. COMUNICACIONES OFICIALES ENVIADAS
2. INVENTARIOS DOCUMENTALES CENTRO DOCUMENTAL  1. Hurto de Documentos, divulgación no autorizada
2. Fallas Humanas  1. Controles de acceso fisico inadecuados
2. Desconocimiento de Politicas de Seguridad</v>
      </c>
      <c r="K435" s="1036" t="s">
        <v>313</v>
      </c>
      <c r="L435" s="1000" t="s">
        <v>1179</v>
      </c>
      <c r="M435" s="1069" t="s">
        <v>1389</v>
      </c>
      <c r="N435" s="1000" t="s">
        <v>1915</v>
      </c>
      <c r="O435" s="1000" t="s">
        <v>1916</v>
      </c>
      <c r="P435" s="1000" t="s">
        <v>1392</v>
      </c>
      <c r="Q435" s="1204" t="s">
        <v>1392</v>
      </c>
      <c r="R435" s="994" t="s">
        <v>250</v>
      </c>
      <c r="S435" s="1764">
        <f>IF(R435="Muy Alta",100%,IF(R435="Alta",80%,IF(R435="Media",60%,IF(R435="Baja",40%,IF(R435="Muy Baja",20%,"")))))</f>
        <v>0.4</v>
      </c>
      <c r="T435" s="994" t="s">
        <v>317</v>
      </c>
      <c r="U435" s="1764">
        <f>IF(T435="Catastrófico",100%,IF(T435="Mayor",80%,IF(T435="Moderado",60%,IF(T435="Menor",40%,IF(T435="Leve",20%,"")))))</f>
        <v>0.2</v>
      </c>
      <c r="V435" s="994" t="s">
        <v>218</v>
      </c>
      <c r="W435" s="1764">
        <f>IF(V435="Catastrófico",100%,IF(V435="Mayor",80%,IF(V435="Moderado",60%,IF(V435="Menor",40%,IF(V435="Leve",20%,"")))))</f>
        <v>0.6</v>
      </c>
      <c r="X435" s="1059" t="str">
        <f>IF(Y435=100%,"Catastrófico",IF(Y435=80%,"Mayor",IF(Y435=60%,"Moderado",IF(Y435=40%,"Menor",IF(Y435=20%,"Leve","")))))</f>
        <v>Moderado</v>
      </c>
      <c r="Y435" s="1764">
        <f>IF(AND(U435="",W435=""),"",MAX(U435,W435))</f>
        <v>0.6</v>
      </c>
      <c r="Z435" s="1764" t="str">
        <f>CONCATENATE(R435,X435)</f>
        <v>BajaModerado</v>
      </c>
      <c r="AA435" s="1047" t="str">
        <f>IF(Z435="Muy AltaLeve","Alto",IF(Z435="Muy AltaMenor","Alto",IF(Z435="Muy AltaModerado","Alto",IF(Z435="Muy AltaMayor","Alto",IF(Z435="Muy AltaCatastrófico","Extremo",IF(Z435="AltaLeve","Moderado",IF(Z435="AltaMenor","Moderado",IF(Z435="AltaModerado","Alto",IF(Z435="AltaMayor","Alto",IF(Z435="AltaCatastrófico","Extremo",IF(Z435="MediaLeve","Moderado",IF(Z435="MediaMenor","Moderado",IF(Z435="MediaModerado","Moderado",IF(Z435="MediaMayor","Alto",IF(Z435="MediaCatastrófico","Extremo",IF(Z435="BajaLeve","Bajo",IF(Z435="BajaMenor","Moderado",IF(Z435="BajaModerado","Moderado",IF(Z435="BajaMayor","Alto",IF(Z435="BajaCatastrófico","Extremo",IF(Z435="Muy BajaLeve","Bajo",IF(Z435="Muy BajaMenor","Bajo",IF(Z435="Muy BajaModerado","Moderado",IF(Z435="Muy BajaMayor","Alto",IF(Z435="Muy BajaCatastrófico","Extremo","")))))))))))))))))))))))))</f>
        <v>Moderado</v>
      </c>
      <c r="AB435" s="97">
        <v>1</v>
      </c>
      <c r="AC435" s="12" t="s">
        <v>1914</v>
      </c>
      <c r="AD435" s="12">
        <v>1</v>
      </c>
      <c r="AE435" s="12" t="s">
        <v>1480</v>
      </c>
      <c r="AF435" s="99" t="str">
        <f t="shared" si="47"/>
        <v>Probabilidad</v>
      </c>
      <c r="AG435" s="10" t="s">
        <v>221</v>
      </c>
      <c r="AH435" s="940">
        <f t="shared" si="48"/>
        <v>0.25</v>
      </c>
      <c r="AI435" s="10" t="s">
        <v>222</v>
      </c>
      <c r="AJ435" s="940">
        <f t="shared" si="49"/>
        <v>0.15</v>
      </c>
      <c r="AK435" s="101">
        <f t="shared" si="50"/>
        <v>0.4</v>
      </c>
      <c r="AL435" s="100">
        <f>IFERROR(IF(AF435="Probabilidad",(S435-(+S435*AK435)),IF(AF435="Impacto",S435,"")),"")</f>
        <v>0.24</v>
      </c>
      <c r="AM435" s="100">
        <f>IFERROR(IF(AF435="Impacto",(Y435-(+Y435*AK435)),IF(AF435="Probabilidad",Y435,"")),"")</f>
        <v>0.6</v>
      </c>
      <c r="AN435" s="50" t="s">
        <v>859</v>
      </c>
      <c r="AO435" s="50" t="s">
        <v>291</v>
      </c>
      <c r="AP435" s="50" t="s">
        <v>241</v>
      </c>
      <c r="AQ435" s="50" t="s">
        <v>226</v>
      </c>
      <c r="AR435" s="1624" t="s">
        <v>1917</v>
      </c>
      <c r="AS435" s="1050">
        <f>S435</f>
        <v>0.4</v>
      </c>
      <c r="AT435" s="1050">
        <f>IF(AL435="","",MIN(AL435:AL440))</f>
        <v>0.16799999999999998</v>
      </c>
      <c r="AU435" s="1047" t="str">
        <f>IFERROR(IF(AT435="","",IF(AT435&lt;=0.2,"Muy Baja",IF(AT435&lt;=0.4,"Baja",IF(AT435&lt;=0.6,"Media",IF(AT435&lt;=0.8,"Alta","Muy Alta"))))),"")</f>
        <v>Muy Baja</v>
      </c>
      <c r="AV435" s="1050">
        <f>Y435</f>
        <v>0.6</v>
      </c>
      <c r="AW435" s="1050">
        <f>IF(AM435="","",MIN(AM435:AM440))</f>
        <v>0.6</v>
      </c>
      <c r="AX435" s="1047" t="str">
        <f>IFERROR(IF(AW435="","",IF(AW435&lt;=0.2,"Leve",IF(AW435&lt;=0.4,"Menor",IF(AW435&lt;=0.6,"Moderado",IF(AW435&lt;=0.8,"Mayor","Catastrófico"))))),"")</f>
        <v>Moderado</v>
      </c>
      <c r="AY435" s="1047" t="str">
        <f>AA435</f>
        <v>Moderado</v>
      </c>
      <c r="AZ435" s="1047" t="str">
        <f>IFERROR(IF(OR(AND(AU435="Muy Baja",AX435="Leve"),AND(AU435="Muy Baja",AX435="Menor"),AND(AU435="Baja",AX435="Leve")),"Bajo",IF(OR(AND(AU435="Muy baja",AX435="Moderado"),AND(AU435="Baja",AX435="Menor"),AND(AU435="Baja",AX435="Moderado"),AND(AU435="Media",AX435="Leve"),AND(AU435="Media",AX435="Menor"),AND(AU435="Media",AX435="Moderado"),AND(AU435="Alta",AX435="Leve"),AND(AU435="Alta",AX435="Menor")),"Moderado",IF(OR(AND(AU435="Muy Baja",AX435="Mayor"),AND(AU435="Baja",AX435="Mayor"),AND(AU435="Media",AX435="Mayor"),AND(AU435="Alta",AX435="Moderado"),AND(AU435="Alta",AX435="Mayor"),AND(AU435="Muy Alta",AX435="Leve"),AND(AU435="Muy Alta",AX435="Menor"),AND(AU435="Muy Alta",AX435="Moderado"),AND(AU435="Muy Alta",AX435="Mayor")),"Alto",IF(OR(AND(AU435="Muy Baja",AX435="Catastrófico"),AND(AU435="Baja",AX435="Catastrófico"),AND(AU435="Media",AX435="Catastrófico"),AND(AU435="Alta",AX435="Catastrófico"),AND(AU435="Muy Alta",AX435="Catastrófico")),"Extremo","")))),"")</f>
        <v>Moderado</v>
      </c>
      <c r="BA435" s="994" t="s">
        <v>228</v>
      </c>
      <c r="BB435" s="46" t="s">
        <v>1908</v>
      </c>
      <c r="BC435" s="46" t="s">
        <v>1909</v>
      </c>
      <c r="BD435" s="103">
        <f t="shared" si="51"/>
        <v>2</v>
      </c>
      <c r="BE435" s="9">
        <v>1</v>
      </c>
      <c r="BF435" s="9"/>
      <c r="BG435" s="9">
        <v>1</v>
      </c>
      <c r="BH435" s="9"/>
      <c r="BI435" s="46" t="s">
        <v>1748</v>
      </c>
      <c r="BJ435" s="46" t="s">
        <v>1910</v>
      </c>
      <c r="BK435" s="619" t="s">
        <v>3232</v>
      </c>
      <c r="BL435" s="46" t="s">
        <v>3233</v>
      </c>
      <c r="BM435" s="48">
        <v>1</v>
      </c>
      <c r="BN435" s="48"/>
      <c r="BO435" s="48"/>
      <c r="BP435" s="48"/>
      <c r="BQ435" s="104">
        <f t="shared" si="45"/>
        <v>1</v>
      </c>
      <c r="BR435" s="797">
        <f t="shared" si="46"/>
        <v>0.5</v>
      </c>
      <c r="BS435" s="883"/>
      <c r="BT435" s="883"/>
      <c r="BU435" s="997" t="s">
        <v>1631</v>
      </c>
      <c r="BV435" s="1000" t="s">
        <v>2813</v>
      </c>
      <c r="BW435" s="1000" t="s">
        <v>1631</v>
      </c>
      <c r="BX435" s="1761" t="s">
        <v>1631</v>
      </c>
      <c r="BY435" s="1738" t="s">
        <v>3235</v>
      </c>
      <c r="BZ435" s="1003"/>
    </row>
    <row r="436" spans="1:78" ht="167" x14ac:dyDescent="0.2">
      <c r="A436" s="1702"/>
      <c r="B436" s="1703"/>
      <c r="C436" s="1704"/>
      <c r="D436" s="1705"/>
      <c r="E436" s="1025"/>
      <c r="F436" s="1619"/>
      <c r="G436" s="1001"/>
      <c r="H436" s="1031"/>
      <c r="I436" s="1641"/>
      <c r="J436" s="1631"/>
      <c r="K436" s="1037"/>
      <c r="L436" s="1001"/>
      <c r="M436" s="1070"/>
      <c r="N436" s="1001"/>
      <c r="O436" s="1001"/>
      <c r="P436" s="1001"/>
      <c r="Q436" s="1712"/>
      <c r="R436" s="1641"/>
      <c r="S436" s="1765"/>
      <c r="T436" s="1641"/>
      <c r="U436" s="1765"/>
      <c r="V436" s="1641"/>
      <c r="W436" s="1765"/>
      <c r="X436" s="1665"/>
      <c r="Y436" s="1765"/>
      <c r="Z436" s="1765"/>
      <c r="AA436" s="1633"/>
      <c r="AB436" s="812">
        <v>2</v>
      </c>
      <c r="AC436" s="774" t="s">
        <v>1918</v>
      </c>
      <c r="AD436" s="774">
        <v>2</v>
      </c>
      <c r="AE436" s="774" t="s">
        <v>1480</v>
      </c>
      <c r="AF436" s="816" t="str">
        <f t="shared" si="47"/>
        <v>Probabilidad</v>
      </c>
      <c r="AG436" s="751" t="s">
        <v>281</v>
      </c>
      <c r="AH436" s="941">
        <f t="shared" si="48"/>
        <v>0.15</v>
      </c>
      <c r="AI436" s="751" t="s">
        <v>222</v>
      </c>
      <c r="AJ436" s="941">
        <f t="shared" si="49"/>
        <v>0.15</v>
      </c>
      <c r="AK436" s="814">
        <f t="shared" si="50"/>
        <v>0.3</v>
      </c>
      <c r="AL436" s="817">
        <f>IFERROR(IF(AND(AF435="Probabilidad",AF436="Probabilidad"),(AL435-(+AL435*AK436)),IF(AF436="Probabilidad",(S435-(+S435*AK436)),IF(AF436="Impacto",AL435,""))),"")</f>
        <v>0.16799999999999998</v>
      </c>
      <c r="AM436" s="817">
        <f>IFERROR(IF(AND(AF435="Impacto",AF436="Impacto"),(AM435-(+AM435*AK436)),IF(AF436="Impacto",(Y435-(+Y435*AK436)),IF(AF436="Probabilidad",AM435,""))),"")</f>
        <v>0.6</v>
      </c>
      <c r="AN436" s="751" t="s">
        <v>859</v>
      </c>
      <c r="AO436" s="751" t="s">
        <v>291</v>
      </c>
      <c r="AP436" s="751" t="s">
        <v>241</v>
      </c>
      <c r="AQ436" s="751" t="s">
        <v>226</v>
      </c>
      <c r="AR436" s="1031"/>
      <c r="AS436" s="1631"/>
      <c r="AT436" s="1631"/>
      <c r="AU436" s="1633"/>
      <c r="AV436" s="1631"/>
      <c r="AW436" s="1631"/>
      <c r="AX436" s="1633"/>
      <c r="AY436" s="1633"/>
      <c r="AZ436" s="1633"/>
      <c r="BA436" s="1641"/>
      <c r="BB436" s="789"/>
      <c r="BC436" s="789"/>
      <c r="BD436" s="822" t="str">
        <f t="shared" si="51"/>
        <v/>
      </c>
      <c r="BE436" s="774"/>
      <c r="BF436" s="774"/>
      <c r="BG436" s="774"/>
      <c r="BH436" s="774"/>
      <c r="BI436" s="789"/>
      <c r="BJ436" s="789"/>
      <c r="BK436" s="789"/>
      <c r="BL436" s="789"/>
      <c r="BM436" s="791"/>
      <c r="BN436" s="791"/>
      <c r="BO436" s="791"/>
      <c r="BP436" s="791"/>
      <c r="BQ436" s="792" t="str">
        <f t="shared" si="45"/>
        <v/>
      </c>
      <c r="BR436" s="796" t="str">
        <f t="shared" si="46"/>
        <v/>
      </c>
      <c r="BS436" s="884"/>
      <c r="BT436" s="884"/>
      <c r="BU436" s="998"/>
      <c r="BV436" s="1001"/>
      <c r="BW436" s="1001"/>
      <c r="BX436" s="1762"/>
      <c r="BY436" s="1739"/>
      <c r="BZ436" s="1004"/>
    </row>
    <row r="437" spans="1:78" ht="16" x14ac:dyDescent="0.2">
      <c r="A437" s="1702"/>
      <c r="B437" s="1703"/>
      <c r="C437" s="1704"/>
      <c r="D437" s="1705"/>
      <c r="E437" s="1025"/>
      <c r="F437" s="1619"/>
      <c r="G437" s="1001"/>
      <c r="H437" s="1031"/>
      <c r="I437" s="1641"/>
      <c r="J437" s="1631"/>
      <c r="K437" s="1037"/>
      <c r="L437" s="1001"/>
      <c r="M437" s="1070"/>
      <c r="N437" s="1001"/>
      <c r="O437" s="1001"/>
      <c r="P437" s="1001"/>
      <c r="Q437" s="1712"/>
      <c r="R437" s="1641"/>
      <c r="S437" s="1765"/>
      <c r="T437" s="1641"/>
      <c r="U437" s="1765"/>
      <c r="V437" s="1641"/>
      <c r="W437" s="1765"/>
      <c r="X437" s="1665"/>
      <c r="Y437" s="1765"/>
      <c r="Z437" s="1765"/>
      <c r="AA437" s="1633"/>
      <c r="AB437" s="812">
        <v>3</v>
      </c>
      <c r="AC437" s="761"/>
      <c r="AD437" s="761"/>
      <c r="AE437" s="774"/>
      <c r="AF437" s="813" t="str">
        <f t="shared" si="47"/>
        <v/>
      </c>
      <c r="AG437" s="780"/>
      <c r="AH437" s="941" t="str">
        <f t="shared" si="48"/>
        <v/>
      </c>
      <c r="AI437" s="780"/>
      <c r="AJ437" s="941" t="str">
        <f t="shared" si="49"/>
        <v/>
      </c>
      <c r="AK437" s="814" t="str">
        <f t="shared" si="50"/>
        <v/>
      </c>
      <c r="AL437" s="815" t="str">
        <f>IFERROR(IF(AND(AF436="Probabilidad",AF437="Probabilidad"),(AL436-(+AL436*AK437)),IF(AND(AF436="Impacto",AF437="Probabilidad"),(AL435-(+AL435*AK437)),IF(AF437="Impacto",AL436,""))),"")</f>
        <v/>
      </c>
      <c r="AM437" s="815" t="str">
        <f>IFERROR(IF(AND(AF436="Impacto",AF437="Impacto"),(AM436-(+AM436*AK437)),IF(AND(AF436="Probabilidad",AF437="Impacto"),(AM435-(+AM435*AK437)),IF(AF437="Probabilidad",AM436,""))),"")</f>
        <v/>
      </c>
      <c r="AN437" s="751"/>
      <c r="AO437" s="751"/>
      <c r="AP437" s="751"/>
      <c r="AQ437" s="751"/>
      <c r="AR437" s="1031"/>
      <c r="AS437" s="1631"/>
      <c r="AT437" s="1631"/>
      <c r="AU437" s="1633"/>
      <c r="AV437" s="1631"/>
      <c r="AW437" s="1631"/>
      <c r="AX437" s="1633"/>
      <c r="AY437" s="1633"/>
      <c r="AZ437" s="1633"/>
      <c r="BA437" s="1641"/>
      <c r="BB437" s="789"/>
      <c r="BC437" s="789"/>
      <c r="BD437" s="822" t="str">
        <f t="shared" si="51"/>
        <v/>
      </c>
      <c r="BE437" s="774"/>
      <c r="BF437" s="774"/>
      <c r="BG437" s="774"/>
      <c r="BH437" s="774"/>
      <c r="BI437" s="789"/>
      <c r="BJ437" s="789"/>
      <c r="BK437" s="789"/>
      <c r="BL437" s="789"/>
      <c r="BM437" s="791"/>
      <c r="BN437" s="791"/>
      <c r="BO437" s="791"/>
      <c r="BP437" s="791"/>
      <c r="BQ437" s="792" t="str">
        <f t="shared" si="45"/>
        <v/>
      </c>
      <c r="BR437" s="796" t="str">
        <f t="shared" si="46"/>
        <v/>
      </c>
      <c r="BS437" s="884"/>
      <c r="BT437" s="884"/>
      <c r="BU437" s="998"/>
      <c r="BV437" s="1001"/>
      <c r="BW437" s="1001"/>
      <c r="BX437" s="1762"/>
      <c r="BY437" s="1739"/>
      <c r="BZ437" s="1004"/>
    </row>
    <row r="438" spans="1:78" ht="16" x14ac:dyDescent="0.2">
      <c r="A438" s="1702"/>
      <c r="B438" s="1703"/>
      <c r="C438" s="1704"/>
      <c r="D438" s="1705"/>
      <c r="E438" s="1025"/>
      <c r="F438" s="1619"/>
      <c r="G438" s="1001"/>
      <c r="H438" s="1031"/>
      <c r="I438" s="1641"/>
      <c r="J438" s="1631"/>
      <c r="K438" s="1037"/>
      <c r="L438" s="1001"/>
      <c r="M438" s="1070"/>
      <c r="N438" s="1001"/>
      <c r="O438" s="1001"/>
      <c r="P438" s="1001"/>
      <c r="Q438" s="1712"/>
      <c r="R438" s="1641"/>
      <c r="S438" s="1765"/>
      <c r="T438" s="1641"/>
      <c r="U438" s="1765"/>
      <c r="V438" s="1641"/>
      <c r="W438" s="1765"/>
      <c r="X438" s="1665"/>
      <c r="Y438" s="1765"/>
      <c r="Z438" s="1765"/>
      <c r="AA438" s="1633"/>
      <c r="AB438" s="812">
        <v>4</v>
      </c>
      <c r="AC438" s="774"/>
      <c r="AD438" s="774"/>
      <c r="AE438" s="774"/>
      <c r="AF438" s="813" t="str">
        <f t="shared" si="47"/>
        <v/>
      </c>
      <c r="AG438" s="780"/>
      <c r="AH438" s="941" t="str">
        <f t="shared" si="48"/>
        <v/>
      </c>
      <c r="AI438" s="780"/>
      <c r="AJ438" s="941" t="str">
        <f t="shared" si="49"/>
        <v/>
      </c>
      <c r="AK438" s="814" t="str">
        <f t="shared" si="50"/>
        <v/>
      </c>
      <c r="AL438" s="815" t="str">
        <f>IFERROR(IF(AND(AF437="Probabilidad",AF438="Probabilidad"),(AL437-(+AL437*AK438)),IF(AND(AF437="Impacto",AF438="Probabilidad"),(AL436-(+AL436*AK438)),IF(AF438="Impacto",AL437,""))),"")</f>
        <v/>
      </c>
      <c r="AM438" s="815" t="str">
        <f>IFERROR(IF(AND(AF437="Impacto",AF438="Impacto"),(AM437-(+AM437*AK438)),IF(AND(AF437="Probabilidad",AF438="Impacto"),(AM436-(+AM436*AK438)),IF(AF438="Probabilidad",AM437,""))),"")</f>
        <v/>
      </c>
      <c r="AN438" s="751"/>
      <c r="AO438" s="751"/>
      <c r="AP438" s="751"/>
      <c r="AQ438" s="751"/>
      <c r="AR438" s="1031"/>
      <c r="AS438" s="1631"/>
      <c r="AT438" s="1631"/>
      <c r="AU438" s="1633"/>
      <c r="AV438" s="1631"/>
      <c r="AW438" s="1631"/>
      <c r="AX438" s="1633"/>
      <c r="AY438" s="1633"/>
      <c r="AZ438" s="1633"/>
      <c r="BA438" s="1641"/>
      <c r="BB438" s="789"/>
      <c r="BC438" s="789"/>
      <c r="BD438" s="822" t="str">
        <f t="shared" si="51"/>
        <v/>
      </c>
      <c r="BE438" s="774"/>
      <c r="BF438" s="774"/>
      <c r="BG438" s="774"/>
      <c r="BH438" s="774"/>
      <c r="BI438" s="789"/>
      <c r="BJ438" s="789"/>
      <c r="BK438" s="789"/>
      <c r="BL438" s="789"/>
      <c r="BM438" s="791"/>
      <c r="BN438" s="791"/>
      <c r="BO438" s="791"/>
      <c r="BP438" s="791"/>
      <c r="BQ438" s="792" t="str">
        <f t="shared" si="45"/>
        <v/>
      </c>
      <c r="BR438" s="796" t="str">
        <f t="shared" si="46"/>
        <v/>
      </c>
      <c r="BS438" s="884"/>
      <c r="BT438" s="884"/>
      <c r="BU438" s="998"/>
      <c r="BV438" s="1001"/>
      <c r="BW438" s="1001"/>
      <c r="BX438" s="1762"/>
      <c r="BY438" s="1739"/>
      <c r="BZ438" s="1004"/>
    </row>
    <row r="439" spans="1:78" ht="16" x14ac:dyDescent="0.2">
      <c r="A439" s="1702"/>
      <c r="B439" s="1703"/>
      <c r="C439" s="1704"/>
      <c r="D439" s="1705"/>
      <c r="E439" s="1025"/>
      <c r="F439" s="1619"/>
      <c r="G439" s="1001"/>
      <c r="H439" s="1031"/>
      <c r="I439" s="1641"/>
      <c r="J439" s="1631"/>
      <c r="K439" s="1037"/>
      <c r="L439" s="1001"/>
      <c r="M439" s="1070"/>
      <c r="N439" s="1001"/>
      <c r="O439" s="1001"/>
      <c r="P439" s="1001"/>
      <c r="Q439" s="1712"/>
      <c r="R439" s="1641"/>
      <c r="S439" s="1765"/>
      <c r="T439" s="1641"/>
      <c r="U439" s="1765"/>
      <c r="V439" s="1641"/>
      <c r="W439" s="1765"/>
      <c r="X439" s="1665"/>
      <c r="Y439" s="1765"/>
      <c r="Z439" s="1765"/>
      <c r="AA439" s="1633"/>
      <c r="AB439" s="812">
        <v>5</v>
      </c>
      <c r="AC439" s="895"/>
      <c r="AD439" s="895"/>
      <c r="AE439" s="774"/>
      <c r="AF439" s="813" t="str">
        <f t="shared" si="47"/>
        <v/>
      </c>
      <c r="AG439" s="780"/>
      <c r="AH439" s="941" t="str">
        <f t="shared" si="48"/>
        <v/>
      </c>
      <c r="AI439" s="780"/>
      <c r="AJ439" s="941" t="str">
        <f t="shared" si="49"/>
        <v/>
      </c>
      <c r="AK439" s="814" t="str">
        <f t="shared" si="50"/>
        <v/>
      </c>
      <c r="AL439" s="815" t="str">
        <f>IFERROR(IF(AND(AF438="Probabilidad",AF439="Probabilidad"),(AL438-(+AL438*AK439)),IF(AND(AF438="Impacto",AF439="Probabilidad"),(AL437-(+AL437*AK439)),IF(AF439="Impacto",AL438,""))),"")</f>
        <v/>
      </c>
      <c r="AM439" s="815" t="str">
        <f>IFERROR(IF(AND(AF438="Impacto",AF439="Impacto"),(AM438-(+AM438*AK439)),IF(AND(AF438="Probabilidad",AF439="Impacto"),(AM437-(+AM437*AK439)),IF(AF439="Probabilidad",AM438,""))),"")</f>
        <v/>
      </c>
      <c r="AN439" s="751"/>
      <c r="AO439" s="751"/>
      <c r="AP439" s="751"/>
      <c r="AQ439" s="751"/>
      <c r="AR439" s="1031"/>
      <c r="AS439" s="1631"/>
      <c r="AT439" s="1631"/>
      <c r="AU439" s="1633"/>
      <c r="AV439" s="1631"/>
      <c r="AW439" s="1631"/>
      <c r="AX439" s="1633"/>
      <c r="AY439" s="1633"/>
      <c r="AZ439" s="1633"/>
      <c r="BA439" s="1641"/>
      <c r="BB439" s="789"/>
      <c r="BC439" s="789"/>
      <c r="BD439" s="822" t="str">
        <f t="shared" si="51"/>
        <v/>
      </c>
      <c r="BE439" s="774"/>
      <c r="BF439" s="774"/>
      <c r="BG439" s="774"/>
      <c r="BH439" s="774"/>
      <c r="BI439" s="789"/>
      <c r="BJ439" s="789"/>
      <c r="BK439" s="789"/>
      <c r="BL439" s="789"/>
      <c r="BM439" s="791"/>
      <c r="BN439" s="791"/>
      <c r="BO439" s="791"/>
      <c r="BP439" s="791"/>
      <c r="BQ439" s="792" t="str">
        <f t="shared" si="45"/>
        <v/>
      </c>
      <c r="BR439" s="796" t="str">
        <f t="shared" si="46"/>
        <v/>
      </c>
      <c r="BS439" s="884"/>
      <c r="BT439" s="884"/>
      <c r="BU439" s="998"/>
      <c r="BV439" s="1001"/>
      <c r="BW439" s="1001"/>
      <c r="BX439" s="1762"/>
      <c r="BY439" s="1739"/>
      <c r="BZ439" s="1004"/>
    </row>
    <row r="440" spans="1:78" ht="17" thickBot="1" x14ac:dyDescent="0.25">
      <c r="A440" s="1702"/>
      <c r="B440" s="1703"/>
      <c r="C440" s="1704"/>
      <c r="D440" s="1706"/>
      <c r="E440" s="1026"/>
      <c r="F440" s="1620"/>
      <c r="G440" s="1002"/>
      <c r="H440" s="1032"/>
      <c r="I440" s="1642"/>
      <c r="J440" s="1632"/>
      <c r="K440" s="1038"/>
      <c r="L440" s="1002"/>
      <c r="M440" s="1071"/>
      <c r="N440" s="1002"/>
      <c r="O440" s="1002"/>
      <c r="P440" s="1002"/>
      <c r="Q440" s="1713"/>
      <c r="R440" s="1642"/>
      <c r="S440" s="1766"/>
      <c r="T440" s="1642"/>
      <c r="U440" s="1766"/>
      <c r="V440" s="1642"/>
      <c r="W440" s="1766"/>
      <c r="X440" s="1666"/>
      <c r="Y440" s="1766"/>
      <c r="Z440" s="1766"/>
      <c r="AA440" s="1634"/>
      <c r="AB440" s="773">
        <v>6</v>
      </c>
      <c r="AC440" s="757"/>
      <c r="AD440" s="757"/>
      <c r="AE440" s="757"/>
      <c r="AF440" s="896" t="str">
        <f t="shared" si="47"/>
        <v/>
      </c>
      <c r="AG440" s="888"/>
      <c r="AH440" s="942" t="str">
        <f t="shared" si="48"/>
        <v/>
      </c>
      <c r="AI440" s="888"/>
      <c r="AJ440" s="942" t="str">
        <f t="shared" si="49"/>
        <v/>
      </c>
      <c r="AK440" s="889" t="str">
        <f t="shared" si="50"/>
        <v/>
      </c>
      <c r="AL440" s="815" t="str">
        <f>IFERROR(IF(AND(AF439="Probabilidad",AF440="Probabilidad"),(AL439-(+AL439*AK440)),IF(AND(AF439="Impacto",AF440="Probabilidad"),(AL438-(+AL438*AK440)),IF(AF440="Impacto",AL439,""))),"")</f>
        <v/>
      </c>
      <c r="AM440" s="815" t="str">
        <f>IFERROR(IF(AND(AF439="Impacto",AF440="Impacto"),(AM439-(+AM439*AK440)),IF(AND(AF439="Probabilidad",AF440="Impacto"),(AM438-(+AM438*AK440)),IF(AF440="Probabilidad",AM439,""))),"")</f>
        <v/>
      </c>
      <c r="AN440" s="51"/>
      <c r="AO440" s="51"/>
      <c r="AP440" s="51"/>
      <c r="AQ440" s="51"/>
      <c r="AR440" s="1032"/>
      <c r="AS440" s="1632"/>
      <c r="AT440" s="1632"/>
      <c r="AU440" s="1634"/>
      <c r="AV440" s="1632"/>
      <c r="AW440" s="1632"/>
      <c r="AX440" s="1634"/>
      <c r="AY440" s="1634"/>
      <c r="AZ440" s="1634"/>
      <c r="BA440" s="1642"/>
      <c r="BB440" s="770"/>
      <c r="BC440" s="770"/>
      <c r="BD440" s="762" t="str">
        <f t="shared" si="51"/>
        <v/>
      </c>
      <c r="BE440" s="757"/>
      <c r="BF440" s="757"/>
      <c r="BG440" s="757"/>
      <c r="BH440" s="757"/>
      <c r="BI440" s="770"/>
      <c r="BJ440" s="770"/>
      <c r="BK440" s="770"/>
      <c r="BL440" s="770"/>
      <c r="BM440" s="749"/>
      <c r="BN440" s="749"/>
      <c r="BO440" s="749"/>
      <c r="BP440" s="749"/>
      <c r="BQ440" s="766" t="str">
        <f t="shared" si="45"/>
        <v/>
      </c>
      <c r="BR440" s="890" t="str">
        <f t="shared" si="46"/>
        <v/>
      </c>
      <c r="BS440" s="891"/>
      <c r="BT440" s="891"/>
      <c r="BU440" s="999"/>
      <c r="BV440" s="1002"/>
      <c r="BW440" s="1002"/>
      <c r="BX440" s="1763"/>
      <c r="BY440" s="1740"/>
      <c r="BZ440" s="1005"/>
    </row>
    <row r="441" spans="1:78" ht="167" x14ac:dyDescent="0.2">
      <c r="A441" s="1702"/>
      <c r="B441" s="1703"/>
      <c r="C441" s="1704"/>
      <c r="D441" s="1021" t="s">
        <v>1387</v>
      </c>
      <c r="E441" s="1024" t="s">
        <v>896</v>
      </c>
      <c r="F441" s="1027">
        <v>3</v>
      </c>
      <c r="G441" s="1000" t="s">
        <v>1919</v>
      </c>
      <c r="H441" s="1030" t="s">
        <v>1244</v>
      </c>
      <c r="I441" s="994" t="s">
        <v>1218</v>
      </c>
      <c r="J441" s="1697" t="str">
        <f>IF(D441="","",IF(D441="RG",[1]Árbol!A452,IF(D441="RIC",[1]Árbol!A452,IF(D441="RLAFT",[1]Árbol!A452,IF(D441="RF",[1]Árbol!A452,IF(I441="","",(CONCATENATE(I441," ",$M$3," ",G441," ",$M$4," ",O441," ",$M$5," ",N441))))))))</f>
        <v>Pérdida de confidencialidad e integridad de 1. Cordis
2. Gestor de Contenidos (WCC)
3. Infodoc  1. Borrado, pérdida o modificación de la información
2. Fallas Humanas
3 Abuso de Derechos  1. Ausencia de Controles de Acceso
2. Desconocimiento de Politicas de Seguridad de la Información
3. Defectos bien conocidos en el software
4. Ausencia de pistas de auditoria
5. 4. Inexistencia de los procedimientos de preservación digital.
5. Falta de conocimientos de los conceptos básicos de la preservación digital a largo plazo.
6. Desconocimiento del volumen real de los documentos objeto de preservación
7. No aplicación de las Tablas de Retención Documental -TRD-
8. Lineamientos técnicos incompletos</v>
      </c>
      <c r="K441" s="1036" t="s">
        <v>313</v>
      </c>
      <c r="L441" s="1000" t="s">
        <v>562</v>
      </c>
      <c r="M441" s="1069" t="s">
        <v>1389</v>
      </c>
      <c r="N441" s="1000" t="s">
        <v>1920</v>
      </c>
      <c r="O441" s="1000" t="s">
        <v>1921</v>
      </c>
      <c r="P441" s="1063" t="s">
        <v>1392</v>
      </c>
      <c r="Q441" s="1077" t="s">
        <v>1392</v>
      </c>
      <c r="R441" s="994" t="s">
        <v>340</v>
      </c>
      <c r="S441" s="1764">
        <f>IF(R441="Muy Alta",100%,IF(R441="Alta",80%,IF(R441="Media",60%,IF(R441="Baja",40%,IF(R441="Muy Baja",20%,"")))))</f>
        <v>0.8</v>
      </c>
      <c r="T441" s="994" t="s">
        <v>317</v>
      </c>
      <c r="U441" s="1764">
        <f>IF(T441="Catastrófico",100%,IF(T441="Mayor",80%,IF(T441="Moderado",60%,IF(T441="Menor",40%,IF(T441="Leve",20%,"")))))</f>
        <v>0.2</v>
      </c>
      <c r="V441" s="994" t="s">
        <v>251</v>
      </c>
      <c r="W441" s="1764">
        <f>IF(V441="Catastrófico",100%,IF(V441="Mayor",80%,IF(V441="Moderado",60%,IF(V441="Menor",40%,IF(V441="Leve",20%,"")))))</f>
        <v>0.4</v>
      </c>
      <c r="X441" s="1059" t="str">
        <f>IF(Y441=100%,"Catastrófico",IF(Y441=80%,"Mayor",IF(Y441=60%,"Moderado",IF(Y441=40%,"Menor",IF(Y441=20%,"Leve","")))))</f>
        <v>Menor</v>
      </c>
      <c r="Y441" s="1764">
        <f>IF(AND(U441="",W441=""),"",MAX(U441,W441))</f>
        <v>0.4</v>
      </c>
      <c r="Z441" s="1764" t="str">
        <f>CONCATENATE(R441,X441)</f>
        <v>AltaMenor</v>
      </c>
      <c r="AA441" s="1047" t="str">
        <f>IF(Z441="Muy AltaLeve","Alto",IF(Z441="Muy AltaMenor","Alto",IF(Z441="Muy AltaModerado","Alto",IF(Z441="Muy AltaMayor","Alto",IF(Z441="Muy AltaCatastrófico","Extremo",IF(Z441="AltaLeve","Moderado",IF(Z441="AltaMenor","Moderado",IF(Z441="AltaModerado","Alto",IF(Z441="AltaMayor","Alto",IF(Z441="AltaCatastrófico","Extremo",IF(Z441="MediaLeve","Moderado",IF(Z441="MediaMenor","Moderado",IF(Z441="MediaModerado","Moderado",IF(Z441="MediaMayor","Alto",IF(Z441="MediaCatastrófico","Extremo",IF(Z441="BajaLeve","Bajo",IF(Z441="BajaMenor","Moderado",IF(Z441="BajaModerado","Moderado",IF(Z441="BajaMayor","Alto",IF(Z441="BajaCatastrófico","Extremo",IF(Z441="Muy BajaLeve","Bajo",IF(Z441="Muy BajaMenor","Bajo",IF(Z441="Muy BajaModerado","Moderado",IF(Z441="Muy BajaMayor","Alto",IF(Z441="Muy BajaCatastrófico","Extremo","")))))))))))))))))))))))))</f>
        <v>Moderado</v>
      </c>
      <c r="AB441" s="97">
        <v>1</v>
      </c>
      <c r="AC441" s="898" t="s">
        <v>1922</v>
      </c>
      <c r="AD441" s="230">
        <v>1.4</v>
      </c>
      <c r="AE441" s="12" t="s">
        <v>1480</v>
      </c>
      <c r="AF441" s="99" t="str">
        <f t="shared" si="47"/>
        <v>Probabilidad</v>
      </c>
      <c r="AG441" s="10" t="s">
        <v>281</v>
      </c>
      <c r="AH441" s="940">
        <f t="shared" si="48"/>
        <v>0.15</v>
      </c>
      <c r="AI441" s="10" t="s">
        <v>734</v>
      </c>
      <c r="AJ441" s="940">
        <f t="shared" si="49"/>
        <v>0.25</v>
      </c>
      <c r="AK441" s="101">
        <f t="shared" si="50"/>
        <v>0.4</v>
      </c>
      <c r="AL441" s="100">
        <f>IFERROR(IF(AF441="Probabilidad",(S441-(+S441*AK441)),IF(AF441="Impacto",S441,"")),"")</f>
        <v>0.48</v>
      </c>
      <c r="AM441" s="100">
        <f>IFERROR(IF(AF441="Impacto",(Y441-(+Y441*AK441)),IF(AF441="Probabilidad",Y441,"")),"")</f>
        <v>0.4</v>
      </c>
      <c r="AN441" s="50" t="s">
        <v>859</v>
      </c>
      <c r="AO441" s="50" t="s">
        <v>291</v>
      </c>
      <c r="AP441" s="50" t="s">
        <v>241</v>
      </c>
      <c r="AQ441" s="50" t="s">
        <v>226</v>
      </c>
      <c r="AR441" s="1624" t="s">
        <v>1917</v>
      </c>
      <c r="AS441" s="1050">
        <f>S441</f>
        <v>0.8</v>
      </c>
      <c r="AT441" s="1050">
        <f>IF(AL441="","",MIN(AL441:AL446))</f>
        <v>7.2576000000000002E-2</v>
      </c>
      <c r="AU441" s="1047" t="str">
        <f>IFERROR(IF(AT441="","",IF(AT441&lt;=0.2,"Muy Baja",IF(AT441&lt;=0.4,"Baja",IF(AT441&lt;=0.6,"Media",IF(AT441&lt;=0.8,"Alta","Muy Alta"))))),"")</f>
        <v>Muy Baja</v>
      </c>
      <c r="AV441" s="1050">
        <f>Y441</f>
        <v>0.4</v>
      </c>
      <c r="AW441" s="1050">
        <f>IF(AM441="","",MIN(AM441:AM446))</f>
        <v>0.30000000000000004</v>
      </c>
      <c r="AX441" s="1047" t="str">
        <f>IFERROR(IF(AW441="","",IF(AW441&lt;=0.2,"Leve",IF(AW441&lt;=0.4,"Menor",IF(AW441&lt;=0.6,"Moderado",IF(AW441&lt;=0.8,"Mayor","Catastrófico"))))),"")</f>
        <v>Menor</v>
      </c>
      <c r="AY441" s="1047" t="str">
        <f>AA441</f>
        <v>Moderado</v>
      </c>
      <c r="AZ441" s="1047" t="str">
        <f>IFERROR(IF(OR(AND(AU441="Muy Baja",AX441="Leve"),AND(AU441="Muy Baja",AX441="Menor"),AND(AU441="Baja",AX441="Leve")),"Bajo",IF(OR(AND(AU441="Muy baja",AX441="Moderado"),AND(AU441="Baja",AX441="Menor"),AND(AU441="Baja",AX441="Moderado"),AND(AU441="Media",AX441="Leve"),AND(AU441="Media",AX441="Menor"),AND(AU441="Media",AX441="Moderado"),AND(AU441="Alta",AX441="Leve"),AND(AU441="Alta",AX441="Menor")),"Moderado",IF(OR(AND(AU441="Muy Baja",AX441="Mayor"),AND(AU441="Baja",AX441="Mayor"),AND(AU441="Media",AX441="Mayor"),AND(AU441="Alta",AX441="Moderado"),AND(AU441="Alta",AX441="Mayor"),AND(AU441="Muy Alta",AX441="Leve"),AND(AU441="Muy Alta",AX441="Menor"),AND(AU441="Muy Alta",AX441="Moderado"),AND(AU441="Muy Alta",AX441="Mayor")),"Alto",IF(OR(AND(AU441="Muy Baja",AX441="Catastrófico"),AND(AU441="Baja",AX441="Catastrófico"),AND(AU441="Media",AX441="Catastrófico"),AND(AU441="Alta",AX441="Catastrófico"),AND(AU441="Muy Alta",AX441="Catastrófico")),"Extremo","")))),"")</f>
        <v>Bajo</v>
      </c>
      <c r="BA441" s="994" t="s">
        <v>255</v>
      </c>
      <c r="BB441" s="309"/>
      <c r="BC441" s="46"/>
      <c r="BD441" s="103" t="str">
        <f t="shared" si="51"/>
        <v/>
      </c>
      <c r="BE441" s="9"/>
      <c r="BF441" s="9"/>
      <c r="BG441" s="9"/>
      <c r="BH441" s="9"/>
      <c r="BI441" s="46"/>
      <c r="BJ441" s="46"/>
      <c r="BK441" s="46"/>
      <c r="BL441" s="46"/>
      <c r="BM441" s="48"/>
      <c r="BN441" s="48"/>
      <c r="BO441" s="48"/>
      <c r="BP441" s="48"/>
      <c r="BQ441" s="104" t="str">
        <f t="shared" si="45"/>
        <v/>
      </c>
      <c r="BR441" s="797" t="str">
        <f t="shared" si="46"/>
        <v/>
      </c>
      <c r="BS441" s="883"/>
      <c r="BT441" s="883"/>
      <c r="BU441" s="997" t="s">
        <v>1631</v>
      </c>
      <c r="BV441" s="1000" t="s">
        <v>2813</v>
      </c>
      <c r="BW441" s="1000" t="s">
        <v>1631</v>
      </c>
      <c r="BX441" s="1761" t="s">
        <v>1631</v>
      </c>
      <c r="BY441" s="1738" t="s">
        <v>3234</v>
      </c>
      <c r="BZ441" s="1003"/>
    </row>
    <row r="442" spans="1:78" ht="118" x14ac:dyDescent="0.2">
      <c r="A442" s="1702"/>
      <c r="B442" s="1703"/>
      <c r="C442" s="1704"/>
      <c r="D442" s="1705"/>
      <c r="E442" s="1025"/>
      <c r="F442" s="1619"/>
      <c r="G442" s="1001"/>
      <c r="H442" s="1031"/>
      <c r="I442" s="1641"/>
      <c r="J442" s="1631"/>
      <c r="K442" s="1037"/>
      <c r="L442" s="1001"/>
      <c r="M442" s="1070"/>
      <c r="N442" s="1001"/>
      <c r="O442" s="1001"/>
      <c r="P442" s="1064"/>
      <c r="Q442" s="1714"/>
      <c r="R442" s="1641"/>
      <c r="S442" s="1765"/>
      <c r="T442" s="1641"/>
      <c r="U442" s="1765"/>
      <c r="V442" s="1641"/>
      <c r="W442" s="1765"/>
      <c r="X442" s="1665"/>
      <c r="Y442" s="1765"/>
      <c r="Z442" s="1765"/>
      <c r="AA442" s="1633"/>
      <c r="AB442" s="812">
        <v>2</v>
      </c>
      <c r="AC442" s="898" t="s">
        <v>1571</v>
      </c>
      <c r="AD442" s="898">
        <v>2</v>
      </c>
      <c r="AE442" s="774" t="s">
        <v>1480</v>
      </c>
      <c r="AF442" s="813" t="str">
        <f t="shared" si="47"/>
        <v>Probabilidad</v>
      </c>
      <c r="AG442" s="780" t="s">
        <v>221</v>
      </c>
      <c r="AH442" s="941">
        <f t="shared" si="48"/>
        <v>0.25</v>
      </c>
      <c r="AI442" s="780" t="s">
        <v>222</v>
      </c>
      <c r="AJ442" s="941">
        <f t="shared" si="49"/>
        <v>0.15</v>
      </c>
      <c r="AK442" s="814">
        <f t="shared" si="50"/>
        <v>0.4</v>
      </c>
      <c r="AL442" s="815">
        <f>IFERROR(IF(AND(AF441="Probabilidad",AF442="Probabilidad"),(AL441-(+AL441*AK442)),IF(AF442="Probabilidad",(S441-(+S441*AK442)),IF(AF442="Impacto",AL441,""))),"")</f>
        <v>0.28799999999999998</v>
      </c>
      <c r="AM442" s="815">
        <f>IFERROR(IF(AND(AF441="Impacto",AF442="Impacto"),(AM441-(+AM441*AK442)),IF(AF442="Impacto",(Y441-(+Y441*AK442)),IF(AF442="Probabilidad",AM441,""))),"")</f>
        <v>0.4</v>
      </c>
      <c r="AN442" s="751" t="s">
        <v>859</v>
      </c>
      <c r="AO442" s="751" t="s">
        <v>245</v>
      </c>
      <c r="AP442" s="751" t="s">
        <v>241</v>
      </c>
      <c r="AQ442" s="751" t="s">
        <v>226</v>
      </c>
      <c r="AR442" s="1031"/>
      <c r="AS442" s="1631"/>
      <c r="AT442" s="1631"/>
      <c r="AU442" s="1633"/>
      <c r="AV442" s="1631"/>
      <c r="AW442" s="1631"/>
      <c r="AX442" s="1633"/>
      <c r="AY442" s="1633"/>
      <c r="AZ442" s="1633"/>
      <c r="BA442" s="1641"/>
      <c r="BB442" s="894"/>
      <c r="BC442" s="789"/>
      <c r="BD442" s="822" t="str">
        <f t="shared" si="51"/>
        <v/>
      </c>
      <c r="BE442" s="774"/>
      <c r="BF442" s="774"/>
      <c r="BG442" s="774"/>
      <c r="BH442" s="774"/>
      <c r="BI442" s="789"/>
      <c r="BJ442" s="789"/>
      <c r="BK442" s="789"/>
      <c r="BL442" s="789"/>
      <c r="BM442" s="791"/>
      <c r="BN442" s="791"/>
      <c r="BO442" s="791"/>
      <c r="BP442" s="791"/>
      <c r="BQ442" s="792" t="str">
        <f t="shared" si="45"/>
        <v/>
      </c>
      <c r="BR442" s="796" t="str">
        <f t="shared" si="46"/>
        <v/>
      </c>
      <c r="BS442" s="884"/>
      <c r="BT442" s="884"/>
      <c r="BU442" s="998"/>
      <c r="BV442" s="1001"/>
      <c r="BW442" s="1001"/>
      <c r="BX442" s="1762"/>
      <c r="BY442" s="1739"/>
      <c r="BZ442" s="1004"/>
    </row>
    <row r="443" spans="1:78" ht="167" x14ac:dyDescent="0.2">
      <c r="A443" s="1702"/>
      <c r="B443" s="1703"/>
      <c r="C443" s="1704"/>
      <c r="D443" s="1705"/>
      <c r="E443" s="1025"/>
      <c r="F443" s="1619"/>
      <c r="G443" s="1001"/>
      <c r="H443" s="1031"/>
      <c r="I443" s="1641"/>
      <c r="J443" s="1631"/>
      <c r="K443" s="1037"/>
      <c r="L443" s="1001"/>
      <c r="M443" s="1070"/>
      <c r="N443" s="1001"/>
      <c r="O443" s="1001"/>
      <c r="P443" s="1064"/>
      <c r="Q443" s="1714"/>
      <c r="R443" s="1641"/>
      <c r="S443" s="1765"/>
      <c r="T443" s="1641"/>
      <c r="U443" s="1765"/>
      <c r="V443" s="1641"/>
      <c r="W443" s="1765"/>
      <c r="X443" s="1665"/>
      <c r="Y443" s="1765"/>
      <c r="Z443" s="1765"/>
      <c r="AA443" s="1633"/>
      <c r="AB443" s="812">
        <v>3</v>
      </c>
      <c r="AC443" s="898" t="s">
        <v>1923</v>
      </c>
      <c r="AD443" s="898" t="s">
        <v>1924</v>
      </c>
      <c r="AE443" s="774" t="s">
        <v>1925</v>
      </c>
      <c r="AF443" s="813" t="str">
        <f t="shared" si="47"/>
        <v>Impacto</v>
      </c>
      <c r="AG443" s="780" t="s">
        <v>264</v>
      </c>
      <c r="AH443" s="941">
        <f t="shared" si="48"/>
        <v>0.1</v>
      </c>
      <c r="AI443" s="780" t="s">
        <v>222</v>
      </c>
      <c r="AJ443" s="941">
        <f t="shared" si="49"/>
        <v>0.15</v>
      </c>
      <c r="AK443" s="814">
        <f t="shared" si="50"/>
        <v>0.25</v>
      </c>
      <c r="AL443" s="815">
        <f>IFERROR(IF(AND(AF442="Probabilidad",AF443="Probabilidad"),(AL442-(+AL442*AK443)),IF(AND(AF442="Impacto",AF443="Probabilidad"),(AL441-(+AL441*AK443)),IF(AF443="Impacto",AL442,""))),"")</f>
        <v>0.28799999999999998</v>
      </c>
      <c r="AM443" s="815">
        <f>IFERROR(IF(AND(AF442="Impacto",AF443="Impacto"),(AM442-(+AM442*AK443)),IF(AND(AF442="Probabilidad",AF443="Impacto"),(AM441-(+AM441*AK443)),IF(AF443="Probabilidad",AM442,""))),"")</f>
        <v>0.30000000000000004</v>
      </c>
      <c r="AN443" s="751" t="s">
        <v>223</v>
      </c>
      <c r="AO443" s="751" t="s">
        <v>291</v>
      </c>
      <c r="AP443" s="751" t="s">
        <v>241</v>
      </c>
      <c r="AQ443" s="751" t="s">
        <v>226</v>
      </c>
      <c r="AR443" s="1031"/>
      <c r="AS443" s="1631"/>
      <c r="AT443" s="1631"/>
      <c r="AU443" s="1633"/>
      <c r="AV443" s="1631"/>
      <c r="AW443" s="1631"/>
      <c r="AX443" s="1633"/>
      <c r="AY443" s="1633"/>
      <c r="AZ443" s="1633"/>
      <c r="BA443" s="1641"/>
      <c r="BB443" s="894"/>
      <c r="BC443" s="789"/>
      <c r="BD443" s="822" t="str">
        <f t="shared" si="51"/>
        <v/>
      </c>
      <c r="BE443" s="774"/>
      <c r="BF443" s="774"/>
      <c r="BG443" s="774"/>
      <c r="BH443" s="774"/>
      <c r="BI443" s="789"/>
      <c r="BJ443" s="789"/>
      <c r="BK443" s="789"/>
      <c r="BL443" s="789"/>
      <c r="BM443" s="791"/>
      <c r="BN443" s="791"/>
      <c r="BO443" s="791"/>
      <c r="BP443" s="791"/>
      <c r="BQ443" s="792" t="str">
        <f t="shared" si="45"/>
        <v/>
      </c>
      <c r="BR443" s="796" t="str">
        <f t="shared" si="46"/>
        <v/>
      </c>
      <c r="BS443" s="884"/>
      <c r="BT443" s="884"/>
      <c r="BU443" s="998"/>
      <c r="BV443" s="1001"/>
      <c r="BW443" s="1001"/>
      <c r="BX443" s="1762"/>
      <c r="BY443" s="1739"/>
      <c r="BZ443" s="1004"/>
    </row>
    <row r="444" spans="1:78" ht="167" x14ac:dyDescent="0.2">
      <c r="A444" s="1702"/>
      <c r="B444" s="1703"/>
      <c r="C444" s="1704"/>
      <c r="D444" s="1705"/>
      <c r="E444" s="1025"/>
      <c r="F444" s="1619"/>
      <c r="G444" s="1001"/>
      <c r="H444" s="1031"/>
      <c r="I444" s="1641"/>
      <c r="J444" s="1631"/>
      <c r="K444" s="1037"/>
      <c r="L444" s="1001"/>
      <c r="M444" s="1070"/>
      <c r="N444" s="1001"/>
      <c r="O444" s="1001"/>
      <c r="P444" s="1064"/>
      <c r="Q444" s="1714"/>
      <c r="R444" s="1641"/>
      <c r="S444" s="1765"/>
      <c r="T444" s="1641"/>
      <c r="U444" s="1765"/>
      <c r="V444" s="1641"/>
      <c r="W444" s="1765"/>
      <c r="X444" s="1665"/>
      <c r="Y444" s="1765"/>
      <c r="Z444" s="1765"/>
      <c r="AA444" s="1633"/>
      <c r="AB444" s="812">
        <v>4</v>
      </c>
      <c r="AC444" s="898" t="s">
        <v>1926</v>
      </c>
      <c r="AD444" s="898">
        <v>3</v>
      </c>
      <c r="AE444" s="774" t="s">
        <v>1925</v>
      </c>
      <c r="AF444" s="813" t="str">
        <f t="shared" si="47"/>
        <v>Probabilidad</v>
      </c>
      <c r="AG444" s="780" t="s">
        <v>281</v>
      </c>
      <c r="AH444" s="941">
        <f t="shared" si="48"/>
        <v>0.15</v>
      </c>
      <c r="AI444" s="780" t="s">
        <v>222</v>
      </c>
      <c r="AJ444" s="941">
        <f t="shared" si="49"/>
        <v>0.15</v>
      </c>
      <c r="AK444" s="814">
        <f t="shared" si="50"/>
        <v>0.3</v>
      </c>
      <c r="AL444" s="815">
        <f>IFERROR(IF(AND(AF443="Probabilidad",AF444="Probabilidad"),(AL443-(+AL443*AK444)),IF(AND(AF443="Impacto",AF444="Probabilidad"),(AL442-(+AL442*AK444)),IF(AF444="Impacto",AL443,""))),"")</f>
        <v>0.2016</v>
      </c>
      <c r="AM444" s="815">
        <f>IFERROR(IF(AND(AF443="Impacto",AF444="Impacto"),(AM443-(+AM443*AK444)),IF(AND(AF443="Probabilidad",AF444="Impacto"),(AM442-(+AM442*AK444)),IF(AF444="Probabilidad",AM443,""))),"")</f>
        <v>0.30000000000000004</v>
      </c>
      <c r="AN444" s="751" t="s">
        <v>223</v>
      </c>
      <c r="AO444" s="751" t="s">
        <v>291</v>
      </c>
      <c r="AP444" s="751" t="s">
        <v>241</v>
      </c>
      <c r="AQ444" s="751" t="s">
        <v>226</v>
      </c>
      <c r="AR444" s="1031"/>
      <c r="AS444" s="1631"/>
      <c r="AT444" s="1631"/>
      <c r="AU444" s="1633"/>
      <c r="AV444" s="1631"/>
      <c r="AW444" s="1631"/>
      <c r="AX444" s="1633"/>
      <c r="AY444" s="1633"/>
      <c r="AZ444" s="1633"/>
      <c r="BA444" s="1641"/>
      <c r="BB444" s="894"/>
      <c r="BC444" s="789"/>
      <c r="BD444" s="822" t="str">
        <f t="shared" si="51"/>
        <v/>
      </c>
      <c r="BE444" s="774"/>
      <c r="BF444" s="774"/>
      <c r="BG444" s="774"/>
      <c r="BH444" s="774"/>
      <c r="BI444" s="789"/>
      <c r="BJ444" s="789"/>
      <c r="BK444" s="789"/>
      <c r="BL444" s="789"/>
      <c r="BM444" s="791"/>
      <c r="BN444" s="791"/>
      <c r="BO444" s="791"/>
      <c r="BP444" s="791"/>
      <c r="BQ444" s="792" t="str">
        <f t="shared" si="45"/>
        <v/>
      </c>
      <c r="BR444" s="796" t="str">
        <f t="shared" si="46"/>
        <v/>
      </c>
      <c r="BS444" s="884"/>
      <c r="BT444" s="884"/>
      <c r="BU444" s="998"/>
      <c r="BV444" s="1001"/>
      <c r="BW444" s="1001"/>
      <c r="BX444" s="1762"/>
      <c r="BY444" s="1739"/>
      <c r="BZ444" s="1004"/>
    </row>
    <row r="445" spans="1:78" ht="167" x14ac:dyDescent="0.2">
      <c r="A445" s="1702"/>
      <c r="B445" s="1703"/>
      <c r="C445" s="1704"/>
      <c r="D445" s="1705"/>
      <c r="E445" s="1025"/>
      <c r="F445" s="1619"/>
      <c r="G445" s="1001"/>
      <c r="H445" s="1031"/>
      <c r="I445" s="1641"/>
      <c r="J445" s="1631"/>
      <c r="K445" s="1037"/>
      <c r="L445" s="1001"/>
      <c r="M445" s="1070"/>
      <c r="N445" s="1001"/>
      <c r="O445" s="1001"/>
      <c r="P445" s="1064"/>
      <c r="Q445" s="1714"/>
      <c r="R445" s="1641"/>
      <c r="S445" s="1765"/>
      <c r="T445" s="1641"/>
      <c r="U445" s="1765"/>
      <c r="V445" s="1641"/>
      <c r="W445" s="1765"/>
      <c r="X445" s="1665"/>
      <c r="Y445" s="1765"/>
      <c r="Z445" s="1765"/>
      <c r="AA445" s="1633"/>
      <c r="AB445" s="812">
        <v>5</v>
      </c>
      <c r="AC445" s="900" t="s">
        <v>1451</v>
      </c>
      <c r="AD445" s="900">
        <v>1</v>
      </c>
      <c r="AE445" s="28" t="s">
        <v>1762</v>
      </c>
      <c r="AF445" s="813" t="str">
        <f t="shared" si="47"/>
        <v>Probabilidad</v>
      </c>
      <c r="AG445" s="780" t="s">
        <v>281</v>
      </c>
      <c r="AH445" s="941">
        <f t="shared" si="48"/>
        <v>0.15</v>
      </c>
      <c r="AI445" s="780" t="s">
        <v>734</v>
      </c>
      <c r="AJ445" s="941">
        <f t="shared" si="49"/>
        <v>0.25</v>
      </c>
      <c r="AK445" s="814">
        <f t="shared" si="50"/>
        <v>0.4</v>
      </c>
      <c r="AL445" s="815">
        <f>IFERROR(IF(AND(AF444="Probabilidad",AF445="Probabilidad"),(AL444-(+AL444*AK445)),IF(AND(AF444="Impacto",AF445="Probabilidad"),(AL443-(+AL443*AK445)),IF(AF445="Impacto",AL444,""))),"")</f>
        <v>0.12096</v>
      </c>
      <c r="AM445" s="815">
        <f>IFERROR(IF(AND(AF444="Impacto",AF445="Impacto"),(AM444-(+AM444*AK445)),IF(AND(AF444="Probabilidad",AF445="Impacto"),(AM443-(+AM443*AK445)),IF(AF445="Probabilidad",AM444,""))),"")</f>
        <v>0.30000000000000004</v>
      </c>
      <c r="AN445" s="751" t="s">
        <v>859</v>
      </c>
      <c r="AO445" s="751" t="s">
        <v>291</v>
      </c>
      <c r="AP445" s="751" t="s">
        <v>241</v>
      </c>
      <c r="AQ445" s="751" t="s">
        <v>226</v>
      </c>
      <c r="AR445" s="1031"/>
      <c r="AS445" s="1631"/>
      <c r="AT445" s="1631"/>
      <c r="AU445" s="1633"/>
      <c r="AV445" s="1631"/>
      <c r="AW445" s="1631"/>
      <c r="AX445" s="1633"/>
      <c r="AY445" s="1633"/>
      <c r="AZ445" s="1633"/>
      <c r="BA445" s="1641"/>
      <c r="BB445" s="894"/>
      <c r="BC445" s="789"/>
      <c r="BD445" s="822" t="str">
        <f t="shared" si="51"/>
        <v/>
      </c>
      <c r="BE445" s="774"/>
      <c r="BF445" s="774"/>
      <c r="BG445" s="774"/>
      <c r="BH445" s="774"/>
      <c r="BI445" s="789"/>
      <c r="BJ445" s="789"/>
      <c r="BK445" s="789"/>
      <c r="BL445" s="789"/>
      <c r="BM445" s="791"/>
      <c r="BN445" s="791"/>
      <c r="BO445" s="791"/>
      <c r="BP445" s="791"/>
      <c r="BQ445" s="792" t="str">
        <f t="shared" si="45"/>
        <v/>
      </c>
      <c r="BR445" s="796" t="str">
        <f t="shared" si="46"/>
        <v/>
      </c>
      <c r="BS445" s="884"/>
      <c r="BT445" s="884"/>
      <c r="BU445" s="998"/>
      <c r="BV445" s="1001"/>
      <c r="BW445" s="1001"/>
      <c r="BX445" s="1762"/>
      <c r="BY445" s="1739"/>
      <c r="BZ445" s="1004"/>
    </row>
    <row r="446" spans="1:78" ht="168" thickBot="1" x14ac:dyDescent="0.25">
      <c r="A446" s="1702"/>
      <c r="B446" s="1703"/>
      <c r="C446" s="1704"/>
      <c r="D446" s="1706"/>
      <c r="E446" s="1026"/>
      <c r="F446" s="1620"/>
      <c r="G446" s="1002"/>
      <c r="H446" s="1032"/>
      <c r="I446" s="1642"/>
      <c r="J446" s="1632"/>
      <c r="K446" s="1038"/>
      <c r="L446" s="1002"/>
      <c r="M446" s="1071"/>
      <c r="N446" s="1002"/>
      <c r="O446" s="1002"/>
      <c r="P446" s="1065"/>
      <c r="Q446" s="1715"/>
      <c r="R446" s="1642"/>
      <c r="S446" s="1766"/>
      <c r="T446" s="1642"/>
      <c r="U446" s="1766"/>
      <c r="V446" s="1642"/>
      <c r="W446" s="1766"/>
      <c r="X446" s="1666"/>
      <c r="Y446" s="1766"/>
      <c r="Z446" s="1766"/>
      <c r="AA446" s="1634"/>
      <c r="AB446" s="773">
        <v>6</v>
      </c>
      <c r="AC446" s="757" t="s">
        <v>1764</v>
      </c>
      <c r="AD446" s="757" t="s">
        <v>1927</v>
      </c>
      <c r="AE446" s="757" t="s">
        <v>1925</v>
      </c>
      <c r="AF446" s="896" t="str">
        <f t="shared" si="47"/>
        <v>Probabilidad</v>
      </c>
      <c r="AG446" s="888" t="s">
        <v>221</v>
      </c>
      <c r="AH446" s="942">
        <f t="shared" si="48"/>
        <v>0.25</v>
      </c>
      <c r="AI446" s="888" t="s">
        <v>222</v>
      </c>
      <c r="AJ446" s="942">
        <f t="shared" si="49"/>
        <v>0.15</v>
      </c>
      <c r="AK446" s="889">
        <f t="shared" si="50"/>
        <v>0.4</v>
      </c>
      <c r="AL446" s="815">
        <f>IFERROR(IF(AND(AF445="Probabilidad",AF446="Probabilidad"),(AL445-(+AL445*AK446)),IF(AND(AF445="Impacto",AF446="Probabilidad"),(AL444-(+AL444*AK446)),IF(AF446="Impacto",AL445,""))),"")</f>
        <v>7.2576000000000002E-2</v>
      </c>
      <c r="AM446" s="815">
        <f>IFERROR(IF(AND(AF445="Impacto",AF446="Impacto"),(AM445-(+AM445*AK446)),IF(AND(AF445="Probabilidad",AF446="Impacto"),(AM444-(+AM444*AK446)),IF(AF446="Probabilidad",AM445,""))),"")</f>
        <v>0.30000000000000004</v>
      </c>
      <c r="AN446" s="51" t="s">
        <v>223</v>
      </c>
      <c r="AO446" s="51" t="s">
        <v>291</v>
      </c>
      <c r="AP446" s="51" t="s">
        <v>241</v>
      </c>
      <c r="AQ446" s="51" t="s">
        <v>226</v>
      </c>
      <c r="AR446" s="1032"/>
      <c r="AS446" s="1632"/>
      <c r="AT446" s="1632"/>
      <c r="AU446" s="1634"/>
      <c r="AV446" s="1632"/>
      <c r="AW446" s="1632"/>
      <c r="AX446" s="1634"/>
      <c r="AY446" s="1634"/>
      <c r="AZ446" s="1634"/>
      <c r="BA446" s="1642"/>
      <c r="BB446" s="901"/>
      <c r="BC446" s="770"/>
      <c r="BD446" s="762" t="str">
        <f t="shared" si="51"/>
        <v/>
      </c>
      <c r="BE446" s="757"/>
      <c r="BF446" s="757"/>
      <c r="BG446" s="757"/>
      <c r="BH446" s="757"/>
      <c r="BI446" s="770"/>
      <c r="BJ446" s="770"/>
      <c r="BK446" s="770"/>
      <c r="BL446" s="770"/>
      <c r="BM446" s="749"/>
      <c r="BN446" s="749"/>
      <c r="BO446" s="749"/>
      <c r="BP446" s="749"/>
      <c r="BQ446" s="766" t="str">
        <f t="shared" si="45"/>
        <v/>
      </c>
      <c r="BR446" s="890" t="str">
        <f t="shared" si="46"/>
        <v/>
      </c>
      <c r="BS446" s="891"/>
      <c r="BT446" s="891"/>
      <c r="BU446" s="999"/>
      <c r="BV446" s="1002"/>
      <c r="BW446" s="1002"/>
      <c r="BX446" s="1763"/>
      <c r="BY446" s="1740"/>
      <c r="BZ446" s="1005"/>
    </row>
    <row r="447" spans="1:78" ht="145" x14ac:dyDescent="0.2">
      <c r="A447" s="1702"/>
      <c r="B447" s="1703"/>
      <c r="C447" s="1704"/>
      <c r="D447" s="1021" t="s">
        <v>1387</v>
      </c>
      <c r="E447" s="1024" t="s">
        <v>896</v>
      </c>
      <c r="F447" s="1027">
        <v>4</v>
      </c>
      <c r="G447" s="1000" t="s">
        <v>1919</v>
      </c>
      <c r="H447" s="1030" t="s">
        <v>1244</v>
      </c>
      <c r="I447" s="994" t="s">
        <v>1215</v>
      </c>
      <c r="J447" s="1697" t="str">
        <f>IF(D447="","",IF(D447="RG",[1]Árbol!A458,IF(D447="RIC",[1]Árbol!A458,IF(D447="RLAFT",[1]Árbol!A458,IF(D447="RF",[1]Árbol!A458,IF(I447="","",(CONCATENATE(I447," ",$M$3," ",G447," ",$M$4," ",O447," ",$M$5," ",N447))))))))</f>
        <v xml:space="preserve">Pérdida de Disponibilidad de 1. Cordis
2. Gestor de Contenidos (WCC)
3. Infodoc  1. Perdida o destrucción de Información con / sin intencion por parte de usuario
Continuidad: 2. Fallas tecnológicas.  1. Ausencia de Copias de Respaldo
2. Ausencia de planes de continuidad
3. Defectos bien conocidos del software
4. Parametrización inadecuada del Software
5. Inexistencia de los procedimientos de preservación digital.
5. Falta de conocimientos de los conceptos básicos de la preservación digital a largo plazo.
</v>
      </c>
      <c r="K447" s="1036" t="s">
        <v>313</v>
      </c>
      <c r="L447" s="1000" t="s">
        <v>562</v>
      </c>
      <c r="M447" s="1069" t="s">
        <v>1389</v>
      </c>
      <c r="N447" s="1000" t="s">
        <v>1928</v>
      </c>
      <c r="O447" s="1000" t="s">
        <v>1929</v>
      </c>
      <c r="P447" s="1063" t="s">
        <v>1392</v>
      </c>
      <c r="Q447" s="1774" t="s">
        <v>1392</v>
      </c>
      <c r="R447" s="994" t="s">
        <v>340</v>
      </c>
      <c r="S447" s="1764">
        <f>IF(R447="Muy Alta",100%,IF(R447="Alta",80%,IF(R447="Media",60%,IF(R447="Baja",40%,IF(R447="Muy Baja",20%,"")))))</f>
        <v>0.8</v>
      </c>
      <c r="T447" s="994" t="s">
        <v>317</v>
      </c>
      <c r="U447" s="1764">
        <f>IF(T447="Catastrófico",100%,IF(T447="Mayor",80%,IF(T447="Moderado",60%,IF(T447="Menor",40%,IF(T447="Leve",20%,"")))))</f>
        <v>0.2</v>
      </c>
      <c r="V447" s="994" t="s">
        <v>218</v>
      </c>
      <c r="W447" s="1764">
        <f>IF(V447="Catastrófico",100%,IF(V447="Mayor",80%,IF(V447="Moderado",60%,IF(V447="Menor",40%,IF(V447="Leve",20%,"")))))</f>
        <v>0.6</v>
      </c>
      <c r="X447" s="1059" t="str">
        <f>IF(Y447=100%,"Catastrófico",IF(Y447=80%,"Mayor",IF(Y447=60%,"Moderado",IF(Y447=40%,"Menor",IF(Y447=20%,"Leve","")))))</f>
        <v>Moderado</v>
      </c>
      <c r="Y447" s="1764">
        <f>IF(AND(U447="",W447=""),"",MAX(U447,W447))</f>
        <v>0.6</v>
      </c>
      <c r="Z447" s="1764" t="str">
        <f>CONCATENATE(R447,X447)</f>
        <v>AltaModerado</v>
      </c>
      <c r="AA447" s="1047" t="str">
        <f>IF(Z447="Muy AltaLeve","Alto",IF(Z447="Muy AltaMenor","Alto",IF(Z447="Muy AltaModerado","Alto",IF(Z447="Muy AltaMayor","Alto",IF(Z447="Muy AltaCatastrófico","Extremo",IF(Z447="AltaLeve","Moderado",IF(Z447="AltaMenor","Moderado",IF(Z447="AltaModerado","Alto",IF(Z447="AltaMayor","Alto",IF(Z447="AltaCatastrófico","Extremo",IF(Z447="MediaLeve","Moderado",IF(Z447="MediaMenor","Moderado",IF(Z447="MediaModerado","Moderado",IF(Z447="MediaMayor","Alto",IF(Z447="MediaCatastrófico","Extremo",IF(Z447="BajaLeve","Bajo",IF(Z447="BajaMenor","Moderado",IF(Z447="BajaModerado","Moderado",IF(Z447="BajaMayor","Alto",IF(Z447="BajaCatastrófico","Extremo",IF(Z447="Muy BajaLeve","Bajo",IF(Z447="Muy BajaMenor","Bajo",IF(Z447="Muy BajaModerado","Moderado",IF(Z447="Muy BajaMayor","Alto",IF(Z447="Muy BajaCatastrófico","Extremo","")))))))))))))))))))))))))</f>
        <v>Alto</v>
      </c>
      <c r="AB447" s="97">
        <v>1</v>
      </c>
      <c r="AC447" s="9" t="s">
        <v>1930</v>
      </c>
      <c r="AD447" s="9">
        <v>1.2</v>
      </c>
      <c r="AE447" s="9" t="s">
        <v>1612</v>
      </c>
      <c r="AF447" s="99" t="str">
        <f t="shared" si="47"/>
        <v>Probabilidad</v>
      </c>
      <c r="AG447" s="10" t="s">
        <v>221</v>
      </c>
      <c r="AH447" s="940">
        <f t="shared" si="48"/>
        <v>0.25</v>
      </c>
      <c r="AI447" s="10" t="s">
        <v>734</v>
      </c>
      <c r="AJ447" s="940">
        <f t="shared" si="49"/>
        <v>0.25</v>
      </c>
      <c r="AK447" s="101">
        <f t="shared" si="50"/>
        <v>0.5</v>
      </c>
      <c r="AL447" s="100">
        <f>IFERROR(IF(AF447="Probabilidad",(S447-(+S447*AK447)),IF(AF447="Impacto",S447,"")),"")</f>
        <v>0.4</v>
      </c>
      <c r="AM447" s="100">
        <f>IFERROR(IF(AF447="Impacto",(Y447-(+Y447*AK447)),IF(AF447="Probabilidad",Y447,"")),"")</f>
        <v>0.6</v>
      </c>
      <c r="AN447" s="50" t="s">
        <v>223</v>
      </c>
      <c r="AO447" s="50" t="s">
        <v>224</v>
      </c>
      <c r="AP447" s="50" t="s">
        <v>241</v>
      </c>
      <c r="AQ447" s="50" t="s">
        <v>226</v>
      </c>
      <c r="AR447" s="1624" t="s">
        <v>1931</v>
      </c>
      <c r="AS447" s="1050">
        <f>S447</f>
        <v>0.8</v>
      </c>
      <c r="AT447" s="1050">
        <f>IF(AL447="","",MIN(AL447:AL452))</f>
        <v>5.183999999999999E-2</v>
      </c>
      <c r="AU447" s="1047" t="str">
        <f>IFERROR(IF(AT447="","",IF(AT447&lt;=0.2,"Muy Baja",IF(AT447&lt;=0.4,"Baja",IF(AT447&lt;=0.6,"Media",IF(AT447&lt;=0.8,"Alta","Muy Alta"))))),"")</f>
        <v>Muy Baja</v>
      </c>
      <c r="AV447" s="1050">
        <f>Y447</f>
        <v>0.6</v>
      </c>
      <c r="AW447" s="1050">
        <f>IF(AM447="","",MIN(AM447:AM452))</f>
        <v>0.44999999999999996</v>
      </c>
      <c r="AX447" s="1047" t="str">
        <f>IFERROR(IF(AW447="","",IF(AW447&lt;=0.2,"Leve",IF(AW447&lt;=0.4,"Menor",IF(AW447&lt;=0.6,"Moderado",IF(AW447&lt;=0.8,"Mayor","Catastrófico"))))),"")</f>
        <v>Moderado</v>
      </c>
      <c r="AY447" s="1047" t="str">
        <f>AA447</f>
        <v>Alto</v>
      </c>
      <c r="AZ447" s="1047" t="str">
        <f>IFERROR(IF(OR(AND(AU447="Muy Baja",AX447="Leve"),AND(AU447="Muy Baja",AX447="Menor"),AND(AU447="Baja",AX447="Leve")),"Bajo",IF(OR(AND(AU447="Muy baja",AX447="Moderado"),AND(AU447="Baja",AX447="Menor"),AND(AU447="Baja",AX447="Moderado"),AND(AU447="Media",AX447="Leve"),AND(AU447="Media",AX447="Menor"),AND(AU447="Media",AX447="Moderado"),AND(AU447="Alta",AX447="Leve"),AND(AU447="Alta",AX447="Menor")),"Moderado",IF(OR(AND(AU447="Muy Baja",AX447="Mayor"),AND(AU447="Baja",AX447="Mayor"),AND(AU447="Media",AX447="Mayor"),AND(AU447="Alta",AX447="Moderado"),AND(AU447="Alta",AX447="Mayor"),AND(AU447="Muy Alta",AX447="Leve"),AND(AU447="Muy Alta",AX447="Menor"),AND(AU447="Muy Alta",AX447="Moderado"),AND(AU447="Muy Alta",AX447="Mayor")),"Alto",IF(OR(AND(AU447="Muy Baja",AX447="Catastrófico"),AND(AU447="Baja",AX447="Catastrófico"),AND(AU447="Media",AX447="Catastrófico"),AND(AU447="Alta",AX447="Catastrófico"),AND(AU447="Muy Alta",AX447="Catastrófico")),"Extremo","")))),"")</f>
        <v>Moderado</v>
      </c>
      <c r="BA447" s="994" t="s">
        <v>228</v>
      </c>
      <c r="BB447" s="46" t="s">
        <v>1932</v>
      </c>
      <c r="BC447" s="46" t="s">
        <v>1909</v>
      </c>
      <c r="BD447" s="103">
        <f t="shared" si="51"/>
        <v>2</v>
      </c>
      <c r="BE447" s="9">
        <v>1</v>
      </c>
      <c r="BF447" s="9"/>
      <c r="BG447" s="9">
        <v>1</v>
      </c>
      <c r="BH447" s="9"/>
      <c r="BI447" s="46" t="s">
        <v>1748</v>
      </c>
      <c r="BJ447" s="46" t="s">
        <v>1910</v>
      </c>
      <c r="BK447" s="46" t="s">
        <v>3236</v>
      </c>
      <c r="BL447" s="46" t="s">
        <v>3237</v>
      </c>
      <c r="BM447" s="48">
        <v>1</v>
      </c>
      <c r="BN447" s="48"/>
      <c r="BO447" s="48"/>
      <c r="BP447" s="48"/>
      <c r="BQ447" s="104">
        <f t="shared" si="45"/>
        <v>1</v>
      </c>
      <c r="BR447" s="797">
        <f t="shared" si="46"/>
        <v>0.5</v>
      </c>
      <c r="BS447" s="883"/>
      <c r="BT447" s="883"/>
      <c r="BU447" s="997" t="s">
        <v>1631</v>
      </c>
      <c r="BV447" s="1000" t="s">
        <v>2813</v>
      </c>
      <c r="BW447" s="1000" t="s">
        <v>1631</v>
      </c>
      <c r="BX447" s="1761" t="s">
        <v>1631</v>
      </c>
      <c r="BY447" s="1738" t="s">
        <v>3234</v>
      </c>
      <c r="BZ447" s="1003"/>
    </row>
    <row r="448" spans="1:78" ht="167" x14ac:dyDescent="0.2">
      <c r="A448" s="1702"/>
      <c r="B448" s="1703"/>
      <c r="C448" s="1704"/>
      <c r="D448" s="1705"/>
      <c r="E448" s="1025"/>
      <c r="F448" s="1619"/>
      <c r="G448" s="1001"/>
      <c r="H448" s="1031"/>
      <c r="I448" s="1641"/>
      <c r="J448" s="1631"/>
      <c r="K448" s="1037"/>
      <c r="L448" s="1001"/>
      <c r="M448" s="1070"/>
      <c r="N448" s="1001"/>
      <c r="O448" s="1001"/>
      <c r="P448" s="1064"/>
      <c r="Q448" s="1775"/>
      <c r="R448" s="1641"/>
      <c r="S448" s="1765"/>
      <c r="T448" s="1641"/>
      <c r="U448" s="1765"/>
      <c r="V448" s="1641"/>
      <c r="W448" s="1765"/>
      <c r="X448" s="1665"/>
      <c r="Y448" s="1765"/>
      <c r="Z448" s="1765"/>
      <c r="AA448" s="1633"/>
      <c r="AB448" s="812">
        <v>2</v>
      </c>
      <c r="AC448" s="774" t="s">
        <v>1933</v>
      </c>
      <c r="AD448" s="774">
        <v>1.2</v>
      </c>
      <c r="AE448" s="28" t="s">
        <v>1612</v>
      </c>
      <c r="AF448" s="813" t="str">
        <f t="shared" si="47"/>
        <v>Probabilidad</v>
      </c>
      <c r="AG448" s="780" t="s">
        <v>221</v>
      </c>
      <c r="AH448" s="941">
        <f t="shared" si="48"/>
        <v>0.25</v>
      </c>
      <c r="AI448" s="780" t="s">
        <v>222</v>
      </c>
      <c r="AJ448" s="941">
        <f t="shared" si="49"/>
        <v>0.15</v>
      </c>
      <c r="AK448" s="814">
        <f t="shared" si="50"/>
        <v>0.4</v>
      </c>
      <c r="AL448" s="815">
        <f>IFERROR(IF(AND(AF447="Probabilidad",AF448="Probabilidad"),(AL447-(+AL447*AK448)),IF(AF448="Probabilidad",(S447-(+S447*AK448)),IF(AF448="Impacto",AL447,""))),"")</f>
        <v>0.24</v>
      </c>
      <c r="AM448" s="815">
        <f>IFERROR(IF(AND(AF447="Impacto",AF448="Impacto"),(AM447-(+AM447*AK448)),IF(AF448="Impacto",(Y447-(+Y447*AK448)),IF(AF448="Probabilidad",AM447,""))),"")</f>
        <v>0.6</v>
      </c>
      <c r="AN448" s="751" t="s">
        <v>223</v>
      </c>
      <c r="AO448" s="751" t="s">
        <v>291</v>
      </c>
      <c r="AP448" s="751" t="s">
        <v>241</v>
      </c>
      <c r="AQ448" s="751" t="s">
        <v>226</v>
      </c>
      <c r="AR448" s="1031"/>
      <c r="AS448" s="1631"/>
      <c r="AT448" s="1631"/>
      <c r="AU448" s="1633"/>
      <c r="AV448" s="1631"/>
      <c r="AW448" s="1631"/>
      <c r="AX448" s="1633"/>
      <c r="AY448" s="1633"/>
      <c r="AZ448" s="1633"/>
      <c r="BA448" s="1641"/>
      <c r="BB448" s="789"/>
      <c r="BC448" s="789"/>
      <c r="BD448" s="822" t="str">
        <f t="shared" si="51"/>
        <v/>
      </c>
      <c r="BE448" s="774"/>
      <c r="BF448" s="774"/>
      <c r="BG448" s="774"/>
      <c r="BH448" s="774"/>
      <c r="BI448" s="789"/>
      <c r="BJ448" s="789"/>
      <c r="BK448" s="789"/>
      <c r="BL448" s="789"/>
      <c r="BM448" s="791"/>
      <c r="BN448" s="791"/>
      <c r="BO448" s="791"/>
      <c r="BP448" s="791"/>
      <c r="BQ448" s="792" t="str">
        <f t="shared" si="45"/>
        <v/>
      </c>
      <c r="BR448" s="796" t="str">
        <f t="shared" si="46"/>
        <v/>
      </c>
      <c r="BS448" s="884"/>
      <c r="BT448" s="884"/>
      <c r="BU448" s="998"/>
      <c r="BV448" s="1001"/>
      <c r="BW448" s="1001"/>
      <c r="BX448" s="1762"/>
      <c r="BY448" s="1739"/>
      <c r="BZ448" s="1004"/>
    </row>
    <row r="449" spans="1:78" ht="145" x14ac:dyDescent="0.2">
      <c r="A449" s="1702"/>
      <c r="B449" s="1703"/>
      <c r="C449" s="1704"/>
      <c r="D449" s="1705"/>
      <c r="E449" s="1025"/>
      <c r="F449" s="1619"/>
      <c r="G449" s="1001"/>
      <c r="H449" s="1031"/>
      <c r="I449" s="1641"/>
      <c r="J449" s="1631"/>
      <c r="K449" s="1037"/>
      <c r="L449" s="1001"/>
      <c r="M449" s="1070"/>
      <c r="N449" s="1001"/>
      <c r="O449" s="1001"/>
      <c r="P449" s="1064"/>
      <c r="Q449" s="1775"/>
      <c r="R449" s="1641"/>
      <c r="S449" s="1765"/>
      <c r="T449" s="1641"/>
      <c r="U449" s="1765"/>
      <c r="V449" s="1641"/>
      <c r="W449" s="1765"/>
      <c r="X449" s="1665"/>
      <c r="Y449" s="1765"/>
      <c r="Z449" s="1765"/>
      <c r="AA449" s="1633"/>
      <c r="AB449" s="812">
        <v>3</v>
      </c>
      <c r="AC449" s="774" t="s">
        <v>1934</v>
      </c>
      <c r="AD449" s="774">
        <v>2</v>
      </c>
      <c r="AE449" s="774" t="s">
        <v>1612</v>
      </c>
      <c r="AF449" s="813" t="str">
        <f t="shared" si="47"/>
        <v>Impacto</v>
      </c>
      <c r="AG449" s="780" t="s">
        <v>264</v>
      </c>
      <c r="AH449" s="941">
        <f t="shared" si="48"/>
        <v>0.1</v>
      </c>
      <c r="AI449" s="780" t="s">
        <v>222</v>
      </c>
      <c r="AJ449" s="941">
        <f t="shared" si="49"/>
        <v>0.15</v>
      </c>
      <c r="AK449" s="814">
        <f t="shared" si="50"/>
        <v>0.25</v>
      </c>
      <c r="AL449" s="815">
        <f>IFERROR(IF(AND(AF448="Probabilidad",AF449="Probabilidad"),(AL448-(+AL448*AK449)),IF(AND(AF448="Impacto",AF449="Probabilidad"),(AL447-(+AL447*AK449)),IF(AF449="Impacto",AL448,""))),"")</f>
        <v>0.24</v>
      </c>
      <c r="AM449" s="815">
        <f>IFERROR(IF(AND(AF448="Impacto",AF449="Impacto"),(AM448-(+AM448*AK449)),IF(AND(AF448="Probabilidad",AF449="Impacto"),(AM447-(+AM447*AK449)),IF(AF449="Probabilidad",AM448,""))),"")</f>
        <v>0.44999999999999996</v>
      </c>
      <c r="AN449" s="751" t="s">
        <v>223</v>
      </c>
      <c r="AO449" s="751" t="s">
        <v>443</v>
      </c>
      <c r="AP449" s="751" t="s">
        <v>241</v>
      </c>
      <c r="AQ449" s="751" t="s">
        <v>226</v>
      </c>
      <c r="AR449" s="1031"/>
      <c r="AS449" s="1631"/>
      <c r="AT449" s="1631"/>
      <c r="AU449" s="1633"/>
      <c r="AV449" s="1631"/>
      <c r="AW449" s="1631"/>
      <c r="AX449" s="1633"/>
      <c r="AY449" s="1633"/>
      <c r="AZ449" s="1633"/>
      <c r="BA449" s="1641"/>
      <c r="BB449" s="789"/>
      <c r="BC449" s="789"/>
      <c r="BD449" s="822" t="str">
        <f t="shared" si="51"/>
        <v/>
      </c>
      <c r="BE449" s="774"/>
      <c r="BF449" s="774"/>
      <c r="BG449" s="774"/>
      <c r="BH449" s="774"/>
      <c r="BI449" s="789"/>
      <c r="BJ449" s="789"/>
      <c r="BK449" s="789"/>
      <c r="BL449" s="789"/>
      <c r="BM449" s="791"/>
      <c r="BN449" s="791"/>
      <c r="BO449" s="791"/>
      <c r="BP449" s="791"/>
      <c r="BQ449" s="792" t="str">
        <f t="shared" si="45"/>
        <v/>
      </c>
      <c r="BR449" s="796" t="str">
        <f t="shared" si="46"/>
        <v/>
      </c>
      <c r="BS449" s="884"/>
      <c r="BT449" s="884"/>
      <c r="BU449" s="998"/>
      <c r="BV449" s="1001"/>
      <c r="BW449" s="1001"/>
      <c r="BX449" s="1762"/>
      <c r="BY449" s="1739"/>
      <c r="BZ449" s="1004"/>
    </row>
    <row r="450" spans="1:78" ht="167" x14ac:dyDescent="0.2">
      <c r="A450" s="1702"/>
      <c r="B450" s="1703"/>
      <c r="C450" s="1704"/>
      <c r="D450" s="1705"/>
      <c r="E450" s="1025"/>
      <c r="F450" s="1619"/>
      <c r="G450" s="1001"/>
      <c r="H450" s="1031"/>
      <c r="I450" s="1641"/>
      <c r="J450" s="1631"/>
      <c r="K450" s="1037"/>
      <c r="L450" s="1001"/>
      <c r="M450" s="1070"/>
      <c r="N450" s="1001"/>
      <c r="O450" s="1001"/>
      <c r="P450" s="1064"/>
      <c r="Q450" s="1775"/>
      <c r="R450" s="1641"/>
      <c r="S450" s="1765"/>
      <c r="T450" s="1641"/>
      <c r="U450" s="1765"/>
      <c r="V450" s="1641"/>
      <c r="W450" s="1765"/>
      <c r="X450" s="1665"/>
      <c r="Y450" s="1765"/>
      <c r="Z450" s="1765"/>
      <c r="AA450" s="1633"/>
      <c r="AB450" s="812">
        <v>4</v>
      </c>
      <c r="AC450" s="774" t="s">
        <v>3238</v>
      </c>
      <c r="AD450" s="774">
        <v>1</v>
      </c>
      <c r="AE450" s="774" t="s">
        <v>1612</v>
      </c>
      <c r="AF450" s="813" t="str">
        <f t="shared" si="47"/>
        <v>Probabilidad</v>
      </c>
      <c r="AG450" s="780" t="s">
        <v>221</v>
      </c>
      <c r="AH450" s="941">
        <f t="shared" si="48"/>
        <v>0.25</v>
      </c>
      <c r="AI450" s="780" t="s">
        <v>222</v>
      </c>
      <c r="AJ450" s="941">
        <f t="shared" si="49"/>
        <v>0.15</v>
      </c>
      <c r="AK450" s="814">
        <f t="shared" si="50"/>
        <v>0.4</v>
      </c>
      <c r="AL450" s="815">
        <f>IFERROR(IF(AND(AF449="Probabilidad",AF450="Probabilidad"),(AL449-(+AL449*AK450)),IF(AND(AF449="Impacto",AF450="Probabilidad"),(AL448-(+AL448*AK450)),IF(AF450="Impacto",AL449,""))),"")</f>
        <v>0.14399999999999999</v>
      </c>
      <c r="AM450" s="815">
        <f>IFERROR(IF(AND(AF449="Impacto",AF450="Impacto"),(AM449-(+AM449*AK450)),IF(AND(AF449="Probabilidad",AF450="Impacto"),(AM448-(+AM448*AK450)),IF(AF450="Probabilidad",AM449,""))),"")</f>
        <v>0.44999999999999996</v>
      </c>
      <c r="AN450" s="751" t="s">
        <v>223</v>
      </c>
      <c r="AO450" s="751" t="s">
        <v>291</v>
      </c>
      <c r="AP450" s="751" t="s">
        <v>241</v>
      </c>
      <c r="AQ450" s="751" t="s">
        <v>226</v>
      </c>
      <c r="AR450" s="1031"/>
      <c r="AS450" s="1631"/>
      <c r="AT450" s="1631"/>
      <c r="AU450" s="1633"/>
      <c r="AV450" s="1631"/>
      <c r="AW450" s="1631"/>
      <c r="AX450" s="1633"/>
      <c r="AY450" s="1633"/>
      <c r="AZ450" s="1633"/>
      <c r="BA450" s="1641"/>
      <c r="BB450" s="789"/>
      <c r="BC450" s="789"/>
      <c r="BD450" s="822" t="str">
        <f t="shared" si="51"/>
        <v/>
      </c>
      <c r="BE450" s="774"/>
      <c r="BF450" s="774"/>
      <c r="BG450" s="774"/>
      <c r="BH450" s="774"/>
      <c r="BI450" s="789"/>
      <c r="BJ450" s="789"/>
      <c r="BK450" s="789"/>
      <c r="BL450" s="789"/>
      <c r="BM450" s="791"/>
      <c r="BN450" s="791"/>
      <c r="BO450" s="791"/>
      <c r="BP450" s="791"/>
      <c r="BQ450" s="792" t="str">
        <f t="shared" si="45"/>
        <v/>
      </c>
      <c r="BR450" s="796" t="str">
        <f t="shared" si="46"/>
        <v/>
      </c>
      <c r="BS450" s="884"/>
      <c r="BT450" s="884"/>
      <c r="BU450" s="998"/>
      <c r="BV450" s="1001"/>
      <c r="BW450" s="1001"/>
      <c r="BX450" s="1762"/>
      <c r="BY450" s="1739"/>
      <c r="BZ450" s="1004"/>
    </row>
    <row r="451" spans="1:78" ht="167" x14ac:dyDescent="0.2">
      <c r="A451" s="1702"/>
      <c r="B451" s="1703"/>
      <c r="C451" s="1704"/>
      <c r="D451" s="1705"/>
      <c r="E451" s="1025"/>
      <c r="F451" s="1619"/>
      <c r="G451" s="1001"/>
      <c r="H451" s="1031"/>
      <c r="I451" s="1641"/>
      <c r="J451" s="1631"/>
      <c r="K451" s="1037"/>
      <c r="L451" s="1001"/>
      <c r="M451" s="1070"/>
      <c r="N451" s="1001"/>
      <c r="O451" s="1001"/>
      <c r="P451" s="1064"/>
      <c r="Q451" s="1775"/>
      <c r="R451" s="1641"/>
      <c r="S451" s="1765"/>
      <c r="T451" s="1641"/>
      <c r="U451" s="1765"/>
      <c r="V451" s="1641"/>
      <c r="W451" s="1765"/>
      <c r="X451" s="1665"/>
      <c r="Y451" s="1765"/>
      <c r="Z451" s="1765"/>
      <c r="AA451" s="1633"/>
      <c r="AB451" s="812">
        <v>5</v>
      </c>
      <c r="AC451" s="774" t="s">
        <v>1935</v>
      </c>
      <c r="AD451" s="774" t="s">
        <v>1854</v>
      </c>
      <c r="AE451" s="774" t="s">
        <v>1925</v>
      </c>
      <c r="AF451" s="813" t="str">
        <f t="shared" si="47"/>
        <v>Probabilidad</v>
      </c>
      <c r="AG451" s="780" t="s">
        <v>221</v>
      </c>
      <c r="AH451" s="941">
        <f t="shared" si="48"/>
        <v>0.25</v>
      </c>
      <c r="AI451" s="780" t="s">
        <v>222</v>
      </c>
      <c r="AJ451" s="941">
        <f t="shared" si="49"/>
        <v>0.15</v>
      </c>
      <c r="AK451" s="814">
        <f t="shared" si="50"/>
        <v>0.4</v>
      </c>
      <c r="AL451" s="815">
        <f>IFERROR(IF(AND(AF450="Probabilidad",AF451="Probabilidad"),(AL450-(+AL450*AK451)),IF(AND(AF450="Impacto",AF451="Probabilidad"),(AL449-(+AL449*AK451)),IF(AF451="Impacto",AL450,""))),"")</f>
        <v>8.6399999999999991E-2</v>
      </c>
      <c r="AM451" s="815">
        <f>IFERROR(IF(AND(AF450="Impacto",AF451="Impacto"),(AM450-(+AM450*AK451)),IF(AND(AF450="Probabilidad",AF451="Impacto"),(AM449-(+AM449*AK451)),IF(AF451="Probabilidad",AM450,""))),"")</f>
        <v>0.44999999999999996</v>
      </c>
      <c r="AN451" s="751" t="s">
        <v>223</v>
      </c>
      <c r="AO451" s="751" t="s">
        <v>291</v>
      </c>
      <c r="AP451" s="751" t="s">
        <v>241</v>
      </c>
      <c r="AQ451" s="751" t="s">
        <v>226</v>
      </c>
      <c r="AR451" s="1031"/>
      <c r="AS451" s="1631"/>
      <c r="AT451" s="1631"/>
      <c r="AU451" s="1633"/>
      <c r="AV451" s="1631"/>
      <c r="AW451" s="1631"/>
      <c r="AX451" s="1633"/>
      <c r="AY451" s="1633"/>
      <c r="AZ451" s="1633"/>
      <c r="BA451" s="1641"/>
      <c r="BB451" s="789"/>
      <c r="BC451" s="789"/>
      <c r="BD451" s="822" t="str">
        <f t="shared" si="51"/>
        <v/>
      </c>
      <c r="BE451" s="774"/>
      <c r="BF451" s="774"/>
      <c r="BG451" s="774"/>
      <c r="BH451" s="774"/>
      <c r="BI451" s="789"/>
      <c r="BJ451" s="789"/>
      <c r="BK451" s="789"/>
      <c r="BL451" s="789"/>
      <c r="BM451" s="791"/>
      <c r="BN451" s="791"/>
      <c r="BO451" s="791"/>
      <c r="BP451" s="791"/>
      <c r="BQ451" s="792" t="str">
        <f t="shared" si="45"/>
        <v/>
      </c>
      <c r="BR451" s="796" t="str">
        <f t="shared" si="46"/>
        <v/>
      </c>
      <c r="BS451" s="884"/>
      <c r="BT451" s="884"/>
      <c r="BU451" s="998"/>
      <c r="BV451" s="1001"/>
      <c r="BW451" s="1001"/>
      <c r="BX451" s="1762"/>
      <c r="BY451" s="1739"/>
      <c r="BZ451" s="1004"/>
    </row>
    <row r="452" spans="1:78" ht="168" thickBot="1" x14ac:dyDescent="0.25">
      <c r="A452" s="1702"/>
      <c r="B452" s="1703"/>
      <c r="C452" s="1704"/>
      <c r="D452" s="1706"/>
      <c r="E452" s="1026"/>
      <c r="F452" s="1620"/>
      <c r="G452" s="1002"/>
      <c r="H452" s="1032"/>
      <c r="I452" s="1642"/>
      <c r="J452" s="1632"/>
      <c r="K452" s="1038"/>
      <c r="L452" s="1002"/>
      <c r="M452" s="1071"/>
      <c r="N452" s="1002"/>
      <c r="O452" s="1002"/>
      <c r="P452" s="1065"/>
      <c r="Q452" s="1776"/>
      <c r="R452" s="1642"/>
      <c r="S452" s="1766"/>
      <c r="T452" s="1642"/>
      <c r="U452" s="1766"/>
      <c r="V452" s="1642"/>
      <c r="W452" s="1766"/>
      <c r="X452" s="1666"/>
      <c r="Y452" s="1766"/>
      <c r="Z452" s="1766"/>
      <c r="AA452" s="1634"/>
      <c r="AB452" s="773">
        <v>6</v>
      </c>
      <c r="AC452" s="774" t="s">
        <v>1936</v>
      </c>
      <c r="AD452" s="774">
        <v>1</v>
      </c>
      <c r="AE452" s="774" t="s">
        <v>1552</v>
      </c>
      <c r="AF452" s="896" t="str">
        <f t="shared" si="47"/>
        <v>Probabilidad</v>
      </c>
      <c r="AG452" s="888" t="s">
        <v>221</v>
      </c>
      <c r="AH452" s="942">
        <f t="shared" si="48"/>
        <v>0.25</v>
      </c>
      <c r="AI452" s="888" t="s">
        <v>222</v>
      </c>
      <c r="AJ452" s="942">
        <f t="shared" si="49"/>
        <v>0.15</v>
      </c>
      <c r="AK452" s="889">
        <f t="shared" si="50"/>
        <v>0.4</v>
      </c>
      <c r="AL452" s="815">
        <f>IFERROR(IF(AND(AF451="Probabilidad",AF452="Probabilidad"),(AL451-(+AL451*AK452)),IF(AND(AF451="Impacto",AF452="Probabilidad"),(AL450-(+AL450*AK452)),IF(AF452="Impacto",AL451,""))),"")</f>
        <v>5.183999999999999E-2</v>
      </c>
      <c r="AM452" s="815">
        <f>IFERROR(IF(AND(AF451="Impacto",AF452="Impacto"),(AM451-(+AM451*AK452)),IF(AND(AF451="Probabilidad",AF452="Impacto"),(AM450-(+AM450*AK452)),IF(AF452="Probabilidad",AM451,""))),"")</f>
        <v>0.44999999999999996</v>
      </c>
      <c r="AN452" s="51" t="s">
        <v>859</v>
      </c>
      <c r="AO452" s="51" t="s">
        <v>291</v>
      </c>
      <c r="AP452" s="51" t="s">
        <v>241</v>
      </c>
      <c r="AQ452" s="51" t="s">
        <v>226</v>
      </c>
      <c r="AR452" s="1032"/>
      <c r="AS452" s="1632"/>
      <c r="AT452" s="1632"/>
      <c r="AU452" s="1634"/>
      <c r="AV452" s="1632"/>
      <c r="AW452" s="1632"/>
      <c r="AX452" s="1634"/>
      <c r="AY452" s="1634"/>
      <c r="AZ452" s="1634"/>
      <c r="BA452" s="1642"/>
      <c r="BB452" s="770"/>
      <c r="BC452" s="770"/>
      <c r="BD452" s="762" t="str">
        <f t="shared" si="51"/>
        <v/>
      </c>
      <c r="BE452" s="757"/>
      <c r="BF452" s="757"/>
      <c r="BG452" s="757"/>
      <c r="BH452" s="757"/>
      <c r="BI452" s="770"/>
      <c r="BJ452" s="770"/>
      <c r="BK452" s="770"/>
      <c r="BL452" s="770"/>
      <c r="BM452" s="749"/>
      <c r="BN452" s="749"/>
      <c r="BO452" s="749"/>
      <c r="BP452" s="749"/>
      <c r="BQ452" s="766" t="str">
        <f t="shared" si="45"/>
        <v/>
      </c>
      <c r="BR452" s="890" t="str">
        <f t="shared" si="46"/>
        <v/>
      </c>
      <c r="BS452" s="891"/>
      <c r="BT452" s="891"/>
      <c r="BU452" s="999"/>
      <c r="BV452" s="1002"/>
      <c r="BW452" s="1002"/>
      <c r="BX452" s="1763"/>
      <c r="BY452" s="1740"/>
      <c r="BZ452" s="1005"/>
    </row>
    <row r="453" spans="1:78" ht="167" x14ac:dyDescent="0.2">
      <c r="A453" s="1702"/>
      <c r="B453" s="1703"/>
      <c r="C453" s="1704"/>
      <c r="D453" s="1021" t="s">
        <v>1387</v>
      </c>
      <c r="E453" s="1024" t="s">
        <v>896</v>
      </c>
      <c r="F453" s="1027">
        <v>5</v>
      </c>
      <c r="G453" s="1000" t="s">
        <v>1937</v>
      </c>
      <c r="H453" s="1030" t="s">
        <v>1246</v>
      </c>
      <c r="I453" s="994" t="s">
        <v>1218</v>
      </c>
      <c r="J453" s="1697" t="str">
        <f>IF(D453="","",IF(D453="RG",[1]Árbol!A464,IF(D453="RIC",[1]Árbol!A464,IF(D453="RLAFT",[1]Árbol!A464,IF(D453="RF",[1]Árbol!A464,IF(I453="","",(CONCATENATE(I453," ",$M$3," ",G453," ",$M$4," ",O453," ",$M$5," ",N453))))))))</f>
        <v xml:space="preserve">Pérdida de confidencialidad e integridad de 1. Archivo Central 
2. Centro Documental (Archivo Intermedio)  1. Pérdida, destrucción de documentos
2. Fallas Humanas  1. Uso inadecuado o descuidado del control de acceso físico a las edificaciones y los recintos
2. Desconocimiento de Políticas de Seguridad </v>
      </c>
      <c r="K453" s="1036" t="s">
        <v>313</v>
      </c>
      <c r="L453" s="1000" t="s">
        <v>1179</v>
      </c>
      <c r="M453" s="1069" t="s">
        <v>1389</v>
      </c>
      <c r="N453" s="1000" t="s">
        <v>1938</v>
      </c>
      <c r="O453" s="1000" t="s">
        <v>1939</v>
      </c>
      <c r="P453" s="1044" t="s">
        <v>1392</v>
      </c>
      <c r="Q453" s="1774" t="s">
        <v>1392</v>
      </c>
      <c r="R453" s="994" t="s">
        <v>250</v>
      </c>
      <c r="S453" s="1764">
        <f>IF(R453="Muy Alta",100%,IF(R453="Alta",80%,IF(R453="Media",60%,IF(R453="Baja",40%,IF(R453="Muy Baja",20%,"")))))</f>
        <v>0.4</v>
      </c>
      <c r="T453" s="994" t="s">
        <v>317</v>
      </c>
      <c r="U453" s="1764">
        <f>IF(T453="Catastrófico",100%,IF(T453="Mayor",80%,IF(T453="Moderado",60%,IF(T453="Menor",40%,IF(T453="Leve",20%,"")))))</f>
        <v>0.2</v>
      </c>
      <c r="V453" s="994" t="s">
        <v>218</v>
      </c>
      <c r="W453" s="1764">
        <f>IF(V453="Catastrófico",100%,IF(V453="Mayor",80%,IF(V453="Moderado",60%,IF(V453="Menor",40%,IF(V453="Leve",20%,"")))))</f>
        <v>0.6</v>
      </c>
      <c r="X453" s="1059" t="str">
        <f>IF(Y453=100%,"Catastrófico",IF(Y453=80%,"Mayor",IF(Y453=60%,"Moderado",IF(Y453=40%,"Menor",IF(Y453=20%,"Leve","")))))</f>
        <v>Moderado</v>
      </c>
      <c r="Y453" s="1764">
        <f>IF(AND(U453="",W453=""),"",MAX(U453,W453))</f>
        <v>0.6</v>
      </c>
      <c r="Z453" s="1764" t="str">
        <f>CONCATENATE(R453,X453)</f>
        <v>BajaModerado</v>
      </c>
      <c r="AA453" s="1047" t="str">
        <f>IF(Z453="Muy AltaLeve","Alto",IF(Z453="Muy AltaMenor","Alto",IF(Z453="Muy AltaModerado","Alto",IF(Z453="Muy AltaMayor","Alto",IF(Z453="Muy AltaCatastrófico","Extremo",IF(Z453="AltaLeve","Moderado",IF(Z453="AltaMenor","Moderado",IF(Z453="AltaModerado","Alto",IF(Z453="AltaMayor","Alto",IF(Z453="AltaCatastrófico","Extremo",IF(Z453="MediaLeve","Moderado",IF(Z453="MediaMenor","Moderado",IF(Z453="MediaModerado","Moderado",IF(Z453="MediaMayor","Alto",IF(Z453="MediaCatastrófico","Extremo",IF(Z453="BajaLeve","Bajo",IF(Z453="BajaMenor","Moderado",IF(Z453="BajaModerado","Moderado",IF(Z453="BajaMayor","Alto",IF(Z453="BajaCatastrófico","Extremo",IF(Z453="Muy BajaLeve","Bajo",IF(Z453="Muy BajaMenor","Bajo",IF(Z453="Muy BajaModerado","Moderado",IF(Z453="Muy BajaMayor","Alto",IF(Z453="Muy BajaCatastrófico","Extremo","")))))))))))))))))))))))))</f>
        <v>Moderado</v>
      </c>
      <c r="AB453" s="97">
        <v>1</v>
      </c>
      <c r="AC453" s="9" t="s">
        <v>1914</v>
      </c>
      <c r="AD453" s="9">
        <v>1</v>
      </c>
      <c r="AE453" s="9" t="s">
        <v>1480</v>
      </c>
      <c r="AF453" s="231" t="str">
        <f t="shared" si="47"/>
        <v>Probabilidad</v>
      </c>
      <c r="AG453" s="10" t="s">
        <v>221</v>
      </c>
      <c r="AH453" s="940">
        <f t="shared" si="48"/>
        <v>0.25</v>
      </c>
      <c r="AI453" s="10" t="s">
        <v>222</v>
      </c>
      <c r="AJ453" s="940">
        <f t="shared" si="49"/>
        <v>0.15</v>
      </c>
      <c r="AK453" s="101">
        <f t="shared" si="50"/>
        <v>0.4</v>
      </c>
      <c r="AL453" s="100">
        <f>IFERROR(IF(AF453="Probabilidad",(S453-(+S453*AK453)),IF(AF453="Impacto",S453,"")),"")</f>
        <v>0.24</v>
      </c>
      <c r="AM453" s="100">
        <f>IFERROR(IF(AF453="Impacto",(Y453-(+Y453*AK453)),IF(AF453="Probabilidad",Y453,"")),"")</f>
        <v>0.6</v>
      </c>
      <c r="AN453" s="50" t="s">
        <v>859</v>
      </c>
      <c r="AO453" s="50" t="s">
        <v>291</v>
      </c>
      <c r="AP453" s="50" t="s">
        <v>241</v>
      </c>
      <c r="AQ453" s="50" t="s">
        <v>226</v>
      </c>
      <c r="AR453" s="1624" t="s">
        <v>1917</v>
      </c>
      <c r="AS453" s="1050">
        <f>S453</f>
        <v>0.4</v>
      </c>
      <c r="AT453" s="1050">
        <f>IF(AL453="","",MIN(AL453:AL458))</f>
        <v>0.16799999999999998</v>
      </c>
      <c r="AU453" s="1047" t="str">
        <f>IFERROR(IF(AT453="","",IF(AT453&lt;=0.2,"Muy Baja",IF(AT453&lt;=0.4,"Baja",IF(AT453&lt;=0.6,"Media",IF(AT453&lt;=0.8,"Alta","Muy Alta"))))),"")</f>
        <v>Muy Baja</v>
      </c>
      <c r="AV453" s="1050">
        <f>Y453</f>
        <v>0.6</v>
      </c>
      <c r="AW453" s="1050">
        <f>IF(AM453="","",MIN(AM453:AM458))</f>
        <v>0.6</v>
      </c>
      <c r="AX453" s="1047" t="str">
        <f>IFERROR(IF(AW453="","",IF(AW453&lt;=0.2,"Leve",IF(AW453&lt;=0.4,"Menor",IF(AW453&lt;=0.6,"Moderado",IF(AW453&lt;=0.8,"Mayor","Catastrófico"))))),"")</f>
        <v>Moderado</v>
      </c>
      <c r="AY453" s="1047" t="str">
        <f>AA453</f>
        <v>Moderado</v>
      </c>
      <c r="AZ453" s="1047" t="str">
        <f>IFERROR(IF(OR(AND(AU453="Muy Baja",AX453="Leve"),AND(AU453="Muy Baja",AX453="Menor"),AND(AU453="Baja",AX453="Leve")),"Bajo",IF(OR(AND(AU453="Muy baja",AX453="Moderado"),AND(AU453="Baja",AX453="Menor"),AND(AU453="Baja",AX453="Moderado"),AND(AU453="Media",AX453="Leve"),AND(AU453="Media",AX453="Menor"),AND(AU453="Media",AX453="Moderado"),AND(AU453="Alta",AX453="Leve"),AND(AU453="Alta",AX453="Menor")),"Moderado",IF(OR(AND(AU453="Muy Baja",AX453="Mayor"),AND(AU453="Baja",AX453="Mayor"),AND(AU453="Media",AX453="Mayor"),AND(AU453="Alta",AX453="Moderado"),AND(AU453="Alta",AX453="Mayor"),AND(AU453="Muy Alta",AX453="Leve"),AND(AU453="Muy Alta",AX453="Menor"),AND(AU453="Muy Alta",AX453="Moderado"),AND(AU453="Muy Alta",AX453="Mayor")),"Alto",IF(OR(AND(AU453="Muy Baja",AX453="Catastrófico"),AND(AU453="Baja",AX453="Catastrófico"),AND(AU453="Media",AX453="Catastrófico"),AND(AU453="Alta",AX453="Catastrófico"),AND(AU453="Muy Alta",AX453="Catastrófico")),"Extremo","")))),"")</f>
        <v>Moderado</v>
      </c>
      <c r="BA453" s="994" t="s">
        <v>228</v>
      </c>
      <c r="BB453" s="46" t="s">
        <v>1940</v>
      </c>
      <c r="BC453" s="46" t="s">
        <v>1909</v>
      </c>
      <c r="BD453" s="103">
        <f t="shared" si="51"/>
        <v>2</v>
      </c>
      <c r="BE453" s="9">
        <v>1</v>
      </c>
      <c r="BF453" s="9"/>
      <c r="BG453" s="9">
        <v>1</v>
      </c>
      <c r="BH453" s="9"/>
      <c r="BI453" s="46" t="s">
        <v>1748</v>
      </c>
      <c r="BJ453" s="46" t="s">
        <v>1910</v>
      </c>
      <c r="BK453" s="619" t="s">
        <v>3239</v>
      </c>
      <c r="BL453" s="46" t="s">
        <v>3237</v>
      </c>
      <c r="BM453" s="48">
        <v>1</v>
      </c>
      <c r="BN453" s="48"/>
      <c r="BO453" s="48"/>
      <c r="BP453" s="48"/>
      <c r="BQ453" s="104">
        <f t="shared" si="45"/>
        <v>1</v>
      </c>
      <c r="BR453" s="797">
        <f t="shared" si="46"/>
        <v>0.5</v>
      </c>
      <c r="BS453" s="883"/>
      <c r="BT453" s="883"/>
      <c r="BU453" s="997" t="s">
        <v>1631</v>
      </c>
      <c r="BV453" s="1000" t="s">
        <v>3240</v>
      </c>
      <c r="BW453" s="1000" t="s">
        <v>1631</v>
      </c>
      <c r="BX453" s="1761" t="s">
        <v>1631</v>
      </c>
      <c r="BY453" s="1738" t="s">
        <v>3241</v>
      </c>
      <c r="BZ453" s="1003"/>
    </row>
    <row r="454" spans="1:78" ht="167" x14ac:dyDescent="0.2">
      <c r="A454" s="1702"/>
      <c r="B454" s="1703"/>
      <c r="C454" s="1704"/>
      <c r="D454" s="1705"/>
      <c r="E454" s="1025"/>
      <c r="F454" s="1619"/>
      <c r="G454" s="1001"/>
      <c r="H454" s="1031"/>
      <c r="I454" s="1641"/>
      <c r="J454" s="1631"/>
      <c r="K454" s="1037"/>
      <c r="L454" s="1001"/>
      <c r="M454" s="1070"/>
      <c r="N454" s="1001"/>
      <c r="O454" s="1001"/>
      <c r="P454" s="1210"/>
      <c r="Q454" s="1775"/>
      <c r="R454" s="1641"/>
      <c r="S454" s="1765"/>
      <c r="T454" s="1641"/>
      <c r="U454" s="1765"/>
      <c r="V454" s="1641"/>
      <c r="W454" s="1765"/>
      <c r="X454" s="1665"/>
      <c r="Y454" s="1765"/>
      <c r="Z454" s="1765"/>
      <c r="AA454" s="1633"/>
      <c r="AB454" s="812">
        <v>2</v>
      </c>
      <c r="AC454" s="774" t="s">
        <v>1941</v>
      </c>
      <c r="AD454" s="774">
        <v>2</v>
      </c>
      <c r="AE454" s="774" t="s">
        <v>1480</v>
      </c>
      <c r="AF454" s="813" t="str">
        <f t="shared" si="47"/>
        <v>Probabilidad</v>
      </c>
      <c r="AG454" s="780" t="s">
        <v>281</v>
      </c>
      <c r="AH454" s="941">
        <f t="shared" si="48"/>
        <v>0.15</v>
      </c>
      <c r="AI454" s="780" t="s">
        <v>222</v>
      </c>
      <c r="AJ454" s="941">
        <f t="shared" si="49"/>
        <v>0.15</v>
      </c>
      <c r="AK454" s="814">
        <f t="shared" si="50"/>
        <v>0.3</v>
      </c>
      <c r="AL454" s="815">
        <f>IFERROR(IF(AND(AF453="Probabilidad",AF454="Probabilidad"),(AL453-(+AL453*AK454)),IF(AF454="Probabilidad",(S453-(+S453*AK454)),IF(AF454="Impacto",AL453,""))),"")</f>
        <v>0.16799999999999998</v>
      </c>
      <c r="AM454" s="815">
        <f>IFERROR(IF(AND(AF453="Impacto",AF454="Impacto"),(AM453-(+AM453*AK454)),IF(AF454="Impacto",(Y453-(+Y453*AK454)),IF(AF454="Probabilidad",AM453,""))),"")</f>
        <v>0.6</v>
      </c>
      <c r="AN454" s="751" t="s">
        <v>859</v>
      </c>
      <c r="AO454" s="751" t="s">
        <v>291</v>
      </c>
      <c r="AP454" s="751" t="s">
        <v>241</v>
      </c>
      <c r="AQ454" s="751" t="s">
        <v>226</v>
      </c>
      <c r="AR454" s="1031"/>
      <c r="AS454" s="1631"/>
      <c r="AT454" s="1631"/>
      <c r="AU454" s="1633"/>
      <c r="AV454" s="1631"/>
      <c r="AW454" s="1631"/>
      <c r="AX454" s="1633"/>
      <c r="AY454" s="1633"/>
      <c r="AZ454" s="1633"/>
      <c r="BA454" s="1641"/>
      <c r="BB454" s="789"/>
      <c r="BC454" s="789"/>
      <c r="BD454" s="822" t="str">
        <f t="shared" si="51"/>
        <v/>
      </c>
      <c r="BE454" s="774"/>
      <c r="BF454" s="774"/>
      <c r="BG454" s="774"/>
      <c r="BH454" s="774"/>
      <c r="BI454" s="789"/>
      <c r="BJ454" s="789"/>
      <c r="BK454" s="789"/>
      <c r="BL454" s="789"/>
      <c r="BM454" s="791"/>
      <c r="BN454" s="791"/>
      <c r="BO454" s="791"/>
      <c r="BP454" s="791"/>
      <c r="BQ454" s="792" t="str">
        <f t="shared" si="45"/>
        <v/>
      </c>
      <c r="BR454" s="796" t="str">
        <f t="shared" si="46"/>
        <v/>
      </c>
      <c r="BS454" s="884"/>
      <c r="BT454" s="884"/>
      <c r="BU454" s="998"/>
      <c r="BV454" s="1001"/>
      <c r="BW454" s="1001"/>
      <c r="BX454" s="1762"/>
      <c r="BY454" s="1739"/>
      <c r="BZ454" s="1004"/>
    </row>
    <row r="455" spans="1:78" ht="16" x14ac:dyDescent="0.2">
      <c r="A455" s="1702"/>
      <c r="B455" s="1703"/>
      <c r="C455" s="1704"/>
      <c r="D455" s="1705"/>
      <c r="E455" s="1025"/>
      <c r="F455" s="1619"/>
      <c r="G455" s="1001"/>
      <c r="H455" s="1031"/>
      <c r="I455" s="1641"/>
      <c r="J455" s="1631"/>
      <c r="K455" s="1037"/>
      <c r="L455" s="1001"/>
      <c r="M455" s="1070"/>
      <c r="N455" s="1001"/>
      <c r="O455" s="1001"/>
      <c r="P455" s="1210"/>
      <c r="Q455" s="1775"/>
      <c r="R455" s="1641"/>
      <c r="S455" s="1765"/>
      <c r="T455" s="1641"/>
      <c r="U455" s="1765"/>
      <c r="V455" s="1641"/>
      <c r="W455" s="1765"/>
      <c r="X455" s="1665"/>
      <c r="Y455" s="1765"/>
      <c r="Z455" s="1765"/>
      <c r="AA455" s="1633"/>
      <c r="AB455" s="812">
        <v>3</v>
      </c>
      <c r="AC455" s="774"/>
      <c r="AD455" s="774"/>
      <c r="AE455" s="774"/>
      <c r="AF455" s="813" t="str">
        <f t="shared" si="47"/>
        <v/>
      </c>
      <c r="AG455" s="780"/>
      <c r="AH455" s="941" t="str">
        <f t="shared" si="48"/>
        <v/>
      </c>
      <c r="AI455" s="780"/>
      <c r="AJ455" s="941" t="str">
        <f t="shared" si="49"/>
        <v/>
      </c>
      <c r="AK455" s="814" t="str">
        <f t="shared" si="50"/>
        <v/>
      </c>
      <c r="AL455" s="815" t="str">
        <f>IFERROR(IF(AND(AF454="Probabilidad",AF455="Probabilidad"),(AL454-(+AL454*AK455)),IF(AND(AF454="Impacto",AF455="Probabilidad"),(AL453-(+AL453*AK455)),IF(AF455="Impacto",AL454,""))),"")</f>
        <v/>
      </c>
      <c r="AM455" s="815" t="str">
        <f>IFERROR(IF(AND(AF454="Impacto",AF455="Impacto"),(AM454-(+AM454*AK455)),IF(AND(AF454="Probabilidad",AF455="Impacto"),(AM453-(+AM453*AK455)),IF(AF455="Probabilidad",AM454,""))),"")</f>
        <v/>
      </c>
      <c r="AN455" s="751"/>
      <c r="AO455" s="751"/>
      <c r="AP455" s="751"/>
      <c r="AQ455" s="751"/>
      <c r="AR455" s="1031"/>
      <c r="AS455" s="1631"/>
      <c r="AT455" s="1631"/>
      <c r="AU455" s="1633"/>
      <c r="AV455" s="1631"/>
      <c r="AW455" s="1631"/>
      <c r="AX455" s="1633"/>
      <c r="AY455" s="1633"/>
      <c r="AZ455" s="1633"/>
      <c r="BA455" s="1641"/>
      <c r="BB455" s="789"/>
      <c r="BC455" s="789"/>
      <c r="BD455" s="822" t="str">
        <f t="shared" si="51"/>
        <v/>
      </c>
      <c r="BE455" s="774"/>
      <c r="BF455" s="774"/>
      <c r="BG455" s="774"/>
      <c r="BH455" s="774"/>
      <c r="BI455" s="789"/>
      <c r="BJ455" s="789"/>
      <c r="BK455" s="789"/>
      <c r="BL455" s="789"/>
      <c r="BM455" s="791"/>
      <c r="BN455" s="791"/>
      <c r="BO455" s="791"/>
      <c r="BP455" s="791"/>
      <c r="BQ455" s="792" t="str">
        <f t="shared" si="45"/>
        <v/>
      </c>
      <c r="BR455" s="796" t="str">
        <f t="shared" si="46"/>
        <v/>
      </c>
      <c r="BS455" s="884"/>
      <c r="BT455" s="884"/>
      <c r="BU455" s="998"/>
      <c r="BV455" s="1001"/>
      <c r="BW455" s="1001"/>
      <c r="BX455" s="1762"/>
      <c r="BY455" s="1739"/>
      <c r="BZ455" s="1004"/>
    </row>
    <row r="456" spans="1:78" ht="16" x14ac:dyDescent="0.2">
      <c r="A456" s="1702"/>
      <c r="B456" s="1703"/>
      <c r="C456" s="1704"/>
      <c r="D456" s="1705"/>
      <c r="E456" s="1025"/>
      <c r="F456" s="1619"/>
      <c r="G456" s="1001"/>
      <c r="H456" s="1031"/>
      <c r="I456" s="1641"/>
      <c r="J456" s="1631"/>
      <c r="K456" s="1037"/>
      <c r="L456" s="1001"/>
      <c r="M456" s="1070"/>
      <c r="N456" s="1001"/>
      <c r="O456" s="1001"/>
      <c r="P456" s="1210"/>
      <c r="Q456" s="1775"/>
      <c r="R456" s="1641"/>
      <c r="S456" s="1765"/>
      <c r="T456" s="1641"/>
      <c r="U456" s="1765"/>
      <c r="V456" s="1641"/>
      <c r="W456" s="1765"/>
      <c r="X456" s="1665"/>
      <c r="Y456" s="1765"/>
      <c r="Z456" s="1765"/>
      <c r="AA456" s="1633"/>
      <c r="AB456" s="812">
        <v>4</v>
      </c>
      <c r="AC456" s="774"/>
      <c r="AD456" s="774"/>
      <c r="AE456" s="774"/>
      <c r="AF456" s="813" t="str">
        <f t="shared" si="47"/>
        <v/>
      </c>
      <c r="AG456" s="780"/>
      <c r="AH456" s="941" t="str">
        <f t="shared" si="48"/>
        <v/>
      </c>
      <c r="AI456" s="780"/>
      <c r="AJ456" s="941" t="str">
        <f t="shared" si="49"/>
        <v/>
      </c>
      <c r="AK456" s="814" t="str">
        <f t="shared" si="50"/>
        <v/>
      </c>
      <c r="AL456" s="815" t="str">
        <f>IFERROR(IF(AND(AF455="Probabilidad",AF456="Probabilidad"),(AL455-(+AL455*AK456)),IF(AND(AF455="Impacto",AF456="Probabilidad"),(AL454-(+AL454*AK456)),IF(AF456="Impacto",AL455,""))),"")</f>
        <v/>
      </c>
      <c r="AM456" s="815" t="str">
        <f>IFERROR(IF(AND(AF455="Impacto",AF456="Impacto"),(AM455-(+AM455*AK456)),IF(AND(AF455="Probabilidad",AF456="Impacto"),(AM454-(+AM454*AK456)),IF(AF456="Probabilidad",AM455,""))),"")</f>
        <v/>
      </c>
      <c r="AN456" s="751"/>
      <c r="AO456" s="751"/>
      <c r="AP456" s="751"/>
      <c r="AQ456" s="751"/>
      <c r="AR456" s="1031"/>
      <c r="AS456" s="1631"/>
      <c r="AT456" s="1631"/>
      <c r="AU456" s="1633"/>
      <c r="AV456" s="1631"/>
      <c r="AW456" s="1631"/>
      <c r="AX456" s="1633"/>
      <c r="AY456" s="1633"/>
      <c r="AZ456" s="1633"/>
      <c r="BA456" s="1641"/>
      <c r="BB456" s="789"/>
      <c r="BC456" s="789"/>
      <c r="BD456" s="822" t="str">
        <f t="shared" si="51"/>
        <v/>
      </c>
      <c r="BE456" s="774"/>
      <c r="BF456" s="774"/>
      <c r="BG456" s="774"/>
      <c r="BH456" s="774"/>
      <c r="BI456" s="789"/>
      <c r="BJ456" s="789"/>
      <c r="BK456" s="789"/>
      <c r="BL456" s="789"/>
      <c r="BM456" s="791"/>
      <c r="BN456" s="791"/>
      <c r="BO456" s="791"/>
      <c r="BP456" s="791"/>
      <c r="BQ456" s="792" t="str">
        <f t="shared" si="45"/>
        <v/>
      </c>
      <c r="BR456" s="796" t="str">
        <f t="shared" si="46"/>
        <v/>
      </c>
      <c r="BS456" s="884"/>
      <c r="BT456" s="884"/>
      <c r="BU456" s="998"/>
      <c r="BV456" s="1001"/>
      <c r="BW456" s="1001"/>
      <c r="BX456" s="1762"/>
      <c r="BY456" s="1739"/>
      <c r="BZ456" s="1004"/>
    </row>
    <row r="457" spans="1:78" ht="16" x14ac:dyDescent="0.2">
      <c r="A457" s="1702"/>
      <c r="B457" s="1703"/>
      <c r="C457" s="1704"/>
      <c r="D457" s="1705"/>
      <c r="E457" s="1025"/>
      <c r="F457" s="1619"/>
      <c r="G457" s="1001"/>
      <c r="H457" s="1031"/>
      <c r="I457" s="1641"/>
      <c r="J457" s="1631"/>
      <c r="K457" s="1037"/>
      <c r="L457" s="1001"/>
      <c r="M457" s="1070"/>
      <c r="N457" s="1001"/>
      <c r="O457" s="1001"/>
      <c r="P457" s="1210"/>
      <c r="Q457" s="1775"/>
      <c r="R457" s="1641"/>
      <c r="S457" s="1765"/>
      <c r="T457" s="1641"/>
      <c r="U457" s="1765"/>
      <c r="V457" s="1641"/>
      <c r="W457" s="1765"/>
      <c r="X457" s="1665"/>
      <c r="Y457" s="1765"/>
      <c r="Z457" s="1765"/>
      <c r="AA457" s="1633"/>
      <c r="AB457" s="812">
        <v>5</v>
      </c>
      <c r="AC457" s="774"/>
      <c r="AD457" s="774"/>
      <c r="AE457" s="774"/>
      <c r="AF457" s="813" t="str">
        <f t="shared" si="47"/>
        <v/>
      </c>
      <c r="AG457" s="780"/>
      <c r="AH457" s="941" t="str">
        <f t="shared" si="48"/>
        <v/>
      </c>
      <c r="AI457" s="780"/>
      <c r="AJ457" s="941" t="str">
        <f t="shared" si="49"/>
        <v/>
      </c>
      <c r="AK457" s="814" t="str">
        <f t="shared" si="50"/>
        <v/>
      </c>
      <c r="AL457" s="815" t="str">
        <f>IFERROR(IF(AND(AF456="Probabilidad",AF457="Probabilidad"),(AL456-(+AL456*AK457)),IF(AND(AF456="Impacto",AF457="Probabilidad"),(AL455-(+AL455*AK457)),IF(AF457="Impacto",AL456,""))),"")</f>
        <v/>
      </c>
      <c r="AM457" s="815" t="str">
        <f>IFERROR(IF(AND(AF456="Impacto",AF457="Impacto"),(AM456-(+AM456*AK457)),IF(AND(AF456="Probabilidad",AF457="Impacto"),(AM455-(+AM455*AK457)),IF(AF457="Probabilidad",AM456,""))),"")</f>
        <v/>
      </c>
      <c r="AN457" s="751"/>
      <c r="AO457" s="751"/>
      <c r="AP457" s="751"/>
      <c r="AQ457" s="751"/>
      <c r="AR457" s="1031"/>
      <c r="AS457" s="1631"/>
      <c r="AT457" s="1631"/>
      <c r="AU457" s="1633"/>
      <c r="AV457" s="1631"/>
      <c r="AW457" s="1631"/>
      <c r="AX457" s="1633"/>
      <c r="AY457" s="1633"/>
      <c r="AZ457" s="1633"/>
      <c r="BA457" s="1641"/>
      <c r="BB457" s="789"/>
      <c r="BC457" s="789"/>
      <c r="BD457" s="822" t="str">
        <f t="shared" si="51"/>
        <v/>
      </c>
      <c r="BE457" s="774"/>
      <c r="BF457" s="774"/>
      <c r="BG457" s="774"/>
      <c r="BH457" s="774"/>
      <c r="BI457" s="789"/>
      <c r="BJ457" s="789"/>
      <c r="BK457" s="789"/>
      <c r="BL457" s="789"/>
      <c r="BM457" s="791"/>
      <c r="BN457" s="791"/>
      <c r="BO457" s="791"/>
      <c r="BP457" s="791"/>
      <c r="BQ457" s="792" t="str">
        <f t="shared" ref="BQ457:BQ520" si="52">IF(SUM(BM457:BP457)=0,"",SUM(BM457:BP457))</f>
        <v/>
      </c>
      <c r="BR457" s="796" t="str">
        <f t="shared" ref="BR457:BR520" si="53">IF(ISERROR(BQ457/BD457),"",(BQ457/BD457))</f>
        <v/>
      </c>
      <c r="BS457" s="884"/>
      <c r="BT457" s="884"/>
      <c r="BU457" s="998"/>
      <c r="BV457" s="1001"/>
      <c r="BW457" s="1001"/>
      <c r="BX457" s="1762"/>
      <c r="BY457" s="1739"/>
      <c r="BZ457" s="1004"/>
    </row>
    <row r="458" spans="1:78" ht="17" thickBot="1" x14ac:dyDescent="0.25">
      <c r="A458" s="1702"/>
      <c r="B458" s="1703"/>
      <c r="C458" s="1704"/>
      <c r="D458" s="1706"/>
      <c r="E458" s="1026"/>
      <c r="F458" s="1620"/>
      <c r="G458" s="1002"/>
      <c r="H458" s="1032"/>
      <c r="I458" s="1642"/>
      <c r="J458" s="1632"/>
      <c r="K458" s="1038"/>
      <c r="L458" s="1002"/>
      <c r="M458" s="1071"/>
      <c r="N458" s="1002"/>
      <c r="O458" s="1002"/>
      <c r="P458" s="1211"/>
      <c r="Q458" s="1776"/>
      <c r="R458" s="1642"/>
      <c r="S458" s="1766"/>
      <c r="T458" s="1642"/>
      <c r="U458" s="1766"/>
      <c r="V458" s="1642"/>
      <c r="W458" s="1766"/>
      <c r="X458" s="1666"/>
      <c r="Y458" s="1766"/>
      <c r="Z458" s="1766"/>
      <c r="AA458" s="1634"/>
      <c r="AB458" s="773">
        <v>6</v>
      </c>
      <c r="AC458" s="757"/>
      <c r="AD458" s="757"/>
      <c r="AE458" s="757"/>
      <c r="AF458" s="819" t="str">
        <f t="shared" si="47"/>
        <v/>
      </c>
      <c r="AG458" s="902"/>
      <c r="AH458" s="942" t="str">
        <f t="shared" si="48"/>
        <v/>
      </c>
      <c r="AI458" s="902"/>
      <c r="AJ458" s="942" t="str">
        <f t="shared" si="49"/>
        <v/>
      </c>
      <c r="AK458" s="889" t="str">
        <f t="shared" si="50"/>
        <v/>
      </c>
      <c r="AL458" s="815" t="str">
        <f>IFERROR(IF(AND(AF457="Probabilidad",AF458="Probabilidad"),(AL457-(+AL457*AK458)),IF(AND(AF457="Impacto",AF458="Probabilidad"),(AL456-(+AL456*AK458)),IF(AF458="Impacto",AL457,""))),"")</f>
        <v/>
      </c>
      <c r="AM458" s="815" t="str">
        <f>IFERROR(IF(AND(AF457="Impacto",AF458="Impacto"),(AM457-(+AM457*AK458)),IF(AND(AF457="Probabilidad",AF458="Impacto"),(AM456-(+AM456*AK458)),IF(AF458="Probabilidad",AM457,""))),"")</f>
        <v/>
      </c>
      <c r="AN458" s="51"/>
      <c r="AO458" s="51"/>
      <c r="AP458" s="51"/>
      <c r="AQ458" s="51"/>
      <c r="AR458" s="1032"/>
      <c r="AS458" s="1632"/>
      <c r="AT458" s="1632"/>
      <c r="AU458" s="1634"/>
      <c r="AV458" s="1632"/>
      <c r="AW458" s="1632"/>
      <c r="AX458" s="1634"/>
      <c r="AY458" s="1634"/>
      <c r="AZ458" s="1634"/>
      <c r="BA458" s="1642"/>
      <c r="BB458" s="770"/>
      <c r="BC458" s="770"/>
      <c r="BD458" s="762" t="str">
        <f t="shared" si="51"/>
        <v/>
      </c>
      <c r="BE458" s="757"/>
      <c r="BF458" s="757"/>
      <c r="BG458" s="757"/>
      <c r="BH458" s="757"/>
      <c r="BI458" s="770"/>
      <c r="BJ458" s="770"/>
      <c r="BK458" s="770"/>
      <c r="BL458" s="770"/>
      <c r="BM458" s="749"/>
      <c r="BN458" s="749"/>
      <c r="BO458" s="749"/>
      <c r="BP458" s="749"/>
      <c r="BQ458" s="766" t="str">
        <f t="shared" si="52"/>
        <v/>
      </c>
      <c r="BR458" s="890" t="str">
        <f t="shared" si="53"/>
        <v/>
      </c>
      <c r="BS458" s="891"/>
      <c r="BT458" s="891"/>
      <c r="BU458" s="999"/>
      <c r="BV458" s="1002"/>
      <c r="BW458" s="1002"/>
      <c r="BX458" s="1763"/>
      <c r="BY458" s="1740"/>
      <c r="BZ458" s="1005"/>
    </row>
    <row r="459" spans="1:78" ht="167" x14ac:dyDescent="0.2">
      <c r="A459" s="1702"/>
      <c r="B459" s="1703"/>
      <c r="C459" s="1704"/>
      <c r="D459" s="1021" t="s">
        <v>1387</v>
      </c>
      <c r="E459" s="1024" t="s">
        <v>896</v>
      </c>
      <c r="F459" s="1027">
        <v>6</v>
      </c>
      <c r="G459" s="1000" t="s">
        <v>1937</v>
      </c>
      <c r="H459" s="1030" t="s">
        <v>1246</v>
      </c>
      <c r="I459" s="994" t="s">
        <v>1215</v>
      </c>
      <c r="J459" s="1697" t="str">
        <f>IF(D459="","",IF(D459="RG",[1]Árbol!A470,IF(D459="RIC",[1]Árbol!A470,IF(D459="RLAFT",[1]Árbol!A470,IF(D459="RF",[1]Árbol!A470,IF(I459="","",(CONCATENATE(I459," ",$M$3," ",G459," ",$M$4," ",O459," ",$M$5," ",N459))))))))</f>
        <v>Pérdida de Disponibilidad de 1. Archivo Central 
2. Centro Documental (Archivo Intermedio)  1. Inundación
2. Pérdida, hurto o destrucción de documento
3.Perdida o destrucción de Información con / sin intencion por parte de usuario
4. Saturación del sistema de información accidental.
5. Fallas Humanas  1. Ubicación en un área susceptible de inundación
2. Ausencia de protección física de la edificación, puertas y ventanas
3. Ausencia de Controles de Acceso asociado al instrumento archivistico Tablas de Control de Acceso -TCA-
4. No aplicación de las Tablas de Retención Documental -TRD-</v>
      </c>
      <c r="K459" s="1036" t="s">
        <v>313</v>
      </c>
      <c r="L459" s="1000" t="s">
        <v>1179</v>
      </c>
      <c r="M459" s="1069" t="s">
        <v>1389</v>
      </c>
      <c r="N459" s="1000" t="s">
        <v>1942</v>
      </c>
      <c r="O459" s="1000" t="s">
        <v>1943</v>
      </c>
      <c r="P459" s="1063" t="s">
        <v>1392</v>
      </c>
      <c r="Q459" s="1077" t="s">
        <v>1392</v>
      </c>
      <c r="R459" s="994" t="s">
        <v>250</v>
      </c>
      <c r="S459" s="1764">
        <f>IF(R459="Muy Alta",100%,IF(R459="Alta",80%,IF(R459="Media",60%,IF(R459="Baja",40%,IF(R459="Muy Baja",20%,"")))))</f>
        <v>0.4</v>
      </c>
      <c r="T459" s="994" t="s">
        <v>317</v>
      </c>
      <c r="U459" s="1764">
        <f>IF(T459="Catastrófico",100%,IF(T459="Mayor",80%,IF(T459="Moderado",60%,IF(T459="Menor",40%,IF(T459="Leve",20%,"")))))</f>
        <v>0.2</v>
      </c>
      <c r="V459" s="994" t="s">
        <v>218</v>
      </c>
      <c r="W459" s="1764">
        <f>IF(V459="Catastrófico",100%,IF(V459="Mayor",80%,IF(V459="Moderado",60%,IF(V459="Menor",40%,IF(V459="Leve",20%,"")))))</f>
        <v>0.6</v>
      </c>
      <c r="X459" s="1059" t="str">
        <f>IF(Y459=100%,"Catastrófico",IF(Y459=80%,"Mayor",IF(Y459=60%,"Moderado",IF(Y459=40%,"Menor",IF(Y459=20%,"Leve","")))))</f>
        <v>Moderado</v>
      </c>
      <c r="Y459" s="1764">
        <f>IF(AND(U459="",W459=""),"",MAX(U459,W459))</f>
        <v>0.6</v>
      </c>
      <c r="Z459" s="1764" t="str">
        <f>CONCATENATE(R459,X459)</f>
        <v>BajaModerado</v>
      </c>
      <c r="AA459" s="1047" t="str">
        <f>IF(Z459="Muy AltaLeve","Alto",IF(Z459="Muy AltaMenor","Alto",IF(Z459="Muy AltaModerado","Alto",IF(Z459="Muy AltaMayor","Alto",IF(Z459="Muy AltaCatastrófico","Extremo",IF(Z459="AltaLeve","Moderado",IF(Z459="AltaMenor","Moderado",IF(Z459="AltaModerado","Alto",IF(Z459="AltaMayor","Alto",IF(Z459="AltaCatastrófico","Extremo",IF(Z459="MediaLeve","Moderado",IF(Z459="MediaMenor","Moderado",IF(Z459="MediaModerado","Moderado",IF(Z459="MediaMayor","Alto",IF(Z459="MediaCatastrófico","Extremo",IF(Z459="BajaLeve","Bajo",IF(Z459="BajaMenor","Moderado",IF(Z459="BajaModerado","Moderado",IF(Z459="BajaMayor","Alto",IF(Z459="BajaCatastrófico","Extremo",IF(Z459="Muy BajaLeve","Bajo",IF(Z459="Muy BajaMenor","Bajo",IF(Z459="Muy BajaModerado","Moderado",IF(Z459="Muy BajaMayor","Alto",IF(Z459="Muy BajaCatastrófico","Extremo","")))))))))))))))))))))))))</f>
        <v>Moderado</v>
      </c>
      <c r="AB459" s="97">
        <v>1</v>
      </c>
      <c r="AC459" s="9" t="s">
        <v>1914</v>
      </c>
      <c r="AD459" s="9" t="s">
        <v>257</v>
      </c>
      <c r="AE459" s="9" t="s">
        <v>1480</v>
      </c>
      <c r="AF459" s="99" t="str">
        <f t="shared" si="47"/>
        <v>Probabilidad</v>
      </c>
      <c r="AG459" s="10" t="s">
        <v>221</v>
      </c>
      <c r="AH459" s="940">
        <f t="shared" si="48"/>
        <v>0.25</v>
      </c>
      <c r="AI459" s="10" t="s">
        <v>222</v>
      </c>
      <c r="AJ459" s="940">
        <f t="shared" si="49"/>
        <v>0.15</v>
      </c>
      <c r="AK459" s="101">
        <f t="shared" si="50"/>
        <v>0.4</v>
      </c>
      <c r="AL459" s="100">
        <f>IFERROR(IF(AF459="Probabilidad",(S459-(+S459*AK459)),IF(AF459="Impacto",S459,"")),"")</f>
        <v>0.24</v>
      </c>
      <c r="AM459" s="100">
        <f>IFERROR(IF(AF459="Impacto",(Y459-(+Y459*AK459)),IF(AF459="Probabilidad",Y459,"")),"")</f>
        <v>0.6</v>
      </c>
      <c r="AN459" s="50" t="s">
        <v>859</v>
      </c>
      <c r="AO459" s="50" t="s">
        <v>291</v>
      </c>
      <c r="AP459" s="50" t="s">
        <v>241</v>
      </c>
      <c r="AQ459" s="50" t="s">
        <v>226</v>
      </c>
      <c r="AR459" s="1624" t="s">
        <v>1917</v>
      </c>
      <c r="AS459" s="1050">
        <f>S459</f>
        <v>0.4</v>
      </c>
      <c r="AT459" s="1050">
        <f>IF(AL459="","",MIN(AL459:AL464))</f>
        <v>0.16799999999999998</v>
      </c>
      <c r="AU459" s="1047" t="str">
        <f>IFERROR(IF(AT459="","",IF(AT459&lt;=0.2,"Muy Baja",IF(AT459&lt;=0.4,"Baja",IF(AT459&lt;=0.6,"Media",IF(AT459&lt;=0.8,"Alta","Muy Alta"))))),"")</f>
        <v>Muy Baja</v>
      </c>
      <c r="AV459" s="1050">
        <f>Y459</f>
        <v>0.6</v>
      </c>
      <c r="AW459" s="1050">
        <f>IF(AM459="","",MIN(AM459:AM464))</f>
        <v>0.6</v>
      </c>
      <c r="AX459" s="1047" t="str">
        <f>IFERROR(IF(AW459="","",IF(AW459&lt;=0.2,"Leve",IF(AW459&lt;=0.4,"Menor",IF(AW459&lt;=0.6,"Moderado",IF(AW459&lt;=0.8,"Mayor","Catastrófico"))))),"")</f>
        <v>Moderado</v>
      </c>
      <c r="AY459" s="1047" t="str">
        <f>AA459</f>
        <v>Moderado</v>
      </c>
      <c r="AZ459" s="1047" t="str">
        <f>IFERROR(IF(OR(AND(AU459="Muy Baja",AX459="Leve"),AND(AU459="Muy Baja",AX459="Menor"),AND(AU459="Baja",AX459="Leve")),"Bajo",IF(OR(AND(AU459="Muy baja",AX459="Moderado"),AND(AU459="Baja",AX459="Menor"),AND(AU459="Baja",AX459="Moderado"),AND(AU459="Media",AX459="Leve"),AND(AU459="Media",AX459="Menor"),AND(AU459="Media",AX459="Moderado"),AND(AU459="Alta",AX459="Leve"),AND(AU459="Alta",AX459="Menor")),"Moderado",IF(OR(AND(AU459="Muy Baja",AX459="Mayor"),AND(AU459="Baja",AX459="Mayor"),AND(AU459="Media",AX459="Mayor"),AND(AU459="Alta",AX459="Moderado"),AND(AU459="Alta",AX459="Mayor"),AND(AU459="Muy Alta",AX459="Leve"),AND(AU459="Muy Alta",AX459="Menor"),AND(AU459="Muy Alta",AX459="Moderado"),AND(AU459="Muy Alta",AX459="Mayor")),"Alto",IF(OR(AND(AU459="Muy Baja",AX459="Catastrófico"),AND(AU459="Baja",AX459="Catastrófico"),AND(AU459="Media",AX459="Catastrófico"),AND(AU459="Alta",AX459="Catastrófico"),AND(AU459="Muy Alta",AX459="Catastrófico")),"Extremo","")))),"")</f>
        <v>Moderado</v>
      </c>
      <c r="BA459" s="994" t="s">
        <v>228</v>
      </c>
      <c r="BB459" s="46" t="s">
        <v>1944</v>
      </c>
      <c r="BC459" s="46" t="s">
        <v>1909</v>
      </c>
      <c r="BD459" s="103">
        <f t="shared" si="51"/>
        <v>2</v>
      </c>
      <c r="BE459" s="9">
        <v>1</v>
      </c>
      <c r="BF459" s="9"/>
      <c r="BG459" s="9">
        <v>1</v>
      </c>
      <c r="BH459" s="9"/>
      <c r="BI459" s="46" t="s">
        <v>1748</v>
      </c>
      <c r="BJ459" s="46" t="s">
        <v>1910</v>
      </c>
      <c r="BK459" s="46" t="s">
        <v>3242</v>
      </c>
      <c r="BL459" s="46" t="s">
        <v>3237</v>
      </c>
      <c r="BM459" s="48">
        <v>1</v>
      </c>
      <c r="BN459" s="48"/>
      <c r="BO459" s="48"/>
      <c r="BP459" s="48"/>
      <c r="BQ459" s="104">
        <f t="shared" si="52"/>
        <v>1</v>
      </c>
      <c r="BR459" s="797">
        <f t="shared" si="53"/>
        <v>0.5</v>
      </c>
      <c r="BS459" s="883"/>
      <c r="BT459" s="883"/>
      <c r="BU459" s="997" t="s">
        <v>1631</v>
      </c>
      <c r="BV459" s="1000" t="s">
        <v>2813</v>
      </c>
      <c r="BW459" s="1000" t="s">
        <v>1631</v>
      </c>
      <c r="BX459" s="1761" t="s">
        <v>1631</v>
      </c>
      <c r="BY459" s="1738" t="s">
        <v>3243</v>
      </c>
      <c r="BZ459" s="1003"/>
    </row>
    <row r="460" spans="1:78" ht="167" x14ac:dyDescent="0.2">
      <c r="A460" s="1702"/>
      <c r="B460" s="1703"/>
      <c r="C460" s="1704"/>
      <c r="D460" s="1705"/>
      <c r="E460" s="1025"/>
      <c r="F460" s="1619"/>
      <c r="G460" s="1001"/>
      <c r="H460" s="1031"/>
      <c r="I460" s="1641"/>
      <c r="J460" s="1631"/>
      <c r="K460" s="1037"/>
      <c r="L460" s="1001"/>
      <c r="M460" s="1070"/>
      <c r="N460" s="1001"/>
      <c r="O460" s="1001"/>
      <c r="P460" s="1064"/>
      <c r="Q460" s="1714"/>
      <c r="R460" s="1641"/>
      <c r="S460" s="1765"/>
      <c r="T460" s="1641"/>
      <c r="U460" s="1765"/>
      <c r="V460" s="1641"/>
      <c r="W460" s="1765"/>
      <c r="X460" s="1665"/>
      <c r="Y460" s="1765"/>
      <c r="Z460" s="1765"/>
      <c r="AA460" s="1633"/>
      <c r="AB460" s="812">
        <v>2</v>
      </c>
      <c r="AC460" s="774" t="s">
        <v>1912</v>
      </c>
      <c r="AD460" s="774">
        <v>3</v>
      </c>
      <c r="AE460" s="774" t="s">
        <v>1480</v>
      </c>
      <c r="AF460" s="813" t="str">
        <f t="shared" si="47"/>
        <v>Probabilidad</v>
      </c>
      <c r="AG460" s="780" t="s">
        <v>281</v>
      </c>
      <c r="AH460" s="941">
        <f t="shared" si="48"/>
        <v>0.15</v>
      </c>
      <c r="AI460" s="780" t="s">
        <v>222</v>
      </c>
      <c r="AJ460" s="941">
        <f t="shared" si="49"/>
        <v>0.15</v>
      </c>
      <c r="AK460" s="814">
        <f t="shared" si="50"/>
        <v>0.3</v>
      </c>
      <c r="AL460" s="815">
        <f>IFERROR(IF(AND(AF459="Probabilidad",AF460="Probabilidad"),(AL459-(+AL459*AK460)),IF(AF460="Probabilidad",(S459-(+S459*AK460)),IF(AF460="Impacto",AL459,""))),"")</f>
        <v>0.16799999999999998</v>
      </c>
      <c r="AM460" s="815">
        <f>IFERROR(IF(AND(AF459="Impacto",AF460="Impacto"),(AM459-(+AM459*AK460)),IF(AF460="Impacto",(Y459-(+Y459*AK460)),IF(AF460="Probabilidad",AM459,""))),"")</f>
        <v>0.6</v>
      </c>
      <c r="AN460" s="751" t="s">
        <v>859</v>
      </c>
      <c r="AO460" s="751" t="s">
        <v>291</v>
      </c>
      <c r="AP460" s="751" t="s">
        <v>241</v>
      </c>
      <c r="AQ460" s="751" t="s">
        <v>226</v>
      </c>
      <c r="AR460" s="1031"/>
      <c r="AS460" s="1631"/>
      <c r="AT460" s="1631"/>
      <c r="AU460" s="1633"/>
      <c r="AV460" s="1631"/>
      <c r="AW460" s="1631"/>
      <c r="AX460" s="1633"/>
      <c r="AY460" s="1633"/>
      <c r="AZ460" s="1633"/>
      <c r="BA460" s="1641"/>
      <c r="BB460" s="789"/>
      <c r="BC460" s="789"/>
      <c r="BD460" s="822" t="str">
        <f t="shared" si="51"/>
        <v/>
      </c>
      <c r="BE460" s="774"/>
      <c r="BF460" s="774"/>
      <c r="BG460" s="774"/>
      <c r="BH460" s="774"/>
      <c r="BI460" s="789"/>
      <c r="BJ460" s="789"/>
      <c r="BK460" s="789"/>
      <c r="BL460" s="789"/>
      <c r="BM460" s="791"/>
      <c r="BN460" s="791"/>
      <c r="BO460" s="791"/>
      <c r="BP460" s="791"/>
      <c r="BQ460" s="792" t="str">
        <f t="shared" si="52"/>
        <v/>
      </c>
      <c r="BR460" s="796" t="str">
        <f t="shared" si="53"/>
        <v/>
      </c>
      <c r="BS460" s="884"/>
      <c r="BT460" s="884"/>
      <c r="BU460" s="998"/>
      <c r="BV460" s="1001"/>
      <c r="BW460" s="1001"/>
      <c r="BX460" s="1762"/>
      <c r="BY460" s="1739"/>
      <c r="BZ460" s="1004"/>
    </row>
    <row r="461" spans="1:78" ht="16" x14ac:dyDescent="0.2">
      <c r="A461" s="1702"/>
      <c r="B461" s="1703"/>
      <c r="C461" s="1704"/>
      <c r="D461" s="1705"/>
      <c r="E461" s="1025"/>
      <c r="F461" s="1619"/>
      <c r="G461" s="1001"/>
      <c r="H461" s="1031"/>
      <c r="I461" s="1641"/>
      <c r="J461" s="1631"/>
      <c r="K461" s="1037"/>
      <c r="L461" s="1001"/>
      <c r="M461" s="1070"/>
      <c r="N461" s="1001"/>
      <c r="O461" s="1001"/>
      <c r="P461" s="1064"/>
      <c r="Q461" s="1714"/>
      <c r="R461" s="1641"/>
      <c r="S461" s="1765"/>
      <c r="T461" s="1641"/>
      <c r="U461" s="1765"/>
      <c r="V461" s="1641"/>
      <c r="W461" s="1765"/>
      <c r="X461" s="1665"/>
      <c r="Y461" s="1765"/>
      <c r="Z461" s="1765"/>
      <c r="AA461" s="1633"/>
      <c r="AB461" s="812">
        <v>3</v>
      </c>
      <c r="AC461" s="774"/>
      <c r="AD461" s="774"/>
      <c r="AE461" s="774"/>
      <c r="AF461" s="813" t="str">
        <f t="shared" si="47"/>
        <v/>
      </c>
      <c r="AG461" s="780"/>
      <c r="AH461" s="941" t="str">
        <f t="shared" si="48"/>
        <v/>
      </c>
      <c r="AI461" s="780"/>
      <c r="AJ461" s="941" t="str">
        <f t="shared" si="49"/>
        <v/>
      </c>
      <c r="AK461" s="814" t="str">
        <f t="shared" si="50"/>
        <v/>
      </c>
      <c r="AL461" s="815" t="str">
        <f>IFERROR(IF(AND(AF460="Probabilidad",AF461="Probabilidad"),(AL460-(+AL460*AK461)),IF(AND(AF460="Impacto",AF461="Probabilidad"),(AL459-(+AL459*AK461)),IF(AF461="Impacto",AL460,""))),"")</f>
        <v/>
      </c>
      <c r="AM461" s="815" t="str">
        <f>IFERROR(IF(AND(AF460="Impacto",AF461="Impacto"),(AM460-(+AM460*AK461)),IF(AND(AF460="Probabilidad",AF461="Impacto"),(AM459-(+AM459*AK461)),IF(AF461="Probabilidad",AM460,""))),"")</f>
        <v/>
      </c>
      <c r="AN461" s="751"/>
      <c r="AO461" s="751"/>
      <c r="AP461" s="751"/>
      <c r="AQ461" s="751"/>
      <c r="AR461" s="1031"/>
      <c r="AS461" s="1631"/>
      <c r="AT461" s="1631"/>
      <c r="AU461" s="1633"/>
      <c r="AV461" s="1631"/>
      <c r="AW461" s="1631"/>
      <c r="AX461" s="1633"/>
      <c r="AY461" s="1633"/>
      <c r="AZ461" s="1633"/>
      <c r="BA461" s="1641"/>
      <c r="BB461" s="789"/>
      <c r="BC461" s="789"/>
      <c r="BD461" s="822" t="str">
        <f t="shared" si="51"/>
        <v/>
      </c>
      <c r="BE461" s="774"/>
      <c r="BF461" s="774"/>
      <c r="BG461" s="774"/>
      <c r="BH461" s="774"/>
      <c r="BI461" s="789"/>
      <c r="BJ461" s="789"/>
      <c r="BK461" s="789"/>
      <c r="BL461" s="789"/>
      <c r="BM461" s="791"/>
      <c r="BN461" s="791"/>
      <c r="BO461" s="791"/>
      <c r="BP461" s="791"/>
      <c r="BQ461" s="792" t="str">
        <f t="shared" si="52"/>
        <v/>
      </c>
      <c r="BR461" s="796" t="str">
        <f t="shared" si="53"/>
        <v/>
      </c>
      <c r="BS461" s="884"/>
      <c r="BT461" s="884"/>
      <c r="BU461" s="998"/>
      <c r="BV461" s="1001"/>
      <c r="BW461" s="1001"/>
      <c r="BX461" s="1762"/>
      <c r="BY461" s="1739"/>
      <c r="BZ461" s="1004"/>
    </row>
    <row r="462" spans="1:78" ht="16" x14ac:dyDescent="0.2">
      <c r="A462" s="1702"/>
      <c r="B462" s="1703"/>
      <c r="C462" s="1704"/>
      <c r="D462" s="1705"/>
      <c r="E462" s="1025"/>
      <c r="F462" s="1619"/>
      <c r="G462" s="1001"/>
      <c r="H462" s="1031"/>
      <c r="I462" s="1641"/>
      <c r="J462" s="1631"/>
      <c r="K462" s="1037"/>
      <c r="L462" s="1001"/>
      <c r="M462" s="1070"/>
      <c r="N462" s="1001"/>
      <c r="O462" s="1001"/>
      <c r="P462" s="1064"/>
      <c r="Q462" s="1714"/>
      <c r="R462" s="1641"/>
      <c r="S462" s="1765"/>
      <c r="T462" s="1641"/>
      <c r="U462" s="1765"/>
      <c r="V462" s="1641"/>
      <c r="W462" s="1765"/>
      <c r="X462" s="1665"/>
      <c r="Y462" s="1765"/>
      <c r="Z462" s="1765"/>
      <c r="AA462" s="1633"/>
      <c r="AB462" s="812">
        <v>4</v>
      </c>
      <c r="AC462" s="774"/>
      <c r="AD462" s="774"/>
      <c r="AE462" s="774"/>
      <c r="AF462" s="813" t="str">
        <f t="shared" si="47"/>
        <v/>
      </c>
      <c r="AG462" s="780"/>
      <c r="AH462" s="941" t="str">
        <f t="shared" si="48"/>
        <v/>
      </c>
      <c r="AI462" s="780"/>
      <c r="AJ462" s="941" t="str">
        <f t="shared" si="49"/>
        <v/>
      </c>
      <c r="AK462" s="814" t="str">
        <f t="shared" si="50"/>
        <v/>
      </c>
      <c r="AL462" s="815" t="str">
        <f>IFERROR(IF(AND(AF461="Probabilidad",AF462="Probabilidad"),(AL461-(+AL461*AK462)),IF(AND(AF461="Impacto",AF462="Probabilidad"),(AL460-(+AL460*AK462)),IF(AF462="Impacto",AL461,""))),"")</f>
        <v/>
      </c>
      <c r="AM462" s="815" t="str">
        <f>IFERROR(IF(AND(AF461="Impacto",AF462="Impacto"),(AM461-(+AM461*AK462)),IF(AND(AF461="Probabilidad",AF462="Impacto"),(AM460-(+AM460*AK462)),IF(AF462="Probabilidad",AM461,""))),"")</f>
        <v/>
      </c>
      <c r="AN462" s="751"/>
      <c r="AO462" s="751"/>
      <c r="AP462" s="751"/>
      <c r="AQ462" s="751"/>
      <c r="AR462" s="1031"/>
      <c r="AS462" s="1631"/>
      <c r="AT462" s="1631"/>
      <c r="AU462" s="1633"/>
      <c r="AV462" s="1631"/>
      <c r="AW462" s="1631"/>
      <c r="AX462" s="1633"/>
      <c r="AY462" s="1633"/>
      <c r="AZ462" s="1633"/>
      <c r="BA462" s="1641"/>
      <c r="BB462" s="789"/>
      <c r="BC462" s="789"/>
      <c r="BD462" s="822" t="str">
        <f t="shared" si="51"/>
        <v/>
      </c>
      <c r="BE462" s="774"/>
      <c r="BF462" s="774"/>
      <c r="BG462" s="774"/>
      <c r="BH462" s="774"/>
      <c r="BI462" s="789"/>
      <c r="BJ462" s="789"/>
      <c r="BK462" s="789"/>
      <c r="BL462" s="789"/>
      <c r="BM462" s="791"/>
      <c r="BN462" s="791"/>
      <c r="BO462" s="791"/>
      <c r="BP462" s="791"/>
      <c r="BQ462" s="792" t="str">
        <f t="shared" si="52"/>
        <v/>
      </c>
      <c r="BR462" s="796" t="str">
        <f t="shared" si="53"/>
        <v/>
      </c>
      <c r="BS462" s="884"/>
      <c r="BT462" s="884"/>
      <c r="BU462" s="998"/>
      <c r="BV462" s="1001"/>
      <c r="BW462" s="1001"/>
      <c r="BX462" s="1762"/>
      <c r="BY462" s="1739"/>
      <c r="BZ462" s="1004"/>
    </row>
    <row r="463" spans="1:78" ht="16" x14ac:dyDescent="0.2">
      <c r="A463" s="1702"/>
      <c r="B463" s="1703"/>
      <c r="C463" s="1704"/>
      <c r="D463" s="1705"/>
      <c r="E463" s="1025"/>
      <c r="F463" s="1619"/>
      <c r="G463" s="1001"/>
      <c r="H463" s="1031"/>
      <c r="I463" s="1641"/>
      <c r="J463" s="1631"/>
      <c r="K463" s="1037"/>
      <c r="L463" s="1001"/>
      <c r="M463" s="1070"/>
      <c r="N463" s="1001"/>
      <c r="O463" s="1001"/>
      <c r="P463" s="1064"/>
      <c r="Q463" s="1714"/>
      <c r="R463" s="1641"/>
      <c r="S463" s="1765"/>
      <c r="T463" s="1641"/>
      <c r="U463" s="1765"/>
      <c r="V463" s="1641"/>
      <c r="W463" s="1765"/>
      <c r="X463" s="1665"/>
      <c r="Y463" s="1765"/>
      <c r="Z463" s="1765"/>
      <c r="AA463" s="1633"/>
      <c r="AB463" s="812">
        <v>5</v>
      </c>
      <c r="AC463" s="774"/>
      <c r="AD463" s="774"/>
      <c r="AE463" s="774"/>
      <c r="AF463" s="813" t="str">
        <f t="shared" si="47"/>
        <v/>
      </c>
      <c r="AG463" s="780"/>
      <c r="AH463" s="941" t="str">
        <f t="shared" si="48"/>
        <v/>
      </c>
      <c r="AI463" s="780"/>
      <c r="AJ463" s="941" t="str">
        <f t="shared" si="49"/>
        <v/>
      </c>
      <c r="AK463" s="814" t="str">
        <f t="shared" si="50"/>
        <v/>
      </c>
      <c r="AL463" s="815" t="str">
        <f>IFERROR(IF(AND(AF462="Probabilidad",AF463="Probabilidad"),(AL462-(+AL462*AK463)),IF(AND(AF462="Impacto",AF463="Probabilidad"),(AL461-(+AL461*AK463)),IF(AF463="Impacto",AL462,""))),"")</f>
        <v/>
      </c>
      <c r="AM463" s="815" t="str">
        <f>IFERROR(IF(AND(AF462="Impacto",AF463="Impacto"),(AM462-(+AM462*AK463)),IF(AND(AF462="Probabilidad",AF463="Impacto"),(AM461-(+AM461*AK463)),IF(AF463="Probabilidad",AM462,""))),"")</f>
        <v/>
      </c>
      <c r="AN463" s="751"/>
      <c r="AO463" s="751"/>
      <c r="AP463" s="751"/>
      <c r="AQ463" s="751"/>
      <c r="AR463" s="1031"/>
      <c r="AS463" s="1631"/>
      <c r="AT463" s="1631"/>
      <c r="AU463" s="1633"/>
      <c r="AV463" s="1631"/>
      <c r="AW463" s="1631"/>
      <c r="AX463" s="1633"/>
      <c r="AY463" s="1633"/>
      <c r="AZ463" s="1633"/>
      <c r="BA463" s="1641"/>
      <c r="BB463" s="789"/>
      <c r="BC463" s="789"/>
      <c r="BD463" s="822" t="str">
        <f t="shared" si="51"/>
        <v/>
      </c>
      <c r="BE463" s="774"/>
      <c r="BF463" s="774"/>
      <c r="BG463" s="774"/>
      <c r="BH463" s="774"/>
      <c r="BI463" s="789"/>
      <c r="BJ463" s="789"/>
      <c r="BK463" s="789"/>
      <c r="BL463" s="789"/>
      <c r="BM463" s="791"/>
      <c r="BN463" s="791"/>
      <c r="BO463" s="791"/>
      <c r="BP463" s="791"/>
      <c r="BQ463" s="792" t="str">
        <f t="shared" si="52"/>
        <v/>
      </c>
      <c r="BR463" s="796" t="str">
        <f t="shared" si="53"/>
        <v/>
      </c>
      <c r="BS463" s="884"/>
      <c r="BT463" s="884"/>
      <c r="BU463" s="998"/>
      <c r="BV463" s="1001"/>
      <c r="BW463" s="1001"/>
      <c r="BX463" s="1762"/>
      <c r="BY463" s="1739"/>
      <c r="BZ463" s="1004"/>
    </row>
    <row r="464" spans="1:78" ht="17" thickBot="1" x14ac:dyDescent="0.25">
      <c r="A464" s="1702"/>
      <c r="B464" s="1703"/>
      <c r="C464" s="1704"/>
      <c r="D464" s="1706"/>
      <c r="E464" s="1026"/>
      <c r="F464" s="1620"/>
      <c r="G464" s="1002"/>
      <c r="H464" s="1032"/>
      <c r="I464" s="1642"/>
      <c r="J464" s="1632"/>
      <c r="K464" s="1038"/>
      <c r="L464" s="1002"/>
      <c r="M464" s="1071"/>
      <c r="N464" s="1002"/>
      <c r="O464" s="1002"/>
      <c r="P464" s="1065"/>
      <c r="Q464" s="1715"/>
      <c r="R464" s="1642"/>
      <c r="S464" s="1766"/>
      <c r="T464" s="1642"/>
      <c r="U464" s="1766"/>
      <c r="V464" s="1642"/>
      <c r="W464" s="1766"/>
      <c r="X464" s="1666"/>
      <c r="Y464" s="1766"/>
      <c r="Z464" s="1766"/>
      <c r="AA464" s="1634"/>
      <c r="AB464" s="773">
        <v>6</v>
      </c>
      <c r="AC464" s="757"/>
      <c r="AD464" s="757"/>
      <c r="AE464" s="757"/>
      <c r="AF464" s="896" t="str">
        <f t="shared" si="47"/>
        <v/>
      </c>
      <c r="AG464" s="888"/>
      <c r="AH464" s="942" t="str">
        <f t="shared" si="48"/>
        <v/>
      </c>
      <c r="AI464" s="888"/>
      <c r="AJ464" s="942" t="str">
        <f t="shared" si="49"/>
        <v/>
      </c>
      <c r="AK464" s="889" t="str">
        <f t="shared" si="50"/>
        <v/>
      </c>
      <c r="AL464" s="815" t="str">
        <f>IFERROR(IF(AND(AF463="Probabilidad",AF464="Probabilidad"),(AL463-(+AL463*AK464)),IF(AND(AF463="Impacto",AF464="Probabilidad"),(AL462-(+AL462*AK464)),IF(AF464="Impacto",AL463,""))),"")</f>
        <v/>
      </c>
      <c r="AM464" s="815" t="str">
        <f>IFERROR(IF(AND(AF463="Impacto",AF464="Impacto"),(AM463-(+AM463*AK464)),IF(AND(AF463="Probabilidad",AF464="Impacto"),(AM462-(+AM462*AK464)),IF(AF464="Probabilidad",AM463,""))),"")</f>
        <v/>
      </c>
      <c r="AN464" s="51"/>
      <c r="AO464" s="51"/>
      <c r="AP464" s="51"/>
      <c r="AQ464" s="51"/>
      <c r="AR464" s="1032"/>
      <c r="AS464" s="1632"/>
      <c r="AT464" s="1632"/>
      <c r="AU464" s="1634"/>
      <c r="AV464" s="1632"/>
      <c r="AW464" s="1632"/>
      <c r="AX464" s="1634"/>
      <c r="AY464" s="1634"/>
      <c r="AZ464" s="1634"/>
      <c r="BA464" s="1642"/>
      <c r="BB464" s="770"/>
      <c r="BC464" s="770"/>
      <c r="BD464" s="762" t="str">
        <f t="shared" si="51"/>
        <v/>
      </c>
      <c r="BE464" s="757"/>
      <c r="BF464" s="757"/>
      <c r="BG464" s="757"/>
      <c r="BH464" s="757"/>
      <c r="BI464" s="770"/>
      <c r="BJ464" s="770"/>
      <c r="BK464" s="770"/>
      <c r="BL464" s="770"/>
      <c r="BM464" s="749"/>
      <c r="BN464" s="749"/>
      <c r="BO464" s="749"/>
      <c r="BP464" s="749"/>
      <c r="BQ464" s="766" t="str">
        <f t="shared" si="52"/>
        <v/>
      </c>
      <c r="BR464" s="890" t="str">
        <f t="shared" si="53"/>
        <v/>
      </c>
      <c r="BS464" s="891"/>
      <c r="BT464" s="891"/>
      <c r="BU464" s="999"/>
      <c r="BV464" s="1002"/>
      <c r="BW464" s="1002"/>
      <c r="BX464" s="1763"/>
      <c r="BY464" s="1740"/>
      <c r="BZ464" s="1005"/>
    </row>
    <row r="465" spans="1:78" ht="167" x14ac:dyDescent="0.2">
      <c r="A465" s="1702" t="s">
        <v>929</v>
      </c>
      <c r="B465" s="1703" t="s">
        <v>207</v>
      </c>
      <c r="C465" s="1704" t="s">
        <v>930</v>
      </c>
      <c r="D465" s="1021" t="s">
        <v>1387</v>
      </c>
      <c r="E465" s="1024" t="s">
        <v>931</v>
      </c>
      <c r="F465" s="1027">
        <v>1</v>
      </c>
      <c r="G465" s="1063" t="s">
        <v>1945</v>
      </c>
      <c r="H465" s="1030" t="s">
        <v>1244</v>
      </c>
      <c r="I465" s="994" t="s">
        <v>1218</v>
      </c>
      <c r="J465" s="1697" t="str">
        <f>IF(D465="","",IF(D465="RG",[1]Árbol!A476,IF(D465="RIC",[1]Árbol!A476,IF(D465="RLAFT",[1]Árbol!A476,IF(D465="RF",[1]Árbol!A476,IF(I465="","",(CONCATENATE(I465," ",$M$3," ",G465," ",$M$4," ",O465," ",$M$5," ",N465))))))))</f>
        <v>Pérdida de confidencialidad e integridad de Control de accesos Sistema Biométrico
SICAPITAL:ERP- SAI-SAE
SICAPITAL:ERP- OPGET
(Software)
  1. Ataques cibernéticos.  
2. Pérdida o modificación de la información.
3. Suplantación de usuarios autorizados.
4. Error en el uso / Fallas Humanas.  1. Debilidad en  parámetros de seguridad.
2. Fallas  en la asignación de privilegios y permisos en la plataforma.
3. Defectos conocidos en el software.
4. Desconocimiento de políticas de seguridad de la información.
5. Falta de mantenimientos preventivos y correctivos.</v>
      </c>
      <c r="K465" s="1036" t="s">
        <v>313</v>
      </c>
      <c r="L465" s="1000" t="s">
        <v>562</v>
      </c>
      <c r="M465" s="1069" t="s">
        <v>1389</v>
      </c>
      <c r="N465" s="1000" t="s">
        <v>1946</v>
      </c>
      <c r="O465" s="1000" t="s">
        <v>1947</v>
      </c>
      <c r="P465" s="1063" t="s">
        <v>1392</v>
      </c>
      <c r="Q465" s="1077" t="s">
        <v>1392</v>
      </c>
      <c r="R465" s="994" t="s">
        <v>269</v>
      </c>
      <c r="S465" s="1709">
        <f>IF(R465="Muy Alta",100%,IF(R465="Alta",80%,IF(R465="Media",60%,IF(R465="Baja",40%,IF(R465="Muy Baja",20%,"")))))</f>
        <v>0.2</v>
      </c>
      <c r="T465" s="994" t="s">
        <v>251</v>
      </c>
      <c r="U465" s="1709">
        <f>IF(T465="Catastrófico",100%,IF(T465="Mayor",80%,IF(T465="Moderado",60%,IF(T465="Menor",40%,IF(T465="Leve",20%,"")))))</f>
        <v>0.4</v>
      </c>
      <c r="V465" s="994" t="s">
        <v>251</v>
      </c>
      <c r="W465" s="1709">
        <f>IF(V465="Catastrófico",100%,IF(V465="Mayor",80%,IF(V465="Moderado",60%,IF(V465="Menor",40%,IF(V465="Leve",20%,"")))))</f>
        <v>0.4</v>
      </c>
      <c r="X465" s="1059" t="str">
        <f>IF(Y465=100%,"Catastrófico",IF(Y465=80%,"Mayor",IF(Y465=60%,"Moderado",IF(Y465=40%,"Menor",IF(Y465=20%,"Leve","")))))</f>
        <v>Menor</v>
      </c>
      <c r="Y465" s="1709">
        <f>IF(AND(U465="",W465=""),"",MAX(U465,W465))</f>
        <v>0.4</v>
      </c>
      <c r="Z465" s="1709" t="str">
        <f>CONCATENATE(R465,X465)</f>
        <v>Muy BajaMenor</v>
      </c>
      <c r="AA465" s="1041" t="str">
        <f>IF(Z465="Muy AltaLeve","Alto",IF(Z465="Muy AltaMenor","Alto",IF(Z465="Muy AltaModerado","Alto",IF(Z465="Muy AltaMayor","Alto",IF(Z465="Muy AltaCatastrófico","Extremo",IF(Z465="AltaLeve","Moderado",IF(Z465="AltaMenor","Moderado",IF(Z465="AltaModerado","Alto",IF(Z465="AltaMayor","Alto",IF(Z465="AltaCatastrófico","Extremo",IF(Z465="MediaLeve","Moderado",IF(Z465="MediaMenor","Moderado",IF(Z465="MediaModerado","Moderado",IF(Z465="MediaMayor","Alto",IF(Z465="MediaCatastrófico","Extremo",IF(Z465="BajaLeve","Bajo",IF(Z465="BajaMenor","Moderado",IF(Z465="BajaModerado","Moderado",IF(Z465="BajaMayor","Alto",IF(Z465="BajaCatastrófico","Extremo",IF(Z465="Muy BajaLeve","Bajo",IF(Z465="Muy BajaMenor","Bajo",IF(Z465="Muy BajaModerado","Moderado",IF(Z465="Muy BajaMayor","Alto",IF(Z465="Muy BajaCatastrófico","Extremo","")))))))))))))))))))))))))</f>
        <v>Bajo</v>
      </c>
      <c r="AB465" s="97">
        <v>1</v>
      </c>
      <c r="AC465" s="9" t="s">
        <v>1841</v>
      </c>
      <c r="AD465" s="9">
        <v>2</v>
      </c>
      <c r="AE465" s="9" t="s">
        <v>1488</v>
      </c>
      <c r="AF465" s="813" t="str">
        <f t="shared" si="47"/>
        <v>Probabilidad</v>
      </c>
      <c r="AG465" s="10" t="s">
        <v>281</v>
      </c>
      <c r="AH465" s="790">
        <f t="shared" si="48"/>
        <v>0.15</v>
      </c>
      <c r="AI465" s="10" t="s">
        <v>734</v>
      </c>
      <c r="AJ465" s="790">
        <f t="shared" si="49"/>
        <v>0.25</v>
      </c>
      <c r="AK465" s="814">
        <f t="shared" si="50"/>
        <v>0.4</v>
      </c>
      <c r="AL465" s="100">
        <f>IFERROR(IF(AF465="Probabilidad",(S465-(+S465*AK465)),IF(AF465="Impacto",S465,"")),"")</f>
        <v>0.12</v>
      </c>
      <c r="AM465" s="100">
        <f>IFERROR(IF(AF465="Impacto",(Y465-(+Y465*AK465)),IF(AF465="Probabilidad",Y465,"")),"")</f>
        <v>0.4</v>
      </c>
      <c r="AN465" s="50" t="s">
        <v>223</v>
      </c>
      <c r="AO465" s="50" t="s">
        <v>291</v>
      </c>
      <c r="AP465" s="50" t="s">
        <v>241</v>
      </c>
      <c r="AQ465" s="50" t="s">
        <v>226</v>
      </c>
      <c r="AR465" s="1624" t="s">
        <v>1948</v>
      </c>
      <c r="AS465" s="1050">
        <f>S465</f>
        <v>0.2</v>
      </c>
      <c r="AT465" s="1050">
        <f>IF(AL465="","",MIN(AL465:AL470))</f>
        <v>4.1159999999999995E-2</v>
      </c>
      <c r="AU465" s="1047" t="str">
        <f>IFERROR(IF(AT465="","",IF(AT465&lt;=0.2,"Muy Baja",IF(AT465&lt;=0.4,"Baja",IF(AT465&lt;=0.6,"Media",IF(AT465&lt;=0.8,"Alta","Muy Alta"))))),"")</f>
        <v>Muy Baja</v>
      </c>
      <c r="AV465" s="1050">
        <f>Y465</f>
        <v>0.4</v>
      </c>
      <c r="AW465" s="1050">
        <f>IF(AM465="","",MIN(AM465:AM470))</f>
        <v>0.4</v>
      </c>
      <c r="AX465" s="1047" t="str">
        <f>IFERROR(IF(AW465="","",IF(AW465&lt;=0.2,"Leve",IF(AW465&lt;=0.4,"Menor",IF(AW465&lt;=0.6,"Moderado",IF(AW465&lt;=0.8,"Mayor","Catastrófico"))))),"")</f>
        <v>Menor</v>
      </c>
      <c r="AY465" s="1047" t="str">
        <f>AA465</f>
        <v>Bajo</v>
      </c>
      <c r="AZ465" s="1047" t="str">
        <f>IFERROR(IF(OR(AND(AU465="Muy Baja",AX465="Leve"),AND(AU465="Muy Baja",AX465="Menor"),AND(AU465="Baja",AX465="Leve")),"Bajo",IF(OR(AND(AU465="Muy baja",AX465="Moderado"),AND(AU465="Baja",AX465="Menor"),AND(AU465="Baja",AX465="Moderado"),AND(AU465="Media",AX465="Leve"),AND(AU465="Media",AX465="Menor"),AND(AU465="Media",AX465="Moderado"),AND(AU465="Alta",AX465="Leve"),AND(AU465="Alta",AX465="Menor")),"Moderado",IF(OR(AND(AU465="Muy Baja",AX465="Mayor"),AND(AU465="Baja",AX465="Mayor"),AND(AU465="Media",AX465="Mayor"),AND(AU465="Alta",AX465="Moderado"),AND(AU465="Alta",AX465="Mayor"),AND(AU465="Muy Alta",AX465="Leve"),AND(AU465="Muy Alta",AX465="Menor"),AND(AU465="Muy Alta",AX465="Moderado"),AND(AU465="Muy Alta",AX465="Mayor")),"Alto",IF(OR(AND(AU465="Muy Baja",AX465="Catastrófico"),AND(AU465="Baja",AX465="Catastrófico"),AND(AU465="Media",AX465="Catastrófico"),AND(AU465="Alta",AX465="Catastrófico"),AND(AU465="Muy Alta",AX465="Catastrófico")),"Extremo","")))),"")</f>
        <v>Bajo</v>
      </c>
      <c r="BA465" s="994" t="s">
        <v>255</v>
      </c>
      <c r="BB465" s="216"/>
      <c r="BC465" s="216"/>
      <c r="BD465" s="102" t="str">
        <f t="shared" si="51"/>
        <v/>
      </c>
      <c r="BE465" s="49"/>
      <c r="BF465" s="49"/>
      <c r="BG465" s="49"/>
      <c r="BH465" s="49"/>
      <c r="BI465" s="46"/>
      <c r="BJ465" s="46"/>
      <c r="BK465" s="46"/>
      <c r="BL465" s="46"/>
      <c r="BM465" s="48"/>
      <c r="BN465" s="48"/>
      <c r="BO465" s="48"/>
      <c r="BP465" s="48"/>
      <c r="BQ465" s="104" t="str">
        <f t="shared" si="52"/>
        <v/>
      </c>
      <c r="BR465" s="797" t="str">
        <f t="shared" si="53"/>
        <v/>
      </c>
      <c r="BS465" s="883"/>
      <c r="BT465" s="883"/>
      <c r="BU465" s="997" t="s">
        <v>1392</v>
      </c>
      <c r="BV465" s="1063" t="s">
        <v>2813</v>
      </c>
      <c r="BW465" s="1063" t="s">
        <v>1631</v>
      </c>
      <c r="BX465" s="1721" t="s">
        <v>1631</v>
      </c>
      <c r="BY465" s="1724" t="s">
        <v>3244</v>
      </c>
      <c r="BZ465" s="1003"/>
    </row>
    <row r="466" spans="1:78" ht="167" x14ac:dyDescent="0.2">
      <c r="A466" s="1702"/>
      <c r="B466" s="1703"/>
      <c r="C466" s="1704"/>
      <c r="D466" s="1705"/>
      <c r="E466" s="1025"/>
      <c r="F466" s="1619"/>
      <c r="G466" s="1064"/>
      <c r="H466" s="1031"/>
      <c r="I466" s="1641"/>
      <c r="J466" s="1631"/>
      <c r="K466" s="1037"/>
      <c r="L466" s="1001"/>
      <c r="M466" s="1070"/>
      <c r="N466" s="1001"/>
      <c r="O466" s="1001"/>
      <c r="P466" s="1064"/>
      <c r="Q466" s="1714"/>
      <c r="R466" s="1641"/>
      <c r="S466" s="1710"/>
      <c r="T466" s="1641"/>
      <c r="U466" s="1710"/>
      <c r="V466" s="1641"/>
      <c r="W466" s="1710"/>
      <c r="X466" s="1665"/>
      <c r="Y466" s="1710"/>
      <c r="Z466" s="1710"/>
      <c r="AA466" s="1042"/>
      <c r="AB466" s="812">
        <v>2</v>
      </c>
      <c r="AC466" s="761" t="s">
        <v>1538</v>
      </c>
      <c r="AD466" s="761" t="s">
        <v>684</v>
      </c>
      <c r="AE466" s="774" t="s">
        <v>1925</v>
      </c>
      <c r="AF466" s="813" t="str">
        <f t="shared" si="47"/>
        <v>Probabilidad</v>
      </c>
      <c r="AG466" s="780" t="s">
        <v>281</v>
      </c>
      <c r="AH466" s="790">
        <f t="shared" si="48"/>
        <v>0.15</v>
      </c>
      <c r="AI466" s="780" t="s">
        <v>222</v>
      </c>
      <c r="AJ466" s="790">
        <f t="shared" si="49"/>
        <v>0.15</v>
      </c>
      <c r="AK466" s="814">
        <f t="shared" si="50"/>
        <v>0.3</v>
      </c>
      <c r="AL466" s="815">
        <f>IFERROR(IF(AND(AF465="Probabilidad",AF466="Probabilidad"),(AL465-(+AL465*AK466)),IF(AF466="Probabilidad",(S465-(+S465*AK466)),IF(AF466="Impacto",AL465,""))),"")</f>
        <v>8.3999999999999991E-2</v>
      </c>
      <c r="AM466" s="815">
        <f>IFERROR(IF(AND(AF465="Impacto",AF466="Impacto"),(AM465-(+AM465*AK466)),IF(AF466="Impacto",(Y465-(+Y465*AK466)),IF(AF466="Probabilidad",AM465,""))),"")</f>
        <v>0.4</v>
      </c>
      <c r="AN466" s="751" t="s">
        <v>223</v>
      </c>
      <c r="AO466" s="751" t="s">
        <v>291</v>
      </c>
      <c r="AP466" s="751" t="s">
        <v>241</v>
      </c>
      <c r="AQ466" s="751" t="s">
        <v>226</v>
      </c>
      <c r="AR466" s="1031"/>
      <c r="AS466" s="1631"/>
      <c r="AT466" s="1631"/>
      <c r="AU466" s="1633"/>
      <c r="AV466" s="1631"/>
      <c r="AW466" s="1631"/>
      <c r="AX466" s="1633"/>
      <c r="AY466" s="1633"/>
      <c r="AZ466" s="1633"/>
      <c r="BA466" s="1641"/>
      <c r="BB466" s="788"/>
      <c r="BC466" s="788"/>
      <c r="BD466" s="781" t="str">
        <f t="shared" si="51"/>
        <v/>
      </c>
      <c r="BE466" s="755"/>
      <c r="BF466" s="755"/>
      <c r="BG466" s="755"/>
      <c r="BH466" s="755"/>
      <c r="BI466" s="789"/>
      <c r="BJ466" s="789"/>
      <c r="BK466" s="789"/>
      <c r="BL466" s="789"/>
      <c r="BM466" s="791"/>
      <c r="BN466" s="791"/>
      <c r="BO466" s="791"/>
      <c r="BP466" s="791"/>
      <c r="BQ466" s="792" t="str">
        <f t="shared" si="52"/>
        <v/>
      </c>
      <c r="BR466" s="796" t="str">
        <f t="shared" si="53"/>
        <v/>
      </c>
      <c r="BS466" s="884"/>
      <c r="BT466" s="884"/>
      <c r="BU466" s="998"/>
      <c r="BV466" s="1064"/>
      <c r="BW466" s="1064"/>
      <c r="BX466" s="1722"/>
      <c r="BY466" s="1725"/>
      <c r="BZ466" s="1004"/>
    </row>
    <row r="467" spans="1:78" ht="167" x14ac:dyDescent="0.2">
      <c r="A467" s="1702"/>
      <c r="B467" s="1703"/>
      <c r="C467" s="1704"/>
      <c r="D467" s="1705"/>
      <c r="E467" s="1025"/>
      <c r="F467" s="1619"/>
      <c r="G467" s="1064"/>
      <c r="H467" s="1031"/>
      <c r="I467" s="1641"/>
      <c r="J467" s="1631"/>
      <c r="K467" s="1037"/>
      <c r="L467" s="1001"/>
      <c r="M467" s="1070"/>
      <c r="N467" s="1001"/>
      <c r="O467" s="1001"/>
      <c r="P467" s="1064"/>
      <c r="Q467" s="1714"/>
      <c r="R467" s="1641"/>
      <c r="S467" s="1710"/>
      <c r="T467" s="1641"/>
      <c r="U467" s="1710"/>
      <c r="V467" s="1641"/>
      <c r="W467" s="1710"/>
      <c r="X467" s="1665"/>
      <c r="Y467" s="1710"/>
      <c r="Z467" s="1710"/>
      <c r="AA467" s="1042"/>
      <c r="AB467" s="812">
        <v>3</v>
      </c>
      <c r="AC467" s="761" t="s">
        <v>1848</v>
      </c>
      <c r="AD467" s="761">
        <v>3.4</v>
      </c>
      <c r="AE467" s="761" t="s">
        <v>1925</v>
      </c>
      <c r="AF467" s="813" t="str">
        <f t="shared" si="47"/>
        <v>Probabilidad</v>
      </c>
      <c r="AG467" s="780" t="s">
        <v>281</v>
      </c>
      <c r="AH467" s="790">
        <f t="shared" si="48"/>
        <v>0.15</v>
      </c>
      <c r="AI467" s="780" t="s">
        <v>222</v>
      </c>
      <c r="AJ467" s="790">
        <f t="shared" si="49"/>
        <v>0.15</v>
      </c>
      <c r="AK467" s="814">
        <f t="shared" si="50"/>
        <v>0.3</v>
      </c>
      <c r="AL467" s="815">
        <f>IFERROR(IF(AND(AF466="Probabilidad",AF467="Probabilidad"),(AL466-(+AL466*AK467)),IF(AND(AF466="Impacto",AF467="Probabilidad"),(AL465-(+AL465*AK467)),IF(AF467="Impacto",AL466,""))),"")</f>
        <v>5.8799999999999991E-2</v>
      </c>
      <c r="AM467" s="815">
        <f>IFERROR(IF(AND(AF466="Impacto",AF467="Impacto"),(AM466-(+AM466*AK467)),IF(AND(AF466="Probabilidad",AF467="Impacto"),(AM465-(+AM465*AK467)),IF(AF467="Probabilidad",AM466,""))),"")</f>
        <v>0.4</v>
      </c>
      <c r="AN467" s="751" t="s">
        <v>223</v>
      </c>
      <c r="AO467" s="751" t="s">
        <v>291</v>
      </c>
      <c r="AP467" s="751" t="s">
        <v>241</v>
      </c>
      <c r="AQ467" s="751" t="s">
        <v>226</v>
      </c>
      <c r="AR467" s="1031"/>
      <c r="AS467" s="1631"/>
      <c r="AT467" s="1631"/>
      <c r="AU467" s="1633"/>
      <c r="AV467" s="1631"/>
      <c r="AW467" s="1631"/>
      <c r="AX467" s="1633"/>
      <c r="AY467" s="1633"/>
      <c r="AZ467" s="1633"/>
      <c r="BA467" s="1641"/>
      <c r="BB467" s="788"/>
      <c r="BC467" s="788"/>
      <c r="BD467" s="781" t="str">
        <f t="shared" si="51"/>
        <v/>
      </c>
      <c r="BE467" s="755"/>
      <c r="BF467" s="755"/>
      <c r="BG467" s="755"/>
      <c r="BH467" s="755"/>
      <c r="BI467" s="789"/>
      <c r="BJ467" s="789"/>
      <c r="BK467" s="789"/>
      <c r="BL467" s="789"/>
      <c r="BM467" s="791"/>
      <c r="BN467" s="791"/>
      <c r="BO467" s="791"/>
      <c r="BP467" s="791"/>
      <c r="BQ467" s="792" t="str">
        <f t="shared" si="52"/>
        <v/>
      </c>
      <c r="BR467" s="796" t="str">
        <f t="shared" si="53"/>
        <v/>
      </c>
      <c r="BS467" s="884"/>
      <c r="BT467" s="884"/>
      <c r="BU467" s="998"/>
      <c r="BV467" s="1064"/>
      <c r="BW467" s="1064"/>
      <c r="BX467" s="1722"/>
      <c r="BY467" s="1725"/>
      <c r="BZ467" s="1004"/>
    </row>
    <row r="468" spans="1:78" ht="118" x14ac:dyDescent="0.2">
      <c r="A468" s="1702"/>
      <c r="B468" s="1703"/>
      <c r="C468" s="1704"/>
      <c r="D468" s="1705"/>
      <c r="E468" s="1025"/>
      <c r="F468" s="1619"/>
      <c r="G468" s="1064"/>
      <c r="H468" s="1031"/>
      <c r="I468" s="1641"/>
      <c r="J468" s="1631"/>
      <c r="K468" s="1037"/>
      <c r="L468" s="1001"/>
      <c r="M468" s="1070"/>
      <c r="N468" s="1001"/>
      <c r="O468" s="1001"/>
      <c r="P468" s="1064"/>
      <c r="Q468" s="1714"/>
      <c r="R468" s="1641"/>
      <c r="S468" s="1710"/>
      <c r="T468" s="1641"/>
      <c r="U468" s="1710"/>
      <c r="V468" s="1641"/>
      <c r="W468" s="1710"/>
      <c r="X468" s="1665"/>
      <c r="Y468" s="1710"/>
      <c r="Z468" s="1710"/>
      <c r="AA468" s="1042"/>
      <c r="AB468" s="812">
        <v>4</v>
      </c>
      <c r="AC468" s="774" t="s">
        <v>1571</v>
      </c>
      <c r="AD468" s="774">
        <v>4</v>
      </c>
      <c r="AE468" s="774" t="s">
        <v>1480</v>
      </c>
      <c r="AF468" s="813" t="str">
        <f t="shared" si="47"/>
        <v>Probabilidad</v>
      </c>
      <c r="AG468" s="780" t="s">
        <v>281</v>
      </c>
      <c r="AH468" s="790">
        <f t="shared" si="48"/>
        <v>0.15</v>
      </c>
      <c r="AI468" s="780" t="s">
        <v>222</v>
      </c>
      <c r="AJ468" s="790">
        <f t="shared" si="49"/>
        <v>0.15</v>
      </c>
      <c r="AK468" s="814">
        <f t="shared" si="50"/>
        <v>0.3</v>
      </c>
      <c r="AL468" s="815">
        <f>IFERROR(IF(AND(AF467="Probabilidad",AF468="Probabilidad"),(AL467-(+AL467*AK468)),IF(AND(AF467="Impacto",AF468="Probabilidad"),(AL466-(+AL466*AK468)),IF(AF468="Impacto",AL467,""))),"")</f>
        <v>4.1159999999999995E-2</v>
      </c>
      <c r="AM468" s="815">
        <f>IFERROR(IF(AND(AF467="Impacto",AF468="Impacto"),(AM467-(+AM467*AK468)),IF(AND(AF467="Probabilidad",AF468="Impacto"),(AM466-(+AM466*AK468)),IF(AF468="Probabilidad",AM467,""))),"")</f>
        <v>0.4</v>
      </c>
      <c r="AN468" s="751" t="s">
        <v>859</v>
      </c>
      <c r="AO468" s="751" t="s">
        <v>245</v>
      </c>
      <c r="AP468" s="751" t="s">
        <v>241</v>
      </c>
      <c r="AQ468" s="751" t="s">
        <v>226</v>
      </c>
      <c r="AR468" s="1031"/>
      <c r="AS468" s="1631"/>
      <c r="AT468" s="1631"/>
      <c r="AU468" s="1633"/>
      <c r="AV468" s="1631"/>
      <c r="AW468" s="1631"/>
      <c r="AX468" s="1633"/>
      <c r="AY468" s="1633"/>
      <c r="AZ468" s="1633"/>
      <c r="BA468" s="1641"/>
      <c r="BB468" s="788"/>
      <c r="BC468" s="788"/>
      <c r="BD468" s="781" t="str">
        <f t="shared" si="51"/>
        <v/>
      </c>
      <c r="BE468" s="755"/>
      <c r="BF468" s="755"/>
      <c r="BG468" s="755"/>
      <c r="BH468" s="755"/>
      <c r="BI468" s="789"/>
      <c r="BJ468" s="789"/>
      <c r="BK468" s="789"/>
      <c r="BL468" s="789"/>
      <c r="BM468" s="791"/>
      <c r="BN468" s="791"/>
      <c r="BO468" s="791"/>
      <c r="BP468" s="791"/>
      <c r="BQ468" s="792" t="str">
        <f t="shared" si="52"/>
        <v/>
      </c>
      <c r="BR468" s="796" t="str">
        <f t="shared" si="53"/>
        <v/>
      </c>
      <c r="BS468" s="884"/>
      <c r="BT468" s="884"/>
      <c r="BU468" s="998"/>
      <c r="BV468" s="1064"/>
      <c r="BW468" s="1064"/>
      <c r="BX468" s="1722"/>
      <c r="BY468" s="1725"/>
      <c r="BZ468" s="1004"/>
    </row>
    <row r="469" spans="1:78" ht="16" x14ac:dyDescent="0.2">
      <c r="A469" s="1702"/>
      <c r="B469" s="1703"/>
      <c r="C469" s="1704"/>
      <c r="D469" s="1705"/>
      <c r="E469" s="1025"/>
      <c r="F469" s="1619"/>
      <c r="G469" s="1064"/>
      <c r="H469" s="1031"/>
      <c r="I469" s="1641"/>
      <c r="J469" s="1631"/>
      <c r="K469" s="1037"/>
      <c r="L469" s="1001"/>
      <c r="M469" s="1070"/>
      <c r="N469" s="1001"/>
      <c r="O469" s="1001"/>
      <c r="P469" s="1064"/>
      <c r="Q469" s="1714"/>
      <c r="R469" s="1641"/>
      <c r="S469" s="1710"/>
      <c r="T469" s="1641"/>
      <c r="U469" s="1710"/>
      <c r="V469" s="1641"/>
      <c r="W469" s="1710"/>
      <c r="X469" s="1665"/>
      <c r="Y469" s="1710"/>
      <c r="Z469" s="1710"/>
      <c r="AA469" s="1042"/>
      <c r="AB469" s="812">
        <v>5</v>
      </c>
      <c r="AC469" s="774"/>
      <c r="AD469" s="774"/>
      <c r="AE469" s="774"/>
      <c r="AF469" s="813" t="str">
        <f t="shared" si="47"/>
        <v/>
      </c>
      <c r="AG469" s="780"/>
      <c r="AH469" s="790" t="str">
        <f t="shared" si="48"/>
        <v/>
      </c>
      <c r="AI469" s="780"/>
      <c r="AJ469" s="790" t="str">
        <f t="shared" si="49"/>
        <v/>
      </c>
      <c r="AK469" s="814" t="str">
        <f t="shared" si="50"/>
        <v/>
      </c>
      <c r="AL469" s="815" t="str">
        <f>IFERROR(IF(AND(AF468="Probabilidad",AF469="Probabilidad"),(AL468-(+AL468*AK469)),IF(AND(AF468="Impacto",AF469="Probabilidad"),(AL467-(+AL467*AK469)),IF(AF469="Impacto",AL468,""))),"")</f>
        <v/>
      </c>
      <c r="AM469" s="815" t="str">
        <f>IFERROR(IF(AND(AF468="Impacto",AF469="Impacto"),(AM468-(+AM468*AK469)),IF(AND(AF468="Probabilidad",AF469="Impacto"),(AM467-(+AM467*AK469)),IF(AF469="Probabilidad",AM468,""))),"")</f>
        <v/>
      </c>
      <c r="AN469" s="751"/>
      <c r="AO469" s="751"/>
      <c r="AP469" s="751"/>
      <c r="AQ469" s="751"/>
      <c r="AR469" s="1031"/>
      <c r="AS469" s="1631"/>
      <c r="AT469" s="1631"/>
      <c r="AU469" s="1633"/>
      <c r="AV469" s="1631"/>
      <c r="AW469" s="1631"/>
      <c r="AX469" s="1633"/>
      <c r="AY469" s="1633"/>
      <c r="AZ469" s="1633"/>
      <c r="BA469" s="1641"/>
      <c r="BB469" s="788"/>
      <c r="BC469" s="788"/>
      <c r="BD469" s="781" t="str">
        <f t="shared" si="51"/>
        <v/>
      </c>
      <c r="BE469" s="755"/>
      <c r="BF469" s="755"/>
      <c r="BG469" s="755"/>
      <c r="BH469" s="755"/>
      <c r="BI469" s="789"/>
      <c r="BJ469" s="789"/>
      <c r="BK469" s="789"/>
      <c r="BL469" s="789"/>
      <c r="BM469" s="791"/>
      <c r="BN469" s="791"/>
      <c r="BO469" s="791"/>
      <c r="BP469" s="791"/>
      <c r="BQ469" s="792" t="str">
        <f t="shared" si="52"/>
        <v/>
      </c>
      <c r="BR469" s="796" t="str">
        <f t="shared" si="53"/>
        <v/>
      </c>
      <c r="BS469" s="884"/>
      <c r="BT469" s="884"/>
      <c r="BU469" s="998"/>
      <c r="BV469" s="1064"/>
      <c r="BW469" s="1064"/>
      <c r="BX469" s="1722"/>
      <c r="BY469" s="1725"/>
      <c r="BZ469" s="1004"/>
    </row>
    <row r="470" spans="1:78" ht="17" thickBot="1" x14ac:dyDescent="0.25">
      <c r="A470" s="1702"/>
      <c r="B470" s="1703"/>
      <c r="C470" s="1704"/>
      <c r="D470" s="1706"/>
      <c r="E470" s="1026"/>
      <c r="F470" s="1620"/>
      <c r="G470" s="1065"/>
      <c r="H470" s="1032"/>
      <c r="I470" s="1642"/>
      <c r="J470" s="1632"/>
      <c r="K470" s="1038"/>
      <c r="L470" s="1002"/>
      <c r="M470" s="1071"/>
      <c r="N470" s="1002"/>
      <c r="O470" s="1002"/>
      <c r="P470" s="1065"/>
      <c r="Q470" s="1715"/>
      <c r="R470" s="1642"/>
      <c r="S470" s="1711"/>
      <c r="T470" s="1642"/>
      <c r="U470" s="1711"/>
      <c r="V470" s="1642"/>
      <c r="W470" s="1711"/>
      <c r="X470" s="1666"/>
      <c r="Y470" s="1711"/>
      <c r="Z470" s="1711"/>
      <c r="AA470" s="1043"/>
      <c r="AB470" s="773">
        <v>6</v>
      </c>
      <c r="AC470" s="757"/>
      <c r="AD470" s="757"/>
      <c r="AE470" s="757"/>
      <c r="AF470" s="819" t="str">
        <f t="shared" si="47"/>
        <v/>
      </c>
      <c r="AG470" s="888"/>
      <c r="AH470" s="887" t="str">
        <f t="shared" si="48"/>
        <v/>
      </c>
      <c r="AI470" s="888"/>
      <c r="AJ470" s="887" t="str">
        <f t="shared" si="49"/>
        <v/>
      </c>
      <c r="AK470" s="889" t="str">
        <f t="shared" si="50"/>
        <v/>
      </c>
      <c r="AL470" s="815" t="str">
        <f>IFERROR(IF(AND(AF469="Probabilidad",AF470="Probabilidad"),(AL469-(+AL469*AK470)),IF(AND(AF469="Impacto",AF470="Probabilidad"),(AL468-(+AL468*AK470)),IF(AF470="Impacto",AL469,""))),"")</f>
        <v/>
      </c>
      <c r="AM470" s="815" t="str">
        <f>IFERROR(IF(AND(AF469="Impacto",AF470="Impacto"),(AM469-(+AM469*AK470)),IF(AND(AF469="Probabilidad",AF470="Impacto"),(AM468-(+AM468*AK470)),IF(AF470="Probabilidad",AM469,""))),"")</f>
        <v/>
      </c>
      <c r="AN470" s="126"/>
      <c r="AO470" s="51"/>
      <c r="AP470" s="51"/>
      <c r="AQ470" s="51"/>
      <c r="AR470" s="1032"/>
      <c r="AS470" s="1632"/>
      <c r="AT470" s="1632"/>
      <c r="AU470" s="1634"/>
      <c r="AV470" s="1632"/>
      <c r="AW470" s="1632"/>
      <c r="AX470" s="1634"/>
      <c r="AY470" s="1634"/>
      <c r="AZ470" s="1634"/>
      <c r="BA470" s="1642"/>
      <c r="BB470" s="873"/>
      <c r="BC470" s="873"/>
      <c r="BD470" s="767" t="str">
        <f t="shared" si="51"/>
        <v/>
      </c>
      <c r="BE470" s="826"/>
      <c r="BF470" s="826"/>
      <c r="BG470" s="826"/>
      <c r="BH470" s="826"/>
      <c r="BI470" s="770"/>
      <c r="BJ470" s="770"/>
      <c r="BK470" s="770"/>
      <c r="BL470" s="770"/>
      <c r="BM470" s="749"/>
      <c r="BN470" s="749"/>
      <c r="BO470" s="749"/>
      <c r="BP470" s="749"/>
      <c r="BQ470" s="766" t="str">
        <f t="shared" si="52"/>
        <v/>
      </c>
      <c r="BR470" s="890" t="str">
        <f t="shared" si="53"/>
        <v/>
      </c>
      <c r="BS470" s="891"/>
      <c r="BT470" s="891"/>
      <c r="BU470" s="999"/>
      <c r="BV470" s="1065"/>
      <c r="BW470" s="1065"/>
      <c r="BX470" s="1723"/>
      <c r="BY470" s="1726"/>
      <c r="BZ470" s="1005"/>
    </row>
    <row r="471" spans="1:78" ht="145" x14ac:dyDescent="0.2">
      <c r="A471" s="1702"/>
      <c r="B471" s="1703"/>
      <c r="C471" s="1704"/>
      <c r="D471" s="1021" t="s">
        <v>1387</v>
      </c>
      <c r="E471" s="1024" t="s">
        <v>931</v>
      </c>
      <c r="F471" s="1027">
        <v>2</v>
      </c>
      <c r="G471" s="1000" t="s">
        <v>1945</v>
      </c>
      <c r="H471" s="1030" t="s">
        <v>1244</v>
      </c>
      <c r="I471" s="994" t="s">
        <v>1215</v>
      </c>
      <c r="J471" s="1697" t="str">
        <f>IF(D471="","",IF(D471="RG",[1]Árbol!A482,IF(D471="RIC",[1]Árbol!A482,IF(D471="RLAFT",[1]Árbol!A482,IF(D471="RF",[1]Árbol!A482,IF(I471="","",(CONCATENATE(I471," ",$M$3," ",G471," ",$M$4," ",O471," ",$M$5," ",N471))))))))</f>
        <v>Pérdida de Disponibilidad de Control de accesos Sistema Biométrico
SICAPITAL:ERP- SAI-SAE
SICAPITAL:ERP- OPGET
(Software)
1. Error en el uso / Fallas Humanas.
2. Fallas en la plataforma tecnológica.
3. Perdida de información.  1. Desconocimiento de políticas de seguridad de la información.
2. Falta de mantenimientos preventivos y correctivos.
6. Falta de cumplimiento del monitoreo permanente de la plataforma.
3. Falta realización de copias de respaldo.
4. Ausencia de planes de continuidad de negocio.</v>
      </c>
      <c r="K471" s="1036" t="s">
        <v>313</v>
      </c>
      <c r="L471" s="1000" t="s">
        <v>562</v>
      </c>
      <c r="M471" s="1069" t="s">
        <v>1389</v>
      </c>
      <c r="N471" s="1000" t="s">
        <v>1949</v>
      </c>
      <c r="O471" s="1000" t="s">
        <v>1851</v>
      </c>
      <c r="P471" s="1000" t="s">
        <v>1392</v>
      </c>
      <c r="Q471" s="1204" t="s">
        <v>1392</v>
      </c>
      <c r="R471" s="994" t="s">
        <v>269</v>
      </c>
      <c r="S471" s="1709">
        <f>IF(R471="Muy Alta",100%,IF(R471="Alta",80%,IF(R471="Media",60%,IF(R471="Baja",40%,IF(R471="Muy Baja",20%,"")))))</f>
        <v>0.2</v>
      </c>
      <c r="T471" s="994" t="s">
        <v>251</v>
      </c>
      <c r="U471" s="1709">
        <f>IF(T471="Catastrófico",100%,IF(T471="Mayor",80%,IF(T471="Moderado",60%,IF(T471="Menor",40%,IF(T471="Leve",20%,"")))))</f>
        <v>0.4</v>
      </c>
      <c r="V471" s="994" t="s">
        <v>251</v>
      </c>
      <c r="W471" s="1709">
        <f>IF(V471="Catastrófico",100%,IF(V471="Mayor",80%,IF(V471="Moderado",60%,IF(V471="Menor",40%,IF(V471="Leve",20%,"")))))</f>
        <v>0.4</v>
      </c>
      <c r="X471" s="1059" t="str">
        <f>IF(Y471=100%,"Catastrófico",IF(Y471=80%,"Mayor",IF(Y471=60%,"Moderado",IF(Y471=40%,"Menor",IF(Y471=20%,"Leve","")))))</f>
        <v>Menor</v>
      </c>
      <c r="Y471" s="1709">
        <f>IF(AND(U471="",W471=""),"",MAX(U471,W471))</f>
        <v>0.4</v>
      </c>
      <c r="Z471" s="1709" t="str">
        <f>CONCATENATE(R471,X471)</f>
        <v>Muy BajaMenor</v>
      </c>
      <c r="AA471" s="1047" t="str">
        <f>IF(Z471="Muy AltaLeve","Alto",IF(Z471="Muy AltaMenor","Alto",IF(Z471="Muy AltaModerado","Alto",IF(Z471="Muy AltaMayor","Alto",IF(Z471="Muy AltaCatastrófico","Extremo",IF(Z471="AltaLeve","Moderado",IF(Z471="AltaMenor","Moderado",IF(Z471="AltaModerado","Alto",IF(Z471="AltaMayor","Alto",IF(Z471="AltaCatastrófico","Extremo",IF(Z471="MediaLeve","Moderado",IF(Z471="MediaMenor","Moderado",IF(Z471="MediaModerado","Moderado",IF(Z471="MediaMayor","Alto",IF(Z471="MediaCatastrófico","Extremo",IF(Z471="BajaLeve","Bajo",IF(Z471="BajaMenor","Moderado",IF(Z471="BajaModerado","Moderado",IF(Z471="BajaMayor","Alto",IF(Z471="BajaCatastrófico","Extremo",IF(Z471="Muy BajaLeve","Bajo",IF(Z471="Muy BajaMenor","Bajo",IF(Z471="Muy BajaModerado","Moderado",IF(Z471="Muy BajaMayor","Alto",IF(Z471="Muy BajaCatastrófico","Extremo","")))))))))))))))))))))))))</f>
        <v>Bajo</v>
      </c>
      <c r="AB471" s="97">
        <v>1</v>
      </c>
      <c r="AC471" s="12" t="s">
        <v>1950</v>
      </c>
      <c r="AD471" s="12">
        <v>2</v>
      </c>
      <c r="AE471" s="12" t="s">
        <v>1612</v>
      </c>
      <c r="AF471" s="99" t="str">
        <f t="shared" si="47"/>
        <v>Probabilidad</v>
      </c>
      <c r="AG471" s="10" t="s">
        <v>281</v>
      </c>
      <c r="AH471" s="787">
        <f t="shared" si="48"/>
        <v>0.15</v>
      </c>
      <c r="AI471" s="10" t="s">
        <v>222</v>
      </c>
      <c r="AJ471" s="787">
        <f t="shared" si="49"/>
        <v>0.15</v>
      </c>
      <c r="AK471" s="101">
        <f t="shared" si="50"/>
        <v>0.3</v>
      </c>
      <c r="AL471" s="100">
        <f>IFERROR(IF(AF471="Probabilidad",(S471-(+S471*AK471)),IF(AF471="Impacto",S471,"")),"")</f>
        <v>0.14000000000000001</v>
      </c>
      <c r="AM471" s="100">
        <f>IFERROR(IF(AF471="Impacto",(Y471-(+Y471*AK471)),IF(AF471="Probabilidad",Y471,"")),"")</f>
        <v>0.4</v>
      </c>
      <c r="AN471" s="50" t="s">
        <v>223</v>
      </c>
      <c r="AO471" s="50" t="s">
        <v>224</v>
      </c>
      <c r="AP471" s="50" t="s">
        <v>241</v>
      </c>
      <c r="AQ471" s="50" t="s">
        <v>226</v>
      </c>
      <c r="AR471" s="1624" t="s">
        <v>1948</v>
      </c>
      <c r="AS471" s="1050">
        <f>S471</f>
        <v>0.2</v>
      </c>
      <c r="AT471" s="1050">
        <f>IF(AL471="","",MIN(AL471:AL476))</f>
        <v>3.5280000000000006E-2</v>
      </c>
      <c r="AU471" s="1047" t="str">
        <f>IFERROR(IF(AT471="","",IF(AT471&lt;=0.2,"Muy Baja",IF(AT471&lt;=0.4,"Baja",IF(AT471&lt;=0.6,"Media",IF(AT471&lt;=0.8,"Alta","Muy Alta"))))),"")</f>
        <v>Muy Baja</v>
      </c>
      <c r="AV471" s="1050">
        <f>Y471</f>
        <v>0.4</v>
      </c>
      <c r="AW471" s="1050">
        <f>IF(AM471="","",MIN(AM471:AM476))</f>
        <v>0.30000000000000004</v>
      </c>
      <c r="AX471" s="1047" t="str">
        <f>IFERROR(IF(AW471="","",IF(AW471&lt;=0.2,"Leve",IF(AW471&lt;=0.4,"Menor",IF(AW471&lt;=0.6,"Moderado",IF(AW471&lt;=0.8,"Mayor","Catastrófico"))))),"")</f>
        <v>Menor</v>
      </c>
      <c r="AY471" s="1047" t="str">
        <f>AA471</f>
        <v>Bajo</v>
      </c>
      <c r="AZ471" s="1047" t="str">
        <f>IFERROR(IF(OR(AND(AU471="Muy Baja",AX471="Leve"),AND(AU471="Muy Baja",AX471="Menor"),AND(AU471="Baja",AX471="Leve")),"Bajo",IF(OR(AND(AU471="Muy baja",AX471="Moderado"),AND(AU471="Baja",AX471="Menor"),AND(AU471="Baja",AX471="Moderado"),AND(AU471="Media",AX471="Leve"),AND(AU471="Media",AX471="Menor"),AND(AU471="Media",AX471="Moderado"),AND(AU471="Alta",AX471="Leve"),AND(AU471="Alta",AX471="Menor")),"Moderado",IF(OR(AND(AU471="Muy Baja",AX471="Mayor"),AND(AU471="Baja",AX471="Mayor"),AND(AU471="Media",AX471="Mayor"),AND(AU471="Alta",AX471="Moderado"),AND(AU471="Alta",AX471="Mayor"),AND(AU471="Muy Alta",AX471="Leve"),AND(AU471="Muy Alta",AX471="Menor"),AND(AU471="Muy Alta",AX471="Moderado"),AND(AU471="Muy Alta",AX471="Mayor")),"Alto",IF(OR(AND(AU471="Muy Baja",AX471="Catastrófico"),AND(AU471="Baja",AX471="Catastrófico"),AND(AU471="Media",AX471="Catastrófico"),AND(AU471="Alta",AX471="Catastrófico"),AND(AU471="Muy Alta",AX471="Catastrófico")),"Extremo","")))),"")</f>
        <v>Bajo</v>
      </c>
      <c r="BA471" s="994" t="s">
        <v>255</v>
      </c>
      <c r="BB471" s="46"/>
      <c r="BC471" s="46"/>
      <c r="BD471" s="103" t="str">
        <f t="shared" si="51"/>
        <v/>
      </c>
      <c r="BE471" s="9"/>
      <c r="BF471" s="9"/>
      <c r="BG471" s="9"/>
      <c r="BH471" s="9"/>
      <c r="BI471" s="46"/>
      <c r="BJ471" s="46"/>
      <c r="BK471" s="46"/>
      <c r="BL471" s="46"/>
      <c r="BM471" s="48"/>
      <c r="BN471" s="48"/>
      <c r="BO471" s="48"/>
      <c r="BP471" s="48"/>
      <c r="BQ471" s="104" t="str">
        <f t="shared" si="52"/>
        <v/>
      </c>
      <c r="BR471" s="797" t="str">
        <f t="shared" si="53"/>
        <v/>
      </c>
      <c r="BS471" s="883"/>
      <c r="BT471" s="883"/>
      <c r="BU471" s="997" t="s">
        <v>1392</v>
      </c>
      <c r="BV471" s="1063" t="s">
        <v>2813</v>
      </c>
      <c r="BW471" s="1063" t="s">
        <v>1631</v>
      </c>
      <c r="BX471" s="1721" t="s">
        <v>1631</v>
      </c>
      <c r="BY471" s="1738" t="s">
        <v>3244</v>
      </c>
      <c r="BZ471" s="1003"/>
    </row>
    <row r="472" spans="1:78" ht="168" thickBot="1" x14ac:dyDescent="0.25">
      <c r="A472" s="1702"/>
      <c r="B472" s="1703"/>
      <c r="C472" s="1704"/>
      <c r="D472" s="1705"/>
      <c r="E472" s="1025"/>
      <c r="F472" s="1619"/>
      <c r="G472" s="1001"/>
      <c r="H472" s="1031"/>
      <c r="I472" s="1641"/>
      <c r="J472" s="1631"/>
      <c r="K472" s="1037"/>
      <c r="L472" s="1001"/>
      <c r="M472" s="1070"/>
      <c r="N472" s="1001"/>
      <c r="O472" s="1001"/>
      <c r="P472" s="1001"/>
      <c r="Q472" s="1712"/>
      <c r="R472" s="1641"/>
      <c r="S472" s="1710"/>
      <c r="T472" s="1641"/>
      <c r="U472" s="1710"/>
      <c r="V472" s="1641"/>
      <c r="W472" s="1710"/>
      <c r="X472" s="1665"/>
      <c r="Y472" s="1710"/>
      <c r="Z472" s="1710"/>
      <c r="AA472" s="1633"/>
      <c r="AB472" s="812">
        <v>2</v>
      </c>
      <c r="AC472" s="774" t="s">
        <v>1853</v>
      </c>
      <c r="AD472" s="774">
        <v>2</v>
      </c>
      <c r="AE472" s="774" t="s">
        <v>1612</v>
      </c>
      <c r="AF472" s="816" t="str">
        <f t="shared" si="47"/>
        <v>Probabilidad</v>
      </c>
      <c r="AG472" s="751" t="s">
        <v>221</v>
      </c>
      <c r="AH472" s="790">
        <f t="shared" si="48"/>
        <v>0.25</v>
      </c>
      <c r="AI472" s="751" t="s">
        <v>222</v>
      </c>
      <c r="AJ472" s="790">
        <f t="shared" si="49"/>
        <v>0.15</v>
      </c>
      <c r="AK472" s="814">
        <f t="shared" si="50"/>
        <v>0.4</v>
      </c>
      <c r="AL472" s="817">
        <f>IFERROR(IF(AND(AF471="Probabilidad",AF472="Probabilidad"),(AL471-(+AL471*AK472)),IF(AF472="Probabilidad",(S471-(+S471*AK472)),IF(AF472="Impacto",AL471,""))),"")</f>
        <v>8.4000000000000005E-2</v>
      </c>
      <c r="AM472" s="817">
        <f>IFERROR(IF(AND(AF471="Impacto",AF472="Impacto"),(AM471-(+AM471*AK472)),IF(AF472="Impacto",(Y471-(+Y471*AK472)),IF(AF472="Probabilidad",AM471,""))),"")</f>
        <v>0.4</v>
      </c>
      <c r="AN472" s="751" t="s">
        <v>223</v>
      </c>
      <c r="AO472" s="751" t="s">
        <v>291</v>
      </c>
      <c r="AP472" s="751" t="s">
        <v>241</v>
      </c>
      <c r="AQ472" s="751" t="s">
        <v>226</v>
      </c>
      <c r="AR472" s="1031"/>
      <c r="AS472" s="1631"/>
      <c r="AT472" s="1631"/>
      <c r="AU472" s="1633"/>
      <c r="AV472" s="1631"/>
      <c r="AW472" s="1631"/>
      <c r="AX472" s="1633"/>
      <c r="AY472" s="1633"/>
      <c r="AZ472" s="1633"/>
      <c r="BA472" s="1641"/>
      <c r="BB472" s="789"/>
      <c r="BC472" s="789"/>
      <c r="BD472" s="822" t="str">
        <f t="shared" si="51"/>
        <v/>
      </c>
      <c r="BE472" s="774"/>
      <c r="BF472" s="774"/>
      <c r="BG472" s="774"/>
      <c r="BH472" s="774"/>
      <c r="BI472" s="789"/>
      <c r="BJ472" s="789"/>
      <c r="BK472" s="789"/>
      <c r="BL472" s="789"/>
      <c r="BM472" s="791"/>
      <c r="BN472" s="791"/>
      <c r="BO472" s="791"/>
      <c r="BP472" s="791"/>
      <c r="BQ472" s="792" t="str">
        <f t="shared" si="52"/>
        <v/>
      </c>
      <c r="BR472" s="796" t="str">
        <f t="shared" si="53"/>
        <v/>
      </c>
      <c r="BS472" s="884"/>
      <c r="BT472" s="884"/>
      <c r="BU472" s="998"/>
      <c r="BV472" s="1064"/>
      <c r="BW472" s="1064"/>
      <c r="BX472" s="1722"/>
      <c r="BY472" s="1739"/>
      <c r="BZ472" s="1004"/>
    </row>
    <row r="473" spans="1:78" ht="118" x14ac:dyDescent="0.2">
      <c r="A473" s="1702"/>
      <c r="B473" s="1703"/>
      <c r="C473" s="1704"/>
      <c r="D473" s="1705"/>
      <c r="E473" s="1025"/>
      <c r="F473" s="1619"/>
      <c r="G473" s="1001"/>
      <c r="H473" s="1031"/>
      <c r="I473" s="1641"/>
      <c r="J473" s="1631"/>
      <c r="K473" s="1037"/>
      <c r="L473" s="1001"/>
      <c r="M473" s="1070"/>
      <c r="N473" s="1001"/>
      <c r="O473" s="1001"/>
      <c r="P473" s="1001"/>
      <c r="Q473" s="1712"/>
      <c r="R473" s="1641"/>
      <c r="S473" s="1710"/>
      <c r="T473" s="1641"/>
      <c r="U473" s="1710"/>
      <c r="V473" s="1641"/>
      <c r="W473" s="1710"/>
      <c r="X473" s="1665"/>
      <c r="Y473" s="1710"/>
      <c r="Z473" s="1710"/>
      <c r="AA473" s="1633"/>
      <c r="AB473" s="812">
        <v>3</v>
      </c>
      <c r="AC473" s="761" t="s">
        <v>1951</v>
      </c>
      <c r="AD473" s="761">
        <v>1</v>
      </c>
      <c r="AE473" s="761" t="s">
        <v>1480</v>
      </c>
      <c r="AF473" s="813" t="str">
        <f t="shared" si="47"/>
        <v>Probabilidad</v>
      </c>
      <c r="AG473" s="780" t="s">
        <v>281</v>
      </c>
      <c r="AH473" s="790">
        <f t="shared" si="48"/>
        <v>0.15</v>
      </c>
      <c r="AI473" s="780" t="s">
        <v>222</v>
      </c>
      <c r="AJ473" s="790">
        <f t="shared" si="49"/>
        <v>0.15</v>
      </c>
      <c r="AK473" s="814">
        <f t="shared" si="50"/>
        <v>0.3</v>
      </c>
      <c r="AL473" s="815">
        <f>IFERROR(IF(AND(AF472="Probabilidad",AF473="Probabilidad"),(AL472-(+AL472*AK473)),IF(AND(AF472="Impacto",AF473="Probabilidad"),(AL471-(+AL471*AK473)),IF(AF473="Impacto",AL472,""))),"")</f>
        <v>5.8800000000000005E-2</v>
      </c>
      <c r="AM473" s="815">
        <f>IFERROR(IF(AND(AF472="Impacto",AF473="Impacto"),(AM472-(+AM472*AK473)),IF(AND(AF472="Probabilidad",AF473="Impacto"),(AM471-(+AM471*AK473)),IF(AF473="Probabilidad",AM472,""))),"")</f>
        <v>0.4</v>
      </c>
      <c r="AN473" s="50" t="s">
        <v>859</v>
      </c>
      <c r="AO473" s="751" t="s">
        <v>245</v>
      </c>
      <c r="AP473" s="751" t="s">
        <v>241</v>
      </c>
      <c r="AQ473" s="751" t="s">
        <v>226</v>
      </c>
      <c r="AR473" s="1031"/>
      <c r="AS473" s="1631"/>
      <c r="AT473" s="1631"/>
      <c r="AU473" s="1633"/>
      <c r="AV473" s="1631"/>
      <c r="AW473" s="1631"/>
      <c r="AX473" s="1633"/>
      <c r="AY473" s="1633"/>
      <c r="AZ473" s="1633"/>
      <c r="BA473" s="1641"/>
      <c r="BB473" s="789"/>
      <c r="BC473" s="789"/>
      <c r="BD473" s="822" t="str">
        <f t="shared" si="51"/>
        <v/>
      </c>
      <c r="BE473" s="774"/>
      <c r="BF473" s="774"/>
      <c r="BG473" s="774"/>
      <c r="BH473" s="774"/>
      <c r="BI473" s="789"/>
      <c r="BJ473" s="789"/>
      <c r="BK473" s="789"/>
      <c r="BL473" s="789"/>
      <c r="BM473" s="791"/>
      <c r="BN473" s="791"/>
      <c r="BO473" s="791"/>
      <c r="BP473" s="791"/>
      <c r="BQ473" s="792" t="str">
        <f t="shared" si="52"/>
        <v/>
      </c>
      <c r="BR473" s="796" t="str">
        <f t="shared" si="53"/>
        <v/>
      </c>
      <c r="BS473" s="884"/>
      <c r="BT473" s="884"/>
      <c r="BU473" s="998"/>
      <c r="BV473" s="1064"/>
      <c r="BW473" s="1064"/>
      <c r="BX473" s="1722"/>
      <c r="BY473" s="1739"/>
      <c r="BZ473" s="1004"/>
    </row>
    <row r="474" spans="1:78" ht="167" x14ac:dyDescent="0.2">
      <c r="A474" s="1702"/>
      <c r="B474" s="1703"/>
      <c r="C474" s="1704"/>
      <c r="D474" s="1705"/>
      <c r="E474" s="1025"/>
      <c r="F474" s="1619"/>
      <c r="G474" s="1001"/>
      <c r="H474" s="1031"/>
      <c r="I474" s="1641"/>
      <c r="J474" s="1631"/>
      <c r="K474" s="1037"/>
      <c r="L474" s="1001"/>
      <c r="M474" s="1070"/>
      <c r="N474" s="1001"/>
      <c r="O474" s="1001"/>
      <c r="P474" s="1001"/>
      <c r="Q474" s="1712"/>
      <c r="R474" s="1641"/>
      <c r="S474" s="1710"/>
      <c r="T474" s="1641"/>
      <c r="U474" s="1710"/>
      <c r="V474" s="1641"/>
      <c r="W474" s="1710"/>
      <c r="X474" s="1665"/>
      <c r="Y474" s="1710"/>
      <c r="Z474" s="1710"/>
      <c r="AA474" s="1633"/>
      <c r="AB474" s="812">
        <v>4</v>
      </c>
      <c r="AC474" s="761" t="s">
        <v>1796</v>
      </c>
      <c r="AD474" s="761">
        <v>4</v>
      </c>
      <c r="AE474" s="761" t="s">
        <v>1952</v>
      </c>
      <c r="AF474" s="813" t="str">
        <f t="shared" si="47"/>
        <v>Probabilidad</v>
      </c>
      <c r="AG474" s="780" t="s">
        <v>221</v>
      </c>
      <c r="AH474" s="790">
        <f t="shared" si="48"/>
        <v>0.25</v>
      </c>
      <c r="AI474" s="780" t="s">
        <v>222</v>
      </c>
      <c r="AJ474" s="790">
        <f t="shared" si="49"/>
        <v>0.15</v>
      </c>
      <c r="AK474" s="814">
        <f t="shared" si="50"/>
        <v>0.4</v>
      </c>
      <c r="AL474" s="815">
        <f>IFERROR(IF(AND(AF473="Probabilidad",AF474="Probabilidad"),(AL473-(+AL473*AK474)),IF(AND(AF473="Impacto",AF474="Probabilidad"),(AL472-(+AL472*AK474)),IF(AF474="Impacto",AL473,""))),"")</f>
        <v>3.5280000000000006E-2</v>
      </c>
      <c r="AM474" s="815">
        <f>IFERROR(IF(AND(AF473="Impacto",AF474="Impacto"),(AM473-(+AM473*AK474)),IF(AND(AF473="Probabilidad",AF474="Impacto"),(AM472-(+AM472*AK474)),IF(AF474="Probabilidad",AM473,""))),"")</f>
        <v>0.4</v>
      </c>
      <c r="AN474" s="751" t="s">
        <v>859</v>
      </c>
      <c r="AO474" s="751" t="s">
        <v>291</v>
      </c>
      <c r="AP474" s="751" t="s">
        <v>241</v>
      </c>
      <c r="AQ474" s="751" t="s">
        <v>226</v>
      </c>
      <c r="AR474" s="1031"/>
      <c r="AS474" s="1631"/>
      <c r="AT474" s="1631"/>
      <c r="AU474" s="1633"/>
      <c r="AV474" s="1631"/>
      <c r="AW474" s="1631"/>
      <c r="AX474" s="1633"/>
      <c r="AY474" s="1633"/>
      <c r="AZ474" s="1633"/>
      <c r="BA474" s="1641"/>
      <c r="BB474" s="789"/>
      <c r="BC474" s="789"/>
      <c r="BD474" s="822" t="str">
        <f t="shared" si="51"/>
        <v/>
      </c>
      <c r="BE474" s="774"/>
      <c r="BF474" s="774"/>
      <c r="BG474" s="774"/>
      <c r="BH474" s="774"/>
      <c r="BI474" s="789"/>
      <c r="BJ474" s="789"/>
      <c r="BK474" s="789"/>
      <c r="BL474" s="789"/>
      <c r="BM474" s="791"/>
      <c r="BN474" s="791"/>
      <c r="BO474" s="791"/>
      <c r="BP474" s="791"/>
      <c r="BQ474" s="792" t="str">
        <f t="shared" si="52"/>
        <v/>
      </c>
      <c r="BR474" s="796" t="str">
        <f t="shared" si="53"/>
        <v/>
      </c>
      <c r="BS474" s="884"/>
      <c r="BT474" s="884"/>
      <c r="BU474" s="998"/>
      <c r="BV474" s="1064"/>
      <c r="BW474" s="1064"/>
      <c r="BX474" s="1722"/>
      <c r="BY474" s="1739"/>
      <c r="BZ474" s="1004"/>
    </row>
    <row r="475" spans="1:78" ht="167" x14ac:dyDescent="0.2">
      <c r="A475" s="1702"/>
      <c r="B475" s="1703"/>
      <c r="C475" s="1704"/>
      <c r="D475" s="1705"/>
      <c r="E475" s="1025"/>
      <c r="F475" s="1619"/>
      <c r="G475" s="1001"/>
      <c r="H475" s="1031"/>
      <c r="I475" s="1641"/>
      <c r="J475" s="1631"/>
      <c r="K475" s="1037"/>
      <c r="L475" s="1001"/>
      <c r="M475" s="1070"/>
      <c r="N475" s="1001"/>
      <c r="O475" s="1001"/>
      <c r="P475" s="1001"/>
      <c r="Q475" s="1712"/>
      <c r="R475" s="1641"/>
      <c r="S475" s="1710"/>
      <c r="T475" s="1641"/>
      <c r="U475" s="1710"/>
      <c r="V475" s="1641"/>
      <c r="W475" s="1710"/>
      <c r="X475" s="1665"/>
      <c r="Y475" s="1710"/>
      <c r="Z475" s="1710"/>
      <c r="AA475" s="1633"/>
      <c r="AB475" s="812">
        <v>5</v>
      </c>
      <c r="AC475" s="761" t="s">
        <v>1953</v>
      </c>
      <c r="AD475" s="761">
        <v>4</v>
      </c>
      <c r="AE475" s="761" t="s">
        <v>1954</v>
      </c>
      <c r="AF475" s="813" t="str">
        <f t="shared" si="47"/>
        <v>Impacto</v>
      </c>
      <c r="AG475" s="780" t="s">
        <v>264</v>
      </c>
      <c r="AH475" s="790">
        <f t="shared" si="48"/>
        <v>0.1</v>
      </c>
      <c r="AI475" s="780" t="s">
        <v>222</v>
      </c>
      <c r="AJ475" s="790">
        <f t="shared" si="49"/>
        <v>0.15</v>
      </c>
      <c r="AK475" s="814">
        <f t="shared" si="50"/>
        <v>0.25</v>
      </c>
      <c r="AL475" s="815">
        <f>IFERROR(IF(AND(AF474="Probabilidad",AF475="Probabilidad"),(AL474-(+AL474*AK475)),IF(AND(AF474="Impacto",AF475="Probabilidad"),(AL473-(+AL473*AK475)),IF(AF475="Impacto",AL474,""))),"")</f>
        <v>3.5280000000000006E-2</v>
      </c>
      <c r="AM475" s="815">
        <f>IFERROR(IF(AND(AF474="Impacto",AF475="Impacto"),(AM474-(+AM474*AK475)),IF(AND(AF474="Probabilidad",AF475="Impacto"),(AM473-(+AM473*AK475)),IF(AF475="Probabilidad",AM474,""))),"")</f>
        <v>0.30000000000000004</v>
      </c>
      <c r="AN475" s="751" t="s">
        <v>859</v>
      </c>
      <c r="AO475" s="751" t="s">
        <v>291</v>
      </c>
      <c r="AP475" s="751" t="s">
        <v>241</v>
      </c>
      <c r="AQ475" s="751" t="s">
        <v>226</v>
      </c>
      <c r="AR475" s="1031"/>
      <c r="AS475" s="1631"/>
      <c r="AT475" s="1631"/>
      <c r="AU475" s="1633"/>
      <c r="AV475" s="1631"/>
      <c r="AW475" s="1631"/>
      <c r="AX475" s="1633"/>
      <c r="AY475" s="1633"/>
      <c r="AZ475" s="1633"/>
      <c r="BA475" s="1641"/>
      <c r="BB475" s="789"/>
      <c r="BC475" s="789"/>
      <c r="BD475" s="822" t="str">
        <f t="shared" si="51"/>
        <v/>
      </c>
      <c r="BE475" s="774"/>
      <c r="BF475" s="774"/>
      <c r="BG475" s="774"/>
      <c r="BH475" s="774"/>
      <c r="BI475" s="789"/>
      <c r="BJ475" s="789"/>
      <c r="BK475" s="789"/>
      <c r="BL475" s="789"/>
      <c r="BM475" s="791"/>
      <c r="BN475" s="791"/>
      <c r="BO475" s="791"/>
      <c r="BP475" s="791"/>
      <c r="BQ475" s="792" t="str">
        <f t="shared" si="52"/>
        <v/>
      </c>
      <c r="BR475" s="796" t="str">
        <f t="shared" si="53"/>
        <v/>
      </c>
      <c r="BS475" s="884"/>
      <c r="BT475" s="884"/>
      <c r="BU475" s="998"/>
      <c r="BV475" s="1064"/>
      <c r="BW475" s="1064"/>
      <c r="BX475" s="1722"/>
      <c r="BY475" s="1739"/>
      <c r="BZ475" s="1004"/>
    </row>
    <row r="476" spans="1:78" ht="17" thickBot="1" x14ac:dyDescent="0.25">
      <c r="A476" s="1702"/>
      <c r="B476" s="1703"/>
      <c r="C476" s="1704"/>
      <c r="D476" s="1706"/>
      <c r="E476" s="1026"/>
      <c r="F476" s="1620"/>
      <c r="G476" s="1002"/>
      <c r="H476" s="1032"/>
      <c r="I476" s="1642"/>
      <c r="J476" s="1632"/>
      <c r="K476" s="1038"/>
      <c r="L476" s="1002"/>
      <c r="M476" s="1071"/>
      <c r="N476" s="1002"/>
      <c r="O476" s="1002"/>
      <c r="P476" s="1002"/>
      <c r="Q476" s="1713"/>
      <c r="R476" s="1642"/>
      <c r="S476" s="1711"/>
      <c r="T476" s="1642"/>
      <c r="U476" s="1711"/>
      <c r="V476" s="1642"/>
      <c r="W476" s="1711"/>
      <c r="X476" s="1666"/>
      <c r="Y476" s="1711"/>
      <c r="Z476" s="1711"/>
      <c r="AA476" s="1634"/>
      <c r="AB476" s="773">
        <v>6</v>
      </c>
      <c r="AC476" s="757"/>
      <c r="AD476" s="757"/>
      <c r="AE476" s="757"/>
      <c r="AF476" s="896" t="str">
        <f t="shared" si="47"/>
        <v/>
      </c>
      <c r="AG476" s="888"/>
      <c r="AH476" s="887" t="str">
        <f t="shared" si="48"/>
        <v/>
      </c>
      <c r="AI476" s="888"/>
      <c r="AJ476" s="887" t="str">
        <f t="shared" si="49"/>
        <v/>
      </c>
      <c r="AK476" s="889" t="str">
        <f t="shared" si="50"/>
        <v/>
      </c>
      <c r="AL476" s="815" t="str">
        <f>IFERROR(IF(AND(AF475="Probabilidad",AF476="Probabilidad"),(AL475-(+AL475*AK476)),IF(AND(AF475="Impacto",AF476="Probabilidad"),(AL474-(+AL474*AK476)),IF(AF476="Impacto",AL475,""))),"")</f>
        <v/>
      </c>
      <c r="AM476" s="815" t="str">
        <f>IFERROR(IF(AND(AF475="Impacto",AF476="Impacto"),(AM475-(+AM475*AK476)),IF(AND(AF475="Probabilidad",AF476="Impacto"),(AM474-(+AM474*AK476)),IF(AF476="Probabilidad",AM475,""))),"")</f>
        <v/>
      </c>
      <c r="AN476" s="51"/>
      <c r="AO476" s="51"/>
      <c r="AP476" s="51"/>
      <c r="AQ476" s="51"/>
      <c r="AR476" s="1032"/>
      <c r="AS476" s="1632"/>
      <c r="AT476" s="1632"/>
      <c r="AU476" s="1634"/>
      <c r="AV476" s="1632"/>
      <c r="AW476" s="1632"/>
      <c r="AX476" s="1634"/>
      <c r="AY476" s="1634"/>
      <c r="AZ476" s="1634"/>
      <c r="BA476" s="1642"/>
      <c r="BB476" s="770"/>
      <c r="BC476" s="770"/>
      <c r="BD476" s="762" t="str">
        <f t="shared" si="51"/>
        <v/>
      </c>
      <c r="BE476" s="757"/>
      <c r="BF476" s="757"/>
      <c r="BG476" s="757"/>
      <c r="BH476" s="757"/>
      <c r="BI476" s="770"/>
      <c r="BJ476" s="770"/>
      <c r="BK476" s="770"/>
      <c r="BL476" s="770"/>
      <c r="BM476" s="749"/>
      <c r="BN476" s="749"/>
      <c r="BO476" s="749"/>
      <c r="BP476" s="749"/>
      <c r="BQ476" s="766" t="str">
        <f t="shared" si="52"/>
        <v/>
      </c>
      <c r="BR476" s="890" t="str">
        <f t="shared" si="53"/>
        <v/>
      </c>
      <c r="BS476" s="891"/>
      <c r="BT476" s="891"/>
      <c r="BU476" s="999"/>
      <c r="BV476" s="1065"/>
      <c r="BW476" s="1065"/>
      <c r="BX476" s="1723"/>
      <c r="BY476" s="1740"/>
      <c r="BZ476" s="1005"/>
    </row>
    <row r="477" spans="1:78" ht="167" x14ac:dyDescent="0.2">
      <c r="A477" s="1702" t="s">
        <v>971</v>
      </c>
      <c r="B477" s="1703" t="s">
        <v>207</v>
      </c>
      <c r="C477" s="1704" t="s">
        <v>972</v>
      </c>
      <c r="D477" s="1021" t="s">
        <v>1387</v>
      </c>
      <c r="E477" s="1024" t="s">
        <v>973</v>
      </c>
      <c r="F477" s="1027">
        <v>1</v>
      </c>
      <c r="G477" s="1063" t="s">
        <v>1955</v>
      </c>
      <c r="H477" s="1030" t="s">
        <v>1242</v>
      </c>
      <c r="I477" s="994" t="s">
        <v>1218</v>
      </c>
      <c r="J477" s="1697" t="str">
        <f>IF(D477="","",IF(D477="RG",[1]Árbol!A488,IF(D477="RIC",[1]Árbol!A488,IF(D477="RLAFT",[1]Árbol!A488,IF(D477="RF",[1]Árbol!A488,IF(I477="","",(CONCATENATE(I477," ",$M$3," ",G477," ",$M$4," ",O477," ",$M$5," ",N477))))))))</f>
        <v>Pérdida de confidencialidad e integridad de  Expediente Contractual   1. Hurto de Información
2. Pérdida, destrucción, modificación de la información  1. Ausencia de control de acceso a la información  digital
2. Ataque intencionado que provoca borrado o pérdida de la información</v>
      </c>
      <c r="K477" s="1036" t="s">
        <v>313</v>
      </c>
      <c r="L477" s="1015" t="s">
        <v>562</v>
      </c>
      <c r="M477" s="1069" t="s">
        <v>1389</v>
      </c>
      <c r="N477" s="1000" t="s">
        <v>1956</v>
      </c>
      <c r="O477" s="1000" t="s">
        <v>1957</v>
      </c>
      <c r="P477" s="1063" t="s">
        <v>1392</v>
      </c>
      <c r="Q477" s="1077" t="s">
        <v>1392</v>
      </c>
      <c r="R477" s="994" t="s">
        <v>217</v>
      </c>
      <c r="S477" s="1709">
        <f>IF(R477="Muy Alta",100%,IF(R477="Alta",80%,IF(R477="Media",60%,IF(R477="Baja",40%,IF(R477="Muy Baja",20%,"")))))</f>
        <v>0.6</v>
      </c>
      <c r="T477" s="994" t="s">
        <v>317</v>
      </c>
      <c r="U477" s="1709">
        <f>IF(T477="Catastrófico",100%,IF(T477="Mayor",80%,IF(T477="Moderado",60%,IF(T477="Menor",40%,IF(T477="Leve",20%,"")))))</f>
        <v>0.2</v>
      </c>
      <c r="V477" s="994" t="s">
        <v>251</v>
      </c>
      <c r="W477" s="1709">
        <f>IF(V477="Catastrófico",100%,IF(V477="Mayor",80%,IF(V477="Moderado",60%,IF(V477="Menor",40%,IF(V477="Leve",20%,"")))))</f>
        <v>0.4</v>
      </c>
      <c r="X477" s="1059" t="str">
        <f>IF(Y477=100%,"Catastrófico",IF(Y477=80%,"Mayor",IF(Y477=60%,"Moderado",IF(Y477=40%,"Menor",IF(Y477=20%,"Leve","")))))</f>
        <v>Menor</v>
      </c>
      <c r="Y477" s="1709">
        <f>IF(AND(U477="",W477=""),"",MAX(U477,W477))</f>
        <v>0.4</v>
      </c>
      <c r="Z477" s="1709" t="str">
        <f>CONCATENATE(R477,X477)</f>
        <v>MediaMenor</v>
      </c>
      <c r="AA477" s="1041" t="str">
        <f>IF(Z477="Muy AltaLeve","Alto",IF(Z477="Muy AltaMenor","Alto",IF(Z477="Muy AltaModerado","Alto",IF(Z477="Muy AltaMayor","Alto",IF(Z477="Muy AltaCatastrófico","Extremo",IF(Z477="AltaLeve","Moderado",IF(Z477="AltaMenor","Moderado",IF(Z477="AltaModerado","Alto",IF(Z477="AltaMayor","Alto",IF(Z477="AltaCatastrófico","Extremo",IF(Z477="MediaLeve","Moderado",IF(Z477="MediaMenor","Moderado",IF(Z477="MediaModerado","Moderado",IF(Z477="MediaMayor","Alto",IF(Z477="MediaCatastrófico","Extremo",IF(Z477="BajaLeve","Bajo",IF(Z477="BajaMenor","Moderado",IF(Z477="BajaModerado","Moderado",IF(Z477="BajaMayor","Alto",IF(Z477="BajaCatastrófico","Extremo",IF(Z477="Muy BajaLeve","Bajo",IF(Z477="Muy BajaMenor","Bajo",IF(Z477="Muy BajaModerado","Moderado",IF(Z477="Muy BajaMayor","Alto",IF(Z477="Muy BajaCatastrófico","Extremo","")))))))))))))))))))))))))</f>
        <v>Moderado</v>
      </c>
      <c r="AB477" s="97">
        <v>1</v>
      </c>
      <c r="AC477" s="9" t="s">
        <v>1958</v>
      </c>
      <c r="AD477" s="9">
        <v>2</v>
      </c>
      <c r="AE477" s="9" t="s">
        <v>1959</v>
      </c>
      <c r="AF477" s="813" t="str">
        <f t="shared" si="47"/>
        <v>Probabilidad</v>
      </c>
      <c r="AG477" s="10" t="s">
        <v>281</v>
      </c>
      <c r="AH477" s="790">
        <f t="shared" si="48"/>
        <v>0.15</v>
      </c>
      <c r="AI477" s="10" t="s">
        <v>222</v>
      </c>
      <c r="AJ477" s="790">
        <f t="shared" si="49"/>
        <v>0.15</v>
      </c>
      <c r="AK477" s="814">
        <f t="shared" si="50"/>
        <v>0.3</v>
      </c>
      <c r="AL477" s="100">
        <f>IFERROR(IF(AF477="Probabilidad",(S477-(+S477*AK477)),IF(AF477="Impacto",S477,"")),"")</f>
        <v>0.42</v>
      </c>
      <c r="AM477" s="100">
        <f>IFERROR(IF(AF477="Impacto",(Y477-(+Y477*AK477)),IF(AF477="Probabilidad",Y477,"")),"")</f>
        <v>0.4</v>
      </c>
      <c r="AN477" s="50" t="s">
        <v>859</v>
      </c>
      <c r="AO477" s="50" t="s">
        <v>291</v>
      </c>
      <c r="AP477" s="50" t="s">
        <v>241</v>
      </c>
      <c r="AQ477" s="50" t="s">
        <v>226</v>
      </c>
      <c r="AR477" s="1624" t="s">
        <v>1960</v>
      </c>
      <c r="AS477" s="1050">
        <f>S477</f>
        <v>0.6</v>
      </c>
      <c r="AT477" s="1050">
        <f>IF(AL477="","",MIN(AL477:AL482))</f>
        <v>0.14405999999999999</v>
      </c>
      <c r="AU477" s="1047" t="str">
        <f>IFERROR(IF(AT477="","",IF(AT477&lt;=0.2,"Muy Baja",IF(AT477&lt;=0.4,"Baja",IF(AT477&lt;=0.6,"Media",IF(AT477&lt;=0.8,"Alta","Muy Alta"))))),"")</f>
        <v>Muy Baja</v>
      </c>
      <c r="AV477" s="1050">
        <f>Y477</f>
        <v>0.4</v>
      </c>
      <c r="AW477" s="1050">
        <f>IF(AM477="","",MIN(AM477:AM482))</f>
        <v>0.30000000000000004</v>
      </c>
      <c r="AX477" s="1047" t="str">
        <f>IFERROR(IF(AW477="","",IF(AW477&lt;=0.2,"Leve",IF(AW477&lt;=0.4,"Menor",IF(AW477&lt;=0.6,"Moderado",IF(AW477&lt;=0.8,"Mayor","Catastrófico"))))),"")</f>
        <v>Menor</v>
      </c>
      <c r="AY477" s="1047" t="str">
        <f>AA477</f>
        <v>Moderado</v>
      </c>
      <c r="AZ477" s="1047" t="str">
        <f>IFERROR(IF(OR(AND(AU477="Muy Baja",AX477="Leve"),AND(AU477="Muy Baja",AX477="Menor"),AND(AU477="Baja",AX477="Leve")),"Bajo",IF(OR(AND(AU477="Muy baja",AX477="Moderado"),AND(AU477="Baja",AX477="Menor"),AND(AU477="Baja",AX477="Moderado"),AND(AU477="Media",AX477="Leve"),AND(AU477="Media",AX477="Menor"),AND(AU477="Media",AX477="Moderado"),AND(AU477="Alta",AX477="Leve"),AND(AU477="Alta",AX477="Menor")),"Moderado",IF(OR(AND(AU477="Muy Baja",AX477="Mayor"),AND(AU477="Baja",AX477="Mayor"),AND(AU477="Media",AX477="Mayor"),AND(AU477="Alta",AX477="Moderado"),AND(AU477="Alta",AX477="Mayor"),AND(AU477="Muy Alta",AX477="Leve"),AND(AU477="Muy Alta",AX477="Menor"),AND(AU477="Muy Alta",AX477="Moderado"),AND(AU477="Muy Alta",AX477="Mayor")),"Alto",IF(OR(AND(AU477="Muy Baja",AX477="Catastrófico"),AND(AU477="Baja",AX477="Catastrófico"),AND(AU477="Media",AX477="Catastrófico"),AND(AU477="Alta",AX477="Catastrófico"),AND(AU477="Muy Alta",AX477="Catastrófico")),"Extremo","")))),"")</f>
        <v>Bajo</v>
      </c>
      <c r="BA477" s="994" t="s">
        <v>255</v>
      </c>
      <c r="BB477" s="216"/>
      <c r="BC477" s="216"/>
      <c r="BD477" s="102" t="str">
        <f>IF(SUM(BE477:BH477)=0,"",SUM(BE477:BH477))</f>
        <v/>
      </c>
      <c r="BE477" s="49"/>
      <c r="BF477" s="49"/>
      <c r="BG477" s="49"/>
      <c r="BH477" s="49"/>
      <c r="BI477" s="46"/>
      <c r="BJ477" s="46"/>
      <c r="BK477" s="46"/>
      <c r="BL477" s="46"/>
      <c r="BM477" s="48"/>
      <c r="BN477" s="48"/>
      <c r="BO477" s="48"/>
      <c r="BP477" s="48"/>
      <c r="BQ477" s="104" t="str">
        <f t="shared" si="52"/>
        <v/>
      </c>
      <c r="BR477" s="797" t="str">
        <f t="shared" si="53"/>
        <v/>
      </c>
      <c r="BS477" s="883"/>
      <c r="BT477" s="883"/>
      <c r="BU477" s="997" t="s">
        <v>1392</v>
      </c>
      <c r="BV477" s="1063" t="s">
        <v>3183</v>
      </c>
      <c r="BW477" s="1063" t="s">
        <v>1392</v>
      </c>
      <c r="BX477" s="1721" t="s">
        <v>1392</v>
      </c>
      <c r="BY477" s="1724" t="s">
        <v>3245</v>
      </c>
      <c r="BZ477" s="1003"/>
    </row>
    <row r="478" spans="1:78" ht="145" x14ac:dyDescent="0.2">
      <c r="A478" s="1702"/>
      <c r="B478" s="1703"/>
      <c r="C478" s="1704"/>
      <c r="D478" s="1705"/>
      <c r="E478" s="1025"/>
      <c r="F478" s="1619"/>
      <c r="G478" s="1064"/>
      <c r="H478" s="1031"/>
      <c r="I478" s="1641"/>
      <c r="J478" s="1631"/>
      <c r="K478" s="1037"/>
      <c r="L478" s="1016"/>
      <c r="M478" s="1070"/>
      <c r="N478" s="1001"/>
      <c r="O478" s="1001"/>
      <c r="P478" s="1064"/>
      <c r="Q478" s="1714"/>
      <c r="R478" s="1641"/>
      <c r="S478" s="1710"/>
      <c r="T478" s="1641"/>
      <c r="U478" s="1710"/>
      <c r="V478" s="1641"/>
      <c r="W478" s="1710"/>
      <c r="X478" s="1665"/>
      <c r="Y478" s="1710"/>
      <c r="Z478" s="1710"/>
      <c r="AA478" s="1042"/>
      <c r="AB478" s="812">
        <v>2</v>
      </c>
      <c r="AC478" s="761" t="s">
        <v>1961</v>
      </c>
      <c r="AD478" s="761">
        <v>2</v>
      </c>
      <c r="AE478" s="774" t="s">
        <v>1962</v>
      </c>
      <c r="AF478" s="813" t="str">
        <f t="shared" si="47"/>
        <v>Probabilidad</v>
      </c>
      <c r="AG478" s="780" t="s">
        <v>281</v>
      </c>
      <c r="AH478" s="790">
        <f t="shared" si="48"/>
        <v>0.15</v>
      </c>
      <c r="AI478" s="780" t="s">
        <v>222</v>
      </c>
      <c r="AJ478" s="790">
        <f t="shared" si="49"/>
        <v>0.15</v>
      </c>
      <c r="AK478" s="814">
        <f t="shared" si="50"/>
        <v>0.3</v>
      </c>
      <c r="AL478" s="815">
        <f>IFERROR(IF(AND(AF477="Probabilidad",AF478="Probabilidad"),(AL477-(+AL477*AK478)),IF(AF478="Probabilidad",(S477-(+S477*AK478)),IF(AF478="Impacto",AL477,""))),"")</f>
        <v>0.29399999999999998</v>
      </c>
      <c r="AM478" s="815">
        <f>IFERROR(IF(AND(AF477="Impacto",AF478="Impacto"),(AM477-(+AM477*AK478)),IF(AF478="Impacto",(Y477-(+Y477*AK478)),IF(AF478="Probabilidad",AM477,""))),"")</f>
        <v>0.4</v>
      </c>
      <c r="AN478" s="751" t="s">
        <v>223</v>
      </c>
      <c r="AO478" s="751" t="s">
        <v>224</v>
      </c>
      <c r="AP478" s="751" t="s">
        <v>241</v>
      </c>
      <c r="AQ478" s="751" t="s">
        <v>226</v>
      </c>
      <c r="AR478" s="1031"/>
      <c r="AS478" s="1631"/>
      <c r="AT478" s="1631"/>
      <c r="AU478" s="1633"/>
      <c r="AV478" s="1631"/>
      <c r="AW478" s="1631"/>
      <c r="AX478" s="1633"/>
      <c r="AY478" s="1633"/>
      <c r="AZ478" s="1633"/>
      <c r="BA478" s="1641"/>
      <c r="BB478" s="788"/>
      <c r="BC478" s="788"/>
      <c r="BD478" s="781" t="str">
        <f t="shared" ref="BD478:BD541" si="54">IF(SUM(BE478:BH478)=0,"",SUM(BE478:BH478))</f>
        <v/>
      </c>
      <c r="BE478" s="755"/>
      <c r="BF478" s="755"/>
      <c r="BG478" s="755"/>
      <c r="BH478" s="755"/>
      <c r="BI478" s="789"/>
      <c r="BJ478" s="789"/>
      <c r="BK478" s="789"/>
      <c r="BL478" s="789"/>
      <c r="BM478" s="791"/>
      <c r="BN478" s="791"/>
      <c r="BO478" s="791"/>
      <c r="BP478" s="791"/>
      <c r="BQ478" s="792" t="str">
        <f t="shared" si="52"/>
        <v/>
      </c>
      <c r="BR478" s="796" t="str">
        <f t="shared" si="53"/>
        <v/>
      </c>
      <c r="BS478" s="884"/>
      <c r="BT478" s="884"/>
      <c r="BU478" s="998"/>
      <c r="BV478" s="1064"/>
      <c r="BW478" s="1064"/>
      <c r="BX478" s="1722"/>
      <c r="BY478" s="1725"/>
      <c r="BZ478" s="1004"/>
    </row>
    <row r="479" spans="1:78" ht="145" x14ac:dyDescent="0.2">
      <c r="A479" s="1702"/>
      <c r="B479" s="1703"/>
      <c r="C479" s="1704"/>
      <c r="D479" s="1705"/>
      <c r="E479" s="1025"/>
      <c r="F479" s="1619"/>
      <c r="G479" s="1064"/>
      <c r="H479" s="1031"/>
      <c r="I479" s="1641"/>
      <c r="J479" s="1631"/>
      <c r="K479" s="1037"/>
      <c r="L479" s="1016"/>
      <c r="M479" s="1070"/>
      <c r="N479" s="1001"/>
      <c r="O479" s="1001"/>
      <c r="P479" s="1064"/>
      <c r="Q479" s="1714"/>
      <c r="R479" s="1641"/>
      <c r="S479" s="1710"/>
      <c r="T479" s="1641"/>
      <c r="U479" s="1710"/>
      <c r="V479" s="1641"/>
      <c r="W479" s="1710"/>
      <c r="X479" s="1665"/>
      <c r="Y479" s="1710"/>
      <c r="Z479" s="1710"/>
      <c r="AA479" s="1042"/>
      <c r="AB479" s="812">
        <v>3</v>
      </c>
      <c r="AC479" s="761" t="s">
        <v>1831</v>
      </c>
      <c r="AD479" s="761">
        <v>1</v>
      </c>
      <c r="AE479" s="761" t="s">
        <v>1962</v>
      </c>
      <c r="AF479" s="813" t="str">
        <f t="shared" si="47"/>
        <v>Probabilidad</v>
      </c>
      <c r="AG479" s="780" t="s">
        <v>281</v>
      </c>
      <c r="AH479" s="790">
        <f t="shared" si="48"/>
        <v>0.15</v>
      </c>
      <c r="AI479" s="780" t="s">
        <v>222</v>
      </c>
      <c r="AJ479" s="790">
        <f t="shared" si="49"/>
        <v>0.15</v>
      </c>
      <c r="AK479" s="814">
        <f t="shared" si="50"/>
        <v>0.3</v>
      </c>
      <c r="AL479" s="815">
        <f>IFERROR(IF(AND(AF478="Probabilidad",AF479="Probabilidad"),(AL478-(+AL478*AK479)),IF(AND(AF478="Impacto",AF479="Probabilidad"),(AL477-(+AL477*AK479)),IF(AF479="Impacto",AL478,""))),"")</f>
        <v>0.20579999999999998</v>
      </c>
      <c r="AM479" s="815">
        <f>IFERROR(IF(AND(AF478="Impacto",AF479="Impacto"),(AM478-(+AM478*AK479)),IF(AND(AF478="Probabilidad",AF479="Impacto"),(AM477-(+AM477*AK479)),IF(AF479="Probabilidad",AM478,""))),"")</f>
        <v>0.4</v>
      </c>
      <c r="AN479" s="751" t="s">
        <v>223</v>
      </c>
      <c r="AO479" s="751" t="s">
        <v>377</v>
      </c>
      <c r="AP479" s="751" t="s">
        <v>241</v>
      </c>
      <c r="AQ479" s="751" t="s">
        <v>226</v>
      </c>
      <c r="AR479" s="1031"/>
      <c r="AS479" s="1631"/>
      <c r="AT479" s="1631"/>
      <c r="AU479" s="1633"/>
      <c r="AV479" s="1631"/>
      <c r="AW479" s="1631"/>
      <c r="AX479" s="1633"/>
      <c r="AY479" s="1633"/>
      <c r="AZ479" s="1633"/>
      <c r="BA479" s="1641"/>
      <c r="BB479" s="788"/>
      <c r="BC479" s="788"/>
      <c r="BD479" s="781" t="str">
        <f t="shared" si="54"/>
        <v/>
      </c>
      <c r="BE479" s="755"/>
      <c r="BF479" s="755"/>
      <c r="BG479" s="755"/>
      <c r="BH479" s="755"/>
      <c r="BI479" s="789"/>
      <c r="BJ479" s="789"/>
      <c r="BK479" s="789"/>
      <c r="BL479" s="789"/>
      <c r="BM479" s="791"/>
      <c r="BN479" s="791"/>
      <c r="BO479" s="791"/>
      <c r="BP479" s="791"/>
      <c r="BQ479" s="792" t="str">
        <f t="shared" si="52"/>
        <v/>
      </c>
      <c r="BR479" s="796" t="str">
        <f t="shared" si="53"/>
        <v/>
      </c>
      <c r="BS479" s="884"/>
      <c r="BT479" s="884"/>
      <c r="BU479" s="998"/>
      <c r="BV479" s="1064"/>
      <c r="BW479" s="1064"/>
      <c r="BX479" s="1722"/>
      <c r="BY479" s="1725"/>
      <c r="BZ479" s="1004"/>
    </row>
    <row r="480" spans="1:78" ht="167" x14ac:dyDescent="0.2">
      <c r="A480" s="1702"/>
      <c r="B480" s="1703"/>
      <c r="C480" s="1704"/>
      <c r="D480" s="1705"/>
      <c r="E480" s="1025"/>
      <c r="F480" s="1619"/>
      <c r="G480" s="1064"/>
      <c r="H480" s="1031"/>
      <c r="I480" s="1641"/>
      <c r="J480" s="1631"/>
      <c r="K480" s="1037"/>
      <c r="L480" s="1016"/>
      <c r="M480" s="1070"/>
      <c r="N480" s="1001"/>
      <c r="O480" s="1001"/>
      <c r="P480" s="1064"/>
      <c r="Q480" s="1714"/>
      <c r="R480" s="1641"/>
      <c r="S480" s="1710"/>
      <c r="T480" s="1641"/>
      <c r="U480" s="1710"/>
      <c r="V480" s="1641"/>
      <c r="W480" s="1710"/>
      <c r="X480" s="1665"/>
      <c r="Y480" s="1710"/>
      <c r="Z480" s="1710"/>
      <c r="AA480" s="1042"/>
      <c r="AB480" s="812">
        <v>4</v>
      </c>
      <c r="AC480" s="774" t="s">
        <v>1963</v>
      </c>
      <c r="AD480" s="774">
        <v>2</v>
      </c>
      <c r="AE480" s="774" t="s">
        <v>1964</v>
      </c>
      <c r="AF480" s="813" t="str">
        <f t="shared" si="47"/>
        <v>Impacto</v>
      </c>
      <c r="AG480" s="780" t="s">
        <v>264</v>
      </c>
      <c r="AH480" s="790">
        <f t="shared" si="48"/>
        <v>0.1</v>
      </c>
      <c r="AI480" s="780" t="s">
        <v>222</v>
      </c>
      <c r="AJ480" s="790">
        <f t="shared" si="49"/>
        <v>0.15</v>
      </c>
      <c r="AK480" s="814">
        <f t="shared" si="50"/>
        <v>0.25</v>
      </c>
      <c r="AL480" s="815">
        <f>IFERROR(IF(AND(AF479="Probabilidad",AF480="Probabilidad"),(AL479-(+AL479*AK480)),IF(AND(AF479="Impacto",AF480="Probabilidad"),(AL478-(+AL478*AK480)),IF(AF480="Impacto",AL479,""))),"")</f>
        <v>0.20579999999999998</v>
      </c>
      <c r="AM480" s="815">
        <f>IFERROR(IF(AND(AF479="Impacto",AF480="Impacto"),(AM479-(+AM479*AK480)),IF(AND(AF479="Probabilidad",AF480="Impacto"),(AM478-(+AM478*AK480)),IF(AF480="Probabilidad",AM479,""))),"")</f>
        <v>0.30000000000000004</v>
      </c>
      <c r="AN480" s="751" t="s">
        <v>223</v>
      </c>
      <c r="AO480" s="751" t="s">
        <v>291</v>
      </c>
      <c r="AP480" s="751" t="s">
        <v>241</v>
      </c>
      <c r="AQ480" s="751" t="s">
        <v>226</v>
      </c>
      <c r="AR480" s="1031"/>
      <c r="AS480" s="1631"/>
      <c r="AT480" s="1631"/>
      <c r="AU480" s="1633"/>
      <c r="AV480" s="1631"/>
      <c r="AW480" s="1631"/>
      <c r="AX480" s="1633"/>
      <c r="AY480" s="1633"/>
      <c r="AZ480" s="1633"/>
      <c r="BA480" s="1641"/>
      <c r="BB480" s="788"/>
      <c r="BC480" s="788"/>
      <c r="BD480" s="781" t="str">
        <f t="shared" si="54"/>
        <v/>
      </c>
      <c r="BE480" s="755"/>
      <c r="BF480" s="755"/>
      <c r="BG480" s="755"/>
      <c r="BH480" s="755"/>
      <c r="BI480" s="789"/>
      <c r="BJ480" s="789"/>
      <c r="BK480" s="789"/>
      <c r="BL480" s="789"/>
      <c r="BM480" s="791"/>
      <c r="BN480" s="791"/>
      <c r="BO480" s="791"/>
      <c r="BP480" s="791"/>
      <c r="BQ480" s="792" t="str">
        <f t="shared" si="52"/>
        <v/>
      </c>
      <c r="BR480" s="796" t="str">
        <f t="shared" si="53"/>
        <v/>
      </c>
      <c r="BS480" s="884"/>
      <c r="BT480" s="884"/>
      <c r="BU480" s="998"/>
      <c r="BV480" s="1064"/>
      <c r="BW480" s="1064"/>
      <c r="BX480" s="1722"/>
      <c r="BY480" s="1725"/>
      <c r="BZ480" s="1004"/>
    </row>
    <row r="481" spans="1:78" ht="118" x14ac:dyDescent="0.2">
      <c r="A481" s="1702"/>
      <c r="B481" s="1703"/>
      <c r="C481" s="1704"/>
      <c r="D481" s="1705"/>
      <c r="E481" s="1025"/>
      <c r="F481" s="1619"/>
      <c r="G481" s="1064"/>
      <c r="H481" s="1031"/>
      <c r="I481" s="1641"/>
      <c r="J481" s="1631"/>
      <c r="K481" s="1037"/>
      <c r="L481" s="1016"/>
      <c r="M481" s="1070"/>
      <c r="N481" s="1001"/>
      <c r="O481" s="1001"/>
      <c r="P481" s="1064"/>
      <c r="Q481" s="1714"/>
      <c r="R481" s="1641"/>
      <c r="S481" s="1710"/>
      <c r="T481" s="1641"/>
      <c r="U481" s="1710"/>
      <c r="V481" s="1641"/>
      <c r="W481" s="1710"/>
      <c r="X481" s="1665"/>
      <c r="Y481" s="1710"/>
      <c r="Z481" s="1710"/>
      <c r="AA481" s="1042"/>
      <c r="AB481" s="812">
        <v>5</v>
      </c>
      <c r="AC481" s="898" t="s">
        <v>1571</v>
      </c>
      <c r="AD481" s="774">
        <v>1</v>
      </c>
      <c r="AE481" s="774" t="s">
        <v>1572</v>
      </c>
      <c r="AF481" s="813" t="str">
        <f t="shared" si="47"/>
        <v>Probabilidad</v>
      </c>
      <c r="AG481" s="780" t="s">
        <v>281</v>
      </c>
      <c r="AH481" s="790">
        <f t="shared" si="48"/>
        <v>0.15</v>
      </c>
      <c r="AI481" s="780" t="s">
        <v>222</v>
      </c>
      <c r="AJ481" s="790">
        <f t="shared" si="49"/>
        <v>0.15</v>
      </c>
      <c r="AK481" s="814">
        <f t="shared" si="50"/>
        <v>0.3</v>
      </c>
      <c r="AL481" s="815">
        <f>IFERROR(IF(AND(AF480="Probabilidad",AF481="Probabilidad"),(AL480-(+AL480*AK481)),IF(AND(AF480="Impacto",AF481="Probabilidad"),(AL479-(+AL479*AK481)),IF(AF481="Impacto",AL480,""))),"")</f>
        <v>0.14405999999999999</v>
      </c>
      <c r="AM481" s="815">
        <f>IFERROR(IF(AND(AF480="Impacto",AF481="Impacto"),(AM480-(+AM480*AK481)),IF(AND(AF480="Probabilidad",AF481="Impacto"),(AM479-(+AM479*AK481)),IF(AF481="Probabilidad",AM480,""))),"")</f>
        <v>0.30000000000000004</v>
      </c>
      <c r="AN481" s="751" t="s">
        <v>859</v>
      </c>
      <c r="AO481" s="751" t="s">
        <v>245</v>
      </c>
      <c r="AP481" s="751" t="s">
        <v>241</v>
      </c>
      <c r="AQ481" s="751" t="s">
        <v>226</v>
      </c>
      <c r="AR481" s="1031"/>
      <c r="AS481" s="1631"/>
      <c r="AT481" s="1631"/>
      <c r="AU481" s="1633"/>
      <c r="AV481" s="1631"/>
      <c r="AW481" s="1631"/>
      <c r="AX481" s="1633"/>
      <c r="AY481" s="1633"/>
      <c r="AZ481" s="1633"/>
      <c r="BA481" s="1641"/>
      <c r="BB481" s="788"/>
      <c r="BC481" s="788"/>
      <c r="BD481" s="781" t="str">
        <f t="shared" si="54"/>
        <v/>
      </c>
      <c r="BE481" s="755"/>
      <c r="BF481" s="755"/>
      <c r="BG481" s="755"/>
      <c r="BH481" s="755"/>
      <c r="BI481" s="789"/>
      <c r="BJ481" s="789"/>
      <c r="BK481" s="789"/>
      <c r="BL481" s="789"/>
      <c r="BM481" s="791"/>
      <c r="BN481" s="791"/>
      <c r="BO481" s="791"/>
      <c r="BP481" s="791"/>
      <c r="BQ481" s="792" t="str">
        <f t="shared" si="52"/>
        <v/>
      </c>
      <c r="BR481" s="796" t="str">
        <f t="shared" si="53"/>
        <v/>
      </c>
      <c r="BS481" s="884"/>
      <c r="BT481" s="884"/>
      <c r="BU481" s="998"/>
      <c r="BV481" s="1064"/>
      <c r="BW481" s="1064"/>
      <c r="BX481" s="1722"/>
      <c r="BY481" s="1725"/>
      <c r="BZ481" s="1004"/>
    </row>
    <row r="482" spans="1:78" ht="17" thickBot="1" x14ac:dyDescent="0.25">
      <c r="A482" s="1702"/>
      <c r="B482" s="1703"/>
      <c r="C482" s="1704"/>
      <c r="D482" s="1706"/>
      <c r="E482" s="1026"/>
      <c r="F482" s="1620"/>
      <c r="G482" s="1065"/>
      <c r="H482" s="1032"/>
      <c r="I482" s="1642"/>
      <c r="J482" s="1632"/>
      <c r="K482" s="1038"/>
      <c r="L482" s="1017"/>
      <c r="M482" s="1071"/>
      <c r="N482" s="1002"/>
      <c r="O482" s="1002"/>
      <c r="P482" s="1065"/>
      <c r="Q482" s="1715"/>
      <c r="R482" s="1642"/>
      <c r="S482" s="1711"/>
      <c r="T482" s="1642"/>
      <c r="U482" s="1711"/>
      <c r="V482" s="1642"/>
      <c r="W482" s="1711"/>
      <c r="X482" s="1666"/>
      <c r="Y482" s="1711"/>
      <c r="Z482" s="1711"/>
      <c r="AA482" s="1043"/>
      <c r="AB482" s="773">
        <v>6</v>
      </c>
      <c r="AC482" s="757"/>
      <c r="AD482" s="757"/>
      <c r="AE482" s="757"/>
      <c r="AF482" s="819" t="str">
        <f t="shared" si="47"/>
        <v/>
      </c>
      <c r="AG482" s="888"/>
      <c r="AH482" s="887" t="str">
        <f t="shared" si="48"/>
        <v/>
      </c>
      <c r="AI482" s="888"/>
      <c r="AJ482" s="887" t="str">
        <f t="shared" si="49"/>
        <v/>
      </c>
      <c r="AK482" s="889" t="str">
        <f t="shared" si="50"/>
        <v/>
      </c>
      <c r="AL482" s="815" t="str">
        <f>IFERROR(IF(AND(AF481="Probabilidad",AF482="Probabilidad"),(AL481-(+AL481*AK482)),IF(AND(AF481="Impacto",AF482="Probabilidad"),(AL480-(+AL480*AK482)),IF(AF482="Impacto",AL481,""))),"")</f>
        <v/>
      </c>
      <c r="AM482" s="815" t="str">
        <f>IFERROR(IF(AND(AF481="Impacto",AF482="Impacto"),(AM481-(+AM481*AK482)),IF(AND(AF481="Probabilidad",AF482="Impacto"),(AM480-(+AM480*AK482)),IF(AF482="Probabilidad",AM481,""))),"")</f>
        <v/>
      </c>
      <c r="AN482" s="126"/>
      <c r="AO482" s="51"/>
      <c r="AP482" s="51"/>
      <c r="AQ482" s="51"/>
      <c r="AR482" s="1032"/>
      <c r="AS482" s="1632"/>
      <c r="AT482" s="1632"/>
      <c r="AU482" s="1634"/>
      <c r="AV482" s="1632"/>
      <c r="AW482" s="1632"/>
      <c r="AX482" s="1634"/>
      <c r="AY482" s="1634"/>
      <c r="AZ482" s="1634"/>
      <c r="BA482" s="1642"/>
      <c r="BB482" s="873"/>
      <c r="BC482" s="873"/>
      <c r="BD482" s="767" t="str">
        <f t="shared" si="54"/>
        <v/>
      </c>
      <c r="BE482" s="826"/>
      <c r="BF482" s="826"/>
      <c r="BG482" s="826"/>
      <c r="BH482" s="826"/>
      <c r="BI482" s="770"/>
      <c r="BJ482" s="770"/>
      <c r="BK482" s="770"/>
      <c r="BL482" s="770"/>
      <c r="BM482" s="749"/>
      <c r="BN482" s="749"/>
      <c r="BO482" s="749"/>
      <c r="BP482" s="749"/>
      <c r="BQ482" s="766" t="str">
        <f t="shared" si="52"/>
        <v/>
      </c>
      <c r="BR482" s="890" t="str">
        <f t="shared" si="53"/>
        <v/>
      </c>
      <c r="BS482" s="891"/>
      <c r="BT482" s="891"/>
      <c r="BU482" s="999"/>
      <c r="BV482" s="1065"/>
      <c r="BW482" s="1065"/>
      <c r="BX482" s="1723"/>
      <c r="BY482" s="1726"/>
      <c r="BZ482" s="1005"/>
    </row>
    <row r="483" spans="1:78" ht="145" x14ac:dyDescent="0.2">
      <c r="A483" s="1702"/>
      <c r="B483" s="1703"/>
      <c r="C483" s="1704"/>
      <c r="D483" s="1021" t="s">
        <v>1387</v>
      </c>
      <c r="E483" s="1024" t="s">
        <v>973</v>
      </c>
      <c r="F483" s="1027">
        <v>2</v>
      </c>
      <c r="G483" s="1000" t="s">
        <v>1955</v>
      </c>
      <c r="H483" s="1030" t="s">
        <v>1242</v>
      </c>
      <c r="I483" s="994" t="s">
        <v>1215</v>
      </c>
      <c r="J483" s="1697" t="str">
        <f>IF(D483="","",IF(D483="RG",[1]Árbol!A494,IF(D483="RIC",[1]Árbol!A494,IF(D483="RLAFT",[1]Árbol!A494,IF(D483="RF",[1]Árbol!A494,IF(I483="","",(CONCATENATE(I483," ",$M$3," ",G483," ",$M$4," ",O483," ",$M$5," ",N483))))))))</f>
        <v>Pérdida de Disponibilidad de  Expediente Contractual   1. Pérdida de Informaciòn  1. Ausencia de copias de respaldo o backups de la información</v>
      </c>
      <c r="K483" s="1036" t="s">
        <v>313</v>
      </c>
      <c r="L483" s="1000" t="s">
        <v>562</v>
      </c>
      <c r="M483" s="1069" t="s">
        <v>1389</v>
      </c>
      <c r="N483" s="1000" t="s">
        <v>1965</v>
      </c>
      <c r="O483" s="1000" t="s">
        <v>1966</v>
      </c>
      <c r="P483" s="1000" t="s">
        <v>1392</v>
      </c>
      <c r="Q483" s="1204" t="s">
        <v>1392</v>
      </c>
      <c r="R483" s="994" t="s">
        <v>217</v>
      </c>
      <c r="S483" s="1709">
        <f>IF(R483="Muy Alta",100%,IF(R483="Alta",80%,IF(R483="Media",60%,IF(R483="Baja",40%,IF(R483="Muy Baja",20%,"")))))</f>
        <v>0.6</v>
      </c>
      <c r="T483" s="994" t="s">
        <v>317</v>
      </c>
      <c r="U483" s="1709">
        <f>IF(T483="Catastrófico",100%,IF(T483="Mayor",80%,IF(T483="Moderado",60%,IF(T483="Menor",40%,IF(T483="Leve",20%,"")))))</f>
        <v>0.2</v>
      </c>
      <c r="V483" s="994" t="s">
        <v>251</v>
      </c>
      <c r="W483" s="1709">
        <f>IF(V483="Catastrófico",100%,IF(V483="Mayor",80%,IF(V483="Moderado",60%,IF(V483="Menor",40%,IF(V483="Leve",20%,"")))))</f>
        <v>0.4</v>
      </c>
      <c r="X483" s="1059" t="str">
        <f>IF(Y483=100%,"Catastrófico",IF(Y483=80%,"Mayor",IF(Y483=60%,"Moderado",IF(Y483=40%,"Menor",IF(Y483=20%,"Leve","")))))</f>
        <v>Menor</v>
      </c>
      <c r="Y483" s="1709">
        <f>IF(AND(U483="",W483=""),"",MAX(U483,W483))</f>
        <v>0.4</v>
      </c>
      <c r="Z483" s="1709" t="str">
        <f>CONCATENATE(R483,X483)</f>
        <v>MediaMenor</v>
      </c>
      <c r="AA483" s="1047" t="str">
        <f>IF(Z483="Muy AltaLeve","Alto",IF(Z483="Muy AltaMenor","Alto",IF(Z483="Muy AltaModerado","Alto",IF(Z483="Muy AltaMayor","Alto",IF(Z483="Muy AltaCatastrófico","Extremo",IF(Z483="AltaLeve","Moderado",IF(Z483="AltaMenor","Moderado",IF(Z483="AltaModerado","Alto",IF(Z483="AltaMayor","Alto",IF(Z483="AltaCatastrófico","Extremo",IF(Z483="MediaLeve","Moderado",IF(Z483="MediaMenor","Moderado",IF(Z483="MediaModerado","Moderado",IF(Z483="MediaMayor","Alto",IF(Z483="MediaCatastrófico","Extremo",IF(Z483="BajaLeve","Bajo",IF(Z483="BajaMenor","Moderado",IF(Z483="BajaModerado","Moderado",IF(Z483="BajaMayor","Alto",IF(Z483="BajaCatastrófico","Extremo",IF(Z483="Muy BajaLeve","Bajo",IF(Z483="Muy BajaMenor","Bajo",IF(Z483="Muy BajaModerado","Moderado",IF(Z483="Muy BajaMayor","Alto",IF(Z483="Muy BajaCatastrófico","Extremo","")))))))))))))))))))))))))</f>
        <v>Moderado</v>
      </c>
      <c r="AB483" s="97">
        <v>1</v>
      </c>
      <c r="AC483" s="12" t="s">
        <v>1967</v>
      </c>
      <c r="AD483" s="12">
        <v>1</v>
      </c>
      <c r="AE483" s="12" t="s">
        <v>1968</v>
      </c>
      <c r="AF483" s="99" t="str">
        <f t="shared" si="47"/>
        <v>Probabilidad</v>
      </c>
      <c r="AG483" s="10" t="s">
        <v>221</v>
      </c>
      <c r="AH483" s="787">
        <f t="shared" si="48"/>
        <v>0.25</v>
      </c>
      <c r="AI483" s="10" t="s">
        <v>734</v>
      </c>
      <c r="AJ483" s="787">
        <f t="shared" si="49"/>
        <v>0.25</v>
      </c>
      <c r="AK483" s="101">
        <f t="shared" si="50"/>
        <v>0.5</v>
      </c>
      <c r="AL483" s="100">
        <f>IFERROR(IF(AF483="Probabilidad",(S483-(+S483*AK483)),IF(AF483="Impacto",S483,"")),"")</f>
        <v>0.3</v>
      </c>
      <c r="AM483" s="100">
        <f>IFERROR(IF(AF483="Impacto",(Y483-(+Y483*AK483)),IF(AF483="Probabilidad",Y483,"")),"")</f>
        <v>0.4</v>
      </c>
      <c r="AN483" s="50" t="s">
        <v>223</v>
      </c>
      <c r="AO483" s="50" t="s">
        <v>443</v>
      </c>
      <c r="AP483" s="50" t="s">
        <v>241</v>
      </c>
      <c r="AQ483" s="50" t="s">
        <v>226</v>
      </c>
      <c r="AR483" s="1624" t="s">
        <v>1969</v>
      </c>
      <c r="AS483" s="1050">
        <f>S483</f>
        <v>0.6</v>
      </c>
      <c r="AT483" s="1050">
        <f>IF(AL483="","",MIN(AL483:AL488))</f>
        <v>0.21</v>
      </c>
      <c r="AU483" s="1047" t="str">
        <f>IFERROR(IF(AT483="","",IF(AT483&lt;=0.2,"Muy Baja",IF(AT483&lt;=0.4,"Baja",IF(AT483&lt;=0.6,"Media",IF(AT483&lt;=0.8,"Alta","Muy Alta"))))),"")</f>
        <v>Baja</v>
      </c>
      <c r="AV483" s="1050">
        <f>Y483</f>
        <v>0.4</v>
      </c>
      <c r="AW483" s="1050">
        <f>IF(AM483="","",MIN(AM483:AM488))</f>
        <v>0.30000000000000004</v>
      </c>
      <c r="AX483" s="1047" t="str">
        <f>IFERROR(IF(AW483="","",IF(AW483&lt;=0.2,"Leve",IF(AW483&lt;=0.4,"Menor",IF(AW483&lt;=0.6,"Moderado",IF(AW483&lt;=0.8,"Mayor","Catastrófico"))))),"")</f>
        <v>Menor</v>
      </c>
      <c r="AY483" s="1047" t="str">
        <f>AA483</f>
        <v>Moderado</v>
      </c>
      <c r="AZ483" s="1047" t="str">
        <f>IFERROR(IF(OR(AND(AU483="Muy Baja",AX483="Leve"),AND(AU483="Muy Baja",AX483="Menor"),AND(AU483="Baja",AX483="Leve")),"Bajo",IF(OR(AND(AU483="Muy baja",AX483="Moderado"),AND(AU483="Baja",AX483="Menor"),AND(AU483="Baja",AX483="Moderado"),AND(AU483="Media",AX483="Leve"),AND(AU483="Media",AX483="Menor"),AND(AU483="Media",AX483="Moderado"),AND(AU483="Alta",AX483="Leve"),AND(AU483="Alta",AX483="Menor")),"Moderado",IF(OR(AND(AU483="Muy Baja",AX483="Mayor"),AND(AU483="Baja",AX483="Mayor"),AND(AU483="Media",AX483="Mayor"),AND(AU483="Alta",AX483="Moderado"),AND(AU483="Alta",AX483="Mayor"),AND(AU483="Muy Alta",AX483="Leve"),AND(AU483="Muy Alta",AX483="Menor"),AND(AU483="Muy Alta",AX483="Moderado"),AND(AU483="Muy Alta",AX483="Mayor")),"Alto",IF(OR(AND(AU483="Muy Baja",AX483="Catastrófico"),AND(AU483="Baja",AX483="Catastrófico"),AND(AU483="Media",AX483="Catastrófico"),AND(AU483="Alta",AX483="Catastrófico"),AND(AU483="Muy Alta",AX483="Catastrófico")),"Extremo","")))),"")</f>
        <v>Moderado</v>
      </c>
      <c r="BA483" s="994" t="s">
        <v>228</v>
      </c>
      <c r="BB483" s="46" t="s">
        <v>1970</v>
      </c>
      <c r="BC483" s="46" t="s">
        <v>1971</v>
      </c>
      <c r="BD483" s="103">
        <f t="shared" si="54"/>
        <v>1</v>
      </c>
      <c r="BE483" s="9"/>
      <c r="BF483" s="9"/>
      <c r="BG483" s="9">
        <v>1</v>
      </c>
      <c r="BH483" s="9"/>
      <c r="BI483" s="46" t="s">
        <v>1972</v>
      </c>
      <c r="BJ483" s="46" t="s">
        <v>1973</v>
      </c>
      <c r="BK483" s="46"/>
      <c r="BL483" s="46"/>
      <c r="BM483" s="48"/>
      <c r="BN483" s="48"/>
      <c r="BO483" s="48"/>
      <c r="BP483" s="48"/>
      <c r="BQ483" s="104" t="str">
        <f t="shared" si="52"/>
        <v/>
      </c>
      <c r="BR483" s="797" t="str">
        <f t="shared" si="53"/>
        <v/>
      </c>
      <c r="BS483" s="883"/>
      <c r="BT483" s="883"/>
      <c r="BU483" s="997" t="s">
        <v>1392</v>
      </c>
      <c r="BV483" s="1063" t="s">
        <v>3183</v>
      </c>
      <c r="BW483" s="1063" t="s">
        <v>1392</v>
      </c>
      <c r="BX483" s="1721" t="s">
        <v>1392</v>
      </c>
      <c r="BY483" s="1738" t="s">
        <v>3246</v>
      </c>
      <c r="BZ483" s="1003"/>
    </row>
    <row r="484" spans="1:78" ht="167" x14ac:dyDescent="0.2">
      <c r="A484" s="1702"/>
      <c r="B484" s="1703"/>
      <c r="C484" s="1704"/>
      <c r="D484" s="1705"/>
      <c r="E484" s="1025"/>
      <c r="F484" s="1619"/>
      <c r="G484" s="1001"/>
      <c r="H484" s="1031"/>
      <c r="I484" s="1641"/>
      <c r="J484" s="1631"/>
      <c r="K484" s="1037"/>
      <c r="L484" s="1001"/>
      <c r="M484" s="1070"/>
      <c r="N484" s="1001"/>
      <c r="O484" s="1001"/>
      <c r="P484" s="1001"/>
      <c r="Q484" s="1712"/>
      <c r="R484" s="1641"/>
      <c r="S484" s="1710"/>
      <c r="T484" s="1641"/>
      <c r="U484" s="1710"/>
      <c r="V484" s="1641"/>
      <c r="W484" s="1710"/>
      <c r="X484" s="1665"/>
      <c r="Y484" s="1710"/>
      <c r="Z484" s="1710"/>
      <c r="AA484" s="1633"/>
      <c r="AB484" s="812">
        <v>2</v>
      </c>
      <c r="AC484" s="774" t="s">
        <v>1974</v>
      </c>
      <c r="AD484" s="774">
        <v>1</v>
      </c>
      <c r="AE484" s="774" t="s">
        <v>1968</v>
      </c>
      <c r="AF484" s="816" t="str">
        <f>IF(OR(AG484="Preventivo",AG484="Detectivo"),"Probabilidad",IF(AG484="Correctivo","Impacto",""))</f>
        <v>Impacto</v>
      </c>
      <c r="AG484" s="751" t="s">
        <v>264</v>
      </c>
      <c r="AH484" s="790">
        <f t="shared" si="48"/>
        <v>0.1</v>
      </c>
      <c r="AI484" s="751" t="s">
        <v>222</v>
      </c>
      <c r="AJ484" s="790">
        <f t="shared" si="49"/>
        <v>0.15</v>
      </c>
      <c r="AK484" s="814">
        <f t="shared" si="50"/>
        <v>0.25</v>
      </c>
      <c r="AL484" s="817">
        <f>IFERROR(IF(AND(AF483="Probabilidad",AF484="Probabilidad"),(AL483-(+AL483*AK484)),IF(AF484="Probabilidad",(S483-(+S483*AK484)),IF(AF484="Impacto",AL483,""))),"")</f>
        <v>0.3</v>
      </c>
      <c r="AM484" s="817">
        <f>IFERROR(IF(AND(AF483="Impacto",AF484="Impacto"),(AM483-(+AM483*AK484)),IF(AF484="Impacto",(Y483-(+Y483*AK484)),IF(AF484="Probabilidad",AM483,""))),"")</f>
        <v>0.30000000000000004</v>
      </c>
      <c r="AN484" s="751" t="s">
        <v>223</v>
      </c>
      <c r="AO484" s="751" t="s">
        <v>291</v>
      </c>
      <c r="AP484" s="751" t="s">
        <v>241</v>
      </c>
      <c r="AQ484" s="751" t="s">
        <v>226</v>
      </c>
      <c r="AR484" s="1031"/>
      <c r="AS484" s="1631"/>
      <c r="AT484" s="1631"/>
      <c r="AU484" s="1633"/>
      <c r="AV484" s="1631"/>
      <c r="AW484" s="1631"/>
      <c r="AX484" s="1633"/>
      <c r="AY484" s="1633"/>
      <c r="AZ484" s="1633"/>
      <c r="BA484" s="1641"/>
      <c r="BB484" s="789"/>
      <c r="BC484" s="789"/>
      <c r="BD484" s="822" t="str">
        <f t="shared" si="54"/>
        <v/>
      </c>
      <c r="BE484" s="774"/>
      <c r="BF484" s="774"/>
      <c r="BG484" s="774"/>
      <c r="BH484" s="774"/>
      <c r="BI484" s="789"/>
      <c r="BJ484" s="789"/>
      <c r="BK484" s="789"/>
      <c r="BL484" s="789"/>
      <c r="BM484" s="791"/>
      <c r="BN484" s="791"/>
      <c r="BO484" s="791"/>
      <c r="BP484" s="791"/>
      <c r="BQ484" s="792" t="str">
        <f t="shared" si="52"/>
        <v/>
      </c>
      <c r="BR484" s="796" t="str">
        <f t="shared" si="53"/>
        <v/>
      </c>
      <c r="BS484" s="884"/>
      <c r="BT484" s="884"/>
      <c r="BU484" s="998"/>
      <c r="BV484" s="1064"/>
      <c r="BW484" s="1064"/>
      <c r="BX484" s="1722"/>
      <c r="BY484" s="1739"/>
      <c r="BZ484" s="1004"/>
    </row>
    <row r="485" spans="1:78" ht="118" x14ac:dyDescent="0.2">
      <c r="A485" s="1702"/>
      <c r="B485" s="1703"/>
      <c r="C485" s="1704"/>
      <c r="D485" s="1705"/>
      <c r="E485" s="1025"/>
      <c r="F485" s="1619"/>
      <c r="G485" s="1001"/>
      <c r="H485" s="1031"/>
      <c r="I485" s="1641"/>
      <c r="J485" s="1631"/>
      <c r="K485" s="1037"/>
      <c r="L485" s="1001"/>
      <c r="M485" s="1070"/>
      <c r="N485" s="1001"/>
      <c r="O485" s="1001"/>
      <c r="P485" s="1001"/>
      <c r="Q485" s="1712"/>
      <c r="R485" s="1641"/>
      <c r="S485" s="1710"/>
      <c r="T485" s="1641"/>
      <c r="U485" s="1710"/>
      <c r="V485" s="1641"/>
      <c r="W485" s="1710"/>
      <c r="X485" s="1665"/>
      <c r="Y485" s="1710"/>
      <c r="Z485" s="1710"/>
      <c r="AA485" s="1633"/>
      <c r="AB485" s="812">
        <v>3</v>
      </c>
      <c r="AC485" s="898" t="s">
        <v>1571</v>
      </c>
      <c r="AD485" s="761">
        <v>1</v>
      </c>
      <c r="AE485" s="774" t="s">
        <v>1572</v>
      </c>
      <c r="AF485" s="813" t="str">
        <f>IF(OR(AG485="Preventivo",AG485="Detectivo"),"Probabilidad",IF(AG485="Correctivo","Impacto",""))</f>
        <v>Probabilidad</v>
      </c>
      <c r="AG485" s="780" t="s">
        <v>281</v>
      </c>
      <c r="AH485" s="790">
        <f t="shared" ref="AH485:AH548" si="55">IF(AG485="","",IF(AG485="Preventivo",25%,IF(AG485="Detectivo",15%,IF(AG485="Correctivo",10%))))</f>
        <v>0.15</v>
      </c>
      <c r="AI485" s="780" t="s">
        <v>222</v>
      </c>
      <c r="AJ485" s="790">
        <f t="shared" ref="AJ485:AJ548" si="56">IF(AI485="Automático",25%,IF(AI485="Manual",15%,""))</f>
        <v>0.15</v>
      </c>
      <c r="AK485" s="814">
        <f t="shared" ref="AK485:AK548" si="57">IF(OR(AH485="",AJ485=""),"",AH485+AJ485)</f>
        <v>0.3</v>
      </c>
      <c r="AL485" s="815">
        <f>IFERROR(IF(AND(AF484="Probabilidad",AF485="Probabilidad"),(AL484-(+AL484*AK485)),IF(AND(AF484="Impacto",AF485="Probabilidad"),(AL483-(+AL483*AK485)),IF(AF485="Impacto",AL484,""))),"")</f>
        <v>0.21</v>
      </c>
      <c r="AM485" s="815">
        <f>IFERROR(IF(AND(AF484="Impacto",AF485="Impacto"),(AM484-(+AM484*AK485)),IF(AND(AF484="Probabilidad",AF485="Impacto"),(AM483-(+AM483*AK485)),IF(AF485="Probabilidad",AM484,""))),"")</f>
        <v>0.30000000000000004</v>
      </c>
      <c r="AN485" s="751" t="s">
        <v>859</v>
      </c>
      <c r="AO485" s="751" t="s">
        <v>245</v>
      </c>
      <c r="AP485" s="751" t="s">
        <v>241</v>
      </c>
      <c r="AQ485" s="751" t="s">
        <v>226</v>
      </c>
      <c r="AR485" s="1031"/>
      <c r="AS485" s="1631"/>
      <c r="AT485" s="1631"/>
      <c r="AU485" s="1633"/>
      <c r="AV485" s="1631"/>
      <c r="AW485" s="1631"/>
      <c r="AX485" s="1633"/>
      <c r="AY485" s="1633"/>
      <c r="AZ485" s="1633"/>
      <c r="BA485" s="1641"/>
      <c r="BB485" s="789"/>
      <c r="BC485" s="789"/>
      <c r="BD485" s="822" t="str">
        <f t="shared" si="54"/>
        <v/>
      </c>
      <c r="BE485" s="774"/>
      <c r="BF485" s="774"/>
      <c r="BG485" s="774"/>
      <c r="BH485" s="774"/>
      <c r="BI485" s="789"/>
      <c r="BJ485" s="789"/>
      <c r="BK485" s="789"/>
      <c r="BL485" s="789"/>
      <c r="BM485" s="791"/>
      <c r="BN485" s="791"/>
      <c r="BO485" s="791"/>
      <c r="BP485" s="791"/>
      <c r="BQ485" s="792" t="str">
        <f t="shared" si="52"/>
        <v/>
      </c>
      <c r="BR485" s="796" t="str">
        <f t="shared" si="53"/>
        <v/>
      </c>
      <c r="BS485" s="884"/>
      <c r="BT485" s="884"/>
      <c r="BU485" s="998"/>
      <c r="BV485" s="1064"/>
      <c r="BW485" s="1064"/>
      <c r="BX485" s="1722"/>
      <c r="BY485" s="1739"/>
      <c r="BZ485" s="1004"/>
    </row>
    <row r="486" spans="1:78" ht="16" x14ac:dyDescent="0.2">
      <c r="A486" s="1702"/>
      <c r="B486" s="1703"/>
      <c r="C486" s="1704"/>
      <c r="D486" s="1705"/>
      <c r="E486" s="1025"/>
      <c r="F486" s="1619"/>
      <c r="G486" s="1001"/>
      <c r="H486" s="1031"/>
      <c r="I486" s="1641"/>
      <c r="J486" s="1631"/>
      <c r="K486" s="1037"/>
      <c r="L486" s="1001"/>
      <c r="M486" s="1070"/>
      <c r="N486" s="1001"/>
      <c r="O486" s="1001"/>
      <c r="P486" s="1001"/>
      <c r="Q486" s="1712"/>
      <c r="R486" s="1641"/>
      <c r="S486" s="1710"/>
      <c r="T486" s="1641"/>
      <c r="U486" s="1710"/>
      <c r="V486" s="1641"/>
      <c r="W486" s="1710"/>
      <c r="X486" s="1665"/>
      <c r="Y486" s="1710"/>
      <c r="Z486" s="1710"/>
      <c r="AA486" s="1633"/>
      <c r="AB486" s="812">
        <v>4</v>
      </c>
      <c r="AC486" s="774"/>
      <c r="AD486" s="774"/>
      <c r="AE486" s="774"/>
      <c r="AF486" s="813" t="str">
        <f t="shared" ref="AF486:AF549" si="58">IF(OR(AG486="Preventivo",AG486="Detectivo"),"Probabilidad",IF(AG486="Correctivo","Impacto",""))</f>
        <v/>
      </c>
      <c r="AG486" s="780"/>
      <c r="AH486" s="790" t="str">
        <f t="shared" si="55"/>
        <v/>
      </c>
      <c r="AI486" s="780"/>
      <c r="AJ486" s="790" t="str">
        <f t="shared" si="56"/>
        <v/>
      </c>
      <c r="AK486" s="814" t="str">
        <f t="shared" si="57"/>
        <v/>
      </c>
      <c r="AL486" s="815" t="str">
        <f>IFERROR(IF(AND(AF485="Probabilidad",AF486="Probabilidad"),(AL485-(+AL485*AK486)),IF(AND(AF485="Impacto",AF486="Probabilidad"),(AL484-(+AL484*AK486)),IF(AF486="Impacto",AL485,""))),"")</f>
        <v/>
      </c>
      <c r="AM486" s="815" t="str">
        <f>IFERROR(IF(AND(AF485="Impacto",AF486="Impacto"),(AM485-(+AM485*AK486)),IF(AND(AF485="Probabilidad",AF486="Impacto"),(AM484-(+AM484*AK486)),IF(AF486="Probabilidad",AM485,""))),"")</f>
        <v/>
      </c>
      <c r="AN486" s="751"/>
      <c r="AO486" s="751"/>
      <c r="AP486" s="751"/>
      <c r="AQ486" s="751"/>
      <c r="AR486" s="1031"/>
      <c r="AS486" s="1631"/>
      <c r="AT486" s="1631"/>
      <c r="AU486" s="1633"/>
      <c r="AV486" s="1631"/>
      <c r="AW486" s="1631"/>
      <c r="AX486" s="1633"/>
      <c r="AY486" s="1633"/>
      <c r="AZ486" s="1633"/>
      <c r="BA486" s="1641"/>
      <c r="BB486" s="789"/>
      <c r="BC486" s="789"/>
      <c r="BD486" s="822" t="str">
        <f t="shared" si="54"/>
        <v/>
      </c>
      <c r="BE486" s="774"/>
      <c r="BF486" s="774"/>
      <c r="BG486" s="774"/>
      <c r="BH486" s="774"/>
      <c r="BI486" s="789"/>
      <c r="BJ486" s="789"/>
      <c r="BK486" s="789"/>
      <c r="BL486" s="789"/>
      <c r="BM486" s="791"/>
      <c r="BN486" s="791"/>
      <c r="BO486" s="791"/>
      <c r="BP486" s="791"/>
      <c r="BQ486" s="792" t="str">
        <f t="shared" si="52"/>
        <v/>
      </c>
      <c r="BR486" s="796" t="str">
        <f t="shared" si="53"/>
        <v/>
      </c>
      <c r="BS486" s="884"/>
      <c r="BT486" s="884"/>
      <c r="BU486" s="998"/>
      <c r="BV486" s="1064"/>
      <c r="BW486" s="1064"/>
      <c r="BX486" s="1722"/>
      <c r="BY486" s="1739"/>
      <c r="BZ486" s="1004"/>
    </row>
    <row r="487" spans="1:78" ht="16" x14ac:dyDescent="0.2">
      <c r="A487" s="1702"/>
      <c r="B487" s="1703"/>
      <c r="C487" s="1704"/>
      <c r="D487" s="1705"/>
      <c r="E487" s="1025"/>
      <c r="F487" s="1619"/>
      <c r="G487" s="1001"/>
      <c r="H487" s="1031"/>
      <c r="I487" s="1641"/>
      <c r="J487" s="1631"/>
      <c r="K487" s="1037"/>
      <c r="L487" s="1001"/>
      <c r="M487" s="1070"/>
      <c r="N487" s="1001"/>
      <c r="O487" s="1001"/>
      <c r="P487" s="1001"/>
      <c r="Q487" s="1712"/>
      <c r="R487" s="1641"/>
      <c r="S487" s="1710"/>
      <c r="T487" s="1641"/>
      <c r="U487" s="1710"/>
      <c r="V487" s="1641"/>
      <c r="W487" s="1710"/>
      <c r="X487" s="1665"/>
      <c r="Y487" s="1710"/>
      <c r="Z487" s="1710"/>
      <c r="AA487" s="1633"/>
      <c r="AB487" s="812">
        <v>5</v>
      </c>
      <c r="AC487" s="895"/>
      <c r="AD487" s="895"/>
      <c r="AE487" s="774"/>
      <c r="AF487" s="813" t="str">
        <f t="shared" si="58"/>
        <v/>
      </c>
      <c r="AG487" s="780"/>
      <c r="AH487" s="790" t="str">
        <f t="shared" si="55"/>
        <v/>
      </c>
      <c r="AI487" s="780"/>
      <c r="AJ487" s="790" t="str">
        <f t="shared" si="56"/>
        <v/>
      </c>
      <c r="AK487" s="814" t="str">
        <f t="shared" si="57"/>
        <v/>
      </c>
      <c r="AL487" s="815" t="str">
        <f>IFERROR(IF(AND(AF486="Probabilidad",AF487="Probabilidad"),(AL486-(+AL486*AK487)),IF(AND(AF486="Impacto",AF487="Probabilidad"),(AL485-(+AL485*AK487)),IF(AF487="Impacto",AL486,""))),"")</f>
        <v/>
      </c>
      <c r="AM487" s="815" t="str">
        <f>IFERROR(IF(AND(AF486="Impacto",AF487="Impacto"),(AM486-(+AM486*AK487)),IF(AND(AF486="Probabilidad",AF487="Impacto"),(AM485-(+AM485*AK487)),IF(AF487="Probabilidad",AM486,""))),"")</f>
        <v/>
      </c>
      <c r="AN487" s="751"/>
      <c r="AO487" s="751"/>
      <c r="AP487" s="751"/>
      <c r="AQ487" s="751"/>
      <c r="AR487" s="1031"/>
      <c r="AS487" s="1631"/>
      <c r="AT487" s="1631"/>
      <c r="AU487" s="1633"/>
      <c r="AV487" s="1631"/>
      <c r="AW487" s="1631"/>
      <c r="AX487" s="1633"/>
      <c r="AY487" s="1633"/>
      <c r="AZ487" s="1633"/>
      <c r="BA487" s="1641"/>
      <c r="BB487" s="789"/>
      <c r="BC487" s="789"/>
      <c r="BD487" s="822" t="str">
        <f t="shared" si="54"/>
        <v/>
      </c>
      <c r="BE487" s="774"/>
      <c r="BF487" s="774"/>
      <c r="BG487" s="774"/>
      <c r="BH487" s="774"/>
      <c r="BI487" s="789"/>
      <c r="BJ487" s="789"/>
      <c r="BK487" s="789"/>
      <c r="BL487" s="789"/>
      <c r="BM487" s="791"/>
      <c r="BN487" s="791"/>
      <c r="BO487" s="791"/>
      <c r="BP487" s="791"/>
      <c r="BQ487" s="792" t="str">
        <f t="shared" si="52"/>
        <v/>
      </c>
      <c r="BR487" s="796" t="str">
        <f t="shared" si="53"/>
        <v/>
      </c>
      <c r="BS487" s="884"/>
      <c r="BT487" s="884"/>
      <c r="BU487" s="998"/>
      <c r="BV487" s="1064"/>
      <c r="BW487" s="1064"/>
      <c r="BX487" s="1722"/>
      <c r="BY487" s="1739"/>
      <c r="BZ487" s="1004"/>
    </row>
    <row r="488" spans="1:78" ht="17" thickBot="1" x14ac:dyDescent="0.25">
      <c r="A488" s="1702"/>
      <c r="B488" s="1703"/>
      <c r="C488" s="1704"/>
      <c r="D488" s="1706"/>
      <c r="E488" s="1026"/>
      <c r="F488" s="1620"/>
      <c r="G488" s="1002"/>
      <c r="H488" s="1032"/>
      <c r="I488" s="1642"/>
      <c r="J488" s="1632"/>
      <c r="K488" s="1038"/>
      <c r="L488" s="1002"/>
      <c r="M488" s="1071"/>
      <c r="N488" s="1002"/>
      <c r="O488" s="1002"/>
      <c r="P488" s="1002"/>
      <c r="Q488" s="1713"/>
      <c r="R488" s="1642"/>
      <c r="S488" s="1711"/>
      <c r="T488" s="1642"/>
      <c r="U488" s="1711"/>
      <c r="V488" s="1642"/>
      <c r="W488" s="1711"/>
      <c r="X488" s="1666"/>
      <c r="Y488" s="1711"/>
      <c r="Z488" s="1711"/>
      <c r="AA488" s="1634"/>
      <c r="AB488" s="773">
        <v>6</v>
      </c>
      <c r="AC488" s="757"/>
      <c r="AD488" s="757"/>
      <c r="AE488" s="757"/>
      <c r="AF488" s="896" t="str">
        <f t="shared" si="58"/>
        <v/>
      </c>
      <c r="AG488" s="888"/>
      <c r="AH488" s="887" t="str">
        <f t="shared" si="55"/>
        <v/>
      </c>
      <c r="AI488" s="888"/>
      <c r="AJ488" s="887" t="str">
        <f t="shared" si="56"/>
        <v/>
      </c>
      <c r="AK488" s="889" t="str">
        <f t="shared" si="57"/>
        <v/>
      </c>
      <c r="AL488" s="815" t="str">
        <f>IFERROR(IF(AND(AF487="Probabilidad",AF488="Probabilidad"),(AL487-(+AL487*AK488)),IF(AND(AF487="Impacto",AF488="Probabilidad"),(AL486-(+AL486*AK488)),IF(AF488="Impacto",AL487,""))),"")</f>
        <v/>
      </c>
      <c r="AM488" s="815" t="str">
        <f>IFERROR(IF(AND(AF487="Impacto",AF488="Impacto"),(AM487-(+AM487*AK488)),IF(AND(AF487="Probabilidad",AF488="Impacto"),(AM486-(+AM486*AK488)),IF(AF488="Probabilidad",AM487,""))),"")</f>
        <v/>
      </c>
      <c r="AN488" s="51"/>
      <c r="AO488" s="51"/>
      <c r="AP488" s="51"/>
      <c r="AQ488" s="51"/>
      <c r="AR488" s="1032"/>
      <c r="AS488" s="1632"/>
      <c r="AT488" s="1632"/>
      <c r="AU488" s="1634"/>
      <c r="AV488" s="1632"/>
      <c r="AW488" s="1632"/>
      <c r="AX488" s="1634"/>
      <c r="AY488" s="1634"/>
      <c r="AZ488" s="1634"/>
      <c r="BA488" s="1642"/>
      <c r="BB488" s="770"/>
      <c r="BC488" s="770"/>
      <c r="BD488" s="762" t="str">
        <f t="shared" si="54"/>
        <v/>
      </c>
      <c r="BE488" s="757"/>
      <c r="BF488" s="757"/>
      <c r="BG488" s="757"/>
      <c r="BH488" s="757"/>
      <c r="BI488" s="770"/>
      <c r="BJ488" s="770"/>
      <c r="BK488" s="770"/>
      <c r="BL488" s="770"/>
      <c r="BM488" s="749"/>
      <c r="BN488" s="749"/>
      <c r="BO488" s="749"/>
      <c r="BP488" s="749"/>
      <c r="BQ488" s="766" t="str">
        <f t="shared" si="52"/>
        <v/>
      </c>
      <c r="BR488" s="890" t="str">
        <f t="shared" si="53"/>
        <v/>
      </c>
      <c r="BS488" s="891"/>
      <c r="BT488" s="891"/>
      <c r="BU488" s="999"/>
      <c r="BV488" s="1065"/>
      <c r="BW488" s="1065"/>
      <c r="BX488" s="1723"/>
      <c r="BY488" s="1740"/>
      <c r="BZ488" s="1005"/>
    </row>
    <row r="489" spans="1:78" ht="167" x14ac:dyDescent="0.2">
      <c r="A489" s="1702"/>
      <c r="B489" s="1703"/>
      <c r="C489" s="1704"/>
      <c r="D489" s="1021" t="s">
        <v>1387</v>
      </c>
      <c r="E489" s="1024" t="s">
        <v>973</v>
      </c>
      <c r="F489" s="1027">
        <v>3</v>
      </c>
      <c r="G489" s="1000" t="s">
        <v>1975</v>
      </c>
      <c r="H489" s="1030" t="s">
        <v>1247</v>
      </c>
      <c r="I489" s="994" t="s">
        <v>1218</v>
      </c>
      <c r="J489" s="1697" t="str">
        <f>IF(D489="","",IF(D489="RG",[1]Árbol!A500,IF(D489="RIC",[1]Árbol!A500,IF(D489="RLAFT",[1]Árbol!A500,IF(D489="RF",[1]Árbol!A500,IF(I489="","",(CONCATENATE(I489," ",$M$3," ",G489," ",$M$4," ",O489," ",$M$5," ",N489))))))))</f>
        <v>Pérdida de confidencialidad e integridad de Carpeta Digital de contratación  1. Perdida , destruccion o modificacion de información  1. Ausencia de control de accesos 
2. Desconocimiento de políticas de seguridad</v>
      </c>
      <c r="K489" s="1036" t="s">
        <v>313</v>
      </c>
      <c r="L489" s="1000" t="s">
        <v>314</v>
      </c>
      <c r="M489" s="1069" t="s">
        <v>1389</v>
      </c>
      <c r="N489" s="1000" t="s">
        <v>1976</v>
      </c>
      <c r="O489" s="1000" t="s">
        <v>1977</v>
      </c>
      <c r="P489" s="1063" t="s">
        <v>1392</v>
      </c>
      <c r="Q489" s="1077" t="s">
        <v>1392</v>
      </c>
      <c r="R489" s="994" t="s">
        <v>250</v>
      </c>
      <c r="S489" s="1709">
        <f>IF(R489="Muy Alta",100%,IF(R489="Alta",80%,IF(R489="Media",60%,IF(R489="Baja",40%,IF(R489="Muy Baja",20%,"")))))</f>
        <v>0.4</v>
      </c>
      <c r="T489" s="994" t="s">
        <v>317</v>
      </c>
      <c r="U489" s="1709">
        <f>IF(T489="Catastrófico",100%,IF(T489="Mayor",80%,IF(T489="Moderado",60%,IF(T489="Menor",40%,IF(T489="Leve",20%,"")))))</f>
        <v>0.2</v>
      </c>
      <c r="V489" s="994" t="s">
        <v>317</v>
      </c>
      <c r="W489" s="1709">
        <f>IF(V489="Catastrófico",100%,IF(V489="Mayor",80%,IF(V489="Moderado",60%,IF(V489="Menor",40%,IF(V489="Leve",20%,"")))))</f>
        <v>0.2</v>
      </c>
      <c r="X489" s="1059" t="str">
        <f>IF(Y489=100%,"Catastrófico",IF(Y489=80%,"Mayor",IF(Y489=60%,"Moderado",IF(Y489=40%,"Menor",IF(Y489=20%,"Leve","")))))</f>
        <v>Leve</v>
      </c>
      <c r="Y489" s="1709">
        <f>IF(AND(U489="",W489=""),"",MAX(U489,W489))</f>
        <v>0.2</v>
      </c>
      <c r="Z489" s="1709" t="str">
        <f>CONCATENATE(R489,X489)</f>
        <v>BajaLeve</v>
      </c>
      <c r="AA489" s="1047" t="str">
        <f>IF(Z489="Muy AltaLeve","Alto",IF(Z489="Muy AltaMenor","Alto",IF(Z489="Muy AltaModerado","Alto",IF(Z489="Muy AltaMayor","Alto",IF(Z489="Muy AltaCatastrófico","Extremo",IF(Z489="AltaLeve","Moderado",IF(Z489="AltaMenor","Moderado",IF(Z489="AltaModerado","Alto",IF(Z489="AltaMayor","Alto",IF(Z489="AltaCatastrófico","Extremo",IF(Z489="MediaLeve","Moderado",IF(Z489="MediaMenor","Moderado",IF(Z489="MediaModerado","Moderado",IF(Z489="MediaMayor","Alto",IF(Z489="MediaCatastrófico","Extremo",IF(Z489="BajaLeve","Bajo",IF(Z489="BajaMenor","Moderado",IF(Z489="BajaModerado","Moderado",IF(Z489="BajaMayor","Alto",IF(Z489="BajaCatastrófico","Extremo",IF(Z489="Muy BajaLeve","Bajo",IF(Z489="Muy BajaMenor","Bajo",IF(Z489="Muy BajaModerado","Moderado",IF(Z489="Muy BajaMayor","Alto",IF(Z489="Muy BajaCatastrófico","Extremo","")))))))))))))))))))))))))</f>
        <v>Bajo</v>
      </c>
      <c r="AB489" s="97">
        <v>1</v>
      </c>
      <c r="AC489" s="898" t="s">
        <v>1978</v>
      </c>
      <c r="AD489" s="230">
        <v>1.2</v>
      </c>
      <c r="AE489" s="12" t="s">
        <v>1804</v>
      </c>
      <c r="AF489" s="99" t="str">
        <f t="shared" si="58"/>
        <v>Probabilidad</v>
      </c>
      <c r="AG489" s="10" t="s">
        <v>281</v>
      </c>
      <c r="AH489" s="787">
        <f t="shared" si="55"/>
        <v>0.15</v>
      </c>
      <c r="AI489" s="10" t="s">
        <v>222</v>
      </c>
      <c r="AJ489" s="787">
        <f t="shared" si="56"/>
        <v>0.15</v>
      </c>
      <c r="AK489" s="101">
        <f t="shared" si="57"/>
        <v>0.3</v>
      </c>
      <c r="AL489" s="100">
        <f>IFERROR(IF(AF489="Probabilidad",(S489-(+S489*AK489)),IF(AF489="Impacto",S489,"")),"")</f>
        <v>0.28000000000000003</v>
      </c>
      <c r="AM489" s="100">
        <f>IFERROR(IF(AF489="Impacto",(Y489-(+Y489*AK489)),IF(AF489="Probabilidad",Y489,"")),"")</f>
        <v>0.2</v>
      </c>
      <c r="AN489" s="50" t="s">
        <v>223</v>
      </c>
      <c r="AO489" s="50" t="s">
        <v>291</v>
      </c>
      <c r="AP489" s="50" t="s">
        <v>241</v>
      </c>
      <c r="AQ489" s="50" t="s">
        <v>226</v>
      </c>
      <c r="AR489" s="1624" t="s">
        <v>1960</v>
      </c>
      <c r="AS489" s="1050">
        <f>S489</f>
        <v>0.4</v>
      </c>
      <c r="AT489" s="1050">
        <f>IF(AL489="","",MIN(AL489:AL494))</f>
        <v>7.0559999999999998E-2</v>
      </c>
      <c r="AU489" s="1047" t="str">
        <f>IFERROR(IF(AT489="","",IF(AT489&lt;=0.2,"Muy Baja",IF(AT489&lt;=0.4,"Baja",IF(AT489&lt;=0.6,"Media",IF(AT489&lt;=0.8,"Alta","Muy Alta"))))),"")</f>
        <v>Muy Baja</v>
      </c>
      <c r="AV489" s="1050">
        <f>Y489</f>
        <v>0.2</v>
      </c>
      <c r="AW489" s="1050">
        <f>IF(AM489="","",MIN(AM489:AM494))</f>
        <v>0.2</v>
      </c>
      <c r="AX489" s="1047" t="str">
        <f>IFERROR(IF(AW489="","",IF(AW489&lt;=0.2,"Leve",IF(AW489&lt;=0.4,"Menor",IF(AW489&lt;=0.6,"Moderado",IF(AW489&lt;=0.8,"Mayor","Catastrófico"))))),"")</f>
        <v>Leve</v>
      </c>
      <c r="AY489" s="1047" t="str">
        <f>AA489</f>
        <v>Bajo</v>
      </c>
      <c r="AZ489" s="1047" t="str">
        <f>IFERROR(IF(OR(AND(AU489="Muy Baja",AX489="Leve"),AND(AU489="Muy Baja",AX489="Menor"),AND(AU489="Baja",AX489="Leve")),"Bajo",IF(OR(AND(AU489="Muy baja",AX489="Moderado"),AND(AU489="Baja",AX489="Menor"),AND(AU489="Baja",AX489="Moderado"),AND(AU489="Media",AX489="Leve"),AND(AU489="Media",AX489="Menor"),AND(AU489="Media",AX489="Moderado"),AND(AU489="Alta",AX489="Leve"),AND(AU489="Alta",AX489="Menor")),"Moderado",IF(OR(AND(AU489="Muy Baja",AX489="Mayor"),AND(AU489="Baja",AX489="Mayor"),AND(AU489="Media",AX489="Mayor"),AND(AU489="Alta",AX489="Moderado"),AND(AU489="Alta",AX489="Mayor"),AND(AU489="Muy Alta",AX489="Leve"),AND(AU489="Muy Alta",AX489="Menor"),AND(AU489="Muy Alta",AX489="Moderado"),AND(AU489="Muy Alta",AX489="Mayor")),"Alto",IF(OR(AND(AU489="Muy Baja",AX489="Catastrófico"),AND(AU489="Baja",AX489="Catastrófico"),AND(AU489="Media",AX489="Catastrófico"),AND(AU489="Alta",AX489="Catastrófico"),AND(AU489="Muy Alta",AX489="Catastrófico")),"Extremo","")))),"")</f>
        <v>Bajo</v>
      </c>
      <c r="BA489" s="994" t="s">
        <v>255</v>
      </c>
      <c r="BB489" s="309"/>
      <c r="BC489" s="46"/>
      <c r="BD489" s="103" t="str">
        <f t="shared" si="54"/>
        <v/>
      </c>
      <c r="BE489" s="9"/>
      <c r="BF489" s="9"/>
      <c r="BG489" s="9"/>
      <c r="BH489" s="9"/>
      <c r="BI489" s="46"/>
      <c r="BJ489" s="46"/>
      <c r="BK489" s="46"/>
      <c r="BL489" s="46"/>
      <c r="BM489" s="48"/>
      <c r="BN489" s="48"/>
      <c r="BO489" s="48"/>
      <c r="BP489" s="48"/>
      <c r="BQ489" s="104" t="str">
        <f t="shared" si="52"/>
        <v/>
      </c>
      <c r="BR489" s="797" t="str">
        <f t="shared" si="53"/>
        <v/>
      </c>
      <c r="BS489" s="883"/>
      <c r="BT489" s="883"/>
      <c r="BU489" s="997" t="s">
        <v>1392</v>
      </c>
      <c r="BV489" s="1063" t="s">
        <v>3183</v>
      </c>
      <c r="BW489" s="1063" t="s">
        <v>1392</v>
      </c>
      <c r="BX489" s="1721" t="s">
        <v>1392</v>
      </c>
      <c r="BY489" s="1738" t="s">
        <v>3247</v>
      </c>
      <c r="BZ489" s="1003"/>
    </row>
    <row r="490" spans="1:78" ht="145" x14ac:dyDescent="0.2">
      <c r="A490" s="1702"/>
      <c r="B490" s="1703"/>
      <c r="C490" s="1704"/>
      <c r="D490" s="1705"/>
      <c r="E490" s="1025"/>
      <c r="F490" s="1619"/>
      <c r="G490" s="1001"/>
      <c r="H490" s="1031"/>
      <c r="I490" s="1641"/>
      <c r="J490" s="1631"/>
      <c r="K490" s="1037"/>
      <c r="L490" s="1001"/>
      <c r="M490" s="1070"/>
      <c r="N490" s="1001"/>
      <c r="O490" s="1001"/>
      <c r="P490" s="1064"/>
      <c r="Q490" s="1714"/>
      <c r="R490" s="1641"/>
      <c r="S490" s="1710"/>
      <c r="T490" s="1641"/>
      <c r="U490" s="1710"/>
      <c r="V490" s="1641"/>
      <c r="W490" s="1710"/>
      <c r="X490" s="1665"/>
      <c r="Y490" s="1710"/>
      <c r="Z490" s="1710"/>
      <c r="AA490" s="1633"/>
      <c r="AB490" s="812">
        <v>2</v>
      </c>
      <c r="AC490" s="898" t="s">
        <v>1571</v>
      </c>
      <c r="AD490" s="898">
        <v>2</v>
      </c>
      <c r="AE490" s="774" t="s">
        <v>1572</v>
      </c>
      <c r="AF490" s="813" t="str">
        <f t="shared" si="58"/>
        <v>Probabilidad</v>
      </c>
      <c r="AG490" s="780" t="s">
        <v>281</v>
      </c>
      <c r="AH490" s="790">
        <f t="shared" si="55"/>
        <v>0.15</v>
      </c>
      <c r="AI490" s="780" t="s">
        <v>222</v>
      </c>
      <c r="AJ490" s="790">
        <f t="shared" si="56"/>
        <v>0.15</v>
      </c>
      <c r="AK490" s="814">
        <f t="shared" si="57"/>
        <v>0.3</v>
      </c>
      <c r="AL490" s="815">
        <f>IFERROR(IF(AND(AF489="Probabilidad",AF490="Probabilidad"),(AL489-(+AL489*AK490)),IF(AF490="Probabilidad",(S489-(+S489*AK490)),IF(AF490="Impacto",AL489,""))),"")</f>
        <v>0.19600000000000001</v>
      </c>
      <c r="AM490" s="815">
        <f>IFERROR(IF(AND(AF489="Impacto",AF490="Impacto"),(AM489-(+AM489*AK490)),IF(AF490="Impacto",(Y489-(+Y489*AK490)),IF(AF490="Probabilidad",AM489,""))),"")</f>
        <v>0.2</v>
      </c>
      <c r="AN490" s="751" t="s">
        <v>223</v>
      </c>
      <c r="AO490" s="751" t="s">
        <v>245</v>
      </c>
      <c r="AP490" s="751" t="s">
        <v>241</v>
      </c>
      <c r="AQ490" s="751" t="s">
        <v>226</v>
      </c>
      <c r="AR490" s="1031"/>
      <c r="AS490" s="1631"/>
      <c r="AT490" s="1631"/>
      <c r="AU490" s="1633"/>
      <c r="AV490" s="1631"/>
      <c r="AW490" s="1631"/>
      <c r="AX490" s="1633"/>
      <c r="AY490" s="1633"/>
      <c r="AZ490" s="1633"/>
      <c r="BA490" s="1641"/>
      <c r="BB490" s="894"/>
      <c r="BC490" s="789"/>
      <c r="BD490" s="822" t="str">
        <f t="shared" si="54"/>
        <v/>
      </c>
      <c r="BE490" s="774"/>
      <c r="BF490" s="774"/>
      <c r="BG490" s="774"/>
      <c r="BH490" s="774"/>
      <c r="BI490" s="789"/>
      <c r="BJ490" s="789"/>
      <c r="BK490" s="789"/>
      <c r="BL490" s="789"/>
      <c r="BM490" s="791"/>
      <c r="BN490" s="791"/>
      <c r="BO490" s="791"/>
      <c r="BP490" s="791"/>
      <c r="BQ490" s="792" t="str">
        <f t="shared" si="52"/>
        <v/>
      </c>
      <c r="BR490" s="796" t="str">
        <f t="shared" si="53"/>
        <v/>
      </c>
      <c r="BS490" s="884"/>
      <c r="BT490" s="884"/>
      <c r="BU490" s="998"/>
      <c r="BV490" s="1064"/>
      <c r="BW490" s="1064"/>
      <c r="BX490" s="1722"/>
      <c r="BY490" s="1739"/>
      <c r="BZ490" s="1004"/>
    </row>
    <row r="491" spans="1:78" ht="167" x14ac:dyDescent="0.2">
      <c r="A491" s="1702"/>
      <c r="B491" s="1703"/>
      <c r="C491" s="1704"/>
      <c r="D491" s="1705"/>
      <c r="E491" s="1025"/>
      <c r="F491" s="1619"/>
      <c r="G491" s="1001"/>
      <c r="H491" s="1031"/>
      <c r="I491" s="1641"/>
      <c r="J491" s="1631"/>
      <c r="K491" s="1037"/>
      <c r="L491" s="1001"/>
      <c r="M491" s="1070"/>
      <c r="N491" s="1001"/>
      <c r="O491" s="1001"/>
      <c r="P491" s="1064"/>
      <c r="Q491" s="1714"/>
      <c r="R491" s="1641"/>
      <c r="S491" s="1710"/>
      <c r="T491" s="1641"/>
      <c r="U491" s="1710"/>
      <c r="V491" s="1641"/>
      <c r="W491" s="1710"/>
      <c r="X491" s="1665"/>
      <c r="Y491" s="1710"/>
      <c r="Z491" s="1710"/>
      <c r="AA491" s="1633"/>
      <c r="AB491" s="812">
        <v>3</v>
      </c>
      <c r="AC491" s="898" t="s">
        <v>1979</v>
      </c>
      <c r="AD491" s="898">
        <v>1</v>
      </c>
      <c r="AE491" s="774" t="s">
        <v>1980</v>
      </c>
      <c r="AF491" s="813" t="str">
        <f t="shared" si="58"/>
        <v>Probabilidad</v>
      </c>
      <c r="AG491" s="780" t="s">
        <v>221</v>
      </c>
      <c r="AH491" s="790">
        <f t="shared" si="55"/>
        <v>0.25</v>
      </c>
      <c r="AI491" s="780" t="s">
        <v>222</v>
      </c>
      <c r="AJ491" s="790">
        <f t="shared" si="56"/>
        <v>0.15</v>
      </c>
      <c r="AK491" s="814">
        <f t="shared" si="57"/>
        <v>0.4</v>
      </c>
      <c r="AL491" s="815">
        <f>IFERROR(IF(AND(AF490="Probabilidad",AF491="Probabilidad"),(AL490-(+AL490*AK491)),IF(AND(AF490="Impacto",AF491="Probabilidad"),(AL489-(+AL489*AK491)),IF(AF491="Impacto",AL490,""))),"")</f>
        <v>0.1176</v>
      </c>
      <c r="AM491" s="815">
        <f>IFERROR(IF(AND(AF490="Impacto",AF491="Impacto"),(AM490-(+AM490*AK491)),IF(AND(AF490="Probabilidad",AF491="Impacto"),(AM489-(+AM489*AK491)),IF(AF491="Probabilidad",AM490,""))),"")</f>
        <v>0.2</v>
      </c>
      <c r="AN491" s="751" t="s">
        <v>859</v>
      </c>
      <c r="AO491" s="751" t="s">
        <v>291</v>
      </c>
      <c r="AP491" s="751" t="s">
        <v>241</v>
      </c>
      <c r="AQ491" s="751" t="s">
        <v>226</v>
      </c>
      <c r="AR491" s="1031"/>
      <c r="AS491" s="1631"/>
      <c r="AT491" s="1631"/>
      <c r="AU491" s="1633"/>
      <c r="AV491" s="1631"/>
      <c r="AW491" s="1631"/>
      <c r="AX491" s="1633"/>
      <c r="AY491" s="1633"/>
      <c r="AZ491" s="1633"/>
      <c r="BA491" s="1641"/>
      <c r="BB491" s="894"/>
      <c r="BC491" s="789"/>
      <c r="BD491" s="822" t="str">
        <f t="shared" si="54"/>
        <v/>
      </c>
      <c r="BE491" s="774"/>
      <c r="BF491" s="774"/>
      <c r="BG491" s="774"/>
      <c r="BH491" s="774"/>
      <c r="BI491" s="789"/>
      <c r="BJ491" s="789"/>
      <c r="BK491" s="789"/>
      <c r="BL491" s="789"/>
      <c r="BM491" s="791"/>
      <c r="BN491" s="791"/>
      <c r="BO491" s="791"/>
      <c r="BP491" s="791"/>
      <c r="BQ491" s="792" t="str">
        <f t="shared" si="52"/>
        <v/>
      </c>
      <c r="BR491" s="796" t="str">
        <f t="shared" si="53"/>
        <v/>
      </c>
      <c r="BS491" s="884"/>
      <c r="BT491" s="884"/>
      <c r="BU491" s="998"/>
      <c r="BV491" s="1064"/>
      <c r="BW491" s="1064"/>
      <c r="BX491" s="1722"/>
      <c r="BY491" s="1739"/>
      <c r="BZ491" s="1004"/>
    </row>
    <row r="492" spans="1:78" ht="167" x14ac:dyDescent="0.2">
      <c r="A492" s="1702"/>
      <c r="B492" s="1703"/>
      <c r="C492" s="1704"/>
      <c r="D492" s="1705"/>
      <c r="E492" s="1025"/>
      <c r="F492" s="1619"/>
      <c r="G492" s="1001"/>
      <c r="H492" s="1031"/>
      <c r="I492" s="1641"/>
      <c r="J492" s="1631"/>
      <c r="K492" s="1037"/>
      <c r="L492" s="1001"/>
      <c r="M492" s="1070"/>
      <c r="N492" s="1001"/>
      <c r="O492" s="1001"/>
      <c r="P492" s="1064"/>
      <c r="Q492" s="1714"/>
      <c r="R492" s="1641"/>
      <c r="S492" s="1710"/>
      <c r="T492" s="1641"/>
      <c r="U492" s="1710"/>
      <c r="V492" s="1641"/>
      <c r="W492" s="1710"/>
      <c r="X492" s="1665"/>
      <c r="Y492" s="1710"/>
      <c r="Z492" s="1710"/>
      <c r="AA492" s="1633"/>
      <c r="AB492" s="812">
        <v>4</v>
      </c>
      <c r="AC492" s="898" t="s">
        <v>1981</v>
      </c>
      <c r="AD492" s="898">
        <v>1.2</v>
      </c>
      <c r="AE492" s="774" t="s">
        <v>1980</v>
      </c>
      <c r="AF492" s="813" t="str">
        <f t="shared" si="58"/>
        <v>Probabilidad</v>
      </c>
      <c r="AG492" s="780" t="s">
        <v>221</v>
      </c>
      <c r="AH492" s="790">
        <f t="shared" si="55"/>
        <v>0.25</v>
      </c>
      <c r="AI492" s="780" t="s">
        <v>222</v>
      </c>
      <c r="AJ492" s="790">
        <f t="shared" si="56"/>
        <v>0.15</v>
      </c>
      <c r="AK492" s="814">
        <f t="shared" si="57"/>
        <v>0.4</v>
      </c>
      <c r="AL492" s="815">
        <f>IFERROR(IF(AND(AF491="Probabilidad",AF492="Probabilidad"),(AL491-(+AL491*AK492)),IF(AND(AF491="Impacto",AF492="Probabilidad"),(AL490-(+AL490*AK492)),IF(AF492="Impacto",AL491,""))),"")</f>
        <v>7.0559999999999998E-2</v>
      </c>
      <c r="AM492" s="815">
        <f>IFERROR(IF(AND(AF491="Impacto",AF492="Impacto"),(AM491-(+AM491*AK492)),IF(AND(AF491="Probabilidad",AF492="Impacto"),(AM490-(+AM490*AK492)),IF(AF492="Probabilidad",AM491,""))),"")</f>
        <v>0.2</v>
      </c>
      <c r="AN492" s="751" t="s">
        <v>859</v>
      </c>
      <c r="AO492" s="751" t="s">
        <v>291</v>
      </c>
      <c r="AP492" s="751" t="s">
        <v>241</v>
      </c>
      <c r="AQ492" s="751" t="s">
        <v>226</v>
      </c>
      <c r="AR492" s="1031"/>
      <c r="AS492" s="1631"/>
      <c r="AT492" s="1631"/>
      <c r="AU492" s="1633"/>
      <c r="AV492" s="1631"/>
      <c r="AW492" s="1631"/>
      <c r="AX492" s="1633"/>
      <c r="AY492" s="1633"/>
      <c r="AZ492" s="1633"/>
      <c r="BA492" s="1641"/>
      <c r="BB492" s="894"/>
      <c r="BC492" s="789"/>
      <c r="BD492" s="822" t="str">
        <f t="shared" si="54"/>
        <v/>
      </c>
      <c r="BE492" s="774"/>
      <c r="BF492" s="774"/>
      <c r="BG492" s="774"/>
      <c r="BH492" s="774"/>
      <c r="BI492" s="789"/>
      <c r="BJ492" s="789"/>
      <c r="BK492" s="789"/>
      <c r="BL492" s="789"/>
      <c r="BM492" s="791"/>
      <c r="BN492" s="791"/>
      <c r="BO492" s="791"/>
      <c r="BP492" s="791"/>
      <c r="BQ492" s="792" t="str">
        <f t="shared" si="52"/>
        <v/>
      </c>
      <c r="BR492" s="796" t="str">
        <f t="shared" si="53"/>
        <v/>
      </c>
      <c r="BS492" s="884"/>
      <c r="BT492" s="884"/>
      <c r="BU492" s="998"/>
      <c r="BV492" s="1064"/>
      <c r="BW492" s="1064"/>
      <c r="BX492" s="1722"/>
      <c r="BY492" s="1739"/>
      <c r="BZ492" s="1004"/>
    </row>
    <row r="493" spans="1:78" ht="16" x14ac:dyDescent="0.2">
      <c r="A493" s="1702"/>
      <c r="B493" s="1703"/>
      <c r="C493" s="1704"/>
      <c r="D493" s="1705"/>
      <c r="E493" s="1025"/>
      <c r="F493" s="1619"/>
      <c r="G493" s="1001"/>
      <c r="H493" s="1031"/>
      <c r="I493" s="1641"/>
      <c r="J493" s="1631"/>
      <c r="K493" s="1037"/>
      <c r="L493" s="1001"/>
      <c r="M493" s="1070"/>
      <c r="N493" s="1001"/>
      <c r="O493" s="1001"/>
      <c r="P493" s="1064"/>
      <c r="Q493" s="1714"/>
      <c r="R493" s="1641"/>
      <c r="S493" s="1710"/>
      <c r="T493" s="1641"/>
      <c r="U493" s="1710"/>
      <c r="V493" s="1641"/>
      <c r="W493" s="1710"/>
      <c r="X493" s="1665"/>
      <c r="Y493" s="1710"/>
      <c r="Z493" s="1710"/>
      <c r="AA493" s="1633"/>
      <c r="AB493" s="812">
        <v>5</v>
      </c>
      <c r="AC493" s="900"/>
      <c r="AD493" s="900"/>
      <c r="AE493" s="28"/>
      <c r="AF493" s="813" t="str">
        <f t="shared" si="58"/>
        <v/>
      </c>
      <c r="AG493" s="780"/>
      <c r="AH493" s="790" t="str">
        <f t="shared" si="55"/>
        <v/>
      </c>
      <c r="AI493" s="780"/>
      <c r="AJ493" s="790" t="str">
        <f t="shared" si="56"/>
        <v/>
      </c>
      <c r="AK493" s="814" t="str">
        <f t="shared" si="57"/>
        <v/>
      </c>
      <c r="AL493" s="815" t="str">
        <f>IFERROR(IF(AND(AF492="Probabilidad",AF493="Probabilidad"),(AL492-(+AL492*AK493)),IF(AND(AF492="Impacto",AF493="Probabilidad"),(AL491-(+AL491*AK493)),IF(AF493="Impacto",AL492,""))),"")</f>
        <v/>
      </c>
      <c r="AM493" s="815" t="str">
        <f>IFERROR(IF(AND(AF492="Impacto",AF493="Impacto"),(AM492-(+AM492*AK493)),IF(AND(AF492="Probabilidad",AF493="Impacto"),(AM491-(+AM491*AK493)),IF(AF493="Probabilidad",AM492,""))),"")</f>
        <v/>
      </c>
      <c r="AN493" s="751"/>
      <c r="AO493" s="751"/>
      <c r="AP493" s="751"/>
      <c r="AQ493" s="751"/>
      <c r="AR493" s="1031"/>
      <c r="AS493" s="1631"/>
      <c r="AT493" s="1631"/>
      <c r="AU493" s="1633"/>
      <c r="AV493" s="1631"/>
      <c r="AW493" s="1631"/>
      <c r="AX493" s="1633"/>
      <c r="AY493" s="1633"/>
      <c r="AZ493" s="1633"/>
      <c r="BA493" s="1641"/>
      <c r="BB493" s="894"/>
      <c r="BC493" s="789"/>
      <c r="BD493" s="822" t="str">
        <f t="shared" si="54"/>
        <v/>
      </c>
      <c r="BE493" s="774"/>
      <c r="BF493" s="774"/>
      <c r="BG493" s="774"/>
      <c r="BH493" s="774"/>
      <c r="BI493" s="789"/>
      <c r="BJ493" s="789"/>
      <c r="BK493" s="789"/>
      <c r="BL493" s="789"/>
      <c r="BM493" s="791"/>
      <c r="BN493" s="791"/>
      <c r="BO493" s="791"/>
      <c r="BP493" s="791"/>
      <c r="BQ493" s="792" t="str">
        <f t="shared" si="52"/>
        <v/>
      </c>
      <c r="BR493" s="796" t="str">
        <f t="shared" si="53"/>
        <v/>
      </c>
      <c r="BS493" s="884"/>
      <c r="BT493" s="884"/>
      <c r="BU493" s="998"/>
      <c r="BV493" s="1064"/>
      <c r="BW493" s="1064"/>
      <c r="BX493" s="1722"/>
      <c r="BY493" s="1739"/>
      <c r="BZ493" s="1004"/>
    </row>
    <row r="494" spans="1:78" ht="17" thickBot="1" x14ac:dyDescent="0.25">
      <c r="A494" s="1702"/>
      <c r="B494" s="1703"/>
      <c r="C494" s="1704"/>
      <c r="D494" s="1706"/>
      <c r="E494" s="1026"/>
      <c r="F494" s="1620"/>
      <c r="G494" s="1002"/>
      <c r="H494" s="1032"/>
      <c r="I494" s="1642"/>
      <c r="J494" s="1632"/>
      <c r="K494" s="1038"/>
      <c r="L494" s="1002"/>
      <c r="M494" s="1071"/>
      <c r="N494" s="1002"/>
      <c r="O494" s="1002"/>
      <c r="P494" s="1065"/>
      <c r="Q494" s="1715"/>
      <c r="R494" s="1642"/>
      <c r="S494" s="1711"/>
      <c r="T494" s="1642"/>
      <c r="U494" s="1711"/>
      <c r="V494" s="1642"/>
      <c r="W494" s="1711"/>
      <c r="X494" s="1666"/>
      <c r="Y494" s="1711"/>
      <c r="Z494" s="1711"/>
      <c r="AA494" s="1634"/>
      <c r="AB494" s="773">
        <v>6</v>
      </c>
      <c r="AC494" s="757"/>
      <c r="AD494" s="757"/>
      <c r="AE494" s="757"/>
      <c r="AF494" s="896" t="str">
        <f t="shared" si="58"/>
        <v/>
      </c>
      <c r="AG494" s="888"/>
      <c r="AH494" s="887" t="str">
        <f t="shared" si="55"/>
        <v/>
      </c>
      <c r="AI494" s="888"/>
      <c r="AJ494" s="887" t="str">
        <f t="shared" si="56"/>
        <v/>
      </c>
      <c r="AK494" s="889" t="str">
        <f t="shared" si="57"/>
        <v/>
      </c>
      <c r="AL494" s="815" t="str">
        <f>IFERROR(IF(AND(AF493="Probabilidad",AF494="Probabilidad"),(AL493-(+AL493*AK494)),IF(AND(AF493="Impacto",AF494="Probabilidad"),(AL492-(+AL492*AK494)),IF(AF494="Impacto",AL493,""))),"")</f>
        <v/>
      </c>
      <c r="AM494" s="815" t="str">
        <f>IFERROR(IF(AND(AF493="Impacto",AF494="Impacto"),(AM493-(+AM493*AK494)),IF(AND(AF493="Probabilidad",AF494="Impacto"),(AM492-(+AM492*AK494)),IF(AF494="Probabilidad",AM493,""))),"")</f>
        <v/>
      </c>
      <c r="AN494" s="51"/>
      <c r="AO494" s="51"/>
      <c r="AP494" s="51"/>
      <c r="AQ494" s="51"/>
      <c r="AR494" s="1032"/>
      <c r="AS494" s="1632"/>
      <c r="AT494" s="1632"/>
      <c r="AU494" s="1634"/>
      <c r="AV494" s="1632"/>
      <c r="AW494" s="1632"/>
      <c r="AX494" s="1634"/>
      <c r="AY494" s="1634"/>
      <c r="AZ494" s="1634"/>
      <c r="BA494" s="1642"/>
      <c r="BB494" s="901"/>
      <c r="BC494" s="770"/>
      <c r="BD494" s="762" t="str">
        <f t="shared" si="54"/>
        <v/>
      </c>
      <c r="BE494" s="757"/>
      <c r="BF494" s="757"/>
      <c r="BG494" s="757"/>
      <c r="BH494" s="757"/>
      <c r="BI494" s="770"/>
      <c r="BJ494" s="770"/>
      <c r="BK494" s="770"/>
      <c r="BL494" s="770"/>
      <c r="BM494" s="749"/>
      <c r="BN494" s="749"/>
      <c r="BO494" s="749"/>
      <c r="BP494" s="749"/>
      <c r="BQ494" s="766" t="str">
        <f t="shared" si="52"/>
        <v/>
      </c>
      <c r="BR494" s="890" t="str">
        <f t="shared" si="53"/>
        <v/>
      </c>
      <c r="BS494" s="891"/>
      <c r="BT494" s="891"/>
      <c r="BU494" s="999"/>
      <c r="BV494" s="1065"/>
      <c r="BW494" s="1065"/>
      <c r="BX494" s="1723"/>
      <c r="BY494" s="1740"/>
      <c r="BZ494" s="1005"/>
    </row>
    <row r="495" spans="1:78" ht="167" x14ac:dyDescent="0.2">
      <c r="A495" s="1702"/>
      <c r="B495" s="1703"/>
      <c r="C495" s="1704"/>
      <c r="D495" s="1021" t="s">
        <v>1387</v>
      </c>
      <c r="E495" s="1024" t="s">
        <v>973</v>
      </c>
      <c r="F495" s="1027">
        <v>4</v>
      </c>
      <c r="G495" s="1000" t="s">
        <v>1975</v>
      </c>
      <c r="H495" s="1030" t="s">
        <v>1247</v>
      </c>
      <c r="I495" s="994" t="s">
        <v>1215</v>
      </c>
      <c r="J495" s="1697" t="str">
        <f>IF(D495="","",IF(D495="RG",[1]Árbol!A506,IF(D495="RIC",[1]Árbol!A506,IF(D495="RLAFT",[1]Árbol!A506,IF(D495="RF",[1]Árbol!A506,IF(I495="","",(CONCATENATE(I495," ",$M$3," ",G495," ",$M$4," ",O495," ",$M$5," ",N495))))))))</f>
        <v>Pérdida de Disponibilidad de Carpeta Digital de contratación  1. Pérdida de Informaciòn  1. Ausencia de copias de respaldo o backups de la información
2. Desconocimiento de políticas de seguridad
3. Ausencia de planes de continuidad</v>
      </c>
      <c r="K495" s="1036" t="s">
        <v>313</v>
      </c>
      <c r="L495" s="1000" t="s">
        <v>314</v>
      </c>
      <c r="M495" s="1069" t="s">
        <v>1389</v>
      </c>
      <c r="N495" s="1000" t="s">
        <v>1982</v>
      </c>
      <c r="O495" s="1000" t="s">
        <v>1966</v>
      </c>
      <c r="P495" s="1063" t="s">
        <v>1392</v>
      </c>
      <c r="Q495" s="1716" t="s">
        <v>1392</v>
      </c>
      <c r="R495" s="994" t="s">
        <v>250</v>
      </c>
      <c r="S495" s="1709">
        <f>IF(R495="Muy Alta",100%,IF(R495="Alta",80%,IF(R495="Media",60%,IF(R495="Baja",40%,IF(R495="Muy Baja",20%,"")))))</f>
        <v>0.4</v>
      </c>
      <c r="T495" s="994" t="s">
        <v>317</v>
      </c>
      <c r="U495" s="1709">
        <f>IF(T495="Catastrófico",100%,IF(T495="Mayor",80%,IF(T495="Moderado",60%,IF(T495="Menor",40%,IF(T495="Leve",20%,"")))))</f>
        <v>0.2</v>
      </c>
      <c r="V495" s="994" t="s">
        <v>251</v>
      </c>
      <c r="W495" s="1709">
        <f>IF(V495="Catastrófico",100%,IF(V495="Mayor",80%,IF(V495="Moderado",60%,IF(V495="Menor",40%,IF(V495="Leve",20%,"")))))</f>
        <v>0.4</v>
      </c>
      <c r="X495" s="1059" t="str">
        <f>IF(Y495=100%,"Catastrófico",IF(Y495=80%,"Mayor",IF(Y495=60%,"Moderado",IF(Y495=40%,"Menor",IF(Y495=20%,"Leve","")))))</f>
        <v>Menor</v>
      </c>
      <c r="Y495" s="1709">
        <f>IF(AND(U495="",W495=""),"",MAX(U495,W495))</f>
        <v>0.4</v>
      </c>
      <c r="Z495" s="1709" t="str">
        <f>CONCATENATE(R495,X495)</f>
        <v>BajaMenor</v>
      </c>
      <c r="AA495" s="1047" t="str">
        <f>IF(Z495="Muy AltaLeve","Alto",IF(Z495="Muy AltaMenor","Alto",IF(Z495="Muy AltaModerado","Alto",IF(Z495="Muy AltaMayor","Alto",IF(Z495="Muy AltaCatastrófico","Extremo",IF(Z495="AltaLeve","Moderado",IF(Z495="AltaMenor","Moderado",IF(Z495="AltaModerado","Alto",IF(Z495="AltaMayor","Alto",IF(Z495="AltaCatastrófico","Extremo",IF(Z495="MediaLeve","Moderado",IF(Z495="MediaMenor","Moderado",IF(Z495="MediaModerado","Moderado",IF(Z495="MediaMayor","Alto",IF(Z495="MediaCatastrófico","Extremo",IF(Z495="BajaLeve","Bajo",IF(Z495="BajaMenor","Moderado",IF(Z495="BajaModerado","Moderado",IF(Z495="BajaMayor","Alto",IF(Z495="BajaCatastrófico","Extremo",IF(Z495="Muy BajaLeve","Bajo",IF(Z495="Muy BajaMenor","Bajo",IF(Z495="Muy BajaModerado","Moderado",IF(Z495="Muy BajaMayor","Alto",IF(Z495="Muy BajaCatastrófico","Extremo","")))))))))))))))))))))))))</f>
        <v>Moderado</v>
      </c>
      <c r="AB495" s="97">
        <v>1</v>
      </c>
      <c r="AC495" s="9" t="s">
        <v>1979</v>
      </c>
      <c r="AD495" s="9">
        <v>1</v>
      </c>
      <c r="AE495" s="9" t="s">
        <v>1980</v>
      </c>
      <c r="AF495" s="99" t="str">
        <f t="shared" si="58"/>
        <v>Probabilidad</v>
      </c>
      <c r="AG495" s="10" t="s">
        <v>221</v>
      </c>
      <c r="AH495" s="787">
        <f t="shared" si="55"/>
        <v>0.25</v>
      </c>
      <c r="AI495" s="10" t="s">
        <v>222</v>
      </c>
      <c r="AJ495" s="787">
        <f t="shared" si="56"/>
        <v>0.15</v>
      </c>
      <c r="AK495" s="101">
        <f t="shared" si="57"/>
        <v>0.4</v>
      </c>
      <c r="AL495" s="100">
        <f>IFERROR(IF(AF495="Probabilidad",(S495-(+S495*AK495)),IF(AF495="Impacto",S495,"")),"")</f>
        <v>0.24</v>
      </c>
      <c r="AM495" s="100">
        <f>IFERROR(IF(AF495="Impacto",(Y495-(+Y495*AK495)),IF(AF495="Probabilidad",Y495,"")),"")</f>
        <v>0.4</v>
      </c>
      <c r="AN495" s="50" t="s">
        <v>859</v>
      </c>
      <c r="AO495" s="50" t="s">
        <v>291</v>
      </c>
      <c r="AP495" s="50" t="s">
        <v>241</v>
      </c>
      <c r="AQ495" s="50" t="s">
        <v>226</v>
      </c>
      <c r="AR495" s="1624" t="s">
        <v>1969</v>
      </c>
      <c r="AS495" s="1050">
        <f>S495</f>
        <v>0.4</v>
      </c>
      <c r="AT495" s="1050">
        <f>IF(AL495="","",MIN(AL495:AL500))</f>
        <v>6.0479999999999999E-2</v>
      </c>
      <c r="AU495" s="1047" t="str">
        <f>IFERROR(IF(AT495="","",IF(AT495&lt;=0.2,"Muy Baja",IF(AT495&lt;=0.4,"Baja",IF(AT495&lt;=0.6,"Media",IF(AT495&lt;=0.8,"Alta","Muy Alta"))))),"")</f>
        <v>Muy Baja</v>
      </c>
      <c r="AV495" s="1050">
        <f>Y495</f>
        <v>0.4</v>
      </c>
      <c r="AW495" s="1050">
        <f>IF(AM495="","",MIN(AM495:AM500))</f>
        <v>0.4</v>
      </c>
      <c r="AX495" s="1047" t="str">
        <f>IFERROR(IF(AW495="","",IF(AW495&lt;=0.2,"Leve",IF(AW495&lt;=0.4,"Menor",IF(AW495&lt;=0.6,"Moderado",IF(AW495&lt;=0.8,"Mayor","Catastrófico"))))),"")</f>
        <v>Menor</v>
      </c>
      <c r="AY495" s="1047" t="str">
        <f>AA495</f>
        <v>Moderado</v>
      </c>
      <c r="AZ495" s="1047" t="str">
        <f>IFERROR(IF(OR(AND(AU495="Muy Baja",AX495="Leve"),AND(AU495="Muy Baja",AX495="Menor"),AND(AU495="Baja",AX495="Leve")),"Bajo",IF(OR(AND(AU495="Muy baja",AX495="Moderado"),AND(AU495="Baja",AX495="Menor"),AND(AU495="Baja",AX495="Moderado"),AND(AU495="Media",AX495="Leve"),AND(AU495="Media",AX495="Menor"),AND(AU495="Media",AX495="Moderado"),AND(AU495="Alta",AX495="Leve"),AND(AU495="Alta",AX495="Menor")),"Moderado",IF(OR(AND(AU495="Muy Baja",AX495="Mayor"),AND(AU495="Baja",AX495="Mayor"),AND(AU495="Media",AX495="Mayor"),AND(AU495="Alta",AX495="Moderado"),AND(AU495="Alta",AX495="Mayor"),AND(AU495="Muy Alta",AX495="Leve"),AND(AU495="Muy Alta",AX495="Menor"),AND(AU495="Muy Alta",AX495="Moderado"),AND(AU495="Muy Alta",AX495="Mayor")),"Alto",IF(OR(AND(AU495="Muy Baja",AX495="Catastrófico"),AND(AU495="Baja",AX495="Catastrófico"),AND(AU495="Media",AX495="Catastrófico"),AND(AU495="Alta",AX495="Catastrófico"),AND(AU495="Muy Alta",AX495="Catastrófico")),"Extremo","")))),"")</f>
        <v>Bajo</v>
      </c>
      <c r="BA495" s="994" t="s">
        <v>255</v>
      </c>
      <c r="BB495" s="46"/>
      <c r="BC495" s="46"/>
      <c r="BD495" s="103" t="str">
        <f t="shared" si="54"/>
        <v/>
      </c>
      <c r="BE495" s="9"/>
      <c r="BF495" s="9"/>
      <c r="BG495" s="9"/>
      <c r="BH495" s="9"/>
      <c r="BI495" s="46"/>
      <c r="BJ495" s="46"/>
      <c r="BK495" s="46"/>
      <c r="BL495" s="46"/>
      <c r="BM495" s="48"/>
      <c r="BN495" s="48"/>
      <c r="BO495" s="48"/>
      <c r="BP495" s="48"/>
      <c r="BQ495" s="104" t="str">
        <f t="shared" si="52"/>
        <v/>
      </c>
      <c r="BR495" s="797" t="str">
        <f t="shared" si="53"/>
        <v/>
      </c>
      <c r="BS495" s="883"/>
      <c r="BT495" s="883"/>
      <c r="BU495" s="997" t="s">
        <v>1392</v>
      </c>
      <c r="BV495" s="1063" t="s">
        <v>3183</v>
      </c>
      <c r="BW495" s="1063" t="s">
        <v>1392</v>
      </c>
      <c r="BX495" s="1721" t="s">
        <v>1392</v>
      </c>
      <c r="BY495" s="1738" t="s">
        <v>3247</v>
      </c>
      <c r="BZ495" s="1003"/>
    </row>
    <row r="496" spans="1:78" ht="167" x14ac:dyDescent="0.2">
      <c r="A496" s="1702"/>
      <c r="B496" s="1703"/>
      <c r="C496" s="1704"/>
      <c r="D496" s="1705"/>
      <c r="E496" s="1025"/>
      <c r="F496" s="1619"/>
      <c r="G496" s="1001"/>
      <c r="H496" s="1031"/>
      <c r="I496" s="1641"/>
      <c r="J496" s="1631"/>
      <c r="K496" s="1037"/>
      <c r="L496" s="1001"/>
      <c r="M496" s="1070"/>
      <c r="N496" s="1001"/>
      <c r="O496" s="1001"/>
      <c r="P496" s="1064"/>
      <c r="Q496" s="1717"/>
      <c r="R496" s="1641"/>
      <c r="S496" s="1710"/>
      <c r="T496" s="1641"/>
      <c r="U496" s="1710"/>
      <c r="V496" s="1641"/>
      <c r="W496" s="1710"/>
      <c r="X496" s="1665"/>
      <c r="Y496" s="1710"/>
      <c r="Z496" s="1710"/>
      <c r="AA496" s="1633"/>
      <c r="AB496" s="812">
        <v>2</v>
      </c>
      <c r="AC496" s="774" t="s">
        <v>1981</v>
      </c>
      <c r="AD496" s="774">
        <v>1</v>
      </c>
      <c r="AE496" s="774" t="s">
        <v>1980</v>
      </c>
      <c r="AF496" s="813" t="str">
        <f t="shared" si="58"/>
        <v>Probabilidad</v>
      </c>
      <c r="AG496" s="780" t="s">
        <v>221</v>
      </c>
      <c r="AH496" s="790">
        <f t="shared" si="55"/>
        <v>0.25</v>
      </c>
      <c r="AI496" s="780" t="s">
        <v>222</v>
      </c>
      <c r="AJ496" s="790">
        <f t="shared" si="56"/>
        <v>0.15</v>
      </c>
      <c r="AK496" s="814">
        <f t="shared" si="57"/>
        <v>0.4</v>
      </c>
      <c r="AL496" s="815">
        <f>IFERROR(IF(AND(AF495="Probabilidad",AF496="Probabilidad"),(AL495-(+AL495*AK496)),IF(AF496="Probabilidad",(S495-(+S495*AK496)),IF(AF496="Impacto",AL495,""))),"")</f>
        <v>0.14399999999999999</v>
      </c>
      <c r="AM496" s="815">
        <f>IFERROR(IF(AND(AF495="Impacto",AF496="Impacto"),(AM495-(+AM495*AK496)),IF(AF496="Impacto",(Y495-(+Y495*AK496)),IF(AF496="Probabilidad",AM495,""))),"")</f>
        <v>0.4</v>
      </c>
      <c r="AN496" s="751" t="s">
        <v>223</v>
      </c>
      <c r="AO496" s="751" t="s">
        <v>291</v>
      </c>
      <c r="AP496" s="751" t="s">
        <v>241</v>
      </c>
      <c r="AQ496" s="751" t="s">
        <v>226</v>
      </c>
      <c r="AR496" s="1031"/>
      <c r="AS496" s="1631"/>
      <c r="AT496" s="1631"/>
      <c r="AU496" s="1633"/>
      <c r="AV496" s="1631"/>
      <c r="AW496" s="1631"/>
      <c r="AX496" s="1633"/>
      <c r="AY496" s="1633"/>
      <c r="AZ496" s="1633"/>
      <c r="BA496" s="1641"/>
      <c r="BB496" s="789"/>
      <c r="BC496" s="789"/>
      <c r="BD496" s="822" t="str">
        <f t="shared" si="54"/>
        <v/>
      </c>
      <c r="BE496" s="774"/>
      <c r="BF496" s="774"/>
      <c r="BG496" s="774"/>
      <c r="BH496" s="774"/>
      <c r="BI496" s="789"/>
      <c r="BJ496" s="789"/>
      <c r="BK496" s="789"/>
      <c r="BL496" s="789"/>
      <c r="BM496" s="791"/>
      <c r="BN496" s="791"/>
      <c r="BO496" s="791"/>
      <c r="BP496" s="791"/>
      <c r="BQ496" s="792" t="str">
        <f t="shared" si="52"/>
        <v/>
      </c>
      <c r="BR496" s="796" t="str">
        <f t="shared" si="53"/>
        <v/>
      </c>
      <c r="BS496" s="884"/>
      <c r="BT496" s="884"/>
      <c r="BU496" s="998"/>
      <c r="BV496" s="1064"/>
      <c r="BW496" s="1064"/>
      <c r="BX496" s="1722"/>
      <c r="BY496" s="1739"/>
      <c r="BZ496" s="1004"/>
    </row>
    <row r="497" spans="1:78" ht="118" x14ac:dyDescent="0.2">
      <c r="A497" s="1702"/>
      <c r="B497" s="1703"/>
      <c r="C497" s="1704"/>
      <c r="D497" s="1705"/>
      <c r="E497" s="1025"/>
      <c r="F497" s="1619"/>
      <c r="G497" s="1001"/>
      <c r="H497" s="1031"/>
      <c r="I497" s="1641"/>
      <c r="J497" s="1631"/>
      <c r="K497" s="1037"/>
      <c r="L497" s="1001"/>
      <c r="M497" s="1070"/>
      <c r="N497" s="1001"/>
      <c r="O497" s="1001"/>
      <c r="P497" s="1064"/>
      <c r="Q497" s="1717"/>
      <c r="R497" s="1641"/>
      <c r="S497" s="1710"/>
      <c r="T497" s="1641"/>
      <c r="U497" s="1710"/>
      <c r="V497" s="1641"/>
      <c r="W497" s="1710"/>
      <c r="X497" s="1665"/>
      <c r="Y497" s="1710"/>
      <c r="Z497" s="1710"/>
      <c r="AA497" s="1633"/>
      <c r="AB497" s="812">
        <v>3</v>
      </c>
      <c r="AC497" s="898" t="s">
        <v>1571</v>
      </c>
      <c r="AD497" s="774">
        <v>2</v>
      </c>
      <c r="AE497" s="774" t="s">
        <v>1572</v>
      </c>
      <c r="AF497" s="813" t="str">
        <f t="shared" si="58"/>
        <v>Probabilidad</v>
      </c>
      <c r="AG497" s="780" t="s">
        <v>281</v>
      </c>
      <c r="AH497" s="790">
        <f t="shared" si="55"/>
        <v>0.15</v>
      </c>
      <c r="AI497" s="780" t="s">
        <v>222</v>
      </c>
      <c r="AJ497" s="790">
        <f t="shared" si="56"/>
        <v>0.15</v>
      </c>
      <c r="AK497" s="814">
        <f t="shared" si="57"/>
        <v>0.3</v>
      </c>
      <c r="AL497" s="815">
        <f>IFERROR(IF(AND(AF496="Probabilidad",AF497="Probabilidad"),(AL496-(+AL496*AK497)),IF(AND(AF496="Impacto",AF497="Probabilidad"),(AL495-(+AL495*AK497)),IF(AF497="Impacto",AL496,""))),"")</f>
        <v>0.1008</v>
      </c>
      <c r="AM497" s="815">
        <f>IFERROR(IF(AND(AF496="Impacto",AF497="Impacto"),(AM496-(+AM496*AK497)),IF(AND(AF496="Probabilidad",AF497="Impacto"),(AM495-(+AM495*AK497)),IF(AF497="Probabilidad",AM496,""))),"")</f>
        <v>0.4</v>
      </c>
      <c r="AN497" s="751" t="s">
        <v>859</v>
      </c>
      <c r="AO497" s="751" t="s">
        <v>245</v>
      </c>
      <c r="AP497" s="751" t="s">
        <v>241</v>
      </c>
      <c r="AQ497" s="751" t="s">
        <v>226</v>
      </c>
      <c r="AR497" s="1031"/>
      <c r="AS497" s="1631"/>
      <c r="AT497" s="1631"/>
      <c r="AU497" s="1633"/>
      <c r="AV497" s="1631"/>
      <c r="AW497" s="1631"/>
      <c r="AX497" s="1633"/>
      <c r="AY497" s="1633"/>
      <c r="AZ497" s="1633"/>
      <c r="BA497" s="1641"/>
      <c r="BB497" s="789"/>
      <c r="BC497" s="789"/>
      <c r="BD497" s="822" t="str">
        <f t="shared" si="54"/>
        <v/>
      </c>
      <c r="BE497" s="774"/>
      <c r="BF497" s="774"/>
      <c r="BG497" s="774"/>
      <c r="BH497" s="774"/>
      <c r="BI497" s="789"/>
      <c r="BJ497" s="789"/>
      <c r="BK497" s="789"/>
      <c r="BL497" s="789"/>
      <c r="BM497" s="791"/>
      <c r="BN497" s="791"/>
      <c r="BO497" s="791"/>
      <c r="BP497" s="791"/>
      <c r="BQ497" s="792" t="str">
        <f t="shared" si="52"/>
        <v/>
      </c>
      <c r="BR497" s="796" t="str">
        <f t="shared" si="53"/>
        <v/>
      </c>
      <c r="BS497" s="884"/>
      <c r="BT497" s="884"/>
      <c r="BU497" s="998"/>
      <c r="BV497" s="1064"/>
      <c r="BW497" s="1064"/>
      <c r="BX497" s="1722"/>
      <c r="BY497" s="1739"/>
      <c r="BZ497" s="1004"/>
    </row>
    <row r="498" spans="1:78" ht="167" x14ac:dyDescent="0.2">
      <c r="A498" s="1702"/>
      <c r="B498" s="1703"/>
      <c r="C498" s="1704"/>
      <c r="D498" s="1705"/>
      <c r="E498" s="1025"/>
      <c r="F498" s="1619"/>
      <c r="G498" s="1001"/>
      <c r="H498" s="1031"/>
      <c r="I498" s="1641"/>
      <c r="J498" s="1631"/>
      <c r="K498" s="1037"/>
      <c r="L498" s="1001"/>
      <c r="M498" s="1070"/>
      <c r="N498" s="1001"/>
      <c r="O498" s="1001"/>
      <c r="P498" s="1064"/>
      <c r="Q498" s="1717"/>
      <c r="R498" s="1641"/>
      <c r="S498" s="1710"/>
      <c r="T498" s="1641"/>
      <c r="U498" s="1710"/>
      <c r="V498" s="1641"/>
      <c r="W498" s="1710"/>
      <c r="X498" s="1665"/>
      <c r="Y498" s="1710"/>
      <c r="Z498" s="1710"/>
      <c r="AA498" s="1633"/>
      <c r="AB498" s="812">
        <v>4</v>
      </c>
      <c r="AC498" s="761" t="s">
        <v>1983</v>
      </c>
      <c r="AD498" s="761">
        <v>3</v>
      </c>
      <c r="AE498" s="761" t="s">
        <v>1952</v>
      </c>
      <c r="AF498" s="816" t="str">
        <f t="shared" si="58"/>
        <v>Probabilidad</v>
      </c>
      <c r="AG498" s="751" t="s">
        <v>221</v>
      </c>
      <c r="AH498" s="790">
        <f t="shared" si="55"/>
        <v>0.25</v>
      </c>
      <c r="AI498" s="780" t="s">
        <v>222</v>
      </c>
      <c r="AJ498" s="790">
        <f t="shared" si="56"/>
        <v>0.15</v>
      </c>
      <c r="AK498" s="814">
        <f t="shared" si="57"/>
        <v>0.4</v>
      </c>
      <c r="AL498" s="815">
        <f>IFERROR(IF(AND(AF497="Probabilidad",AF498="Probabilidad"),(AL497-(+AL497*AK498)),IF(AND(AF497="Impacto",AF498="Probabilidad"),(AL496-(+AL496*AK498)),IF(AF498="Impacto",AL497,""))),"")</f>
        <v>6.0479999999999999E-2</v>
      </c>
      <c r="AM498" s="815">
        <f>IFERROR(IF(AND(AF497="Impacto",AF498="Impacto"),(AM497-(+AM497*AK498)),IF(AND(AF497="Probabilidad",AF498="Impacto"),(AM496-(+AM496*AK498)),IF(AF498="Probabilidad",AM497,""))),"")</f>
        <v>0.4</v>
      </c>
      <c r="AN498" s="751" t="s">
        <v>859</v>
      </c>
      <c r="AO498" s="751" t="s">
        <v>291</v>
      </c>
      <c r="AP498" s="751" t="s">
        <v>225</v>
      </c>
      <c r="AQ498" s="751" t="s">
        <v>226</v>
      </c>
      <c r="AR498" s="1031"/>
      <c r="AS498" s="1631"/>
      <c r="AT498" s="1631"/>
      <c r="AU498" s="1633"/>
      <c r="AV498" s="1631"/>
      <c r="AW498" s="1631"/>
      <c r="AX498" s="1633"/>
      <c r="AY498" s="1633"/>
      <c r="AZ498" s="1633"/>
      <c r="BA498" s="1641"/>
      <c r="BB498" s="789"/>
      <c r="BC498" s="789"/>
      <c r="BD498" s="822" t="str">
        <f t="shared" si="54"/>
        <v/>
      </c>
      <c r="BE498" s="774"/>
      <c r="BF498" s="774"/>
      <c r="BG498" s="774"/>
      <c r="BH498" s="774"/>
      <c r="BI498" s="789"/>
      <c r="BJ498" s="789"/>
      <c r="BK498" s="789"/>
      <c r="BL498" s="789"/>
      <c r="BM498" s="791"/>
      <c r="BN498" s="791"/>
      <c r="BO498" s="791"/>
      <c r="BP498" s="791"/>
      <c r="BQ498" s="792" t="str">
        <f t="shared" si="52"/>
        <v/>
      </c>
      <c r="BR498" s="796" t="str">
        <f t="shared" si="53"/>
        <v/>
      </c>
      <c r="BS498" s="884"/>
      <c r="BT498" s="884"/>
      <c r="BU498" s="998"/>
      <c r="BV498" s="1064"/>
      <c r="BW498" s="1064"/>
      <c r="BX498" s="1722"/>
      <c r="BY498" s="1739"/>
      <c r="BZ498" s="1004"/>
    </row>
    <row r="499" spans="1:78" ht="16" x14ac:dyDescent="0.2">
      <c r="A499" s="1702"/>
      <c r="B499" s="1703"/>
      <c r="C499" s="1704"/>
      <c r="D499" s="1705"/>
      <c r="E499" s="1025"/>
      <c r="F499" s="1619"/>
      <c r="G499" s="1001"/>
      <c r="H499" s="1031"/>
      <c r="I499" s="1641"/>
      <c r="J499" s="1631"/>
      <c r="K499" s="1037"/>
      <c r="L499" s="1001"/>
      <c r="M499" s="1070"/>
      <c r="N499" s="1001"/>
      <c r="O499" s="1001"/>
      <c r="P499" s="1064"/>
      <c r="Q499" s="1717"/>
      <c r="R499" s="1641"/>
      <c r="S499" s="1710"/>
      <c r="T499" s="1641"/>
      <c r="U499" s="1710"/>
      <c r="V499" s="1641"/>
      <c r="W499" s="1710"/>
      <c r="X499" s="1665"/>
      <c r="Y499" s="1710"/>
      <c r="Z499" s="1710"/>
      <c r="AA499" s="1633"/>
      <c r="AB499" s="812">
        <v>5</v>
      </c>
      <c r="AC499" s="774"/>
      <c r="AD499" s="774"/>
      <c r="AE499" s="774"/>
      <c r="AF499" s="813" t="str">
        <f t="shared" si="58"/>
        <v/>
      </c>
      <c r="AG499" s="780"/>
      <c r="AH499" s="790" t="str">
        <f t="shared" si="55"/>
        <v/>
      </c>
      <c r="AI499" s="780"/>
      <c r="AJ499" s="790" t="str">
        <f t="shared" si="56"/>
        <v/>
      </c>
      <c r="AK499" s="814" t="str">
        <f t="shared" si="57"/>
        <v/>
      </c>
      <c r="AL499" s="815" t="str">
        <f>IFERROR(IF(AND(AF498="Probabilidad",AF499="Probabilidad"),(AL498-(+AL498*AK499)),IF(AND(AF498="Impacto",AF499="Probabilidad"),(AL497-(+AL497*AK499)),IF(AF499="Impacto",AL498,""))),"")</f>
        <v/>
      </c>
      <c r="AM499" s="815" t="str">
        <f>IFERROR(IF(AND(AF498="Impacto",AF499="Impacto"),(AM498-(+AM498*AK499)),IF(AND(AF498="Probabilidad",AF499="Impacto"),(AM497-(+AM497*AK499)),IF(AF499="Probabilidad",AM498,""))),"")</f>
        <v/>
      </c>
      <c r="AN499" s="751"/>
      <c r="AO499" s="751"/>
      <c r="AP499" s="751"/>
      <c r="AQ499" s="751"/>
      <c r="AR499" s="1031"/>
      <c r="AS499" s="1631"/>
      <c r="AT499" s="1631"/>
      <c r="AU499" s="1633"/>
      <c r="AV499" s="1631"/>
      <c r="AW499" s="1631"/>
      <c r="AX499" s="1633"/>
      <c r="AY499" s="1633"/>
      <c r="AZ499" s="1633"/>
      <c r="BA499" s="1641"/>
      <c r="BB499" s="789"/>
      <c r="BC499" s="789"/>
      <c r="BD499" s="822" t="str">
        <f t="shared" si="54"/>
        <v/>
      </c>
      <c r="BE499" s="774"/>
      <c r="BF499" s="774"/>
      <c r="BG499" s="774"/>
      <c r="BH499" s="774"/>
      <c r="BI499" s="789"/>
      <c r="BJ499" s="789"/>
      <c r="BK499" s="789"/>
      <c r="BL499" s="789"/>
      <c r="BM499" s="791"/>
      <c r="BN499" s="791"/>
      <c r="BO499" s="791"/>
      <c r="BP499" s="791"/>
      <c r="BQ499" s="792" t="str">
        <f t="shared" si="52"/>
        <v/>
      </c>
      <c r="BR499" s="796" t="str">
        <f t="shared" si="53"/>
        <v/>
      </c>
      <c r="BS499" s="884"/>
      <c r="BT499" s="884"/>
      <c r="BU499" s="998"/>
      <c r="BV499" s="1064"/>
      <c r="BW499" s="1064"/>
      <c r="BX499" s="1722"/>
      <c r="BY499" s="1739"/>
      <c r="BZ499" s="1004"/>
    </row>
    <row r="500" spans="1:78" ht="17" thickBot="1" x14ac:dyDescent="0.25">
      <c r="A500" s="1702"/>
      <c r="B500" s="1703"/>
      <c r="C500" s="1704"/>
      <c r="D500" s="1706"/>
      <c r="E500" s="1026"/>
      <c r="F500" s="1620"/>
      <c r="G500" s="1002"/>
      <c r="H500" s="1032"/>
      <c r="I500" s="1642"/>
      <c r="J500" s="1632"/>
      <c r="K500" s="1038"/>
      <c r="L500" s="1002"/>
      <c r="M500" s="1071"/>
      <c r="N500" s="1002"/>
      <c r="O500" s="1002"/>
      <c r="P500" s="1065"/>
      <c r="Q500" s="1718"/>
      <c r="R500" s="1642"/>
      <c r="S500" s="1711"/>
      <c r="T500" s="1642"/>
      <c r="U500" s="1711"/>
      <c r="V500" s="1642"/>
      <c r="W500" s="1711"/>
      <c r="X500" s="1666"/>
      <c r="Y500" s="1711"/>
      <c r="Z500" s="1711"/>
      <c r="AA500" s="1634"/>
      <c r="AB500" s="773">
        <v>6</v>
      </c>
      <c r="AC500" s="757"/>
      <c r="AD500" s="757"/>
      <c r="AE500" s="757"/>
      <c r="AF500" s="896" t="str">
        <f t="shared" si="58"/>
        <v/>
      </c>
      <c r="AG500" s="888"/>
      <c r="AH500" s="887" t="str">
        <f t="shared" si="55"/>
        <v/>
      </c>
      <c r="AI500" s="888"/>
      <c r="AJ500" s="887" t="str">
        <f t="shared" si="56"/>
        <v/>
      </c>
      <c r="AK500" s="889" t="str">
        <f t="shared" si="57"/>
        <v/>
      </c>
      <c r="AL500" s="815" t="str">
        <f>IFERROR(IF(AND(AF499="Probabilidad",AF500="Probabilidad"),(AL499-(+AL499*AK500)),IF(AND(AF499="Impacto",AF500="Probabilidad"),(AL498-(+AL498*AK500)),IF(AF500="Impacto",AL499,""))),"")</f>
        <v/>
      </c>
      <c r="AM500" s="815" t="str">
        <f>IFERROR(IF(AND(AF499="Impacto",AF500="Impacto"),(AM499-(+AM499*AK500)),IF(AND(AF499="Probabilidad",AF500="Impacto"),(AM498-(+AM498*AK500)),IF(AF500="Probabilidad",AM499,""))),"")</f>
        <v/>
      </c>
      <c r="AN500" s="51"/>
      <c r="AO500" s="51"/>
      <c r="AP500" s="51"/>
      <c r="AQ500" s="51"/>
      <c r="AR500" s="1032"/>
      <c r="AS500" s="1632"/>
      <c r="AT500" s="1632"/>
      <c r="AU500" s="1634"/>
      <c r="AV500" s="1632"/>
      <c r="AW500" s="1632"/>
      <c r="AX500" s="1634"/>
      <c r="AY500" s="1634"/>
      <c r="AZ500" s="1634"/>
      <c r="BA500" s="1642"/>
      <c r="BB500" s="770"/>
      <c r="BC500" s="770"/>
      <c r="BD500" s="762" t="str">
        <f t="shared" si="54"/>
        <v/>
      </c>
      <c r="BE500" s="757"/>
      <c r="BF500" s="757"/>
      <c r="BG500" s="757"/>
      <c r="BH500" s="757"/>
      <c r="BI500" s="770"/>
      <c r="BJ500" s="770"/>
      <c r="BK500" s="770"/>
      <c r="BL500" s="770"/>
      <c r="BM500" s="749"/>
      <c r="BN500" s="749"/>
      <c r="BO500" s="749"/>
      <c r="BP500" s="749"/>
      <c r="BQ500" s="766" t="str">
        <f t="shared" si="52"/>
        <v/>
      </c>
      <c r="BR500" s="890" t="str">
        <f t="shared" si="53"/>
        <v/>
      </c>
      <c r="BS500" s="891"/>
      <c r="BT500" s="891"/>
      <c r="BU500" s="999"/>
      <c r="BV500" s="1065"/>
      <c r="BW500" s="1065"/>
      <c r="BX500" s="1723"/>
      <c r="BY500" s="1740"/>
      <c r="BZ500" s="1005"/>
    </row>
    <row r="501" spans="1:78" ht="118" x14ac:dyDescent="0.2">
      <c r="A501" s="1702"/>
      <c r="B501" s="1703"/>
      <c r="C501" s="1704"/>
      <c r="D501" s="1021" t="s">
        <v>1387</v>
      </c>
      <c r="E501" s="1024" t="s">
        <v>973</v>
      </c>
      <c r="F501" s="1027">
        <v>5</v>
      </c>
      <c r="G501" s="1000" t="s">
        <v>1984</v>
      </c>
      <c r="H501" s="1030" t="s">
        <v>1245</v>
      </c>
      <c r="I501" s="994" t="s">
        <v>1216</v>
      </c>
      <c r="J501" s="1697" t="str">
        <f>IF(D501="","",IF(D501="RG",[1]Árbol!A512,IF(D501="RIC",[1]Árbol!A512,IF(D501="RLAFT",[1]Árbol!A512,IF(D501="RF",[1]Árbol!A512,IF(I501="","",(CONCATENATE(I501," ",$M$3," ",G501," ",$M$4," ",O501," ",$M$5," ",N501))))))))</f>
        <v>Pérdida de Confidencialidad de Personal de contratación  Ataque de ingenieria social  1. Desconocimiento de políticas de seguridad de la información</v>
      </c>
      <c r="K501" s="1036" t="s">
        <v>313</v>
      </c>
      <c r="L501" s="1000" t="s">
        <v>314</v>
      </c>
      <c r="M501" s="1069" t="s">
        <v>1389</v>
      </c>
      <c r="N501" s="1000" t="s">
        <v>1985</v>
      </c>
      <c r="O501" s="1000" t="s">
        <v>1986</v>
      </c>
      <c r="P501" s="1044" t="s">
        <v>1392</v>
      </c>
      <c r="Q501" s="1716" t="s">
        <v>1392</v>
      </c>
      <c r="R501" s="994" t="s">
        <v>217</v>
      </c>
      <c r="S501" s="1709">
        <f>IF(R501="Muy Alta",100%,IF(R501="Alta",80%,IF(R501="Media",60%,IF(R501="Baja",40%,IF(R501="Muy Baja",20%,"")))))</f>
        <v>0.6</v>
      </c>
      <c r="T501" s="994" t="s">
        <v>317</v>
      </c>
      <c r="U501" s="1709">
        <f>IF(T501="Catastrófico",100%,IF(T501="Mayor",80%,IF(T501="Moderado",60%,IF(T501="Menor",40%,IF(T501="Leve",20%,"")))))</f>
        <v>0.2</v>
      </c>
      <c r="V501" s="994" t="s">
        <v>218</v>
      </c>
      <c r="W501" s="1709">
        <f>IF(V501="Catastrófico",100%,IF(V501="Mayor",80%,IF(V501="Moderado",60%,IF(V501="Menor",40%,IF(V501="Leve",20%,"")))))</f>
        <v>0.6</v>
      </c>
      <c r="X501" s="1059" t="str">
        <f>IF(Y501=100%,"Catastrófico",IF(Y501=80%,"Mayor",IF(Y501=60%,"Moderado",IF(Y501=40%,"Menor",IF(Y501=20%,"Leve","")))))</f>
        <v>Moderado</v>
      </c>
      <c r="Y501" s="1709">
        <f>IF(AND(U501="",W501=""),"",MAX(U501,W501))</f>
        <v>0.6</v>
      </c>
      <c r="Z501" s="1709" t="str">
        <f>CONCATENATE(R501,X501)</f>
        <v>MediaModerado</v>
      </c>
      <c r="AA501" s="1047" t="str">
        <f>IF(Z501="Muy AltaLeve","Alto",IF(Z501="Muy AltaMenor","Alto",IF(Z501="Muy AltaModerado","Alto",IF(Z501="Muy AltaMayor","Alto",IF(Z501="Muy AltaCatastrófico","Extremo",IF(Z501="AltaLeve","Moderado",IF(Z501="AltaMenor","Moderado",IF(Z501="AltaModerado","Alto",IF(Z501="AltaMayor","Alto",IF(Z501="AltaCatastrófico","Extremo",IF(Z501="MediaLeve","Moderado",IF(Z501="MediaMenor","Moderado",IF(Z501="MediaModerado","Moderado",IF(Z501="MediaMayor","Alto",IF(Z501="MediaCatastrófico","Extremo",IF(Z501="BajaLeve","Bajo",IF(Z501="BajaMenor","Moderado",IF(Z501="BajaModerado","Moderado",IF(Z501="BajaMayor","Alto",IF(Z501="BajaCatastrófico","Extremo",IF(Z501="Muy BajaLeve","Bajo",IF(Z501="Muy BajaMenor","Bajo",IF(Z501="Muy BajaModerado","Moderado",IF(Z501="Muy BajaMayor","Alto",IF(Z501="Muy BajaCatastrófico","Extremo","")))))))))))))))))))))))))</f>
        <v>Moderado</v>
      </c>
      <c r="AB501" s="97">
        <v>1</v>
      </c>
      <c r="AC501" s="898" t="s">
        <v>1571</v>
      </c>
      <c r="AD501" s="9">
        <v>1</v>
      </c>
      <c r="AE501" s="9" t="s">
        <v>1572</v>
      </c>
      <c r="AF501" s="231" t="str">
        <f t="shared" si="58"/>
        <v>Probabilidad</v>
      </c>
      <c r="AG501" s="10" t="s">
        <v>281</v>
      </c>
      <c r="AH501" s="787">
        <f t="shared" si="55"/>
        <v>0.15</v>
      </c>
      <c r="AI501" s="10" t="s">
        <v>222</v>
      </c>
      <c r="AJ501" s="787">
        <f t="shared" si="56"/>
        <v>0.15</v>
      </c>
      <c r="AK501" s="101">
        <f t="shared" si="57"/>
        <v>0.3</v>
      </c>
      <c r="AL501" s="100">
        <f>IFERROR(IF(AF501="Probabilidad",(S501-(+S501*AK501)),IF(AF501="Impacto",S501,"")),"")</f>
        <v>0.42</v>
      </c>
      <c r="AM501" s="100">
        <f>IFERROR(IF(AF501="Impacto",(Y501-(+Y501*AK501)),IF(AF501="Probabilidad",Y501,"")),"")</f>
        <v>0.6</v>
      </c>
      <c r="AN501" s="50" t="s">
        <v>859</v>
      </c>
      <c r="AO501" s="50" t="s">
        <v>245</v>
      </c>
      <c r="AP501" s="50" t="s">
        <v>241</v>
      </c>
      <c r="AQ501" s="50" t="s">
        <v>226</v>
      </c>
      <c r="AR501" s="1624" t="s">
        <v>1987</v>
      </c>
      <c r="AS501" s="1050">
        <f>S501</f>
        <v>0.6</v>
      </c>
      <c r="AT501" s="1050">
        <f>IF(AL501="","",MIN(AL501:AL506))</f>
        <v>0.252</v>
      </c>
      <c r="AU501" s="1047" t="str">
        <f>IFERROR(IF(AT501="","",IF(AT501&lt;=0.2,"Muy Baja",IF(AT501&lt;=0.4,"Baja",IF(AT501&lt;=0.6,"Media",IF(AT501&lt;=0.8,"Alta","Muy Alta"))))),"")</f>
        <v>Baja</v>
      </c>
      <c r="AV501" s="1050">
        <f>Y501</f>
        <v>0.6</v>
      </c>
      <c r="AW501" s="1050">
        <f>IF(AM501="","",MIN(AM501:AM506))</f>
        <v>0.6</v>
      </c>
      <c r="AX501" s="1047" t="str">
        <f>IFERROR(IF(AW501="","",IF(AW501&lt;=0.2,"Leve",IF(AW501&lt;=0.4,"Menor",IF(AW501&lt;=0.6,"Moderado",IF(AW501&lt;=0.8,"Mayor","Catastrófico"))))),"")</f>
        <v>Moderado</v>
      </c>
      <c r="AY501" s="1047" t="str">
        <f>AA501</f>
        <v>Moderado</v>
      </c>
      <c r="AZ501" s="1047" t="str">
        <f>IFERROR(IF(OR(AND(AU501="Muy Baja",AX501="Leve"),AND(AU501="Muy Baja",AX501="Menor"),AND(AU501="Baja",AX501="Leve")),"Bajo",IF(OR(AND(AU501="Muy baja",AX501="Moderado"),AND(AU501="Baja",AX501="Menor"),AND(AU501="Baja",AX501="Moderado"),AND(AU501="Media",AX501="Leve"),AND(AU501="Media",AX501="Menor"),AND(AU501="Media",AX501="Moderado"),AND(AU501="Alta",AX501="Leve"),AND(AU501="Alta",AX501="Menor")),"Moderado",IF(OR(AND(AU501="Muy Baja",AX501="Mayor"),AND(AU501="Baja",AX501="Mayor"),AND(AU501="Media",AX501="Mayor"),AND(AU501="Alta",AX501="Moderado"),AND(AU501="Alta",AX501="Mayor"),AND(AU501="Muy Alta",AX501="Leve"),AND(AU501="Muy Alta",AX501="Menor"),AND(AU501="Muy Alta",AX501="Moderado"),AND(AU501="Muy Alta",AX501="Mayor")),"Alto",IF(OR(AND(AU501="Muy Baja",AX501="Catastrófico"),AND(AU501="Baja",AX501="Catastrófico"),AND(AU501="Media",AX501="Catastrófico"),AND(AU501="Alta",AX501="Catastrófico"),AND(AU501="Muy Alta",AX501="Catastrófico")),"Extremo","")))),"")</f>
        <v>Moderado</v>
      </c>
      <c r="BA501" s="994" t="s">
        <v>228</v>
      </c>
      <c r="BB501" s="46" t="s">
        <v>1988</v>
      </c>
      <c r="BC501" s="46" t="s">
        <v>1971</v>
      </c>
      <c r="BD501" s="103">
        <f t="shared" si="54"/>
        <v>1</v>
      </c>
      <c r="BE501" s="9"/>
      <c r="BF501" s="9"/>
      <c r="BG501" s="9">
        <v>1</v>
      </c>
      <c r="BH501" s="9"/>
      <c r="BI501" s="46" t="s">
        <v>1972</v>
      </c>
      <c r="BJ501" s="46" t="s">
        <v>1973</v>
      </c>
      <c r="BK501" s="46"/>
      <c r="BL501" s="46"/>
      <c r="BM501" s="48"/>
      <c r="BN501" s="48"/>
      <c r="BO501" s="48"/>
      <c r="BP501" s="48"/>
      <c r="BQ501" s="104" t="str">
        <f t="shared" si="52"/>
        <v/>
      </c>
      <c r="BR501" s="797" t="str">
        <f t="shared" si="53"/>
        <v/>
      </c>
      <c r="BS501" s="883"/>
      <c r="BT501" s="883"/>
      <c r="BU501" s="997" t="s">
        <v>1392</v>
      </c>
      <c r="BV501" s="1063" t="s">
        <v>3183</v>
      </c>
      <c r="BW501" s="1063" t="s">
        <v>1392</v>
      </c>
      <c r="BX501" s="1721" t="s">
        <v>1392</v>
      </c>
      <c r="BY501" s="1738" t="s">
        <v>3246</v>
      </c>
      <c r="BZ501" s="1003"/>
    </row>
    <row r="502" spans="1:78" ht="167" x14ac:dyDescent="0.2">
      <c r="A502" s="1702"/>
      <c r="B502" s="1703"/>
      <c r="C502" s="1704"/>
      <c r="D502" s="1705"/>
      <c r="E502" s="1025"/>
      <c r="F502" s="1619"/>
      <c r="G502" s="1001"/>
      <c r="H502" s="1031"/>
      <c r="I502" s="1641"/>
      <c r="J502" s="1631"/>
      <c r="K502" s="1037"/>
      <c r="L502" s="1001"/>
      <c r="M502" s="1070"/>
      <c r="N502" s="1001"/>
      <c r="O502" s="1001"/>
      <c r="P502" s="1210"/>
      <c r="Q502" s="1717"/>
      <c r="R502" s="1641"/>
      <c r="S502" s="1710"/>
      <c r="T502" s="1641"/>
      <c r="U502" s="1710"/>
      <c r="V502" s="1641"/>
      <c r="W502" s="1710"/>
      <c r="X502" s="1665"/>
      <c r="Y502" s="1710"/>
      <c r="Z502" s="1710"/>
      <c r="AA502" s="1633"/>
      <c r="AB502" s="812">
        <v>2</v>
      </c>
      <c r="AC502" s="774" t="s">
        <v>1989</v>
      </c>
      <c r="AD502" s="774">
        <v>1</v>
      </c>
      <c r="AE502" s="774" t="s">
        <v>1792</v>
      </c>
      <c r="AF502" s="813" t="str">
        <f t="shared" si="58"/>
        <v>Probabilidad</v>
      </c>
      <c r="AG502" s="780" t="s">
        <v>221</v>
      </c>
      <c r="AH502" s="790">
        <f t="shared" si="55"/>
        <v>0.25</v>
      </c>
      <c r="AI502" s="780" t="s">
        <v>222</v>
      </c>
      <c r="AJ502" s="790">
        <f t="shared" si="56"/>
        <v>0.15</v>
      </c>
      <c r="AK502" s="814">
        <f t="shared" si="57"/>
        <v>0.4</v>
      </c>
      <c r="AL502" s="815">
        <f>IFERROR(IF(AND(AF501="Probabilidad",AF502="Probabilidad"),(AL501-(+AL501*AK502)),IF(AF502="Probabilidad",(S501-(+S501*AK502)),IF(AF502="Impacto",AL501,""))),"")</f>
        <v>0.252</v>
      </c>
      <c r="AM502" s="815">
        <f>IFERROR(IF(AND(AF501="Impacto",AF502="Impacto"),(AM501-(+AM501*AK502)),IF(AF502="Impacto",(Y501-(+Y501*AK502)),IF(AF502="Probabilidad",AM501,""))),"")</f>
        <v>0.6</v>
      </c>
      <c r="AN502" s="751" t="s">
        <v>859</v>
      </c>
      <c r="AO502" s="751" t="s">
        <v>291</v>
      </c>
      <c r="AP502" s="751" t="s">
        <v>241</v>
      </c>
      <c r="AQ502" s="751" t="s">
        <v>226</v>
      </c>
      <c r="AR502" s="1031"/>
      <c r="AS502" s="1631"/>
      <c r="AT502" s="1631"/>
      <c r="AU502" s="1633"/>
      <c r="AV502" s="1631"/>
      <c r="AW502" s="1631"/>
      <c r="AX502" s="1633"/>
      <c r="AY502" s="1633"/>
      <c r="AZ502" s="1633"/>
      <c r="BA502" s="1641"/>
      <c r="BB502" s="789"/>
      <c r="BC502" s="789"/>
      <c r="BD502" s="822" t="str">
        <f t="shared" si="54"/>
        <v/>
      </c>
      <c r="BE502" s="774"/>
      <c r="BF502" s="774"/>
      <c r="BG502" s="774"/>
      <c r="BH502" s="774"/>
      <c r="BI502" s="789"/>
      <c r="BJ502" s="789"/>
      <c r="BK502" s="789"/>
      <c r="BL502" s="789"/>
      <c r="BM502" s="791"/>
      <c r="BN502" s="791"/>
      <c r="BO502" s="791"/>
      <c r="BP502" s="791"/>
      <c r="BQ502" s="792" t="str">
        <f t="shared" si="52"/>
        <v/>
      </c>
      <c r="BR502" s="796" t="str">
        <f t="shared" si="53"/>
        <v/>
      </c>
      <c r="BS502" s="884"/>
      <c r="BT502" s="884"/>
      <c r="BU502" s="998"/>
      <c r="BV502" s="1064"/>
      <c r="BW502" s="1064"/>
      <c r="BX502" s="1722"/>
      <c r="BY502" s="1739"/>
      <c r="BZ502" s="1004"/>
    </row>
    <row r="503" spans="1:78" ht="16" x14ac:dyDescent="0.2">
      <c r="A503" s="1702"/>
      <c r="B503" s="1703"/>
      <c r="C503" s="1704"/>
      <c r="D503" s="1705"/>
      <c r="E503" s="1025"/>
      <c r="F503" s="1619"/>
      <c r="G503" s="1001"/>
      <c r="H503" s="1031"/>
      <c r="I503" s="1641"/>
      <c r="J503" s="1631"/>
      <c r="K503" s="1037"/>
      <c r="L503" s="1001"/>
      <c r="M503" s="1070"/>
      <c r="N503" s="1001"/>
      <c r="O503" s="1001"/>
      <c r="P503" s="1210"/>
      <c r="Q503" s="1717"/>
      <c r="R503" s="1641"/>
      <c r="S503" s="1710"/>
      <c r="T503" s="1641"/>
      <c r="U503" s="1710"/>
      <c r="V503" s="1641"/>
      <c r="W503" s="1710"/>
      <c r="X503" s="1665"/>
      <c r="Y503" s="1710"/>
      <c r="Z503" s="1710"/>
      <c r="AA503" s="1633"/>
      <c r="AB503" s="812">
        <v>3</v>
      </c>
      <c r="AC503" s="774"/>
      <c r="AD503" s="774"/>
      <c r="AE503" s="774"/>
      <c r="AF503" s="813" t="str">
        <f t="shared" si="58"/>
        <v/>
      </c>
      <c r="AG503" s="780"/>
      <c r="AH503" s="790" t="str">
        <f t="shared" si="55"/>
        <v/>
      </c>
      <c r="AI503" s="780"/>
      <c r="AJ503" s="790" t="str">
        <f t="shared" si="56"/>
        <v/>
      </c>
      <c r="AK503" s="814" t="str">
        <f t="shared" si="57"/>
        <v/>
      </c>
      <c r="AL503" s="815" t="str">
        <f>IFERROR(IF(AND(AF502="Probabilidad",AF503="Probabilidad"),(AL502-(+AL502*AK503)),IF(AND(AF502="Impacto",AF503="Probabilidad"),(AL501-(+AL501*AK503)),IF(AF503="Impacto",AL502,""))),"")</f>
        <v/>
      </c>
      <c r="AM503" s="815" t="str">
        <f>IFERROR(IF(AND(AF502="Impacto",AF503="Impacto"),(AM502-(+AM502*AK503)),IF(AND(AF502="Probabilidad",AF503="Impacto"),(AM501-(+AM501*AK503)),IF(AF503="Probabilidad",AM502,""))),"")</f>
        <v/>
      </c>
      <c r="AN503" s="751"/>
      <c r="AO503" s="751"/>
      <c r="AP503" s="751"/>
      <c r="AQ503" s="751"/>
      <c r="AR503" s="1031"/>
      <c r="AS503" s="1631"/>
      <c r="AT503" s="1631"/>
      <c r="AU503" s="1633"/>
      <c r="AV503" s="1631"/>
      <c r="AW503" s="1631"/>
      <c r="AX503" s="1633"/>
      <c r="AY503" s="1633"/>
      <c r="AZ503" s="1633"/>
      <c r="BA503" s="1641"/>
      <c r="BB503" s="789"/>
      <c r="BC503" s="789"/>
      <c r="BD503" s="822" t="str">
        <f t="shared" si="54"/>
        <v/>
      </c>
      <c r="BE503" s="774"/>
      <c r="BF503" s="774"/>
      <c r="BG503" s="774"/>
      <c r="BH503" s="774"/>
      <c r="BI503" s="789"/>
      <c r="BJ503" s="789"/>
      <c r="BK503" s="789"/>
      <c r="BL503" s="789"/>
      <c r="BM503" s="791"/>
      <c r="BN503" s="791"/>
      <c r="BO503" s="791"/>
      <c r="BP503" s="791"/>
      <c r="BQ503" s="792" t="str">
        <f t="shared" si="52"/>
        <v/>
      </c>
      <c r="BR503" s="796" t="str">
        <f t="shared" si="53"/>
        <v/>
      </c>
      <c r="BS503" s="884"/>
      <c r="BT503" s="884"/>
      <c r="BU503" s="998"/>
      <c r="BV503" s="1064"/>
      <c r="BW503" s="1064"/>
      <c r="BX503" s="1722"/>
      <c r="BY503" s="1739"/>
      <c r="BZ503" s="1004"/>
    </row>
    <row r="504" spans="1:78" ht="16" x14ac:dyDescent="0.2">
      <c r="A504" s="1702"/>
      <c r="B504" s="1703"/>
      <c r="C504" s="1704"/>
      <c r="D504" s="1705"/>
      <c r="E504" s="1025"/>
      <c r="F504" s="1619"/>
      <c r="G504" s="1001"/>
      <c r="H504" s="1031"/>
      <c r="I504" s="1641"/>
      <c r="J504" s="1631"/>
      <c r="K504" s="1037"/>
      <c r="L504" s="1001"/>
      <c r="M504" s="1070"/>
      <c r="N504" s="1001"/>
      <c r="O504" s="1001"/>
      <c r="P504" s="1210"/>
      <c r="Q504" s="1717"/>
      <c r="R504" s="1641"/>
      <c r="S504" s="1710"/>
      <c r="T504" s="1641"/>
      <c r="U504" s="1710"/>
      <c r="V504" s="1641"/>
      <c r="W504" s="1710"/>
      <c r="X504" s="1665"/>
      <c r="Y504" s="1710"/>
      <c r="Z504" s="1710"/>
      <c r="AA504" s="1633"/>
      <c r="AB504" s="812">
        <v>4</v>
      </c>
      <c r="AC504" s="774"/>
      <c r="AD504" s="774"/>
      <c r="AE504" s="774"/>
      <c r="AF504" s="813" t="str">
        <f t="shared" si="58"/>
        <v/>
      </c>
      <c r="AG504" s="780"/>
      <c r="AH504" s="790" t="str">
        <f t="shared" si="55"/>
        <v/>
      </c>
      <c r="AI504" s="780"/>
      <c r="AJ504" s="790" t="str">
        <f t="shared" si="56"/>
        <v/>
      </c>
      <c r="AK504" s="814" t="str">
        <f t="shared" si="57"/>
        <v/>
      </c>
      <c r="AL504" s="815" t="str">
        <f>IFERROR(IF(AND(AF503="Probabilidad",AF504="Probabilidad"),(AL503-(+AL503*AK504)),IF(AND(AF503="Impacto",AF504="Probabilidad"),(AL502-(+AL502*AK504)),IF(AF504="Impacto",AL503,""))),"")</f>
        <v/>
      </c>
      <c r="AM504" s="815" t="str">
        <f>IFERROR(IF(AND(AF503="Impacto",AF504="Impacto"),(AM503-(+AM503*AK504)),IF(AND(AF503="Probabilidad",AF504="Impacto"),(AM502-(+AM502*AK504)),IF(AF504="Probabilidad",AM503,""))),"")</f>
        <v/>
      </c>
      <c r="AN504" s="751"/>
      <c r="AO504" s="751"/>
      <c r="AP504" s="751"/>
      <c r="AQ504" s="751"/>
      <c r="AR504" s="1031"/>
      <c r="AS504" s="1631"/>
      <c r="AT504" s="1631"/>
      <c r="AU504" s="1633"/>
      <c r="AV504" s="1631"/>
      <c r="AW504" s="1631"/>
      <c r="AX504" s="1633"/>
      <c r="AY504" s="1633"/>
      <c r="AZ504" s="1633"/>
      <c r="BA504" s="1641"/>
      <c r="BB504" s="789"/>
      <c r="BC504" s="789"/>
      <c r="BD504" s="822" t="str">
        <f t="shared" si="54"/>
        <v/>
      </c>
      <c r="BE504" s="774"/>
      <c r="BF504" s="774"/>
      <c r="BG504" s="774"/>
      <c r="BH504" s="774"/>
      <c r="BI504" s="789"/>
      <c r="BJ504" s="789"/>
      <c r="BK504" s="789"/>
      <c r="BL504" s="789"/>
      <c r="BM504" s="791"/>
      <c r="BN504" s="791"/>
      <c r="BO504" s="791"/>
      <c r="BP504" s="791"/>
      <c r="BQ504" s="792" t="str">
        <f t="shared" si="52"/>
        <v/>
      </c>
      <c r="BR504" s="796" t="str">
        <f t="shared" si="53"/>
        <v/>
      </c>
      <c r="BS504" s="884"/>
      <c r="BT504" s="884"/>
      <c r="BU504" s="998"/>
      <c r="BV504" s="1064"/>
      <c r="BW504" s="1064"/>
      <c r="BX504" s="1722"/>
      <c r="BY504" s="1739"/>
      <c r="BZ504" s="1004"/>
    </row>
    <row r="505" spans="1:78" ht="16" x14ac:dyDescent="0.2">
      <c r="A505" s="1702"/>
      <c r="B505" s="1703"/>
      <c r="C505" s="1704"/>
      <c r="D505" s="1705"/>
      <c r="E505" s="1025"/>
      <c r="F505" s="1619"/>
      <c r="G505" s="1001"/>
      <c r="H505" s="1031"/>
      <c r="I505" s="1641"/>
      <c r="J505" s="1631"/>
      <c r="K505" s="1037"/>
      <c r="L505" s="1001"/>
      <c r="M505" s="1070"/>
      <c r="N505" s="1001"/>
      <c r="O505" s="1001"/>
      <c r="P505" s="1210"/>
      <c r="Q505" s="1717"/>
      <c r="R505" s="1641"/>
      <c r="S505" s="1710"/>
      <c r="T505" s="1641"/>
      <c r="U505" s="1710"/>
      <c r="V505" s="1641"/>
      <c r="W505" s="1710"/>
      <c r="X505" s="1665"/>
      <c r="Y505" s="1710"/>
      <c r="Z505" s="1710"/>
      <c r="AA505" s="1633"/>
      <c r="AB505" s="812">
        <v>5</v>
      </c>
      <c r="AC505" s="774"/>
      <c r="AD505" s="774"/>
      <c r="AE505" s="774"/>
      <c r="AF505" s="813" t="str">
        <f t="shared" si="58"/>
        <v/>
      </c>
      <c r="AG505" s="780"/>
      <c r="AH505" s="790" t="str">
        <f t="shared" si="55"/>
        <v/>
      </c>
      <c r="AI505" s="780"/>
      <c r="AJ505" s="790" t="str">
        <f t="shared" si="56"/>
        <v/>
      </c>
      <c r="AK505" s="814" t="str">
        <f t="shared" si="57"/>
        <v/>
      </c>
      <c r="AL505" s="815" t="str">
        <f>IFERROR(IF(AND(AF504="Probabilidad",AF505="Probabilidad"),(AL504-(+AL504*AK505)),IF(AND(AF504="Impacto",AF505="Probabilidad"),(AL503-(+AL503*AK505)),IF(AF505="Impacto",AL504,""))),"")</f>
        <v/>
      </c>
      <c r="AM505" s="815" t="str">
        <f>IFERROR(IF(AND(AF504="Impacto",AF505="Impacto"),(AM504-(+AM504*AK505)),IF(AND(AF504="Probabilidad",AF505="Impacto"),(AM503-(+AM503*AK505)),IF(AF505="Probabilidad",AM504,""))),"")</f>
        <v/>
      </c>
      <c r="AN505" s="751"/>
      <c r="AO505" s="751"/>
      <c r="AP505" s="751"/>
      <c r="AQ505" s="751"/>
      <c r="AR505" s="1031"/>
      <c r="AS505" s="1631"/>
      <c r="AT505" s="1631"/>
      <c r="AU505" s="1633"/>
      <c r="AV505" s="1631"/>
      <c r="AW505" s="1631"/>
      <c r="AX505" s="1633"/>
      <c r="AY505" s="1633"/>
      <c r="AZ505" s="1633"/>
      <c r="BA505" s="1641"/>
      <c r="BB505" s="789"/>
      <c r="BC505" s="789"/>
      <c r="BD505" s="822" t="str">
        <f t="shared" si="54"/>
        <v/>
      </c>
      <c r="BE505" s="774"/>
      <c r="BF505" s="774"/>
      <c r="BG505" s="774"/>
      <c r="BH505" s="774"/>
      <c r="BI505" s="789"/>
      <c r="BJ505" s="789"/>
      <c r="BK505" s="789"/>
      <c r="BL505" s="789"/>
      <c r="BM505" s="791"/>
      <c r="BN505" s="791"/>
      <c r="BO505" s="791"/>
      <c r="BP505" s="791"/>
      <c r="BQ505" s="792" t="str">
        <f t="shared" si="52"/>
        <v/>
      </c>
      <c r="BR505" s="796" t="str">
        <f t="shared" si="53"/>
        <v/>
      </c>
      <c r="BS505" s="884"/>
      <c r="BT505" s="884"/>
      <c r="BU505" s="998"/>
      <c r="BV505" s="1064"/>
      <c r="BW505" s="1064"/>
      <c r="BX505" s="1722"/>
      <c r="BY505" s="1739"/>
      <c r="BZ505" s="1004"/>
    </row>
    <row r="506" spans="1:78" ht="17" thickBot="1" x14ac:dyDescent="0.25">
      <c r="A506" s="1702"/>
      <c r="B506" s="1703"/>
      <c r="C506" s="1704"/>
      <c r="D506" s="1706"/>
      <c r="E506" s="1026"/>
      <c r="F506" s="1620"/>
      <c r="G506" s="1002"/>
      <c r="H506" s="1032"/>
      <c r="I506" s="1642"/>
      <c r="J506" s="1632"/>
      <c r="K506" s="1038"/>
      <c r="L506" s="1002"/>
      <c r="M506" s="1071"/>
      <c r="N506" s="1002"/>
      <c r="O506" s="1002"/>
      <c r="P506" s="1211"/>
      <c r="Q506" s="1718"/>
      <c r="R506" s="1642"/>
      <c r="S506" s="1711"/>
      <c r="T506" s="1642"/>
      <c r="U506" s="1711"/>
      <c r="V506" s="1642"/>
      <c r="W506" s="1711"/>
      <c r="X506" s="1666"/>
      <c r="Y506" s="1711"/>
      <c r="Z506" s="1711"/>
      <c r="AA506" s="1634"/>
      <c r="AB506" s="773">
        <v>6</v>
      </c>
      <c r="AC506" s="757"/>
      <c r="AD506" s="757"/>
      <c r="AE506" s="757"/>
      <c r="AF506" s="819" t="str">
        <f t="shared" si="58"/>
        <v/>
      </c>
      <c r="AG506" s="902"/>
      <c r="AH506" s="887" t="str">
        <f t="shared" si="55"/>
        <v/>
      </c>
      <c r="AI506" s="902"/>
      <c r="AJ506" s="887" t="str">
        <f t="shared" si="56"/>
        <v/>
      </c>
      <c r="AK506" s="889" t="str">
        <f t="shared" si="57"/>
        <v/>
      </c>
      <c r="AL506" s="815" t="str">
        <f>IFERROR(IF(AND(AF505="Probabilidad",AF506="Probabilidad"),(AL505-(+AL505*AK506)),IF(AND(AF505="Impacto",AF506="Probabilidad"),(AL504-(+AL504*AK506)),IF(AF506="Impacto",AL505,""))),"")</f>
        <v/>
      </c>
      <c r="AM506" s="815" t="str">
        <f>IFERROR(IF(AND(AF505="Impacto",AF506="Impacto"),(AM505-(+AM505*AK506)),IF(AND(AF505="Probabilidad",AF506="Impacto"),(AM504-(+AM504*AK506)),IF(AF506="Probabilidad",AM505,""))),"")</f>
        <v/>
      </c>
      <c r="AN506" s="51"/>
      <c r="AO506" s="51"/>
      <c r="AP506" s="51"/>
      <c r="AQ506" s="51"/>
      <c r="AR506" s="1032"/>
      <c r="AS506" s="1632"/>
      <c r="AT506" s="1632"/>
      <c r="AU506" s="1634"/>
      <c r="AV506" s="1632"/>
      <c r="AW506" s="1632"/>
      <c r="AX506" s="1634"/>
      <c r="AY506" s="1634"/>
      <c r="AZ506" s="1634"/>
      <c r="BA506" s="1642"/>
      <c r="BB506" s="770"/>
      <c r="BC506" s="770"/>
      <c r="BD506" s="762" t="str">
        <f t="shared" si="54"/>
        <v/>
      </c>
      <c r="BE506" s="757"/>
      <c r="BF506" s="757"/>
      <c r="BG506" s="757"/>
      <c r="BH506" s="757"/>
      <c r="BI506" s="770"/>
      <c r="BJ506" s="770"/>
      <c r="BK506" s="770"/>
      <c r="BL506" s="770"/>
      <c r="BM506" s="749"/>
      <c r="BN506" s="749"/>
      <c r="BO506" s="749"/>
      <c r="BP506" s="749"/>
      <c r="BQ506" s="766" t="str">
        <f t="shared" si="52"/>
        <v/>
      </c>
      <c r="BR506" s="890" t="str">
        <f t="shared" si="53"/>
        <v/>
      </c>
      <c r="BS506" s="891"/>
      <c r="BT506" s="891"/>
      <c r="BU506" s="999"/>
      <c r="BV506" s="1065"/>
      <c r="BW506" s="1065"/>
      <c r="BX506" s="1723"/>
      <c r="BY506" s="1740"/>
      <c r="BZ506" s="1005"/>
    </row>
    <row r="507" spans="1:78" ht="118" x14ac:dyDescent="0.2">
      <c r="A507" s="1702"/>
      <c r="B507" s="1703"/>
      <c r="C507" s="1704"/>
      <c r="D507" s="1021" t="s">
        <v>1387</v>
      </c>
      <c r="E507" s="1024" t="s">
        <v>973</v>
      </c>
      <c r="F507" s="1027">
        <v>6</v>
      </c>
      <c r="G507" s="1000" t="s">
        <v>1984</v>
      </c>
      <c r="H507" s="1030" t="s">
        <v>1245</v>
      </c>
      <c r="I507" s="994" t="s">
        <v>1215</v>
      </c>
      <c r="J507" s="1697" t="str">
        <f>IF(D507="","",IF(D507="RG",[1]Árbol!A518,IF(D507="RIC",[1]Árbol!A518,IF(D507="RLAFT",[1]Árbol!A518,IF(D507="RF",[1]Árbol!A518,IF(I507="","",(CONCATENATE(I507," ",$M$3," ",G507," ",$M$4," ",O507," ",$M$5," ",N507))))))))</f>
        <v>Pérdida de Disponibilidad de Personal de contratación  1. Ausencia de personal estratégico, táctico u operativo.
  1. Retiro temporal o definitiva del personal por rotación, enfermedad, incapacidad o vacaciones.</v>
      </c>
      <c r="K507" s="1036" t="s">
        <v>313</v>
      </c>
      <c r="L507" s="1000" t="s">
        <v>314</v>
      </c>
      <c r="M507" s="1069" t="s">
        <v>1389</v>
      </c>
      <c r="N507" s="1000" t="s">
        <v>1990</v>
      </c>
      <c r="O507" s="1000" t="s">
        <v>1991</v>
      </c>
      <c r="P507" s="1063" t="s">
        <v>1392</v>
      </c>
      <c r="Q507" s="1077" t="s">
        <v>1392</v>
      </c>
      <c r="R507" s="994" t="s">
        <v>250</v>
      </c>
      <c r="S507" s="1709">
        <f>IF(R507="Muy Alta",100%,IF(R507="Alta",80%,IF(R507="Media",60%,IF(R507="Baja",40%,IF(R507="Muy Baja",20%,"")))))</f>
        <v>0.4</v>
      </c>
      <c r="T507" s="994" t="s">
        <v>317</v>
      </c>
      <c r="U507" s="1709">
        <f>IF(T507="Catastrófico",100%,IF(T507="Mayor",80%,IF(T507="Moderado",60%,IF(T507="Menor",40%,IF(T507="Leve",20%,"")))))</f>
        <v>0.2</v>
      </c>
      <c r="V507" s="994" t="s">
        <v>251</v>
      </c>
      <c r="W507" s="1709">
        <f>IF(V507="Catastrófico",100%,IF(V507="Mayor",80%,IF(V507="Moderado",60%,IF(V507="Menor",40%,IF(V507="Leve",20%,"")))))</f>
        <v>0.4</v>
      </c>
      <c r="X507" s="1059" t="str">
        <f>IF(Y507=100%,"Catastrófico",IF(Y507=80%,"Mayor",IF(Y507=60%,"Moderado",IF(Y507=40%,"Menor",IF(Y507=20%,"Leve","")))))</f>
        <v>Menor</v>
      </c>
      <c r="Y507" s="1709">
        <f>IF(AND(U507="",W507=""),"",MAX(U507,W507))</f>
        <v>0.4</v>
      </c>
      <c r="Z507" s="1709" t="str">
        <f>CONCATENATE(R507,X507)</f>
        <v>BajaMenor</v>
      </c>
      <c r="AA507" s="1047" t="str">
        <f>IF(Z507="Muy AltaLeve","Alto",IF(Z507="Muy AltaMenor","Alto",IF(Z507="Muy AltaModerado","Alto",IF(Z507="Muy AltaMayor","Alto",IF(Z507="Muy AltaCatastrófico","Extremo",IF(Z507="AltaLeve","Moderado",IF(Z507="AltaMenor","Moderado",IF(Z507="AltaModerado","Alto",IF(Z507="AltaMayor","Alto",IF(Z507="AltaCatastrófico","Extremo",IF(Z507="MediaLeve","Moderado",IF(Z507="MediaMenor","Moderado",IF(Z507="MediaModerado","Moderado",IF(Z507="MediaMayor","Alto",IF(Z507="MediaCatastrófico","Extremo",IF(Z507="BajaLeve","Bajo",IF(Z507="BajaMenor","Moderado",IF(Z507="BajaModerado","Moderado",IF(Z507="BajaMayor","Alto",IF(Z507="BajaCatastrófico","Extremo",IF(Z507="Muy BajaLeve","Bajo",IF(Z507="Muy BajaMenor","Bajo",IF(Z507="Muy BajaModerado","Moderado",IF(Z507="Muy BajaMayor","Alto",IF(Z507="Muy BajaCatastrófico","Extremo","")))))))))))))))))))))))))</f>
        <v>Moderado</v>
      </c>
      <c r="AB507" s="97">
        <v>1</v>
      </c>
      <c r="AC507" s="898" t="s">
        <v>1571</v>
      </c>
      <c r="AD507" s="9">
        <v>1</v>
      </c>
      <c r="AE507" s="9" t="s">
        <v>1572</v>
      </c>
      <c r="AF507" s="99" t="str">
        <f t="shared" si="58"/>
        <v>Probabilidad</v>
      </c>
      <c r="AG507" s="10" t="s">
        <v>281</v>
      </c>
      <c r="AH507" s="787">
        <f t="shared" si="55"/>
        <v>0.15</v>
      </c>
      <c r="AI507" s="10" t="s">
        <v>222</v>
      </c>
      <c r="AJ507" s="787">
        <f t="shared" si="56"/>
        <v>0.15</v>
      </c>
      <c r="AK507" s="101">
        <f t="shared" si="57"/>
        <v>0.3</v>
      </c>
      <c r="AL507" s="100">
        <f>IFERROR(IF(AF507="Probabilidad",(S507-(+S507*AK507)),IF(AF507="Impacto",S507,"")),"")</f>
        <v>0.28000000000000003</v>
      </c>
      <c r="AM507" s="100">
        <f>IFERROR(IF(AF507="Impacto",(Y507-(+Y507*AK507)),IF(AF507="Probabilidad",Y507,"")),"")</f>
        <v>0.4</v>
      </c>
      <c r="AN507" s="50" t="s">
        <v>859</v>
      </c>
      <c r="AO507" s="50" t="s">
        <v>245</v>
      </c>
      <c r="AP507" s="50" t="s">
        <v>241</v>
      </c>
      <c r="AQ507" s="50" t="s">
        <v>226</v>
      </c>
      <c r="AR507" s="1624" t="s">
        <v>1987</v>
      </c>
      <c r="AS507" s="1050">
        <f>S507</f>
        <v>0.4</v>
      </c>
      <c r="AT507" s="1050">
        <f>IF(AL507="","",MIN(AL507:AL512))</f>
        <v>0.1008</v>
      </c>
      <c r="AU507" s="1047" t="str">
        <f>IFERROR(IF(AT507="","",IF(AT507&lt;=0.2,"Muy Baja",IF(AT507&lt;=0.4,"Baja",IF(AT507&lt;=0.6,"Media",IF(AT507&lt;=0.8,"Alta","Muy Alta"))))),"")</f>
        <v>Muy Baja</v>
      </c>
      <c r="AV507" s="1050">
        <f>Y507</f>
        <v>0.4</v>
      </c>
      <c r="AW507" s="1050">
        <f>IF(AM507="","",MIN(AM507:AM512))</f>
        <v>0.4</v>
      </c>
      <c r="AX507" s="1047" t="str">
        <f>IFERROR(IF(AW507="","",IF(AW507&lt;=0.2,"Leve",IF(AW507&lt;=0.4,"Menor",IF(AW507&lt;=0.6,"Moderado",IF(AW507&lt;=0.8,"Mayor","Catastrófico"))))),"")</f>
        <v>Menor</v>
      </c>
      <c r="AY507" s="1047" t="str">
        <f>AA507</f>
        <v>Moderado</v>
      </c>
      <c r="AZ507" s="1047" t="str">
        <f>IFERROR(IF(OR(AND(AU507="Muy Baja",AX507="Leve"),AND(AU507="Muy Baja",AX507="Menor"),AND(AU507="Baja",AX507="Leve")),"Bajo",IF(OR(AND(AU507="Muy baja",AX507="Moderado"),AND(AU507="Baja",AX507="Menor"),AND(AU507="Baja",AX507="Moderado"),AND(AU507="Media",AX507="Leve"),AND(AU507="Media",AX507="Menor"),AND(AU507="Media",AX507="Moderado"),AND(AU507="Alta",AX507="Leve"),AND(AU507="Alta",AX507="Menor")),"Moderado",IF(OR(AND(AU507="Muy Baja",AX507="Mayor"),AND(AU507="Baja",AX507="Mayor"),AND(AU507="Media",AX507="Mayor"),AND(AU507="Alta",AX507="Moderado"),AND(AU507="Alta",AX507="Mayor"),AND(AU507="Muy Alta",AX507="Leve"),AND(AU507="Muy Alta",AX507="Menor"),AND(AU507="Muy Alta",AX507="Moderado"),AND(AU507="Muy Alta",AX507="Mayor")),"Alto",IF(OR(AND(AU507="Muy Baja",AX507="Catastrófico"),AND(AU507="Baja",AX507="Catastrófico"),AND(AU507="Media",AX507="Catastrófico"),AND(AU507="Alta",AX507="Catastrófico"),AND(AU507="Muy Alta",AX507="Catastrófico")),"Extremo","")))),"")</f>
        <v>Bajo</v>
      </c>
      <c r="BA507" s="994" t="s">
        <v>255</v>
      </c>
      <c r="BB507" s="46"/>
      <c r="BC507" s="46"/>
      <c r="BD507" s="103" t="str">
        <f t="shared" si="54"/>
        <v/>
      </c>
      <c r="BE507" s="9"/>
      <c r="BF507" s="9"/>
      <c r="BG507" s="9"/>
      <c r="BH507" s="9"/>
      <c r="BI507" s="46"/>
      <c r="BJ507" s="46"/>
      <c r="BK507" s="46"/>
      <c r="BL507" s="46"/>
      <c r="BM507" s="48"/>
      <c r="BN507" s="48"/>
      <c r="BO507" s="48"/>
      <c r="BP507" s="48"/>
      <c r="BQ507" s="104" t="str">
        <f t="shared" si="52"/>
        <v/>
      </c>
      <c r="BR507" s="797" t="str">
        <f t="shared" si="53"/>
        <v/>
      </c>
      <c r="BS507" s="883"/>
      <c r="BT507" s="883"/>
      <c r="BU507" s="997" t="s">
        <v>1392</v>
      </c>
      <c r="BV507" s="1063" t="s">
        <v>3183</v>
      </c>
      <c r="BW507" s="1063" t="s">
        <v>1392</v>
      </c>
      <c r="BX507" s="1721" t="s">
        <v>1392</v>
      </c>
      <c r="BY507" s="1738" t="s">
        <v>3247</v>
      </c>
      <c r="BZ507" s="1003"/>
    </row>
    <row r="508" spans="1:78" ht="167" x14ac:dyDescent="0.2">
      <c r="A508" s="1702"/>
      <c r="B508" s="1703"/>
      <c r="C508" s="1704"/>
      <c r="D508" s="1705"/>
      <c r="E508" s="1025"/>
      <c r="F508" s="1619"/>
      <c r="G508" s="1001"/>
      <c r="H508" s="1031"/>
      <c r="I508" s="1641"/>
      <c r="J508" s="1631"/>
      <c r="K508" s="1037"/>
      <c r="L508" s="1001"/>
      <c r="M508" s="1070"/>
      <c r="N508" s="1001"/>
      <c r="O508" s="1001"/>
      <c r="P508" s="1064"/>
      <c r="Q508" s="1714"/>
      <c r="R508" s="1641"/>
      <c r="S508" s="1710"/>
      <c r="T508" s="1641"/>
      <c r="U508" s="1710"/>
      <c r="V508" s="1641"/>
      <c r="W508" s="1710"/>
      <c r="X508" s="1665"/>
      <c r="Y508" s="1710"/>
      <c r="Z508" s="1710"/>
      <c r="AA508" s="1633"/>
      <c r="AB508" s="812">
        <v>2</v>
      </c>
      <c r="AC508" s="774" t="s">
        <v>1992</v>
      </c>
      <c r="AD508" s="774">
        <v>1</v>
      </c>
      <c r="AE508" s="774" t="s">
        <v>1993</v>
      </c>
      <c r="AF508" s="813" t="str">
        <f t="shared" si="58"/>
        <v>Probabilidad</v>
      </c>
      <c r="AG508" s="780" t="s">
        <v>221</v>
      </c>
      <c r="AH508" s="790">
        <f t="shared" si="55"/>
        <v>0.25</v>
      </c>
      <c r="AI508" s="780" t="s">
        <v>222</v>
      </c>
      <c r="AJ508" s="790">
        <f t="shared" si="56"/>
        <v>0.15</v>
      </c>
      <c r="AK508" s="814">
        <f t="shared" si="57"/>
        <v>0.4</v>
      </c>
      <c r="AL508" s="815">
        <f>IFERROR(IF(AND(AF507="Probabilidad",AF508="Probabilidad"),(AL507-(+AL507*AK508)),IF(AF508="Probabilidad",(S507-(+S507*AK508)),IF(AF508="Impacto",AL507,""))),"")</f>
        <v>0.16800000000000001</v>
      </c>
      <c r="AM508" s="815">
        <f>IFERROR(IF(AND(AF507="Impacto",AF508="Impacto"),(AM507-(+AM507*AK508)),IF(AF508="Impacto",(Y507-(+Y507*AK508)),IF(AF508="Probabilidad",AM507,""))),"")</f>
        <v>0.4</v>
      </c>
      <c r="AN508" s="751" t="s">
        <v>223</v>
      </c>
      <c r="AO508" s="751" t="s">
        <v>291</v>
      </c>
      <c r="AP508" s="751" t="s">
        <v>241</v>
      </c>
      <c r="AQ508" s="751" t="s">
        <v>226</v>
      </c>
      <c r="AR508" s="1031"/>
      <c r="AS508" s="1631"/>
      <c r="AT508" s="1631"/>
      <c r="AU508" s="1633"/>
      <c r="AV508" s="1631"/>
      <c r="AW508" s="1631"/>
      <c r="AX508" s="1633"/>
      <c r="AY508" s="1633"/>
      <c r="AZ508" s="1633"/>
      <c r="BA508" s="1641"/>
      <c r="BB508" s="789"/>
      <c r="BC508" s="789"/>
      <c r="BD508" s="822" t="str">
        <f t="shared" si="54"/>
        <v/>
      </c>
      <c r="BE508" s="774"/>
      <c r="BF508" s="774"/>
      <c r="BG508" s="774"/>
      <c r="BH508" s="774"/>
      <c r="BI508" s="789"/>
      <c r="BJ508" s="789"/>
      <c r="BK508" s="789"/>
      <c r="BL508" s="789"/>
      <c r="BM508" s="791"/>
      <c r="BN508" s="791"/>
      <c r="BO508" s="791"/>
      <c r="BP508" s="791"/>
      <c r="BQ508" s="792" t="str">
        <f t="shared" si="52"/>
        <v/>
      </c>
      <c r="BR508" s="796" t="str">
        <f t="shared" si="53"/>
        <v/>
      </c>
      <c r="BS508" s="884"/>
      <c r="BT508" s="884"/>
      <c r="BU508" s="998"/>
      <c r="BV508" s="1064"/>
      <c r="BW508" s="1064"/>
      <c r="BX508" s="1722"/>
      <c r="BY508" s="1739"/>
      <c r="BZ508" s="1004"/>
    </row>
    <row r="509" spans="1:78" ht="167" x14ac:dyDescent="0.2">
      <c r="A509" s="1702"/>
      <c r="B509" s="1703"/>
      <c r="C509" s="1704"/>
      <c r="D509" s="1705"/>
      <c r="E509" s="1025"/>
      <c r="F509" s="1619"/>
      <c r="G509" s="1001"/>
      <c r="H509" s="1031"/>
      <c r="I509" s="1641"/>
      <c r="J509" s="1631"/>
      <c r="K509" s="1037"/>
      <c r="L509" s="1001"/>
      <c r="M509" s="1070"/>
      <c r="N509" s="1001"/>
      <c r="O509" s="1001"/>
      <c r="P509" s="1064"/>
      <c r="Q509" s="1714"/>
      <c r="R509" s="1641"/>
      <c r="S509" s="1710"/>
      <c r="T509" s="1641"/>
      <c r="U509" s="1710"/>
      <c r="V509" s="1641"/>
      <c r="W509" s="1710"/>
      <c r="X509" s="1665"/>
      <c r="Y509" s="1710"/>
      <c r="Z509" s="1710"/>
      <c r="AA509" s="1633"/>
      <c r="AB509" s="812">
        <v>3</v>
      </c>
      <c r="AC509" s="761" t="s">
        <v>1983</v>
      </c>
      <c r="AD509" s="761">
        <v>1</v>
      </c>
      <c r="AE509" s="761" t="s">
        <v>1952</v>
      </c>
      <c r="AF509" s="816" t="str">
        <f t="shared" si="58"/>
        <v>Probabilidad</v>
      </c>
      <c r="AG509" s="751" t="s">
        <v>221</v>
      </c>
      <c r="AH509" s="790">
        <f t="shared" si="55"/>
        <v>0.25</v>
      </c>
      <c r="AI509" s="751" t="s">
        <v>222</v>
      </c>
      <c r="AJ509" s="790">
        <f t="shared" si="56"/>
        <v>0.15</v>
      </c>
      <c r="AK509" s="814">
        <f t="shared" si="57"/>
        <v>0.4</v>
      </c>
      <c r="AL509" s="815">
        <f>IFERROR(IF(AND(AF508="Probabilidad",AF509="Probabilidad"),(AL508-(+AL508*AK509)),IF(AND(AF508="Impacto",AF509="Probabilidad"),(AL507-(+AL507*AK509)),IF(AF509="Impacto",AL508,""))),"")</f>
        <v>0.1008</v>
      </c>
      <c r="AM509" s="815">
        <f>IFERROR(IF(AND(AF508="Impacto",AF509="Impacto"),(AM508-(+AM508*AK509)),IF(AND(AF508="Probabilidad",AF509="Impacto"),(AM507-(+AM507*AK509)),IF(AF509="Probabilidad",AM508,""))),"")</f>
        <v>0.4</v>
      </c>
      <c r="AN509" s="751" t="s">
        <v>859</v>
      </c>
      <c r="AO509" s="751" t="s">
        <v>291</v>
      </c>
      <c r="AP509" s="751" t="s">
        <v>225</v>
      </c>
      <c r="AQ509" s="751" t="s">
        <v>226</v>
      </c>
      <c r="AR509" s="1031"/>
      <c r="AS509" s="1631"/>
      <c r="AT509" s="1631"/>
      <c r="AU509" s="1633"/>
      <c r="AV509" s="1631"/>
      <c r="AW509" s="1631"/>
      <c r="AX509" s="1633"/>
      <c r="AY509" s="1633"/>
      <c r="AZ509" s="1633"/>
      <c r="BA509" s="1641"/>
      <c r="BB509" s="789"/>
      <c r="BC509" s="789"/>
      <c r="BD509" s="822" t="str">
        <f t="shared" si="54"/>
        <v/>
      </c>
      <c r="BE509" s="774"/>
      <c r="BF509" s="774"/>
      <c r="BG509" s="774"/>
      <c r="BH509" s="774"/>
      <c r="BI509" s="789"/>
      <c r="BJ509" s="789"/>
      <c r="BK509" s="789"/>
      <c r="BL509" s="789"/>
      <c r="BM509" s="791"/>
      <c r="BN509" s="791"/>
      <c r="BO509" s="791"/>
      <c r="BP509" s="791"/>
      <c r="BQ509" s="792" t="str">
        <f t="shared" si="52"/>
        <v/>
      </c>
      <c r="BR509" s="796" t="str">
        <f t="shared" si="53"/>
        <v/>
      </c>
      <c r="BS509" s="884"/>
      <c r="BT509" s="884"/>
      <c r="BU509" s="998"/>
      <c r="BV509" s="1064"/>
      <c r="BW509" s="1064"/>
      <c r="BX509" s="1722"/>
      <c r="BY509" s="1739"/>
      <c r="BZ509" s="1004"/>
    </row>
    <row r="510" spans="1:78" ht="16" x14ac:dyDescent="0.2">
      <c r="A510" s="1702"/>
      <c r="B510" s="1703"/>
      <c r="C510" s="1704"/>
      <c r="D510" s="1705"/>
      <c r="E510" s="1025"/>
      <c r="F510" s="1619"/>
      <c r="G510" s="1001"/>
      <c r="H510" s="1031"/>
      <c r="I510" s="1641"/>
      <c r="J510" s="1631"/>
      <c r="K510" s="1037"/>
      <c r="L510" s="1001"/>
      <c r="M510" s="1070"/>
      <c r="N510" s="1001"/>
      <c r="O510" s="1001"/>
      <c r="P510" s="1064"/>
      <c r="Q510" s="1714"/>
      <c r="R510" s="1641"/>
      <c r="S510" s="1710"/>
      <c r="T510" s="1641"/>
      <c r="U510" s="1710"/>
      <c r="V510" s="1641"/>
      <c r="W510" s="1710"/>
      <c r="X510" s="1665"/>
      <c r="Y510" s="1710"/>
      <c r="Z510" s="1710"/>
      <c r="AA510" s="1633"/>
      <c r="AB510" s="812">
        <v>4</v>
      </c>
      <c r="AC510" s="774"/>
      <c r="AD510" s="774"/>
      <c r="AE510" s="774"/>
      <c r="AF510" s="813" t="str">
        <f t="shared" si="58"/>
        <v/>
      </c>
      <c r="AG510" s="780"/>
      <c r="AH510" s="790" t="str">
        <f t="shared" si="55"/>
        <v/>
      </c>
      <c r="AI510" s="780"/>
      <c r="AJ510" s="790" t="str">
        <f t="shared" si="56"/>
        <v/>
      </c>
      <c r="AK510" s="814" t="str">
        <f t="shared" si="57"/>
        <v/>
      </c>
      <c r="AL510" s="815" t="str">
        <f>IFERROR(IF(AND(AF509="Probabilidad",AF510="Probabilidad"),(AL509-(+AL509*AK510)),IF(AND(AF509="Impacto",AF510="Probabilidad"),(AL508-(+AL508*AK510)),IF(AF510="Impacto",AL509,""))),"")</f>
        <v/>
      </c>
      <c r="AM510" s="815" t="str">
        <f>IFERROR(IF(AND(AF509="Impacto",AF510="Impacto"),(AM509-(+AM509*AK510)),IF(AND(AF509="Probabilidad",AF510="Impacto"),(AM508-(+AM508*AK510)),IF(AF510="Probabilidad",AM509,""))),"")</f>
        <v/>
      </c>
      <c r="AN510" s="751"/>
      <c r="AO510" s="751"/>
      <c r="AP510" s="751"/>
      <c r="AQ510" s="751"/>
      <c r="AR510" s="1031"/>
      <c r="AS510" s="1631"/>
      <c r="AT510" s="1631"/>
      <c r="AU510" s="1633"/>
      <c r="AV510" s="1631"/>
      <c r="AW510" s="1631"/>
      <c r="AX510" s="1633"/>
      <c r="AY510" s="1633"/>
      <c r="AZ510" s="1633"/>
      <c r="BA510" s="1641"/>
      <c r="BB510" s="789"/>
      <c r="BC510" s="789"/>
      <c r="BD510" s="822" t="str">
        <f t="shared" si="54"/>
        <v/>
      </c>
      <c r="BE510" s="774"/>
      <c r="BF510" s="774"/>
      <c r="BG510" s="774"/>
      <c r="BH510" s="774"/>
      <c r="BI510" s="789"/>
      <c r="BJ510" s="789"/>
      <c r="BK510" s="789"/>
      <c r="BL510" s="789"/>
      <c r="BM510" s="791"/>
      <c r="BN510" s="791"/>
      <c r="BO510" s="791"/>
      <c r="BP510" s="791"/>
      <c r="BQ510" s="792" t="str">
        <f t="shared" si="52"/>
        <v/>
      </c>
      <c r="BR510" s="796" t="str">
        <f t="shared" si="53"/>
        <v/>
      </c>
      <c r="BS510" s="884"/>
      <c r="BT510" s="884"/>
      <c r="BU510" s="998"/>
      <c r="BV510" s="1064"/>
      <c r="BW510" s="1064"/>
      <c r="BX510" s="1722"/>
      <c r="BY510" s="1739"/>
      <c r="BZ510" s="1004"/>
    </row>
    <row r="511" spans="1:78" ht="16" x14ac:dyDescent="0.2">
      <c r="A511" s="1702"/>
      <c r="B511" s="1703"/>
      <c r="C511" s="1704"/>
      <c r="D511" s="1705"/>
      <c r="E511" s="1025"/>
      <c r="F511" s="1619"/>
      <c r="G511" s="1001"/>
      <c r="H511" s="1031"/>
      <c r="I511" s="1641"/>
      <c r="J511" s="1631"/>
      <c r="K511" s="1037"/>
      <c r="L511" s="1001"/>
      <c r="M511" s="1070"/>
      <c r="N511" s="1001"/>
      <c r="O511" s="1001"/>
      <c r="P511" s="1064"/>
      <c r="Q511" s="1714"/>
      <c r="R511" s="1641"/>
      <c r="S511" s="1710"/>
      <c r="T511" s="1641"/>
      <c r="U511" s="1710"/>
      <c r="V511" s="1641"/>
      <c r="W511" s="1710"/>
      <c r="X511" s="1665"/>
      <c r="Y511" s="1710"/>
      <c r="Z511" s="1710"/>
      <c r="AA511" s="1633"/>
      <c r="AB511" s="812">
        <v>5</v>
      </c>
      <c r="AC511" s="774"/>
      <c r="AD511" s="774"/>
      <c r="AE511" s="774"/>
      <c r="AF511" s="813" t="str">
        <f t="shared" si="58"/>
        <v/>
      </c>
      <c r="AG511" s="780"/>
      <c r="AH511" s="790" t="str">
        <f t="shared" si="55"/>
        <v/>
      </c>
      <c r="AI511" s="780"/>
      <c r="AJ511" s="790" t="str">
        <f t="shared" si="56"/>
        <v/>
      </c>
      <c r="AK511" s="814" t="str">
        <f t="shared" si="57"/>
        <v/>
      </c>
      <c r="AL511" s="815" t="str">
        <f>IFERROR(IF(AND(AF510="Probabilidad",AF511="Probabilidad"),(AL510-(+AL510*AK511)),IF(AND(AF510="Impacto",AF511="Probabilidad"),(AL509-(+AL509*AK511)),IF(AF511="Impacto",AL510,""))),"")</f>
        <v/>
      </c>
      <c r="AM511" s="815" t="str">
        <f>IFERROR(IF(AND(AF510="Impacto",AF511="Impacto"),(AM510-(+AM510*AK511)),IF(AND(AF510="Probabilidad",AF511="Impacto"),(AM509-(+AM509*AK511)),IF(AF511="Probabilidad",AM510,""))),"")</f>
        <v/>
      </c>
      <c r="AN511" s="751"/>
      <c r="AO511" s="751"/>
      <c r="AP511" s="751"/>
      <c r="AQ511" s="751"/>
      <c r="AR511" s="1031"/>
      <c r="AS511" s="1631"/>
      <c r="AT511" s="1631"/>
      <c r="AU511" s="1633"/>
      <c r="AV511" s="1631"/>
      <c r="AW511" s="1631"/>
      <c r="AX511" s="1633"/>
      <c r="AY511" s="1633"/>
      <c r="AZ511" s="1633"/>
      <c r="BA511" s="1641"/>
      <c r="BB511" s="789"/>
      <c r="BC511" s="789"/>
      <c r="BD511" s="822" t="str">
        <f t="shared" si="54"/>
        <v/>
      </c>
      <c r="BE511" s="774"/>
      <c r="BF511" s="774"/>
      <c r="BG511" s="774"/>
      <c r="BH511" s="774"/>
      <c r="BI511" s="789"/>
      <c r="BJ511" s="789"/>
      <c r="BK511" s="789"/>
      <c r="BL511" s="789"/>
      <c r="BM511" s="791"/>
      <c r="BN511" s="791"/>
      <c r="BO511" s="791"/>
      <c r="BP511" s="791"/>
      <c r="BQ511" s="792" t="str">
        <f t="shared" si="52"/>
        <v/>
      </c>
      <c r="BR511" s="796" t="str">
        <f t="shared" si="53"/>
        <v/>
      </c>
      <c r="BS511" s="884"/>
      <c r="BT511" s="884"/>
      <c r="BU511" s="998"/>
      <c r="BV511" s="1064"/>
      <c r="BW511" s="1064"/>
      <c r="BX511" s="1722"/>
      <c r="BY511" s="1739"/>
      <c r="BZ511" s="1004"/>
    </row>
    <row r="512" spans="1:78" ht="17" thickBot="1" x14ac:dyDescent="0.25">
      <c r="A512" s="1702"/>
      <c r="B512" s="1703"/>
      <c r="C512" s="1704"/>
      <c r="D512" s="1706"/>
      <c r="E512" s="1026"/>
      <c r="F512" s="1620"/>
      <c r="G512" s="1002"/>
      <c r="H512" s="1032"/>
      <c r="I512" s="1642"/>
      <c r="J512" s="1632"/>
      <c r="K512" s="1038"/>
      <c r="L512" s="1002"/>
      <c r="M512" s="1071"/>
      <c r="N512" s="1002"/>
      <c r="O512" s="1002"/>
      <c r="P512" s="1065"/>
      <c r="Q512" s="1715"/>
      <c r="R512" s="1642"/>
      <c r="S512" s="1711"/>
      <c r="T512" s="1642"/>
      <c r="U512" s="1711"/>
      <c r="V512" s="1642"/>
      <c r="W512" s="1711"/>
      <c r="X512" s="1666"/>
      <c r="Y512" s="1711"/>
      <c r="Z512" s="1711"/>
      <c r="AA512" s="1634"/>
      <c r="AB512" s="773">
        <v>6</v>
      </c>
      <c r="AC512" s="757"/>
      <c r="AD512" s="757"/>
      <c r="AE512" s="757"/>
      <c r="AF512" s="896" t="str">
        <f t="shared" si="58"/>
        <v/>
      </c>
      <c r="AG512" s="888"/>
      <c r="AH512" s="887" t="str">
        <f t="shared" si="55"/>
        <v/>
      </c>
      <c r="AI512" s="888"/>
      <c r="AJ512" s="887" t="str">
        <f t="shared" si="56"/>
        <v/>
      </c>
      <c r="AK512" s="889" t="str">
        <f t="shared" si="57"/>
        <v/>
      </c>
      <c r="AL512" s="815" t="str">
        <f>IFERROR(IF(AND(AF511="Probabilidad",AF512="Probabilidad"),(AL511-(+AL511*AK512)),IF(AND(AF511="Impacto",AF512="Probabilidad"),(AL510-(+AL510*AK512)),IF(AF512="Impacto",AL511,""))),"")</f>
        <v/>
      </c>
      <c r="AM512" s="815" t="str">
        <f>IFERROR(IF(AND(AF511="Impacto",AF512="Impacto"),(AM511-(+AM511*AK512)),IF(AND(AF511="Probabilidad",AF512="Impacto"),(AM510-(+AM510*AK512)),IF(AF512="Probabilidad",AM511,""))),"")</f>
        <v/>
      </c>
      <c r="AN512" s="51"/>
      <c r="AO512" s="51"/>
      <c r="AP512" s="51"/>
      <c r="AQ512" s="51"/>
      <c r="AR512" s="1032"/>
      <c r="AS512" s="1632"/>
      <c r="AT512" s="1632"/>
      <c r="AU512" s="1634"/>
      <c r="AV512" s="1632"/>
      <c r="AW512" s="1632"/>
      <c r="AX512" s="1634"/>
      <c r="AY512" s="1634"/>
      <c r="AZ512" s="1634"/>
      <c r="BA512" s="1642"/>
      <c r="BB512" s="770"/>
      <c r="BC512" s="770"/>
      <c r="BD512" s="762" t="str">
        <f t="shared" si="54"/>
        <v/>
      </c>
      <c r="BE512" s="757"/>
      <c r="BF512" s="757"/>
      <c r="BG512" s="757"/>
      <c r="BH512" s="757"/>
      <c r="BI512" s="770"/>
      <c r="BJ512" s="770"/>
      <c r="BK512" s="770"/>
      <c r="BL512" s="770"/>
      <c r="BM512" s="749"/>
      <c r="BN512" s="749"/>
      <c r="BO512" s="749"/>
      <c r="BP512" s="749"/>
      <c r="BQ512" s="766" t="str">
        <f t="shared" si="52"/>
        <v/>
      </c>
      <c r="BR512" s="890" t="str">
        <f t="shared" si="53"/>
        <v/>
      </c>
      <c r="BS512" s="891"/>
      <c r="BT512" s="891"/>
      <c r="BU512" s="999"/>
      <c r="BV512" s="1065"/>
      <c r="BW512" s="1065"/>
      <c r="BX512" s="1723"/>
      <c r="BY512" s="1740"/>
      <c r="BZ512" s="1005"/>
    </row>
    <row r="513" spans="1:78" ht="118" x14ac:dyDescent="0.2">
      <c r="A513" s="1702"/>
      <c r="B513" s="1703"/>
      <c r="C513" s="1704"/>
      <c r="D513" s="1021" t="s">
        <v>1387</v>
      </c>
      <c r="E513" s="1024" t="s">
        <v>973</v>
      </c>
      <c r="F513" s="1027">
        <v>7</v>
      </c>
      <c r="G513" s="1000" t="s">
        <v>1994</v>
      </c>
      <c r="H513" s="1030" t="s">
        <v>1243</v>
      </c>
      <c r="I513" s="994" t="s">
        <v>1218</v>
      </c>
      <c r="J513" s="1697" t="str">
        <f>IF(D513="","",IF(D513="RG",[1]Árbol!A524,IF(D513="RIC",[1]Árbol!A524,IF(D513="RLAFT",[1]Árbol!A524,IF(D513="RF",[1]Árbol!A524,IF(I513="","",(CONCATENATE(I513," ",$M$3," ",G513," ",$M$4," ",O513," ",$M$5," ",N513))))))))</f>
        <v>Pérdida de confidencialidad e integridad de Equipos de cómputo  Ataque por virus 
Perdida de información  1. Mantenimiento insuficiente
2. Falta de conciencia acerca de la seguridad</v>
      </c>
      <c r="K513" s="1036" t="s">
        <v>313</v>
      </c>
      <c r="L513" s="1000" t="s">
        <v>562</v>
      </c>
      <c r="M513" s="1069" t="s">
        <v>1389</v>
      </c>
      <c r="N513" s="1000" t="s">
        <v>1995</v>
      </c>
      <c r="O513" s="1000" t="s">
        <v>1996</v>
      </c>
      <c r="P513" s="1063" t="s">
        <v>1392</v>
      </c>
      <c r="Q513" s="1077" t="s">
        <v>1392</v>
      </c>
      <c r="R513" s="994" t="s">
        <v>340</v>
      </c>
      <c r="S513" s="1709">
        <f>IF(R513="Muy Alta",100%,IF(R513="Alta",80%,IF(R513="Media",60%,IF(R513="Baja",40%,IF(R513="Muy Baja",20%,"")))))</f>
        <v>0.8</v>
      </c>
      <c r="T513" s="994" t="s">
        <v>317</v>
      </c>
      <c r="U513" s="1709">
        <f>IF(T513="Catastrófico",100%,IF(T513="Mayor",80%,IF(T513="Moderado",60%,IF(T513="Menor",40%,IF(T513="Leve",20%,"")))))</f>
        <v>0.2</v>
      </c>
      <c r="V513" s="994" t="s">
        <v>317</v>
      </c>
      <c r="W513" s="1709">
        <f>IF(V513="Catastrófico",100%,IF(V513="Mayor",80%,IF(V513="Moderado",60%,IF(V513="Menor",40%,IF(V513="Leve",20%,"")))))</f>
        <v>0.2</v>
      </c>
      <c r="X513" s="1059" t="str">
        <f>IF(Y513=100%,"Catastrófico",IF(Y513=80%,"Mayor",IF(Y513=60%,"Moderado",IF(Y513=40%,"Menor",IF(Y513=20%,"Leve","")))))</f>
        <v>Leve</v>
      </c>
      <c r="Y513" s="1709">
        <f>IF(AND(U513="",W513=""),"",MAX(U513,W513))</f>
        <v>0.2</v>
      </c>
      <c r="Z513" s="1709" t="str">
        <f>CONCATENATE(R513,X513)</f>
        <v>AltaLeve</v>
      </c>
      <c r="AA513" s="1047" t="str">
        <f>IF(Z513="Muy AltaLeve","Alto",IF(Z513="Muy AltaMenor","Alto",IF(Z513="Muy AltaModerado","Alto",IF(Z513="Muy AltaMayor","Alto",IF(Z513="Muy AltaCatastrófico","Extremo",IF(Z513="AltaLeve","Moderado",IF(Z513="AltaMenor","Moderado",IF(Z513="AltaModerado","Alto",IF(Z513="AltaMayor","Alto",IF(Z513="AltaCatastrófico","Extremo",IF(Z513="MediaLeve","Moderado",IF(Z513="MediaMenor","Moderado",IF(Z513="MediaModerado","Moderado",IF(Z513="MediaMayor","Alto",IF(Z513="MediaCatastrófico","Extremo",IF(Z513="BajaLeve","Bajo",IF(Z513="BajaMenor","Moderado",IF(Z513="BajaModerado","Moderado",IF(Z513="BajaMayor","Alto",IF(Z513="BajaCatastrófico","Extremo",IF(Z513="Muy BajaLeve","Bajo",IF(Z513="Muy BajaMenor","Bajo",IF(Z513="Muy BajaModerado","Moderado",IF(Z513="Muy BajaMayor","Alto",IF(Z513="Muy BajaCatastrófico","Extremo","")))))))))))))))))))))))))</f>
        <v>Moderado</v>
      </c>
      <c r="AB513" s="97">
        <v>1</v>
      </c>
      <c r="AC513" s="898" t="s">
        <v>1571</v>
      </c>
      <c r="AD513" s="9">
        <v>2</v>
      </c>
      <c r="AE513" s="9" t="s">
        <v>1572</v>
      </c>
      <c r="AF513" s="231" t="str">
        <f t="shared" si="58"/>
        <v>Probabilidad</v>
      </c>
      <c r="AG513" s="232" t="s">
        <v>281</v>
      </c>
      <c r="AH513" s="787">
        <f t="shared" si="55"/>
        <v>0.15</v>
      </c>
      <c r="AI513" s="232" t="s">
        <v>222</v>
      </c>
      <c r="AJ513" s="787">
        <f t="shared" si="56"/>
        <v>0.15</v>
      </c>
      <c r="AK513" s="101">
        <f t="shared" si="57"/>
        <v>0.3</v>
      </c>
      <c r="AL513" s="100">
        <f>IFERROR(IF(AF513="Probabilidad",(S513-(+S513*AK513)),IF(AF513="Impacto",S513,"")),"")</f>
        <v>0.56000000000000005</v>
      </c>
      <c r="AM513" s="100">
        <f>IFERROR(IF(AF513="Impacto",(Y513-(+Y513*AK513)),IF(AF513="Probabilidad",Y513,"")),"")</f>
        <v>0.2</v>
      </c>
      <c r="AN513" s="50" t="s">
        <v>859</v>
      </c>
      <c r="AO513" s="50" t="s">
        <v>245</v>
      </c>
      <c r="AP513" s="50" t="s">
        <v>241</v>
      </c>
      <c r="AQ513" s="50" t="s">
        <v>226</v>
      </c>
      <c r="AR513" s="1624" t="s">
        <v>1997</v>
      </c>
      <c r="AS513" s="1050">
        <f>S513</f>
        <v>0.8</v>
      </c>
      <c r="AT513" s="1050">
        <f>IF(AL513="","",MIN(AL513:AL518))</f>
        <v>0.1008</v>
      </c>
      <c r="AU513" s="1047" t="str">
        <f>IFERROR(IF(AT513="","",IF(AT513&lt;=0.2,"Muy Baja",IF(AT513&lt;=0.4,"Baja",IF(AT513&lt;=0.6,"Media",IF(AT513&lt;=0.8,"Alta","Muy Alta"))))),"")</f>
        <v>Muy Baja</v>
      </c>
      <c r="AV513" s="1050">
        <f>Y513</f>
        <v>0.2</v>
      </c>
      <c r="AW513" s="1050">
        <f>IF(AM513="","",MIN(AM513:AM518))</f>
        <v>0.2</v>
      </c>
      <c r="AX513" s="1047" t="str">
        <f>IFERROR(IF(AW513="","",IF(AW513&lt;=0.2,"Leve",IF(AW513&lt;=0.4,"Menor",IF(AW513&lt;=0.6,"Moderado",IF(AW513&lt;=0.8,"Mayor","Catastrófico"))))),"")</f>
        <v>Leve</v>
      </c>
      <c r="AY513" s="1047" t="str">
        <f>AA513</f>
        <v>Moderado</v>
      </c>
      <c r="AZ513" s="1047" t="str">
        <f>IFERROR(IF(OR(AND(AU513="Muy Baja",AX513="Leve"),AND(AU513="Muy Baja",AX513="Menor"),AND(AU513="Baja",AX513="Leve")),"Bajo",IF(OR(AND(AU513="Muy baja",AX513="Moderado"),AND(AU513="Baja",AX513="Menor"),AND(AU513="Baja",AX513="Moderado"),AND(AU513="Media",AX513="Leve"),AND(AU513="Media",AX513="Menor"),AND(AU513="Media",AX513="Moderado"),AND(AU513="Alta",AX513="Leve"),AND(AU513="Alta",AX513="Menor")),"Moderado",IF(OR(AND(AU513="Muy Baja",AX513="Mayor"),AND(AU513="Baja",AX513="Mayor"),AND(AU513="Media",AX513="Mayor"),AND(AU513="Alta",AX513="Moderado"),AND(AU513="Alta",AX513="Mayor"),AND(AU513="Muy Alta",AX513="Leve"),AND(AU513="Muy Alta",AX513="Menor"),AND(AU513="Muy Alta",AX513="Moderado"),AND(AU513="Muy Alta",AX513="Mayor")),"Alto",IF(OR(AND(AU513="Muy Baja",AX513="Catastrófico"),AND(AU513="Baja",AX513="Catastrófico"),AND(AU513="Media",AX513="Catastrófico"),AND(AU513="Alta",AX513="Catastrófico"),AND(AU513="Muy Alta",AX513="Catastrófico")),"Extremo","")))),"")</f>
        <v>Bajo</v>
      </c>
      <c r="BA513" s="994" t="s">
        <v>255</v>
      </c>
      <c r="BB513" s="46"/>
      <c r="BC513" s="46"/>
      <c r="BD513" s="103" t="str">
        <f t="shared" si="54"/>
        <v/>
      </c>
      <c r="BE513" s="9"/>
      <c r="BF513" s="9"/>
      <c r="BG513" s="9"/>
      <c r="BH513" s="9"/>
      <c r="BI513" s="46"/>
      <c r="BJ513" s="46"/>
      <c r="BK513" s="46"/>
      <c r="BL513" s="46"/>
      <c r="BM513" s="48"/>
      <c r="BN513" s="48"/>
      <c r="BO513" s="48"/>
      <c r="BP513" s="48"/>
      <c r="BQ513" s="104" t="str">
        <f t="shared" si="52"/>
        <v/>
      </c>
      <c r="BR513" s="797" t="str">
        <f t="shared" si="53"/>
        <v/>
      </c>
      <c r="BS513" s="883"/>
      <c r="BT513" s="883"/>
      <c r="BU513" s="997" t="s">
        <v>1392</v>
      </c>
      <c r="BV513" s="1063" t="s">
        <v>3183</v>
      </c>
      <c r="BW513" s="1063" t="s">
        <v>1392</v>
      </c>
      <c r="BX513" s="1721" t="s">
        <v>1392</v>
      </c>
      <c r="BY513" s="1738" t="s">
        <v>3247</v>
      </c>
      <c r="BZ513" s="1003"/>
    </row>
    <row r="514" spans="1:78" ht="167" x14ac:dyDescent="0.2">
      <c r="A514" s="1702"/>
      <c r="B514" s="1703"/>
      <c r="C514" s="1704"/>
      <c r="D514" s="1705"/>
      <c r="E514" s="1025"/>
      <c r="F514" s="1619"/>
      <c r="G514" s="1001"/>
      <c r="H514" s="1031"/>
      <c r="I514" s="1641"/>
      <c r="J514" s="1631"/>
      <c r="K514" s="1037"/>
      <c r="L514" s="1001"/>
      <c r="M514" s="1070"/>
      <c r="N514" s="1001"/>
      <c r="O514" s="1001"/>
      <c r="P514" s="1064"/>
      <c r="Q514" s="1714"/>
      <c r="R514" s="1641"/>
      <c r="S514" s="1710"/>
      <c r="T514" s="1641"/>
      <c r="U514" s="1710"/>
      <c r="V514" s="1641"/>
      <c r="W514" s="1710"/>
      <c r="X514" s="1665"/>
      <c r="Y514" s="1710"/>
      <c r="Z514" s="1710"/>
      <c r="AA514" s="1633"/>
      <c r="AB514" s="812">
        <v>2</v>
      </c>
      <c r="AC514" s="774" t="s">
        <v>1832</v>
      </c>
      <c r="AD514" s="774">
        <v>1</v>
      </c>
      <c r="AE514" s="774" t="s">
        <v>1833</v>
      </c>
      <c r="AF514" s="813" t="str">
        <f t="shared" si="58"/>
        <v>Probabilidad</v>
      </c>
      <c r="AG514" s="780" t="s">
        <v>221</v>
      </c>
      <c r="AH514" s="790">
        <f t="shared" si="55"/>
        <v>0.25</v>
      </c>
      <c r="AI514" s="780" t="s">
        <v>734</v>
      </c>
      <c r="AJ514" s="790">
        <f t="shared" si="56"/>
        <v>0.25</v>
      </c>
      <c r="AK514" s="814">
        <f t="shared" si="57"/>
        <v>0.5</v>
      </c>
      <c r="AL514" s="815">
        <f>IFERROR(IF(AND(AF513="Probabilidad",AF514="Probabilidad"),(AL513-(+AL513*AK514)),IF(AF514="Probabilidad",(S513-(+S513*AK514)),IF(AF514="Impacto",AL513,""))),"")</f>
        <v>0.28000000000000003</v>
      </c>
      <c r="AM514" s="815">
        <f>IFERROR(IF(AND(AF513="Impacto",AF514="Impacto"),(AM513-(+AM513*AK514)),IF(AF514="Impacto",(Y513-(Y513*AK514)),IF(AF514="Probabilidad",AM513,""))),"")</f>
        <v>0.2</v>
      </c>
      <c r="AN514" s="751" t="s">
        <v>859</v>
      </c>
      <c r="AO514" s="751" t="s">
        <v>291</v>
      </c>
      <c r="AP514" s="751" t="s">
        <v>241</v>
      </c>
      <c r="AQ514" s="751" t="s">
        <v>226</v>
      </c>
      <c r="AR514" s="1031"/>
      <c r="AS514" s="1631"/>
      <c r="AT514" s="1631"/>
      <c r="AU514" s="1633"/>
      <c r="AV514" s="1631"/>
      <c r="AW514" s="1631"/>
      <c r="AX514" s="1633"/>
      <c r="AY514" s="1633"/>
      <c r="AZ514" s="1633"/>
      <c r="BA514" s="1641"/>
      <c r="BB514" s="789"/>
      <c r="BC514" s="789"/>
      <c r="BD514" s="822" t="str">
        <f t="shared" si="54"/>
        <v/>
      </c>
      <c r="BE514" s="774"/>
      <c r="BF514" s="774"/>
      <c r="BG514" s="774"/>
      <c r="BH514" s="774"/>
      <c r="BI514" s="789"/>
      <c r="BJ514" s="789"/>
      <c r="BK514" s="789"/>
      <c r="BL514" s="789"/>
      <c r="BM514" s="791"/>
      <c r="BN514" s="791"/>
      <c r="BO514" s="791"/>
      <c r="BP514" s="791"/>
      <c r="BQ514" s="792" t="str">
        <f t="shared" si="52"/>
        <v/>
      </c>
      <c r="BR514" s="796" t="str">
        <f t="shared" si="53"/>
        <v/>
      </c>
      <c r="BS514" s="884"/>
      <c r="BT514" s="884"/>
      <c r="BU514" s="998"/>
      <c r="BV514" s="1064"/>
      <c r="BW514" s="1064"/>
      <c r="BX514" s="1722"/>
      <c r="BY514" s="1739"/>
      <c r="BZ514" s="1004"/>
    </row>
    <row r="515" spans="1:78" ht="167" x14ac:dyDescent="0.2">
      <c r="A515" s="1702"/>
      <c r="B515" s="1703"/>
      <c r="C515" s="1704"/>
      <c r="D515" s="1705"/>
      <c r="E515" s="1025"/>
      <c r="F515" s="1619"/>
      <c r="G515" s="1001"/>
      <c r="H515" s="1031"/>
      <c r="I515" s="1641"/>
      <c r="J515" s="1631"/>
      <c r="K515" s="1037"/>
      <c r="L515" s="1001"/>
      <c r="M515" s="1070"/>
      <c r="N515" s="1001"/>
      <c r="O515" s="1001"/>
      <c r="P515" s="1064"/>
      <c r="Q515" s="1714"/>
      <c r="R515" s="1641"/>
      <c r="S515" s="1710"/>
      <c r="T515" s="1641"/>
      <c r="U515" s="1710"/>
      <c r="V515" s="1641"/>
      <c r="W515" s="1710"/>
      <c r="X515" s="1665"/>
      <c r="Y515" s="1710"/>
      <c r="Z515" s="1710"/>
      <c r="AA515" s="1633"/>
      <c r="AB515" s="812">
        <v>3</v>
      </c>
      <c r="AC515" s="774" t="s">
        <v>1874</v>
      </c>
      <c r="AD515" s="774">
        <v>1</v>
      </c>
      <c r="AE515" s="774" t="s">
        <v>1833</v>
      </c>
      <c r="AF515" s="813" t="str">
        <f t="shared" si="58"/>
        <v>Probabilidad</v>
      </c>
      <c r="AG515" s="780" t="s">
        <v>281</v>
      </c>
      <c r="AH515" s="790">
        <f t="shared" si="55"/>
        <v>0.15</v>
      </c>
      <c r="AI515" s="780" t="s">
        <v>734</v>
      </c>
      <c r="AJ515" s="790">
        <f t="shared" si="56"/>
        <v>0.25</v>
      </c>
      <c r="AK515" s="814">
        <f t="shared" si="57"/>
        <v>0.4</v>
      </c>
      <c r="AL515" s="815">
        <f>IFERROR(IF(AND(AF514="Probabilidad",AF515="Probabilidad"),(AL514-(+AL514*AK515)),IF(AND(AF514="Impacto",AF515="Probabilidad"),(AL513-(+AL513*AK515)),IF(AF515="Impacto",AL514,""))),"")</f>
        <v>0.16800000000000001</v>
      </c>
      <c r="AM515" s="815">
        <f>IFERROR(IF(AND(AF514="Impacto",AF515="Impacto"),(AM514-(+AM514*AK515)),IF(AND(AF514="Probabilidad",AF515="Impacto"),(AM513-(+AM513*AK515)),IF(AF515="Probabilidad",AM514,""))),"")</f>
        <v>0.2</v>
      </c>
      <c r="AN515" s="751" t="s">
        <v>859</v>
      </c>
      <c r="AO515" s="751" t="s">
        <v>291</v>
      </c>
      <c r="AP515" s="751" t="s">
        <v>241</v>
      </c>
      <c r="AQ515" s="751" t="s">
        <v>226</v>
      </c>
      <c r="AR515" s="1031"/>
      <c r="AS515" s="1631"/>
      <c r="AT515" s="1631"/>
      <c r="AU515" s="1633"/>
      <c r="AV515" s="1631"/>
      <c r="AW515" s="1631"/>
      <c r="AX515" s="1633"/>
      <c r="AY515" s="1633"/>
      <c r="AZ515" s="1633"/>
      <c r="BA515" s="1641"/>
      <c r="BB515" s="789"/>
      <c r="BC515" s="789"/>
      <c r="BD515" s="822" t="str">
        <f t="shared" si="54"/>
        <v/>
      </c>
      <c r="BE515" s="774"/>
      <c r="BF515" s="774"/>
      <c r="BG515" s="774"/>
      <c r="BH515" s="774"/>
      <c r="BI515" s="789"/>
      <c r="BJ515" s="789"/>
      <c r="BK515" s="789"/>
      <c r="BL515" s="789"/>
      <c r="BM515" s="791"/>
      <c r="BN515" s="791"/>
      <c r="BO515" s="791"/>
      <c r="BP515" s="791"/>
      <c r="BQ515" s="792" t="str">
        <f t="shared" si="52"/>
        <v/>
      </c>
      <c r="BR515" s="796" t="str">
        <f t="shared" si="53"/>
        <v/>
      </c>
      <c r="BS515" s="884"/>
      <c r="BT515" s="884"/>
      <c r="BU515" s="998"/>
      <c r="BV515" s="1064"/>
      <c r="BW515" s="1064"/>
      <c r="BX515" s="1722"/>
      <c r="BY515" s="1739"/>
      <c r="BZ515" s="1004"/>
    </row>
    <row r="516" spans="1:78" ht="167" x14ac:dyDescent="0.2">
      <c r="A516" s="1702"/>
      <c r="B516" s="1703"/>
      <c r="C516" s="1704"/>
      <c r="D516" s="1705"/>
      <c r="E516" s="1025"/>
      <c r="F516" s="1619"/>
      <c r="G516" s="1001"/>
      <c r="H516" s="1031"/>
      <c r="I516" s="1641"/>
      <c r="J516" s="1631"/>
      <c r="K516" s="1037"/>
      <c r="L516" s="1001"/>
      <c r="M516" s="1070"/>
      <c r="N516" s="1001"/>
      <c r="O516" s="1001"/>
      <c r="P516" s="1064"/>
      <c r="Q516" s="1714"/>
      <c r="R516" s="1641"/>
      <c r="S516" s="1710"/>
      <c r="T516" s="1641"/>
      <c r="U516" s="1710"/>
      <c r="V516" s="1641"/>
      <c r="W516" s="1710"/>
      <c r="X516" s="1665"/>
      <c r="Y516" s="1710"/>
      <c r="Z516" s="1710"/>
      <c r="AA516" s="1633"/>
      <c r="AB516" s="812">
        <v>4</v>
      </c>
      <c r="AC516" s="774" t="s">
        <v>1875</v>
      </c>
      <c r="AD516" s="774">
        <v>1</v>
      </c>
      <c r="AE516" s="774" t="s">
        <v>1833</v>
      </c>
      <c r="AF516" s="813" t="str">
        <f t="shared" si="58"/>
        <v>Probabilidad</v>
      </c>
      <c r="AG516" s="780" t="s">
        <v>281</v>
      </c>
      <c r="AH516" s="790">
        <f t="shared" si="55"/>
        <v>0.15</v>
      </c>
      <c r="AI516" s="780" t="s">
        <v>734</v>
      </c>
      <c r="AJ516" s="790">
        <f t="shared" si="56"/>
        <v>0.25</v>
      </c>
      <c r="AK516" s="814">
        <f t="shared" si="57"/>
        <v>0.4</v>
      </c>
      <c r="AL516" s="815">
        <f>IFERROR(IF(AND(AF515="Probabilidad",AF516="Probabilidad"),(AL515-(+AL515*AK516)),IF(AND(AF515="Impacto",AF516="Probabilidad"),(AL514-(+AL514*AK516)),IF(AF516="Impacto",AL515,""))),"")</f>
        <v>0.1008</v>
      </c>
      <c r="AM516" s="815">
        <f>IFERROR(IF(AND(AF515="Impacto",AF516="Impacto"),(AM515-(+AM515*AK516)),IF(AND(AF515="Probabilidad",AF516="Impacto"),(AM514-(+AM514*AK516)),IF(AF516="Probabilidad",AM515,""))),"")</f>
        <v>0.2</v>
      </c>
      <c r="AN516" s="751" t="s">
        <v>859</v>
      </c>
      <c r="AO516" s="751" t="s">
        <v>291</v>
      </c>
      <c r="AP516" s="751" t="s">
        <v>241</v>
      </c>
      <c r="AQ516" s="751" t="s">
        <v>226</v>
      </c>
      <c r="AR516" s="1031"/>
      <c r="AS516" s="1631"/>
      <c r="AT516" s="1631"/>
      <c r="AU516" s="1633"/>
      <c r="AV516" s="1631"/>
      <c r="AW516" s="1631"/>
      <c r="AX516" s="1633"/>
      <c r="AY516" s="1633"/>
      <c r="AZ516" s="1633"/>
      <c r="BA516" s="1641"/>
      <c r="BB516" s="789"/>
      <c r="BC516" s="789"/>
      <c r="BD516" s="822" t="str">
        <f t="shared" si="54"/>
        <v/>
      </c>
      <c r="BE516" s="774"/>
      <c r="BF516" s="774"/>
      <c r="BG516" s="774"/>
      <c r="BH516" s="774"/>
      <c r="BI516" s="789"/>
      <c r="BJ516" s="789"/>
      <c r="BK516" s="789"/>
      <c r="BL516" s="789"/>
      <c r="BM516" s="791"/>
      <c r="BN516" s="791"/>
      <c r="BO516" s="791"/>
      <c r="BP516" s="791"/>
      <c r="BQ516" s="792" t="str">
        <f t="shared" si="52"/>
        <v/>
      </c>
      <c r="BR516" s="796" t="str">
        <f t="shared" si="53"/>
        <v/>
      </c>
      <c r="BS516" s="884"/>
      <c r="BT516" s="884"/>
      <c r="BU516" s="998"/>
      <c r="BV516" s="1064"/>
      <c r="BW516" s="1064"/>
      <c r="BX516" s="1722"/>
      <c r="BY516" s="1739"/>
      <c r="BZ516" s="1004"/>
    </row>
    <row r="517" spans="1:78" ht="16" x14ac:dyDescent="0.2">
      <c r="A517" s="1702"/>
      <c r="B517" s="1703"/>
      <c r="C517" s="1704"/>
      <c r="D517" s="1705"/>
      <c r="E517" s="1025"/>
      <c r="F517" s="1619"/>
      <c r="G517" s="1001"/>
      <c r="H517" s="1031"/>
      <c r="I517" s="1641"/>
      <c r="J517" s="1631"/>
      <c r="K517" s="1037"/>
      <c r="L517" s="1001"/>
      <c r="M517" s="1070"/>
      <c r="N517" s="1001"/>
      <c r="O517" s="1001"/>
      <c r="P517" s="1064"/>
      <c r="Q517" s="1714"/>
      <c r="R517" s="1641"/>
      <c r="S517" s="1710"/>
      <c r="T517" s="1641"/>
      <c r="U517" s="1710"/>
      <c r="V517" s="1641"/>
      <c r="W517" s="1710"/>
      <c r="X517" s="1665"/>
      <c r="Y517" s="1710"/>
      <c r="Z517" s="1710"/>
      <c r="AA517" s="1633"/>
      <c r="AB517" s="812">
        <v>5</v>
      </c>
      <c r="AC517" s="774"/>
      <c r="AD517" s="774"/>
      <c r="AE517" s="774"/>
      <c r="AF517" s="813" t="str">
        <f t="shared" si="58"/>
        <v/>
      </c>
      <c r="AG517" s="780"/>
      <c r="AH517" s="790" t="str">
        <f t="shared" si="55"/>
        <v/>
      </c>
      <c r="AI517" s="780"/>
      <c r="AJ517" s="790" t="str">
        <f t="shared" si="56"/>
        <v/>
      </c>
      <c r="AK517" s="814" t="str">
        <f t="shared" si="57"/>
        <v/>
      </c>
      <c r="AL517" s="815" t="str">
        <f>IFERROR(IF(AND(AF516="Probabilidad",AF517="Probabilidad"),(AL516-(+AL516*AK517)),IF(AND(AF516="Impacto",AF517="Probabilidad"),(AL515-(+AL515*AK517)),IF(AF517="Impacto",AL516,""))),"")</f>
        <v/>
      </c>
      <c r="AM517" s="815" t="str">
        <f>IFERROR(IF(AND(AF516="Impacto",AF517="Impacto"),(AM516-(+AM516*AK517)),IF(AND(AF516="Probabilidad",AF517="Impacto"),(AM515-(+AM515*AK517)),IF(AF517="Probabilidad",AM516,""))),"")</f>
        <v/>
      </c>
      <c r="AN517" s="751"/>
      <c r="AO517" s="751"/>
      <c r="AP517" s="751"/>
      <c r="AQ517" s="751"/>
      <c r="AR517" s="1031"/>
      <c r="AS517" s="1631"/>
      <c r="AT517" s="1631"/>
      <c r="AU517" s="1633"/>
      <c r="AV517" s="1631"/>
      <c r="AW517" s="1631"/>
      <c r="AX517" s="1633"/>
      <c r="AY517" s="1633"/>
      <c r="AZ517" s="1633"/>
      <c r="BA517" s="1641"/>
      <c r="BB517" s="789"/>
      <c r="BC517" s="789"/>
      <c r="BD517" s="822" t="str">
        <f t="shared" si="54"/>
        <v/>
      </c>
      <c r="BE517" s="774"/>
      <c r="BF517" s="774"/>
      <c r="BG517" s="774"/>
      <c r="BH517" s="774"/>
      <c r="BI517" s="789"/>
      <c r="BJ517" s="789"/>
      <c r="BK517" s="789"/>
      <c r="BL517" s="789"/>
      <c r="BM517" s="791"/>
      <c r="BN517" s="791"/>
      <c r="BO517" s="791"/>
      <c r="BP517" s="791"/>
      <c r="BQ517" s="792" t="str">
        <f t="shared" si="52"/>
        <v/>
      </c>
      <c r="BR517" s="796" t="str">
        <f t="shared" si="53"/>
        <v/>
      </c>
      <c r="BS517" s="884"/>
      <c r="BT517" s="884"/>
      <c r="BU517" s="998"/>
      <c r="BV517" s="1064"/>
      <c r="BW517" s="1064"/>
      <c r="BX517" s="1722"/>
      <c r="BY517" s="1739"/>
      <c r="BZ517" s="1004"/>
    </row>
    <row r="518" spans="1:78" ht="17" thickBot="1" x14ac:dyDescent="0.25">
      <c r="A518" s="1702"/>
      <c r="B518" s="1703"/>
      <c r="C518" s="1704"/>
      <c r="D518" s="1706"/>
      <c r="E518" s="1026"/>
      <c r="F518" s="1620"/>
      <c r="G518" s="1002"/>
      <c r="H518" s="1032"/>
      <c r="I518" s="1642"/>
      <c r="J518" s="1632"/>
      <c r="K518" s="1038"/>
      <c r="L518" s="1002"/>
      <c r="M518" s="1071"/>
      <c r="N518" s="1002"/>
      <c r="O518" s="1002"/>
      <c r="P518" s="1065"/>
      <c r="Q518" s="1715"/>
      <c r="R518" s="1642"/>
      <c r="S518" s="1711"/>
      <c r="T518" s="1642"/>
      <c r="U518" s="1711"/>
      <c r="V518" s="1642"/>
      <c r="W518" s="1711"/>
      <c r="X518" s="1666"/>
      <c r="Y518" s="1711"/>
      <c r="Z518" s="1711"/>
      <c r="AA518" s="1634"/>
      <c r="AB518" s="773">
        <v>6</v>
      </c>
      <c r="AC518" s="757"/>
      <c r="AD518" s="757"/>
      <c r="AE518" s="757"/>
      <c r="AF518" s="819" t="str">
        <f t="shared" si="58"/>
        <v/>
      </c>
      <c r="AG518" s="902"/>
      <c r="AH518" s="887" t="str">
        <f t="shared" si="55"/>
        <v/>
      </c>
      <c r="AI518" s="902"/>
      <c r="AJ518" s="887" t="str">
        <f t="shared" si="56"/>
        <v/>
      </c>
      <c r="AK518" s="889" t="str">
        <f t="shared" si="57"/>
        <v/>
      </c>
      <c r="AL518" s="815" t="str">
        <f>IFERROR(IF(AND(AF517="Probabilidad",AF518="Probabilidad"),(AL517-(+AL517*AK518)),IF(AND(AF517="Impacto",AF518="Probabilidad"),(AL516-(+AL516*AK518)),IF(AF518="Impacto",AL517,""))),"")</f>
        <v/>
      </c>
      <c r="AM518" s="815" t="str">
        <f>IFERROR(IF(AND(AF517="Impacto",AF518="Impacto"),(AM517-(+AM517*AK518)),IF(AND(AF517="Probabilidad",AF518="Impacto"),(AM516-(+AM516*AK518)),IF(AF518="Probabilidad",AM517,""))),"")</f>
        <v/>
      </c>
      <c r="AN518" s="51"/>
      <c r="AO518" s="51"/>
      <c r="AP518" s="51"/>
      <c r="AQ518" s="51"/>
      <c r="AR518" s="1032"/>
      <c r="AS518" s="1632"/>
      <c r="AT518" s="1632"/>
      <c r="AU518" s="1634"/>
      <c r="AV518" s="1632"/>
      <c r="AW518" s="1632"/>
      <c r="AX518" s="1634"/>
      <c r="AY518" s="1634"/>
      <c r="AZ518" s="1634"/>
      <c r="BA518" s="1642"/>
      <c r="BB518" s="770"/>
      <c r="BC518" s="770"/>
      <c r="BD518" s="762" t="str">
        <f t="shared" si="54"/>
        <v/>
      </c>
      <c r="BE518" s="757"/>
      <c r="BF518" s="757"/>
      <c r="BG518" s="757"/>
      <c r="BH518" s="757"/>
      <c r="BI518" s="770"/>
      <c r="BJ518" s="770"/>
      <c r="BK518" s="770"/>
      <c r="BL518" s="770"/>
      <c r="BM518" s="749"/>
      <c r="BN518" s="749"/>
      <c r="BO518" s="749"/>
      <c r="BP518" s="749"/>
      <c r="BQ518" s="766" t="str">
        <f t="shared" si="52"/>
        <v/>
      </c>
      <c r="BR518" s="890" t="str">
        <f t="shared" si="53"/>
        <v/>
      </c>
      <c r="BS518" s="891"/>
      <c r="BT518" s="891"/>
      <c r="BU518" s="999"/>
      <c r="BV518" s="1065"/>
      <c r="BW518" s="1065"/>
      <c r="BX518" s="1723"/>
      <c r="BY518" s="1740"/>
      <c r="BZ518" s="1005"/>
    </row>
    <row r="519" spans="1:78" ht="118" x14ac:dyDescent="0.2">
      <c r="A519" s="1702"/>
      <c r="B519" s="1703"/>
      <c r="C519" s="1704"/>
      <c r="D519" s="1021" t="s">
        <v>1387</v>
      </c>
      <c r="E519" s="1024" t="s">
        <v>973</v>
      </c>
      <c r="F519" s="1027">
        <v>8</v>
      </c>
      <c r="G519" s="1000" t="s">
        <v>1994</v>
      </c>
      <c r="H519" s="1030" t="s">
        <v>1243</v>
      </c>
      <c r="I519" s="994" t="s">
        <v>1215</v>
      </c>
      <c r="J519" s="1697" t="str">
        <f>IF(D519="","",IF(D519="RG",[1]Árbol!A530,IF(D519="RIC",[1]Árbol!A530,IF(D519="RLAFT",[1]Árbol!A530,IF(D519="RF",[1]Árbol!A530,IF(I519="","",(CONCATENATE(I519," ",$M$3," ",G519," ",$M$4," ",O519," ",$M$5," ",N519))))))))</f>
        <v xml:space="preserve">Pérdida de Disponibilidad de Equipos de cómputo  Perdida , destruccion de la información  1. Desconocimiento de políticas de seguridad de la información
2. Ausencia de planes de continuidad </v>
      </c>
      <c r="K519" s="1036" t="s">
        <v>313</v>
      </c>
      <c r="L519" s="1000" t="s">
        <v>562</v>
      </c>
      <c r="M519" s="1069" t="s">
        <v>1389</v>
      </c>
      <c r="N519" s="1000" t="s">
        <v>1998</v>
      </c>
      <c r="O519" s="1000" t="s">
        <v>1999</v>
      </c>
      <c r="P519" s="1063" t="s">
        <v>1392</v>
      </c>
      <c r="Q519" s="1077" t="s">
        <v>1392</v>
      </c>
      <c r="R519" s="994" t="s">
        <v>340</v>
      </c>
      <c r="S519" s="1709">
        <f>IF(R519="Muy Alta",100%,IF(R519="Alta",80%,IF(R519="Media",60%,IF(R519="Baja",40%,IF(R519="Muy Baja",20%,"")))))</f>
        <v>0.8</v>
      </c>
      <c r="T519" s="994" t="s">
        <v>317</v>
      </c>
      <c r="U519" s="1709">
        <f>IF(T519="Catastrófico",100%,IF(T519="Mayor",80%,IF(T519="Moderado",60%,IF(T519="Menor",40%,IF(T519="Leve",20%,"")))))</f>
        <v>0.2</v>
      </c>
      <c r="V519" s="994" t="s">
        <v>317</v>
      </c>
      <c r="W519" s="1709">
        <f>IF(V519="Catastrófico",100%,IF(V519="Mayor",80%,IF(V519="Moderado",60%,IF(V519="Menor",40%,IF(V519="Leve",20%,"")))))</f>
        <v>0.2</v>
      </c>
      <c r="X519" s="1059" t="str">
        <f>IF(Y519=100%,"Catastrófico",IF(Y519=80%,"Mayor",IF(Y519=60%,"Moderado",IF(Y519=40%,"Menor",IF(Y519=20%,"Leve","")))))</f>
        <v>Leve</v>
      </c>
      <c r="Y519" s="1709">
        <f>IF(AND(U519="",W519=""),"",MAX(U519,W519))</f>
        <v>0.2</v>
      </c>
      <c r="Z519" s="1709" t="str">
        <f>CONCATENATE(R519,X519)</f>
        <v>AltaLeve</v>
      </c>
      <c r="AA519" s="1047" t="str">
        <f>IF(Z519="Muy AltaLeve","Alto",IF(Z519="Muy AltaMenor","Alto",IF(Z519="Muy AltaModerado","Alto",IF(Z519="Muy AltaMayor","Alto",IF(Z519="Muy AltaCatastrófico","Extremo",IF(Z519="AltaLeve","Moderado",IF(Z519="AltaMenor","Moderado",IF(Z519="AltaModerado","Alto",IF(Z519="AltaMayor","Alto",IF(Z519="AltaCatastrófico","Extremo",IF(Z519="MediaLeve","Moderado",IF(Z519="MediaMenor","Moderado",IF(Z519="MediaModerado","Moderado",IF(Z519="MediaMayor","Alto",IF(Z519="MediaCatastrófico","Extremo",IF(Z519="BajaLeve","Bajo",IF(Z519="BajaMenor","Moderado",IF(Z519="BajaModerado","Moderado",IF(Z519="BajaMayor","Alto",IF(Z519="BajaCatastrófico","Extremo",IF(Z519="Muy BajaLeve","Bajo",IF(Z519="Muy BajaMenor","Bajo",IF(Z519="Muy BajaModerado","Moderado",IF(Z519="Muy BajaMayor","Alto",IF(Z519="Muy BajaCatastrófico","Extremo","")))))))))))))))))))))))))</f>
        <v>Moderado</v>
      </c>
      <c r="AB519" s="97">
        <v>1</v>
      </c>
      <c r="AC519" s="898" t="s">
        <v>1571</v>
      </c>
      <c r="AD519" s="9">
        <v>1</v>
      </c>
      <c r="AE519" s="9" t="s">
        <v>1572</v>
      </c>
      <c r="AF519" s="99" t="str">
        <f t="shared" si="58"/>
        <v>Probabilidad</v>
      </c>
      <c r="AG519" s="10" t="s">
        <v>281</v>
      </c>
      <c r="AH519" s="787">
        <f t="shared" si="55"/>
        <v>0.15</v>
      </c>
      <c r="AI519" s="10" t="s">
        <v>222</v>
      </c>
      <c r="AJ519" s="787">
        <f t="shared" si="56"/>
        <v>0.15</v>
      </c>
      <c r="AK519" s="101">
        <f t="shared" si="57"/>
        <v>0.3</v>
      </c>
      <c r="AL519" s="100">
        <f>IFERROR(IF(AF519="Probabilidad",(S519-(+S519*AK519)),IF(AF519="Impacto",S519,"")),"")</f>
        <v>0.56000000000000005</v>
      </c>
      <c r="AM519" s="100">
        <f>IFERROR(IF(AF519="Impacto",(Y519-(+Y519*AK519)),IF(AF519="Probabilidad",Y519,"")),"")</f>
        <v>0.2</v>
      </c>
      <c r="AN519" s="50" t="s">
        <v>859</v>
      </c>
      <c r="AO519" s="50" t="s">
        <v>245</v>
      </c>
      <c r="AP519" s="50" t="s">
        <v>241</v>
      </c>
      <c r="AQ519" s="50" t="s">
        <v>226</v>
      </c>
      <c r="AR519" s="1624" t="s">
        <v>1997</v>
      </c>
      <c r="AS519" s="1050">
        <f>S519</f>
        <v>0.8</v>
      </c>
      <c r="AT519" s="1050">
        <f>IF(AL519="","",MIN(AL519:AL524))</f>
        <v>0.14000000000000001</v>
      </c>
      <c r="AU519" s="1047" t="str">
        <f>IFERROR(IF(AT519="","",IF(AT519&lt;=0.2,"Muy Baja",IF(AT519&lt;=0.4,"Baja",IF(AT519&lt;=0.6,"Media",IF(AT519&lt;=0.8,"Alta","Muy Alta"))))),"")</f>
        <v>Muy Baja</v>
      </c>
      <c r="AV519" s="1050">
        <f>Y519</f>
        <v>0.2</v>
      </c>
      <c r="AW519" s="1050">
        <f>IF(AM519="","",MIN(AM519:AM524))</f>
        <v>0.2</v>
      </c>
      <c r="AX519" s="1047" t="str">
        <f>IFERROR(IF(AW519="","",IF(AW519&lt;=0.2,"Leve",IF(AW519&lt;=0.4,"Menor",IF(AW519&lt;=0.6,"Moderado",IF(AW519&lt;=0.8,"Mayor","Catastrófico"))))),"")</f>
        <v>Leve</v>
      </c>
      <c r="AY519" s="1047" t="str">
        <f>AA519</f>
        <v>Moderado</v>
      </c>
      <c r="AZ519" s="1047" t="str">
        <f>IFERROR(IF(OR(AND(AU519="Muy Baja",AX519="Leve"),AND(AU519="Muy Baja",AX519="Menor"),AND(AU519="Baja",AX519="Leve")),"Bajo",IF(OR(AND(AU519="Muy baja",AX519="Moderado"),AND(AU519="Baja",AX519="Menor"),AND(AU519="Baja",AX519="Moderado"),AND(AU519="Media",AX519="Leve"),AND(AU519="Media",AX519="Menor"),AND(AU519="Media",AX519="Moderado"),AND(AU519="Alta",AX519="Leve"),AND(AU519="Alta",AX519="Menor")),"Moderado",IF(OR(AND(AU519="Muy Baja",AX519="Mayor"),AND(AU519="Baja",AX519="Mayor"),AND(AU519="Media",AX519="Mayor"),AND(AU519="Alta",AX519="Moderado"),AND(AU519="Alta",AX519="Mayor"),AND(AU519="Muy Alta",AX519="Leve"),AND(AU519="Muy Alta",AX519="Menor"),AND(AU519="Muy Alta",AX519="Moderado"),AND(AU519="Muy Alta",AX519="Mayor")),"Alto",IF(OR(AND(AU519="Muy Baja",AX519="Catastrófico"),AND(AU519="Baja",AX519="Catastrófico"),AND(AU519="Media",AX519="Catastrófico"),AND(AU519="Alta",AX519="Catastrófico"),AND(AU519="Muy Alta",AX519="Catastrófico")),"Extremo","")))),"")</f>
        <v>Bajo</v>
      </c>
      <c r="BA519" s="994" t="s">
        <v>255</v>
      </c>
      <c r="BB519" s="46"/>
      <c r="BC519" s="46"/>
      <c r="BD519" s="103" t="str">
        <f t="shared" si="54"/>
        <v/>
      </c>
      <c r="BE519" s="9"/>
      <c r="BF519" s="9"/>
      <c r="BG519" s="9"/>
      <c r="BH519" s="9"/>
      <c r="BI519" s="46"/>
      <c r="BJ519" s="46"/>
      <c r="BK519" s="46"/>
      <c r="BL519" s="46"/>
      <c r="BM519" s="48"/>
      <c r="BN519" s="48"/>
      <c r="BO519" s="48"/>
      <c r="BP519" s="48"/>
      <c r="BQ519" s="104" t="str">
        <f t="shared" si="52"/>
        <v/>
      </c>
      <c r="BR519" s="797" t="str">
        <f t="shared" si="53"/>
        <v/>
      </c>
      <c r="BS519" s="883"/>
      <c r="BT519" s="883"/>
      <c r="BU519" s="997" t="s">
        <v>1392</v>
      </c>
      <c r="BV519" s="1063" t="s">
        <v>3183</v>
      </c>
      <c r="BW519" s="1063" t="s">
        <v>1392</v>
      </c>
      <c r="BX519" s="1721" t="s">
        <v>1392</v>
      </c>
      <c r="BY519" s="1738" t="s">
        <v>3247</v>
      </c>
      <c r="BZ519" s="1003"/>
    </row>
    <row r="520" spans="1:78" ht="167" x14ac:dyDescent="0.2">
      <c r="A520" s="1702"/>
      <c r="B520" s="1703"/>
      <c r="C520" s="1704"/>
      <c r="D520" s="1705"/>
      <c r="E520" s="1025"/>
      <c r="F520" s="1619"/>
      <c r="G520" s="1001"/>
      <c r="H520" s="1031"/>
      <c r="I520" s="1641"/>
      <c r="J520" s="1631"/>
      <c r="K520" s="1037"/>
      <c r="L520" s="1001"/>
      <c r="M520" s="1070"/>
      <c r="N520" s="1001"/>
      <c r="O520" s="1001"/>
      <c r="P520" s="1064"/>
      <c r="Q520" s="1714"/>
      <c r="R520" s="1641"/>
      <c r="S520" s="1710"/>
      <c r="T520" s="1641"/>
      <c r="U520" s="1710"/>
      <c r="V520" s="1641"/>
      <c r="W520" s="1710"/>
      <c r="X520" s="1665"/>
      <c r="Y520" s="1710"/>
      <c r="Z520" s="1710"/>
      <c r="AA520" s="1633"/>
      <c r="AB520" s="812">
        <v>2</v>
      </c>
      <c r="AC520" s="774" t="s">
        <v>1878</v>
      </c>
      <c r="AD520" s="774">
        <v>2</v>
      </c>
      <c r="AE520" s="774" t="s">
        <v>1881</v>
      </c>
      <c r="AF520" s="813" t="str">
        <f t="shared" si="58"/>
        <v>Probabilidad</v>
      </c>
      <c r="AG520" s="780" t="s">
        <v>221</v>
      </c>
      <c r="AH520" s="790">
        <f t="shared" si="55"/>
        <v>0.25</v>
      </c>
      <c r="AI520" s="780" t="s">
        <v>734</v>
      </c>
      <c r="AJ520" s="790">
        <f t="shared" si="56"/>
        <v>0.25</v>
      </c>
      <c r="AK520" s="814">
        <f t="shared" si="57"/>
        <v>0.5</v>
      </c>
      <c r="AL520" s="815">
        <f>IFERROR(IF(AND(AF519="Probabilidad",AF520="Probabilidad"),(AL519-(+AL519*AK520)),IF(AF520="Probabilidad",(S519-(+S519*AK520)),IF(AF520="Impacto",AL519,""))),"")</f>
        <v>0.28000000000000003</v>
      </c>
      <c r="AM520" s="815">
        <f>IFERROR(IF(AND(AF519="Impacto",AF520="Impacto"),(AM519-(+AM519*AK520)),IF(AF520="Impacto",(Y519-(Y519*AK520)),IF(AF520="Probabilidad",AM519,""))),"")</f>
        <v>0.2</v>
      </c>
      <c r="AN520" s="751" t="s">
        <v>859</v>
      </c>
      <c r="AO520" s="751" t="s">
        <v>291</v>
      </c>
      <c r="AP520" s="751" t="s">
        <v>241</v>
      </c>
      <c r="AQ520" s="751" t="s">
        <v>226</v>
      </c>
      <c r="AR520" s="1031"/>
      <c r="AS520" s="1631"/>
      <c r="AT520" s="1631"/>
      <c r="AU520" s="1633"/>
      <c r="AV520" s="1631"/>
      <c r="AW520" s="1631"/>
      <c r="AX520" s="1633"/>
      <c r="AY520" s="1633"/>
      <c r="AZ520" s="1633"/>
      <c r="BA520" s="1641"/>
      <c r="BB520" s="789"/>
      <c r="BC520" s="789"/>
      <c r="BD520" s="822" t="str">
        <f t="shared" si="54"/>
        <v/>
      </c>
      <c r="BE520" s="774"/>
      <c r="BF520" s="774"/>
      <c r="BG520" s="774"/>
      <c r="BH520" s="774"/>
      <c r="BI520" s="789"/>
      <c r="BJ520" s="789"/>
      <c r="BK520" s="789"/>
      <c r="BL520" s="789"/>
      <c r="BM520" s="791"/>
      <c r="BN520" s="791"/>
      <c r="BO520" s="791"/>
      <c r="BP520" s="791"/>
      <c r="BQ520" s="792" t="str">
        <f t="shared" si="52"/>
        <v/>
      </c>
      <c r="BR520" s="796" t="str">
        <f t="shared" si="53"/>
        <v/>
      </c>
      <c r="BS520" s="884"/>
      <c r="BT520" s="884"/>
      <c r="BU520" s="998"/>
      <c r="BV520" s="1064"/>
      <c r="BW520" s="1064"/>
      <c r="BX520" s="1722"/>
      <c r="BY520" s="1739"/>
      <c r="BZ520" s="1004"/>
    </row>
    <row r="521" spans="1:78" ht="167" x14ac:dyDescent="0.2">
      <c r="A521" s="1702"/>
      <c r="B521" s="1703"/>
      <c r="C521" s="1704"/>
      <c r="D521" s="1705"/>
      <c r="E521" s="1025"/>
      <c r="F521" s="1619"/>
      <c r="G521" s="1001"/>
      <c r="H521" s="1031"/>
      <c r="I521" s="1641"/>
      <c r="J521" s="1631"/>
      <c r="K521" s="1037"/>
      <c r="L521" s="1001"/>
      <c r="M521" s="1070"/>
      <c r="N521" s="1001"/>
      <c r="O521" s="1001"/>
      <c r="P521" s="1064"/>
      <c r="Q521" s="1714"/>
      <c r="R521" s="1641"/>
      <c r="S521" s="1710"/>
      <c r="T521" s="1641"/>
      <c r="U521" s="1710"/>
      <c r="V521" s="1641"/>
      <c r="W521" s="1710"/>
      <c r="X521" s="1665"/>
      <c r="Y521" s="1710"/>
      <c r="Z521" s="1710"/>
      <c r="AA521" s="1633"/>
      <c r="AB521" s="812">
        <v>3</v>
      </c>
      <c r="AC521" s="761" t="s">
        <v>1983</v>
      </c>
      <c r="AD521" s="761">
        <v>2</v>
      </c>
      <c r="AE521" s="761" t="s">
        <v>1952</v>
      </c>
      <c r="AF521" s="816" t="s">
        <v>1119</v>
      </c>
      <c r="AG521" s="751" t="s">
        <v>221</v>
      </c>
      <c r="AH521" s="790">
        <v>0.25</v>
      </c>
      <c r="AI521" s="751" t="s">
        <v>734</v>
      </c>
      <c r="AJ521" s="790">
        <v>0.25</v>
      </c>
      <c r="AK521" s="814">
        <v>0.5</v>
      </c>
      <c r="AL521" s="815">
        <v>0.14000000000000001</v>
      </c>
      <c r="AM521" s="815">
        <v>0.2</v>
      </c>
      <c r="AN521" s="751" t="s">
        <v>859</v>
      </c>
      <c r="AO521" s="751" t="s">
        <v>291</v>
      </c>
      <c r="AP521" s="751" t="s">
        <v>241</v>
      </c>
      <c r="AQ521" s="751" t="s">
        <v>226</v>
      </c>
      <c r="AR521" s="1031"/>
      <c r="AS521" s="1631"/>
      <c r="AT521" s="1631"/>
      <c r="AU521" s="1633"/>
      <c r="AV521" s="1631"/>
      <c r="AW521" s="1631"/>
      <c r="AX521" s="1633"/>
      <c r="AY521" s="1633"/>
      <c r="AZ521" s="1633"/>
      <c r="BA521" s="1641"/>
      <c r="BB521" s="789"/>
      <c r="BC521" s="789"/>
      <c r="BD521" s="822" t="str">
        <f t="shared" si="54"/>
        <v/>
      </c>
      <c r="BE521" s="774"/>
      <c r="BF521" s="774"/>
      <c r="BG521" s="774"/>
      <c r="BH521" s="774"/>
      <c r="BI521" s="789"/>
      <c r="BJ521" s="789"/>
      <c r="BK521" s="789"/>
      <c r="BL521" s="789"/>
      <c r="BM521" s="791"/>
      <c r="BN521" s="791"/>
      <c r="BO521" s="791"/>
      <c r="BP521" s="791"/>
      <c r="BQ521" s="792" t="str">
        <f t="shared" ref="BQ521:BQ584" si="59">IF(SUM(BM521:BP521)=0,"",SUM(BM521:BP521))</f>
        <v/>
      </c>
      <c r="BR521" s="796" t="str">
        <f t="shared" ref="BR521:BR584" si="60">IF(ISERROR(BQ521/BD521),"",(BQ521/BD521))</f>
        <v/>
      </c>
      <c r="BS521" s="884"/>
      <c r="BT521" s="884"/>
      <c r="BU521" s="998"/>
      <c r="BV521" s="1064"/>
      <c r="BW521" s="1064"/>
      <c r="BX521" s="1722"/>
      <c r="BY521" s="1739"/>
      <c r="BZ521" s="1004"/>
    </row>
    <row r="522" spans="1:78" ht="16" x14ac:dyDescent="0.2">
      <c r="A522" s="1702"/>
      <c r="B522" s="1703"/>
      <c r="C522" s="1704"/>
      <c r="D522" s="1705"/>
      <c r="E522" s="1025"/>
      <c r="F522" s="1619"/>
      <c r="G522" s="1001"/>
      <c r="H522" s="1031"/>
      <c r="I522" s="1641"/>
      <c r="J522" s="1631"/>
      <c r="K522" s="1037"/>
      <c r="L522" s="1001"/>
      <c r="M522" s="1070"/>
      <c r="N522" s="1001"/>
      <c r="O522" s="1001"/>
      <c r="P522" s="1064"/>
      <c r="Q522" s="1714"/>
      <c r="R522" s="1641"/>
      <c r="S522" s="1710"/>
      <c r="T522" s="1641"/>
      <c r="U522" s="1710"/>
      <c r="V522" s="1641"/>
      <c r="W522" s="1710"/>
      <c r="X522" s="1665"/>
      <c r="Y522" s="1710"/>
      <c r="Z522" s="1710"/>
      <c r="AA522" s="1633"/>
      <c r="AB522" s="812">
        <v>4</v>
      </c>
      <c r="AC522" s="774"/>
      <c r="AD522" s="774"/>
      <c r="AE522" s="774"/>
      <c r="AF522" s="813" t="str">
        <f t="shared" si="58"/>
        <v/>
      </c>
      <c r="AG522" s="780"/>
      <c r="AH522" s="790" t="str">
        <f t="shared" si="55"/>
        <v/>
      </c>
      <c r="AI522" s="780"/>
      <c r="AJ522" s="790" t="str">
        <f t="shared" si="56"/>
        <v/>
      </c>
      <c r="AK522" s="814" t="str">
        <f t="shared" si="57"/>
        <v/>
      </c>
      <c r="AL522" s="815" t="str">
        <f>IFERROR(IF(AND(AF521="Probabilidad",AF522="Probabilidad"),(AL521-(+AL521*AK522)),IF(AND(AF521="Impacto",AF522="Probabilidad"),(AL520-(+AL520*AK522)),IF(AF522="Impacto",AL521,""))),"")</f>
        <v/>
      </c>
      <c r="AM522" s="817" t="str">
        <f>IFERROR(IF(AND(AF521="Impacto",AF522="Impacto"),(AM521-(+AM521*AK522)),IF(AND(AF521="Probabilidad",AF522="Impacto"),(AM520-(+AM520*AK522)),IF(AF522="Probabilidad",AM521,""))),"")</f>
        <v/>
      </c>
      <c r="AN522" s="751"/>
      <c r="AO522" s="751"/>
      <c r="AP522" s="751"/>
      <c r="AQ522" s="751"/>
      <c r="AR522" s="1031"/>
      <c r="AS522" s="1631"/>
      <c r="AT522" s="1631"/>
      <c r="AU522" s="1633"/>
      <c r="AV522" s="1631"/>
      <c r="AW522" s="1631"/>
      <c r="AX522" s="1633"/>
      <c r="AY522" s="1633"/>
      <c r="AZ522" s="1633"/>
      <c r="BA522" s="1641"/>
      <c r="BB522" s="789"/>
      <c r="BC522" s="789"/>
      <c r="BD522" s="822" t="str">
        <f t="shared" si="54"/>
        <v/>
      </c>
      <c r="BE522" s="774"/>
      <c r="BF522" s="774"/>
      <c r="BG522" s="774"/>
      <c r="BH522" s="774"/>
      <c r="BI522" s="789"/>
      <c r="BJ522" s="789"/>
      <c r="BK522" s="789"/>
      <c r="BL522" s="789"/>
      <c r="BM522" s="791"/>
      <c r="BN522" s="791"/>
      <c r="BO522" s="791"/>
      <c r="BP522" s="791"/>
      <c r="BQ522" s="792" t="str">
        <f t="shared" si="59"/>
        <v/>
      </c>
      <c r="BR522" s="796" t="str">
        <f t="shared" si="60"/>
        <v/>
      </c>
      <c r="BS522" s="884"/>
      <c r="BT522" s="884"/>
      <c r="BU522" s="998"/>
      <c r="BV522" s="1064"/>
      <c r="BW522" s="1064"/>
      <c r="BX522" s="1722"/>
      <c r="BY522" s="1739"/>
      <c r="BZ522" s="1004"/>
    </row>
    <row r="523" spans="1:78" ht="16" x14ac:dyDescent="0.2">
      <c r="A523" s="1702"/>
      <c r="B523" s="1703"/>
      <c r="C523" s="1704"/>
      <c r="D523" s="1705"/>
      <c r="E523" s="1025"/>
      <c r="F523" s="1619"/>
      <c r="G523" s="1001"/>
      <c r="H523" s="1031"/>
      <c r="I523" s="1641"/>
      <c r="J523" s="1631"/>
      <c r="K523" s="1037"/>
      <c r="L523" s="1001"/>
      <c r="M523" s="1070"/>
      <c r="N523" s="1001"/>
      <c r="O523" s="1001"/>
      <c r="P523" s="1064"/>
      <c r="Q523" s="1714"/>
      <c r="R523" s="1641"/>
      <c r="S523" s="1710"/>
      <c r="T523" s="1641"/>
      <c r="U523" s="1710"/>
      <c r="V523" s="1641"/>
      <c r="W523" s="1710"/>
      <c r="X523" s="1665"/>
      <c r="Y523" s="1710"/>
      <c r="Z523" s="1710"/>
      <c r="AA523" s="1633"/>
      <c r="AB523" s="812">
        <v>5</v>
      </c>
      <c r="AC523" s="774"/>
      <c r="AD523" s="774"/>
      <c r="AE523" s="774"/>
      <c r="AF523" s="813" t="str">
        <f t="shared" si="58"/>
        <v/>
      </c>
      <c r="AG523" s="780"/>
      <c r="AH523" s="790" t="str">
        <f t="shared" si="55"/>
        <v/>
      </c>
      <c r="AI523" s="780"/>
      <c r="AJ523" s="790" t="str">
        <f t="shared" si="56"/>
        <v/>
      </c>
      <c r="AK523" s="814" t="str">
        <f t="shared" si="57"/>
        <v/>
      </c>
      <c r="AL523" s="815" t="str">
        <f>IFERROR(IF(AND(AF522="Probabilidad",AF523="Probabilidad"),(AL522-(+AL522*AK523)),IF(AND(AF522="Impacto",AF523="Probabilidad"),(AL521-(+AL521*AK523)),IF(AF523="Impacto",AL522,""))),"")</f>
        <v/>
      </c>
      <c r="AM523" s="815" t="str">
        <f>IFERROR(IF(AND(AF522="Impacto",AF523="Impacto"),(AM522-(+AM522*AK523)),IF(AND(AF522="Probabilidad",AF523="Impacto"),(AM521-(+AM521*AK523)),IF(AF523="Probabilidad",AM522,""))),"")</f>
        <v/>
      </c>
      <c r="AN523" s="751"/>
      <c r="AO523" s="751"/>
      <c r="AP523" s="751"/>
      <c r="AQ523" s="751"/>
      <c r="AR523" s="1031"/>
      <c r="AS523" s="1631"/>
      <c r="AT523" s="1631"/>
      <c r="AU523" s="1633"/>
      <c r="AV523" s="1631"/>
      <c r="AW523" s="1631"/>
      <c r="AX523" s="1633"/>
      <c r="AY523" s="1633"/>
      <c r="AZ523" s="1633"/>
      <c r="BA523" s="1641"/>
      <c r="BB523" s="789"/>
      <c r="BC523" s="789"/>
      <c r="BD523" s="822" t="str">
        <f t="shared" si="54"/>
        <v/>
      </c>
      <c r="BE523" s="774"/>
      <c r="BF523" s="774"/>
      <c r="BG523" s="774"/>
      <c r="BH523" s="774"/>
      <c r="BI523" s="789"/>
      <c r="BJ523" s="789"/>
      <c r="BK523" s="789"/>
      <c r="BL523" s="789"/>
      <c r="BM523" s="791"/>
      <c r="BN523" s="791"/>
      <c r="BO523" s="791"/>
      <c r="BP523" s="791"/>
      <c r="BQ523" s="792" t="str">
        <f t="shared" si="59"/>
        <v/>
      </c>
      <c r="BR523" s="796" t="str">
        <f t="shared" si="60"/>
        <v/>
      </c>
      <c r="BS523" s="884"/>
      <c r="BT523" s="884"/>
      <c r="BU523" s="998"/>
      <c r="BV523" s="1064"/>
      <c r="BW523" s="1064"/>
      <c r="BX523" s="1722"/>
      <c r="BY523" s="1739"/>
      <c r="BZ523" s="1004"/>
    </row>
    <row r="524" spans="1:78" ht="17" thickBot="1" x14ac:dyDescent="0.25">
      <c r="A524" s="1702"/>
      <c r="B524" s="1703"/>
      <c r="C524" s="1704"/>
      <c r="D524" s="1706"/>
      <c r="E524" s="1026"/>
      <c r="F524" s="1620"/>
      <c r="G524" s="1002"/>
      <c r="H524" s="1032"/>
      <c r="I524" s="1642"/>
      <c r="J524" s="1632"/>
      <c r="K524" s="1038"/>
      <c r="L524" s="1002"/>
      <c r="M524" s="1071"/>
      <c r="N524" s="1002"/>
      <c r="O524" s="1002"/>
      <c r="P524" s="1065"/>
      <c r="Q524" s="1715"/>
      <c r="R524" s="1642"/>
      <c r="S524" s="1711"/>
      <c r="T524" s="1642"/>
      <c r="U524" s="1711"/>
      <c r="V524" s="1642"/>
      <c r="W524" s="1711"/>
      <c r="X524" s="1666"/>
      <c r="Y524" s="1711"/>
      <c r="Z524" s="1711"/>
      <c r="AA524" s="1634"/>
      <c r="AB524" s="773">
        <v>6</v>
      </c>
      <c r="AC524" s="757"/>
      <c r="AD524" s="757"/>
      <c r="AE524" s="757"/>
      <c r="AF524" s="896" t="str">
        <f t="shared" si="58"/>
        <v/>
      </c>
      <c r="AG524" s="888"/>
      <c r="AH524" s="887" t="str">
        <f t="shared" si="55"/>
        <v/>
      </c>
      <c r="AI524" s="888"/>
      <c r="AJ524" s="887" t="str">
        <f t="shared" si="56"/>
        <v/>
      </c>
      <c r="AK524" s="889" t="str">
        <f t="shared" si="57"/>
        <v/>
      </c>
      <c r="AL524" s="815" t="str">
        <f>IFERROR(IF(AND(AF523="Probabilidad",AF524="Probabilidad"),(AL523-(+AL523*AK524)),IF(AND(AF523="Impacto",AF524="Probabilidad"),(AL522-(+AL522*AK524)),IF(AF524="Impacto",AL523,""))),"")</f>
        <v/>
      </c>
      <c r="AM524" s="815" t="str">
        <f>IFERROR(IF(AND(AF523="Impacto",AF524="Impacto"),(AM523-(+AM523*AK524)),IF(AND(AF523="Probabilidad",AF524="Impacto"),(AM522-(+AM522*AK524)),IF(AF524="Probabilidad",AM523,""))),"")</f>
        <v/>
      </c>
      <c r="AN524" s="51"/>
      <c r="AO524" s="51"/>
      <c r="AP524" s="51"/>
      <c r="AQ524" s="51"/>
      <c r="AR524" s="1032"/>
      <c r="AS524" s="1632"/>
      <c r="AT524" s="1632"/>
      <c r="AU524" s="1634"/>
      <c r="AV524" s="1632"/>
      <c r="AW524" s="1632"/>
      <c r="AX524" s="1634"/>
      <c r="AY524" s="1634"/>
      <c r="AZ524" s="1634"/>
      <c r="BA524" s="1642"/>
      <c r="BB524" s="770"/>
      <c r="BC524" s="770"/>
      <c r="BD524" s="762" t="str">
        <f t="shared" si="54"/>
        <v/>
      </c>
      <c r="BE524" s="757"/>
      <c r="BF524" s="757"/>
      <c r="BG524" s="757"/>
      <c r="BH524" s="757"/>
      <c r="BI524" s="770"/>
      <c r="BJ524" s="770"/>
      <c r="BK524" s="770"/>
      <c r="BL524" s="770"/>
      <c r="BM524" s="749"/>
      <c r="BN524" s="749"/>
      <c r="BO524" s="749"/>
      <c r="BP524" s="749"/>
      <c r="BQ524" s="766" t="str">
        <f t="shared" si="59"/>
        <v/>
      </c>
      <c r="BR524" s="890" t="str">
        <f t="shared" si="60"/>
        <v/>
      </c>
      <c r="BS524" s="891"/>
      <c r="BT524" s="891"/>
      <c r="BU524" s="999"/>
      <c r="BV524" s="1065"/>
      <c r="BW524" s="1065"/>
      <c r="BX524" s="1723"/>
      <c r="BY524" s="1740"/>
      <c r="BZ524" s="1005"/>
    </row>
    <row r="525" spans="1:78" ht="118" x14ac:dyDescent="0.2">
      <c r="A525" s="1702"/>
      <c r="B525" s="1703"/>
      <c r="C525" s="1704"/>
      <c r="D525" s="1021" t="s">
        <v>1387</v>
      </c>
      <c r="E525" s="1024" t="s">
        <v>973</v>
      </c>
      <c r="F525" s="1027">
        <v>9</v>
      </c>
      <c r="G525" s="1000" t="s">
        <v>2000</v>
      </c>
      <c r="H525" s="1030" t="s">
        <v>1247</v>
      </c>
      <c r="I525" s="994" t="s">
        <v>1218</v>
      </c>
      <c r="J525" s="1697" t="str">
        <f>IF(D525="","",IF(D525="RG",[1]Árbol!A536,IF(D525="RIC",[1]Árbol!A536,IF(D525="RLAFT",[1]Árbol!A536,IF(D525="RF",[1]Árbol!A536,IF(I525="","",(CONCATENATE(I525," ",$M$3," ",G525," ",$M$4," ",O525," ",$M$5," ",N525))))))))</f>
        <v>Pérdida de confidencialidad e integridad de Mesa de Servicios de la Subgerencia de Contratación  1 y 3. Abuso de los derechos
2. Modificación, Borrado o Acceso no autorizado a la información.   1. Defectos bien conocidos en el software
2. Desconocimiento de políticas de seguridad relacionadas con el control de acceso a información clasificada o reservada.
3. Asignación errada de derechos</v>
      </c>
      <c r="K525" s="1036" t="s">
        <v>313</v>
      </c>
      <c r="L525" s="1000" t="s">
        <v>562</v>
      </c>
      <c r="M525" s="1069" t="s">
        <v>1389</v>
      </c>
      <c r="N525" s="1000" t="s">
        <v>2001</v>
      </c>
      <c r="O525" s="1000" t="s">
        <v>2002</v>
      </c>
      <c r="P525" s="1063" t="s">
        <v>1392</v>
      </c>
      <c r="Q525" s="1077" t="s">
        <v>1392</v>
      </c>
      <c r="R525" s="994" t="s">
        <v>250</v>
      </c>
      <c r="S525" s="1709">
        <f>IF(R525="Muy Alta",100%,IF(R525="Alta",80%,IF(R525="Media",60%,IF(R525="Baja",40%,IF(R525="Muy Baja",20%,"")))))</f>
        <v>0.4</v>
      </c>
      <c r="T525" s="994" t="s">
        <v>317</v>
      </c>
      <c r="U525" s="1709">
        <f>IF(T525="Catastrófico",100%,IF(T525="Mayor",80%,IF(T525="Moderado",60%,IF(T525="Menor",40%,IF(T525="Leve",20%,"")))))</f>
        <v>0.2</v>
      </c>
      <c r="V525" s="994" t="s">
        <v>251</v>
      </c>
      <c r="W525" s="1709">
        <f>IF(V525="Catastrófico",100%,IF(V525="Mayor",80%,IF(V525="Moderado",60%,IF(V525="Menor",40%,IF(V525="Leve",20%,"")))))</f>
        <v>0.4</v>
      </c>
      <c r="X525" s="1059" t="str">
        <f>IF(Y525=100%,"Catastrófico",IF(Y525=80%,"Mayor",IF(Y525=60%,"Moderado",IF(Y525=40%,"Menor",IF(Y525=20%,"Leve","")))))</f>
        <v>Menor</v>
      </c>
      <c r="Y525" s="1709">
        <f>IF(AND(U525="",W525=""),"",MAX(U525,W525))</f>
        <v>0.4</v>
      </c>
      <c r="Z525" s="1709" t="str">
        <f>CONCATENATE(R525,X525)</f>
        <v>BajaMenor</v>
      </c>
      <c r="AA525" s="1047" t="str">
        <f>IF(Z525="Muy AltaLeve","Alto",IF(Z525="Muy AltaMenor","Alto",IF(Z525="Muy AltaModerado","Alto",IF(Z525="Muy AltaMayor","Alto",IF(Z525="Muy AltaCatastrófico","Extremo",IF(Z525="AltaLeve","Moderado",IF(Z525="AltaMenor","Moderado",IF(Z525="AltaModerado","Alto",IF(Z525="AltaMayor","Alto",IF(Z525="AltaCatastrófico","Extremo",IF(Z525="MediaLeve","Moderado",IF(Z525="MediaMenor","Moderado",IF(Z525="MediaModerado","Moderado",IF(Z525="MediaMayor","Alto",IF(Z525="MediaCatastrófico","Extremo",IF(Z525="BajaLeve","Bajo",IF(Z525="BajaMenor","Moderado",IF(Z525="BajaModerado","Moderado",IF(Z525="BajaMayor","Alto",IF(Z525="BajaCatastrófico","Extremo",IF(Z525="Muy BajaLeve","Bajo",IF(Z525="Muy BajaMenor","Bajo",IF(Z525="Muy BajaModerado","Moderado",IF(Z525="Muy BajaMayor","Alto",IF(Z525="Muy BajaCatastrófico","Extremo","")))))))))))))))))))))))))</f>
        <v>Moderado</v>
      </c>
      <c r="AB525" s="97">
        <v>1</v>
      </c>
      <c r="AC525" s="898" t="s">
        <v>1571</v>
      </c>
      <c r="AD525" s="9">
        <v>2</v>
      </c>
      <c r="AE525" s="9" t="s">
        <v>1738</v>
      </c>
      <c r="AF525" s="231" t="str">
        <f t="shared" si="58"/>
        <v>Probabilidad</v>
      </c>
      <c r="AG525" s="232" t="s">
        <v>221</v>
      </c>
      <c r="AH525" s="787">
        <f t="shared" si="55"/>
        <v>0.25</v>
      </c>
      <c r="AI525" s="232" t="s">
        <v>222</v>
      </c>
      <c r="AJ525" s="787">
        <f t="shared" si="56"/>
        <v>0.15</v>
      </c>
      <c r="AK525" s="101">
        <f t="shared" si="57"/>
        <v>0.4</v>
      </c>
      <c r="AL525" s="100">
        <f>IFERROR(IF(AF525="Probabilidad",(S525-(+S525*AK525)),IF(AF525="Impacto",S525,"")),"")</f>
        <v>0.24</v>
      </c>
      <c r="AM525" s="100">
        <f>IFERROR(IF(AF525="Impacto",(Y525-(+Y525*AK525)),IF(AF525="Probabilidad",Y525,"")),"")</f>
        <v>0.4</v>
      </c>
      <c r="AN525" s="50" t="s">
        <v>859</v>
      </c>
      <c r="AO525" s="50" t="s">
        <v>245</v>
      </c>
      <c r="AP525" s="50" t="s">
        <v>241</v>
      </c>
      <c r="AQ525" s="50" t="s">
        <v>226</v>
      </c>
      <c r="AR525" s="1624" t="s">
        <v>2003</v>
      </c>
      <c r="AS525" s="1050">
        <f>S525</f>
        <v>0.4</v>
      </c>
      <c r="AT525" s="1050">
        <f>IF(AL525="","",MIN(AL525:AL530))</f>
        <v>0.14399999999999999</v>
      </c>
      <c r="AU525" s="1047" t="str">
        <f>IFERROR(IF(AT525="","",IF(AT525&lt;=0.2,"Muy Baja",IF(AT525&lt;=0.4,"Baja",IF(AT525&lt;=0.6,"Media",IF(AT525&lt;=0.8,"Alta","Muy Alta"))))),"")</f>
        <v>Muy Baja</v>
      </c>
      <c r="AV525" s="1050">
        <f>Y525</f>
        <v>0.4</v>
      </c>
      <c r="AW525" s="1050">
        <f>IF(AM525="","",MIN(AM525:AM530))</f>
        <v>0.4</v>
      </c>
      <c r="AX525" s="1047" t="str">
        <f>IFERROR(IF(AW525="","",IF(AW525&lt;=0.2,"Leve",IF(AW525&lt;=0.4,"Menor",IF(AW525&lt;=0.6,"Moderado",IF(AW525&lt;=0.8,"Mayor","Catastrófico"))))),"")</f>
        <v>Menor</v>
      </c>
      <c r="AY525" s="1047" t="str">
        <f>AA525</f>
        <v>Moderado</v>
      </c>
      <c r="AZ525" s="1047" t="str">
        <f>IFERROR(IF(OR(AND(AU525="Muy Baja",AX525="Leve"),AND(AU525="Muy Baja",AX525="Menor"),AND(AU525="Baja",AX525="Leve")),"Bajo",IF(OR(AND(AU525="Muy baja",AX525="Moderado"),AND(AU525="Baja",AX525="Menor"),AND(AU525="Baja",AX525="Moderado"),AND(AU525="Media",AX525="Leve"),AND(AU525="Media",AX525="Menor"),AND(AU525="Media",AX525="Moderado"),AND(AU525="Alta",AX525="Leve"),AND(AU525="Alta",AX525="Menor")),"Moderado",IF(OR(AND(AU525="Muy Baja",AX525="Mayor"),AND(AU525="Baja",AX525="Mayor"),AND(AU525="Media",AX525="Mayor"),AND(AU525="Alta",AX525="Moderado"),AND(AU525="Alta",AX525="Mayor"),AND(AU525="Muy Alta",AX525="Leve"),AND(AU525="Muy Alta",AX525="Menor"),AND(AU525="Muy Alta",AX525="Moderado"),AND(AU525="Muy Alta",AX525="Mayor")),"Alto",IF(OR(AND(AU525="Muy Baja",AX525="Catastrófico"),AND(AU525="Baja",AX525="Catastrófico"),AND(AU525="Media",AX525="Catastrófico"),AND(AU525="Alta",AX525="Catastrófico"),AND(AU525="Muy Alta",AX525="Catastrófico")),"Extremo","")))),"")</f>
        <v>Bajo</v>
      </c>
      <c r="BA525" s="994" t="s">
        <v>255</v>
      </c>
      <c r="BB525" s="46"/>
      <c r="BC525" s="46"/>
      <c r="BD525" s="103" t="str">
        <f t="shared" si="54"/>
        <v/>
      </c>
      <c r="BE525" s="9"/>
      <c r="BF525" s="9"/>
      <c r="BG525" s="9"/>
      <c r="BH525" s="9"/>
      <c r="BI525" s="46"/>
      <c r="BJ525" s="46"/>
      <c r="BK525" s="46"/>
      <c r="BL525" s="46"/>
      <c r="BM525" s="48"/>
      <c r="BN525" s="48"/>
      <c r="BO525" s="48"/>
      <c r="BP525" s="48"/>
      <c r="BQ525" s="104" t="str">
        <f t="shared" si="59"/>
        <v/>
      </c>
      <c r="BR525" s="797" t="str">
        <f t="shared" si="60"/>
        <v/>
      </c>
      <c r="BS525" s="883"/>
      <c r="BT525" s="883"/>
      <c r="BU525" s="997" t="s">
        <v>1392</v>
      </c>
      <c r="BV525" s="1063" t="s">
        <v>3183</v>
      </c>
      <c r="BW525" s="1063" t="s">
        <v>1392</v>
      </c>
      <c r="BX525" s="1721" t="s">
        <v>1392</v>
      </c>
      <c r="BY525" s="1738" t="s">
        <v>3247</v>
      </c>
      <c r="BZ525" s="1003"/>
    </row>
    <row r="526" spans="1:78" ht="167" x14ac:dyDescent="0.2">
      <c r="A526" s="1702"/>
      <c r="B526" s="1703"/>
      <c r="C526" s="1704"/>
      <c r="D526" s="1705"/>
      <c r="E526" s="1025"/>
      <c r="F526" s="1619"/>
      <c r="G526" s="1001"/>
      <c r="H526" s="1031"/>
      <c r="I526" s="1641"/>
      <c r="J526" s="1631"/>
      <c r="K526" s="1037"/>
      <c r="L526" s="1001"/>
      <c r="M526" s="1070"/>
      <c r="N526" s="1001"/>
      <c r="O526" s="1001"/>
      <c r="P526" s="1064"/>
      <c r="Q526" s="1714"/>
      <c r="R526" s="1641"/>
      <c r="S526" s="1710"/>
      <c r="T526" s="1641"/>
      <c r="U526" s="1710"/>
      <c r="V526" s="1641"/>
      <c r="W526" s="1710"/>
      <c r="X526" s="1665"/>
      <c r="Y526" s="1710"/>
      <c r="Z526" s="1710"/>
      <c r="AA526" s="1633"/>
      <c r="AB526" s="812">
        <v>2</v>
      </c>
      <c r="AC526" s="774" t="s">
        <v>1740</v>
      </c>
      <c r="AD526" s="774">
        <v>1.3</v>
      </c>
      <c r="AE526" s="774" t="s">
        <v>1925</v>
      </c>
      <c r="AF526" s="813" t="str">
        <f t="shared" si="58"/>
        <v>Probabilidad</v>
      </c>
      <c r="AG526" s="780" t="s">
        <v>1657</v>
      </c>
      <c r="AH526" s="790">
        <f t="shared" si="55"/>
        <v>0.25</v>
      </c>
      <c r="AI526" s="780" t="s">
        <v>1802</v>
      </c>
      <c r="AJ526" s="790">
        <f t="shared" si="56"/>
        <v>0.15</v>
      </c>
      <c r="AK526" s="814">
        <f t="shared" si="57"/>
        <v>0.4</v>
      </c>
      <c r="AL526" s="815">
        <f>IFERROR(IF(AND(AF525="Probabilidad",AF526="Probabilidad"),(AL525-(+AL525*AK526)),IF(AF526="Probabilidad",(S525-(+S525*AK526)),IF(AF526="Impacto",AL525,""))),"")</f>
        <v>0.14399999999999999</v>
      </c>
      <c r="AM526" s="815">
        <f>IFERROR(IF(AND(AF525="Impacto",AF526="Impacto"),(AM525-(+AM525*AK526)),IF(AF526="Impacto",(Y525-(Y525*AK526)),IF(AF526="Probabilidad",AM525,""))),"")</f>
        <v>0.4</v>
      </c>
      <c r="AN526" s="751" t="s">
        <v>223</v>
      </c>
      <c r="AO526" s="751" t="s">
        <v>291</v>
      </c>
      <c r="AP526" s="751" t="s">
        <v>241</v>
      </c>
      <c r="AQ526" s="751" t="s">
        <v>226</v>
      </c>
      <c r="AR526" s="1031"/>
      <c r="AS526" s="1631"/>
      <c r="AT526" s="1631"/>
      <c r="AU526" s="1633"/>
      <c r="AV526" s="1631"/>
      <c r="AW526" s="1631"/>
      <c r="AX526" s="1633"/>
      <c r="AY526" s="1633"/>
      <c r="AZ526" s="1633"/>
      <c r="BA526" s="1641"/>
      <c r="BB526" s="789"/>
      <c r="BC526" s="789"/>
      <c r="BD526" s="822" t="str">
        <f t="shared" si="54"/>
        <v/>
      </c>
      <c r="BE526" s="774"/>
      <c r="BF526" s="774"/>
      <c r="BG526" s="774"/>
      <c r="BH526" s="774"/>
      <c r="BI526" s="789"/>
      <c r="BJ526" s="789"/>
      <c r="BK526" s="789"/>
      <c r="BL526" s="789"/>
      <c r="BM526" s="791"/>
      <c r="BN526" s="791"/>
      <c r="BO526" s="791"/>
      <c r="BP526" s="791"/>
      <c r="BQ526" s="792" t="str">
        <f t="shared" si="59"/>
        <v/>
      </c>
      <c r="BR526" s="796" t="str">
        <f t="shared" si="60"/>
        <v/>
      </c>
      <c r="BS526" s="884"/>
      <c r="BT526" s="884"/>
      <c r="BU526" s="998"/>
      <c r="BV526" s="1064"/>
      <c r="BW526" s="1064"/>
      <c r="BX526" s="1722"/>
      <c r="BY526" s="1739"/>
      <c r="BZ526" s="1004"/>
    </row>
    <row r="527" spans="1:78" ht="16" x14ac:dyDescent="0.2">
      <c r="A527" s="1702"/>
      <c r="B527" s="1703"/>
      <c r="C527" s="1704"/>
      <c r="D527" s="1705"/>
      <c r="E527" s="1025"/>
      <c r="F527" s="1619"/>
      <c r="G527" s="1001"/>
      <c r="H527" s="1031"/>
      <c r="I527" s="1641"/>
      <c r="J527" s="1631"/>
      <c r="K527" s="1037"/>
      <c r="L527" s="1001"/>
      <c r="M527" s="1070"/>
      <c r="N527" s="1001"/>
      <c r="O527" s="1001"/>
      <c r="P527" s="1064"/>
      <c r="Q527" s="1714"/>
      <c r="R527" s="1641"/>
      <c r="S527" s="1710"/>
      <c r="T527" s="1641"/>
      <c r="U527" s="1710"/>
      <c r="V527" s="1641"/>
      <c r="W527" s="1710"/>
      <c r="X527" s="1665"/>
      <c r="Y527" s="1710"/>
      <c r="Z527" s="1710"/>
      <c r="AA527" s="1633"/>
      <c r="AB527" s="812">
        <v>3</v>
      </c>
      <c r="AC527" s="774"/>
      <c r="AD527" s="774"/>
      <c r="AE527" s="774"/>
      <c r="AF527" s="813" t="str">
        <f t="shared" si="58"/>
        <v/>
      </c>
      <c r="AG527" s="780"/>
      <c r="AH527" s="790" t="str">
        <f t="shared" si="55"/>
        <v/>
      </c>
      <c r="AI527" s="780"/>
      <c r="AJ527" s="790" t="str">
        <f t="shared" si="56"/>
        <v/>
      </c>
      <c r="AK527" s="814" t="str">
        <f t="shared" si="57"/>
        <v/>
      </c>
      <c r="AL527" s="815" t="str">
        <f>IFERROR(IF(AND(AF526="Probabilidad",AF527="Probabilidad"),(AL526-(+AL526*AK527)),IF(AND(AF526="Impacto",AF527="Probabilidad"),(AL525-(+AL525*AK527)),IF(AF527="Impacto",AL526,""))),"")</f>
        <v/>
      </c>
      <c r="AM527" s="815" t="str">
        <f>IFERROR(IF(AND(AF526="Impacto",AF527="Impacto"),(AM526-(+AM526*AK527)),IF(AND(AF526="Probabilidad",AF527="Impacto"),(AM525-(+AM525*AK527)),IF(AF527="Probabilidad",AM526,""))),"")</f>
        <v/>
      </c>
      <c r="AN527" s="751"/>
      <c r="AO527" s="751"/>
      <c r="AP527" s="751"/>
      <c r="AQ527" s="751"/>
      <c r="AR527" s="1031"/>
      <c r="AS527" s="1631"/>
      <c r="AT527" s="1631"/>
      <c r="AU527" s="1633"/>
      <c r="AV527" s="1631"/>
      <c r="AW527" s="1631"/>
      <c r="AX527" s="1633"/>
      <c r="AY527" s="1633"/>
      <c r="AZ527" s="1633"/>
      <c r="BA527" s="1641"/>
      <c r="BB527" s="789"/>
      <c r="BC527" s="789"/>
      <c r="BD527" s="822" t="str">
        <f t="shared" si="54"/>
        <v/>
      </c>
      <c r="BE527" s="774"/>
      <c r="BF527" s="774"/>
      <c r="BG527" s="774"/>
      <c r="BH527" s="774"/>
      <c r="BI527" s="789"/>
      <c r="BJ527" s="789"/>
      <c r="BK527" s="789"/>
      <c r="BL527" s="789"/>
      <c r="BM527" s="791"/>
      <c r="BN527" s="791"/>
      <c r="BO527" s="791"/>
      <c r="BP527" s="791"/>
      <c r="BQ527" s="792" t="str">
        <f t="shared" si="59"/>
        <v/>
      </c>
      <c r="BR527" s="796" t="str">
        <f t="shared" si="60"/>
        <v/>
      </c>
      <c r="BS527" s="884"/>
      <c r="BT527" s="884"/>
      <c r="BU527" s="998"/>
      <c r="BV527" s="1064"/>
      <c r="BW527" s="1064"/>
      <c r="BX527" s="1722"/>
      <c r="BY527" s="1739"/>
      <c r="BZ527" s="1004"/>
    </row>
    <row r="528" spans="1:78" ht="16" x14ac:dyDescent="0.2">
      <c r="A528" s="1702"/>
      <c r="B528" s="1703"/>
      <c r="C528" s="1704"/>
      <c r="D528" s="1705"/>
      <c r="E528" s="1025"/>
      <c r="F528" s="1619"/>
      <c r="G528" s="1001"/>
      <c r="H528" s="1031"/>
      <c r="I528" s="1641"/>
      <c r="J528" s="1631"/>
      <c r="K528" s="1037"/>
      <c r="L528" s="1001"/>
      <c r="M528" s="1070"/>
      <c r="N528" s="1001"/>
      <c r="O528" s="1001"/>
      <c r="P528" s="1064"/>
      <c r="Q528" s="1714"/>
      <c r="R528" s="1641"/>
      <c r="S528" s="1710"/>
      <c r="T528" s="1641"/>
      <c r="U528" s="1710"/>
      <c r="V528" s="1641"/>
      <c r="W528" s="1710"/>
      <c r="X528" s="1665"/>
      <c r="Y528" s="1710"/>
      <c r="Z528" s="1710"/>
      <c r="AA528" s="1633"/>
      <c r="AB528" s="812">
        <v>4</v>
      </c>
      <c r="AC528" s="774"/>
      <c r="AD528" s="774"/>
      <c r="AE528" s="774"/>
      <c r="AF528" s="813" t="str">
        <f t="shared" si="58"/>
        <v/>
      </c>
      <c r="AG528" s="780"/>
      <c r="AH528" s="790" t="str">
        <f t="shared" si="55"/>
        <v/>
      </c>
      <c r="AI528" s="780"/>
      <c r="AJ528" s="790" t="str">
        <f t="shared" si="56"/>
        <v/>
      </c>
      <c r="AK528" s="814" t="str">
        <f t="shared" si="57"/>
        <v/>
      </c>
      <c r="AL528" s="815" t="str">
        <f>IFERROR(IF(AND(AF527="Probabilidad",AF528="Probabilidad"),(AL527-(+AL527*AK528)),IF(AND(AF527="Impacto",AF528="Probabilidad"),(AL526-(+AL526*AK528)),IF(AF528="Impacto",AL527,""))),"")</f>
        <v/>
      </c>
      <c r="AM528" s="815" t="str">
        <f>IFERROR(IF(AND(AF527="Impacto",AF528="Impacto"),(AM527-(+AM527*AK528)),IF(AND(AF527="Probabilidad",AF528="Impacto"),(AM526-(+AM526*AK528)),IF(AF528="Probabilidad",AM527,""))),"")</f>
        <v/>
      </c>
      <c r="AN528" s="751"/>
      <c r="AO528" s="751"/>
      <c r="AP528" s="751"/>
      <c r="AQ528" s="751"/>
      <c r="AR528" s="1031"/>
      <c r="AS528" s="1631"/>
      <c r="AT528" s="1631"/>
      <c r="AU528" s="1633"/>
      <c r="AV528" s="1631"/>
      <c r="AW528" s="1631"/>
      <c r="AX528" s="1633"/>
      <c r="AY528" s="1633"/>
      <c r="AZ528" s="1633"/>
      <c r="BA528" s="1641"/>
      <c r="BB528" s="789"/>
      <c r="BC528" s="789"/>
      <c r="BD528" s="822" t="str">
        <f t="shared" si="54"/>
        <v/>
      </c>
      <c r="BE528" s="774"/>
      <c r="BF528" s="774"/>
      <c r="BG528" s="774"/>
      <c r="BH528" s="774"/>
      <c r="BI528" s="789"/>
      <c r="BJ528" s="789"/>
      <c r="BK528" s="789"/>
      <c r="BL528" s="789"/>
      <c r="BM528" s="791"/>
      <c r="BN528" s="791"/>
      <c r="BO528" s="791"/>
      <c r="BP528" s="791"/>
      <c r="BQ528" s="792" t="str">
        <f t="shared" si="59"/>
        <v/>
      </c>
      <c r="BR528" s="796" t="str">
        <f t="shared" si="60"/>
        <v/>
      </c>
      <c r="BS528" s="884"/>
      <c r="BT528" s="884"/>
      <c r="BU528" s="998"/>
      <c r="BV528" s="1064"/>
      <c r="BW528" s="1064"/>
      <c r="BX528" s="1722"/>
      <c r="BY528" s="1739"/>
      <c r="BZ528" s="1004"/>
    </row>
    <row r="529" spans="1:78" ht="16" x14ac:dyDescent="0.2">
      <c r="A529" s="1702"/>
      <c r="B529" s="1703"/>
      <c r="C529" s="1704"/>
      <c r="D529" s="1705"/>
      <c r="E529" s="1025"/>
      <c r="F529" s="1619"/>
      <c r="G529" s="1001"/>
      <c r="H529" s="1031"/>
      <c r="I529" s="1641"/>
      <c r="J529" s="1631"/>
      <c r="K529" s="1037"/>
      <c r="L529" s="1001"/>
      <c r="M529" s="1070"/>
      <c r="N529" s="1001"/>
      <c r="O529" s="1001"/>
      <c r="P529" s="1064"/>
      <c r="Q529" s="1714"/>
      <c r="R529" s="1641"/>
      <c r="S529" s="1710"/>
      <c r="T529" s="1641"/>
      <c r="U529" s="1710"/>
      <c r="V529" s="1641"/>
      <c r="W529" s="1710"/>
      <c r="X529" s="1665"/>
      <c r="Y529" s="1710"/>
      <c r="Z529" s="1710"/>
      <c r="AA529" s="1633"/>
      <c r="AB529" s="812">
        <v>5</v>
      </c>
      <c r="AC529" s="774"/>
      <c r="AD529" s="774"/>
      <c r="AE529" s="774"/>
      <c r="AF529" s="813" t="str">
        <f t="shared" si="58"/>
        <v/>
      </c>
      <c r="AG529" s="780"/>
      <c r="AH529" s="790" t="str">
        <f t="shared" si="55"/>
        <v/>
      </c>
      <c r="AI529" s="780"/>
      <c r="AJ529" s="790" t="str">
        <f t="shared" si="56"/>
        <v/>
      </c>
      <c r="AK529" s="814" t="str">
        <f t="shared" si="57"/>
        <v/>
      </c>
      <c r="AL529" s="815" t="str">
        <f>IFERROR(IF(AND(AF528="Probabilidad",AF529="Probabilidad"),(AL528-(+AL528*AK529)),IF(AND(AF528="Impacto",AF529="Probabilidad"),(AL527-(+AL527*AK529)),IF(AF529="Impacto",AL528,""))),"")</f>
        <v/>
      </c>
      <c r="AM529" s="815" t="str">
        <f>IFERROR(IF(AND(AF528="Impacto",AF529="Impacto"),(AM528-(+AM528*AK529)),IF(AND(AF528="Probabilidad",AF529="Impacto"),(AM527-(+AM527*AK529)),IF(AF529="Probabilidad",AM528,""))),"")</f>
        <v/>
      </c>
      <c r="AN529" s="751"/>
      <c r="AO529" s="751"/>
      <c r="AP529" s="751"/>
      <c r="AQ529" s="751"/>
      <c r="AR529" s="1031"/>
      <c r="AS529" s="1631"/>
      <c r="AT529" s="1631"/>
      <c r="AU529" s="1633"/>
      <c r="AV529" s="1631"/>
      <c r="AW529" s="1631"/>
      <c r="AX529" s="1633"/>
      <c r="AY529" s="1633"/>
      <c r="AZ529" s="1633"/>
      <c r="BA529" s="1641"/>
      <c r="BB529" s="789"/>
      <c r="BC529" s="789"/>
      <c r="BD529" s="822" t="str">
        <f t="shared" si="54"/>
        <v/>
      </c>
      <c r="BE529" s="774"/>
      <c r="BF529" s="774"/>
      <c r="BG529" s="774"/>
      <c r="BH529" s="774"/>
      <c r="BI529" s="789"/>
      <c r="BJ529" s="789"/>
      <c r="BK529" s="789"/>
      <c r="BL529" s="789"/>
      <c r="BM529" s="791"/>
      <c r="BN529" s="791"/>
      <c r="BO529" s="791"/>
      <c r="BP529" s="791"/>
      <c r="BQ529" s="792" t="str">
        <f t="shared" si="59"/>
        <v/>
      </c>
      <c r="BR529" s="796" t="str">
        <f t="shared" si="60"/>
        <v/>
      </c>
      <c r="BS529" s="884"/>
      <c r="BT529" s="884"/>
      <c r="BU529" s="998"/>
      <c r="BV529" s="1064"/>
      <c r="BW529" s="1064"/>
      <c r="BX529" s="1722"/>
      <c r="BY529" s="1739"/>
      <c r="BZ529" s="1004"/>
    </row>
    <row r="530" spans="1:78" ht="17" thickBot="1" x14ac:dyDescent="0.25">
      <c r="A530" s="1702"/>
      <c r="B530" s="1703"/>
      <c r="C530" s="1704"/>
      <c r="D530" s="1706"/>
      <c r="E530" s="1026"/>
      <c r="F530" s="1620"/>
      <c r="G530" s="1002"/>
      <c r="H530" s="1032"/>
      <c r="I530" s="1642"/>
      <c r="J530" s="1632"/>
      <c r="K530" s="1038"/>
      <c r="L530" s="1002"/>
      <c r="M530" s="1071"/>
      <c r="N530" s="1002"/>
      <c r="O530" s="1002"/>
      <c r="P530" s="1065"/>
      <c r="Q530" s="1715"/>
      <c r="R530" s="1642"/>
      <c r="S530" s="1711"/>
      <c r="T530" s="1642"/>
      <c r="U530" s="1711"/>
      <c r="V530" s="1642"/>
      <c r="W530" s="1711"/>
      <c r="X530" s="1666"/>
      <c r="Y530" s="1711"/>
      <c r="Z530" s="1711"/>
      <c r="AA530" s="1634"/>
      <c r="AB530" s="773">
        <v>6</v>
      </c>
      <c r="AC530" s="757"/>
      <c r="AD530" s="757"/>
      <c r="AE530" s="757"/>
      <c r="AF530" s="819" t="str">
        <f t="shared" si="58"/>
        <v/>
      </c>
      <c r="AG530" s="902"/>
      <c r="AH530" s="887" t="str">
        <f t="shared" si="55"/>
        <v/>
      </c>
      <c r="AI530" s="902"/>
      <c r="AJ530" s="887" t="str">
        <f t="shared" si="56"/>
        <v/>
      </c>
      <c r="AK530" s="889" t="str">
        <f t="shared" si="57"/>
        <v/>
      </c>
      <c r="AL530" s="815" t="str">
        <f>IFERROR(IF(AND(AF529="Probabilidad",AF530="Probabilidad"),(AL529-(+AL529*AK530)),IF(AND(AF529="Impacto",AF530="Probabilidad"),(AL528-(+AL528*AK530)),IF(AF530="Impacto",AL529,""))),"")</f>
        <v/>
      </c>
      <c r="AM530" s="815" t="str">
        <f>IFERROR(IF(AND(AF529="Impacto",AF530="Impacto"),(AM529-(+AM529*AK530)),IF(AND(AF529="Probabilidad",AF530="Impacto"),(AM528-(+AM528*AK530)),IF(AF530="Probabilidad",AM529,""))),"")</f>
        <v/>
      </c>
      <c r="AN530" s="51"/>
      <c r="AO530" s="51"/>
      <c r="AP530" s="51"/>
      <c r="AQ530" s="51"/>
      <c r="AR530" s="1032"/>
      <c r="AS530" s="1632"/>
      <c r="AT530" s="1632"/>
      <c r="AU530" s="1634"/>
      <c r="AV530" s="1632"/>
      <c r="AW530" s="1632"/>
      <c r="AX530" s="1634"/>
      <c r="AY530" s="1634"/>
      <c r="AZ530" s="1634"/>
      <c r="BA530" s="1642"/>
      <c r="BB530" s="770"/>
      <c r="BC530" s="770"/>
      <c r="BD530" s="762" t="str">
        <f t="shared" si="54"/>
        <v/>
      </c>
      <c r="BE530" s="757"/>
      <c r="BF530" s="757"/>
      <c r="BG530" s="757"/>
      <c r="BH530" s="757"/>
      <c r="BI530" s="770"/>
      <c r="BJ530" s="770"/>
      <c r="BK530" s="770"/>
      <c r="BL530" s="770"/>
      <c r="BM530" s="749"/>
      <c r="BN530" s="749"/>
      <c r="BO530" s="749"/>
      <c r="BP530" s="749"/>
      <c r="BQ530" s="766" t="str">
        <f t="shared" si="59"/>
        <v/>
      </c>
      <c r="BR530" s="890" t="str">
        <f t="shared" si="60"/>
        <v/>
      </c>
      <c r="BS530" s="891"/>
      <c r="BT530" s="891"/>
      <c r="BU530" s="999"/>
      <c r="BV530" s="1065"/>
      <c r="BW530" s="1065"/>
      <c r="BX530" s="1723"/>
      <c r="BY530" s="1740"/>
      <c r="BZ530" s="1005"/>
    </row>
    <row r="531" spans="1:78" ht="145" x14ac:dyDescent="0.2">
      <c r="A531" s="1702"/>
      <c r="B531" s="1703"/>
      <c r="C531" s="1704"/>
      <c r="D531" s="1021" t="s">
        <v>1387</v>
      </c>
      <c r="E531" s="1024" t="s">
        <v>973</v>
      </c>
      <c r="F531" s="1027">
        <v>10</v>
      </c>
      <c r="G531" s="1000" t="s">
        <v>2000</v>
      </c>
      <c r="H531" s="1030" t="s">
        <v>1247</v>
      </c>
      <c r="I531" s="994" t="s">
        <v>1215</v>
      </c>
      <c r="J531" s="1697" t="str">
        <f>IF(D531="","",IF(D531="RG",[1]Árbol!A542,IF(D531="RIC",[1]Árbol!A542,IF(D531="RLAFT",[1]Árbol!A542,IF(D531="RF",[1]Árbol!A542,IF(I531="","",(CONCATENATE(I531," ",$M$3," ",G531," ",$M$4," ",O531," ",$M$5," ",N531))))))))</f>
        <v>Pérdida de Disponibilidad de Mesa de Servicios de la Subgerencia de Contratación  1,2,3,4 Modificación, Borrado o Acceso no autorizado a la información. 
1a, 2a, 7 Abuso de privilegios
2 y 3 Error en el uso 
 Indisponibilidad de la mesa de servicio de TI.  1. Actualización de las políticas de copias de respaldo.
1a. Ausencia de mecanismos de monitoreo
2. Ausencia de documentación
2a.Configuración incorrecta de parámetros 
3. Ausencia de recurso humano especializado que conozca el manejo completa de la herramienta.
4. Ausencia de planes de continuidad
5. Desconocimiento de políticas de seguridad de la Información
6. Posibilidad de obsolencia de la versión de la herramienta.
7. Ausencia de soporte o mantenimiento por parte del proveedor
No contar con un contrato vigente de soporte, actualización y mantenimiento de mesa de servicios CA.</v>
      </c>
      <c r="K531" s="1036" t="s">
        <v>313</v>
      </c>
      <c r="L531" s="1000" t="s">
        <v>562</v>
      </c>
      <c r="M531" s="1069" t="s">
        <v>1389</v>
      </c>
      <c r="N531" s="1000" t="s">
        <v>2004</v>
      </c>
      <c r="O531" s="1000" t="s">
        <v>2005</v>
      </c>
      <c r="P531" s="1063" t="s">
        <v>1392</v>
      </c>
      <c r="Q531" s="1077" t="s">
        <v>1392</v>
      </c>
      <c r="R531" s="994" t="s">
        <v>250</v>
      </c>
      <c r="S531" s="1709">
        <f>IF(R531="Muy Alta",100%,IF(R531="Alta",80%,IF(R531="Media",60%,IF(R531="Baja",40%,IF(R531="Muy Baja",20%,"")))))</f>
        <v>0.4</v>
      </c>
      <c r="T531" s="994" t="s">
        <v>317</v>
      </c>
      <c r="U531" s="1709">
        <f>IF(T531="Catastrófico",100%,IF(T531="Mayor",80%,IF(T531="Moderado",60%,IF(T531="Menor",40%,IF(T531="Leve",20%,"")))))</f>
        <v>0.2</v>
      </c>
      <c r="V531" s="994" t="s">
        <v>251</v>
      </c>
      <c r="W531" s="1709">
        <f>IF(V531="Catastrófico",100%,IF(V531="Mayor",80%,IF(V531="Moderado",60%,IF(V531="Menor",40%,IF(V531="Leve",20%,"")))))</f>
        <v>0.4</v>
      </c>
      <c r="X531" s="1059" t="str">
        <f>IF(Y531=100%,"Catastrófico",IF(Y531=80%,"Mayor",IF(Y531=60%,"Moderado",IF(Y531=40%,"Menor",IF(Y531=20%,"Leve","")))))</f>
        <v>Menor</v>
      </c>
      <c r="Y531" s="1709">
        <f>IF(AND(U531="",W531=""),"",MAX(U531,W531))</f>
        <v>0.4</v>
      </c>
      <c r="Z531" s="1709" t="str">
        <f>CONCATENATE(R531,X531)</f>
        <v>BajaMenor</v>
      </c>
      <c r="AA531" s="1047" t="str">
        <f>IF(Z531="Muy AltaLeve","Alto",IF(Z531="Muy AltaMenor","Alto",IF(Z531="Muy AltaModerado","Alto",IF(Z531="Muy AltaMayor","Alto",IF(Z531="Muy AltaCatastrófico","Extremo",IF(Z531="AltaLeve","Moderado",IF(Z531="AltaMenor","Moderado",IF(Z531="AltaModerado","Alto",IF(Z531="AltaMayor","Alto",IF(Z531="AltaCatastrófico","Extremo",IF(Z531="MediaLeve","Moderado",IF(Z531="MediaMenor","Moderado",IF(Z531="MediaModerado","Moderado",IF(Z531="MediaMayor","Alto",IF(Z531="MediaCatastrófico","Extremo",IF(Z531="BajaLeve","Bajo",IF(Z531="BajaMenor","Moderado",IF(Z531="BajaModerado","Moderado",IF(Z531="BajaMayor","Alto",IF(Z531="BajaCatastrófico","Extremo",IF(Z531="Muy BajaLeve","Bajo",IF(Z531="Muy BajaMenor","Bajo",IF(Z531="Muy BajaModerado","Moderado",IF(Z531="Muy BajaMayor","Alto",IF(Z531="Muy BajaCatastrófico","Extremo","")))))))))))))))))))))))))</f>
        <v>Moderado</v>
      </c>
      <c r="AB531" s="97">
        <v>1</v>
      </c>
      <c r="AC531" s="9" t="s">
        <v>2006</v>
      </c>
      <c r="AD531" s="9" t="s">
        <v>1611</v>
      </c>
      <c r="AE531" s="9" t="s">
        <v>1408</v>
      </c>
      <c r="AF531" s="99" t="str">
        <f t="shared" si="58"/>
        <v>Probabilidad</v>
      </c>
      <c r="AG531" s="10" t="s">
        <v>221</v>
      </c>
      <c r="AH531" s="787">
        <f t="shared" si="55"/>
        <v>0.25</v>
      </c>
      <c r="AI531" s="10" t="s">
        <v>222</v>
      </c>
      <c r="AJ531" s="787">
        <f t="shared" si="56"/>
        <v>0.15</v>
      </c>
      <c r="AK531" s="101">
        <f t="shared" si="57"/>
        <v>0.4</v>
      </c>
      <c r="AL531" s="100">
        <f>IFERROR(IF(AF531="Probabilidad",(S531-(+S531*AK531)),IF(AF531="Impacto",S531,"")),"")</f>
        <v>0.24</v>
      </c>
      <c r="AM531" s="100">
        <f>IFERROR(IF(AF531="Impacto",(Y531-(+Y531*AK531)),IF(AF531="Probabilidad",Y531,"")),"")</f>
        <v>0.4</v>
      </c>
      <c r="AN531" s="50" t="s">
        <v>223</v>
      </c>
      <c r="AO531" s="50" t="s">
        <v>443</v>
      </c>
      <c r="AP531" s="50" t="s">
        <v>241</v>
      </c>
      <c r="AQ531" s="50" t="s">
        <v>226</v>
      </c>
      <c r="AR531" s="1624" t="s">
        <v>2003</v>
      </c>
      <c r="AS531" s="1050">
        <f>S531</f>
        <v>0.4</v>
      </c>
      <c r="AT531" s="1050">
        <f>IF(AL531="","",MIN(AL531:AL536))</f>
        <v>7.1999999999999995E-2</v>
      </c>
      <c r="AU531" s="1047" t="str">
        <f>IFERROR(IF(AT531="","",IF(AT531&lt;=0.2,"Muy Baja",IF(AT531&lt;=0.4,"Baja",IF(AT531&lt;=0.6,"Media",IF(AT531&lt;=0.8,"Alta","Muy Alta"))))),"")</f>
        <v>Muy Baja</v>
      </c>
      <c r="AV531" s="1050">
        <f>Y531</f>
        <v>0.4</v>
      </c>
      <c r="AW531" s="1050">
        <f>IF(AM531="","",MIN(AM531:AM536))</f>
        <v>0.30000000000000004</v>
      </c>
      <c r="AX531" s="1047" t="str">
        <f>IFERROR(IF(AW531="","",IF(AW531&lt;=0.2,"Leve",IF(AW531&lt;=0.4,"Menor",IF(AW531&lt;=0.6,"Moderado",IF(AW531&lt;=0.8,"Mayor","Catastrófico"))))),"")</f>
        <v>Menor</v>
      </c>
      <c r="AY531" s="1047" t="str">
        <f>AA531</f>
        <v>Moderado</v>
      </c>
      <c r="AZ531" s="1047" t="str">
        <f>IFERROR(IF(OR(AND(AU531="Muy Baja",AX531="Leve"),AND(AU531="Muy Baja",AX531="Menor"),AND(AU531="Baja",AX531="Leve")),"Bajo",IF(OR(AND(AU531="Muy baja",AX531="Moderado"),AND(AU531="Baja",AX531="Menor"),AND(AU531="Baja",AX531="Moderado"),AND(AU531="Media",AX531="Leve"),AND(AU531="Media",AX531="Menor"),AND(AU531="Media",AX531="Moderado"),AND(AU531="Alta",AX531="Leve"),AND(AU531="Alta",AX531="Menor")),"Moderado",IF(OR(AND(AU531="Muy Baja",AX531="Mayor"),AND(AU531="Baja",AX531="Mayor"),AND(AU531="Media",AX531="Mayor"),AND(AU531="Alta",AX531="Moderado"),AND(AU531="Alta",AX531="Mayor"),AND(AU531="Muy Alta",AX531="Leve"),AND(AU531="Muy Alta",AX531="Menor"),AND(AU531="Muy Alta",AX531="Moderado"),AND(AU531="Muy Alta",AX531="Mayor")),"Alto",IF(OR(AND(AU531="Muy Baja",AX531="Catastrófico"),AND(AU531="Baja",AX531="Catastrófico"),AND(AU531="Media",AX531="Catastrófico"),AND(AU531="Alta",AX531="Catastrófico"),AND(AU531="Muy Alta",AX531="Catastrófico")),"Extremo","")))),"")</f>
        <v>Bajo</v>
      </c>
      <c r="BA531" s="994" t="s">
        <v>255</v>
      </c>
      <c r="BB531" s="46"/>
      <c r="BC531" s="46"/>
      <c r="BD531" s="103" t="str">
        <f t="shared" si="54"/>
        <v/>
      </c>
      <c r="BE531" s="9"/>
      <c r="BF531" s="9"/>
      <c r="BG531" s="9"/>
      <c r="BH531" s="9"/>
      <c r="BI531" s="46"/>
      <c r="BJ531" s="46"/>
      <c r="BK531" s="46"/>
      <c r="BL531" s="46"/>
      <c r="BM531" s="48"/>
      <c r="BN531" s="48"/>
      <c r="BO531" s="48"/>
      <c r="BP531" s="48"/>
      <c r="BQ531" s="104" t="str">
        <f t="shared" si="59"/>
        <v/>
      </c>
      <c r="BR531" s="797" t="str">
        <f t="shared" si="60"/>
        <v/>
      </c>
      <c r="BS531" s="883"/>
      <c r="BT531" s="883"/>
      <c r="BU531" s="997" t="s">
        <v>1392</v>
      </c>
      <c r="BV531" s="1063" t="s">
        <v>3183</v>
      </c>
      <c r="BW531" s="1063" t="s">
        <v>1392</v>
      </c>
      <c r="BX531" s="1721" t="s">
        <v>1392</v>
      </c>
      <c r="BY531" s="1738" t="s">
        <v>3247</v>
      </c>
      <c r="BZ531" s="1003"/>
    </row>
    <row r="532" spans="1:78" ht="145" x14ac:dyDescent="0.2">
      <c r="A532" s="1702"/>
      <c r="B532" s="1703"/>
      <c r="C532" s="1704"/>
      <c r="D532" s="1705"/>
      <c r="E532" s="1025"/>
      <c r="F532" s="1619"/>
      <c r="G532" s="1001"/>
      <c r="H532" s="1031"/>
      <c r="I532" s="1641"/>
      <c r="J532" s="1631"/>
      <c r="K532" s="1037"/>
      <c r="L532" s="1001"/>
      <c r="M532" s="1070"/>
      <c r="N532" s="1001"/>
      <c r="O532" s="1001"/>
      <c r="P532" s="1064"/>
      <c r="Q532" s="1714"/>
      <c r="R532" s="1641"/>
      <c r="S532" s="1710"/>
      <c r="T532" s="1641"/>
      <c r="U532" s="1710"/>
      <c r="V532" s="1641"/>
      <c r="W532" s="1710"/>
      <c r="X532" s="1665"/>
      <c r="Y532" s="1710"/>
      <c r="Z532" s="1710"/>
      <c r="AA532" s="1633"/>
      <c r="AB532" s="812">
        <v>2</v>
      </c>
      <c r="AC532" s="774" t="s">
        <v>1548</v>
      </c>
      <c r="AD532" s="774" t="s">
        <v>1751</v>
      </c>
      <c r="AE532" s="774" t="s">
        <v>1968</v>
      </c>
      <c r="AF532" s="813" t="str">
        <f t="shared" si="58"/>
        <v>Probabilidad</v>
      </c>
      <c r="AG532" s="780" t="s">
        <v>1657</v>
      </c>
      <c r="AH532" s="790">
        <f t="shared" si="55"/>
        <v>0.25</v>
      </c>
      <c r="AI532" s="780" t="s">
        <v>1802</v>
      </c>
      <c r="AJ532" s="790">
        <f t="shared" si="56"/>
        <v>0.15</v>
      </c>
      <c r="AK532" s="814">
        <f t="shared" si="57"/>
        <v>0.4</v>
      </c>
      <c r="AL532" s="815">
        <f>IFERROR(IF(AND(AF531="Probabilidad",AF532="Probabilidad"),(AL531-(+AL531*AK532)),IF(AF532="Probabilidad",(S531-(+S531*AK532)),IF(AF532="Impacto",AL531,""))),"")</f>
        <v>0.14399999999999999</v>
      </c>
      <c r="AM532" s="815">
        <f>IFERROR(IF(AND(AF531="Impacto",AF532="Impacto"),(AM531-(+AM531*AK532)),IF(AF532="Impacto",(Y531-(Y531*AK532)),IF(AF532="Probabilidad",AM531,""))),"")</f>
        <v>0.4</v>
      </c>
      <c r="AN532" s="751" t="s">
        <v>223</v>
      </c>
      <c r="AO532" s="751" t="s">
        <v>443</v>
      </c>
      <c r="AP532" s="751" t="s">
        <v>241</v>
      </c>
      <c r="AQ532" s="751" t="s">
        <v>226</v>
      </c>
      <c r="AR532" s="1031"/>
      <c r="AS532" s="1631"/>
      <c r="AT532" s="1631"/>
      <c r="AU532" s="1633"/>
      <c r="AV532" s="1631"/>
      <c r="AW532" s="1631"/>
      <c r="AX532" s="1633"/>
      <c r="AY532" s="1633"/>
      <c r="AZ532" s="1633"/>
      <c r="BA532" s="1641"/>
      <c r="BB532" s="789"/>
      <c r="BC532" s="789"/>
      <c r="BD532" s="822" t="str">
        <f t="shared" si="54"/>
        <v/>
      </c>
      <c r="BE532" s="774"/>
      <c r="BF532" s="774"/>
      <c r="BG532" s="774"/>
      <c r="BH532" s="774"/>
      <c r="BI532" s="789"/>
      <c r="BJ532" s="789"/>
      <c r="BK532" s="789"/>
      <c r="BL532" s="789"/>
      <c r="BM532" s="791"/>
      <c r="BN532" s="791"/>
      <c r="BO532" s="791"/>
      <c r="BP532" s="791"/>
      <c r="BQ532" s="792" t="str">
        <f t="shared" si="59"/>
        <v/>
      </c>
      <c r="BR532" s="796" t="str">
        <f t="shared" si="60"/>
        <v/>
      </c>
      <c r="BS532" s="884"/>
      <c r="BT532" s="884"/>
      <c r="BU532" s="998"/>
      <c r="BV532" s="1064"/>
      <c r="BW532" s="1064"/>
      <c r="BX532" s="1722"/>
      <c r="BY532" s="1739"/>
      <c r="BZ532" s="1004"/>
    </row>
    <row r="533" spans="1:78" ht="167" x14ac:dyDescent="0.2">
      <c r="A533" s="1702"/>
      <c r="B533" s="1703"/>
      <c r="C533" s="1704"/>
      <c r="D533" s="1705"/>
      <c r="E533" s="1025"/>
      <c r="F533" s="1619"/>
      <c r="G533" s="1001"/>
      <c r="H533" s="1031"/>
      <c r="I533" s="1641"/>
      <c r="J533" s="1631"/>
      <c r="K533" s="1037"/>
      <c r="L533" s="1001"/>
      <c r="M533" s="1070"/>
      <c r="N533" s="1001"/>
      <c r="O533" s="1001"/>
      <c r="P533" s="1064"/>
      <c r="Q533" s="1714"/>
      <c r="R533" s="1641"/>
      <c r="S533" s="1710"/>
      <c r="T533" s="1641"/>
      <c r="U533" s="1710"/>
      <c r="V533" s="1641"/>
      <c r="W533" s="1710"/>
      <c r="X533" s="1665"/>
      <c r="Y533" s="1710"/>
      <c r="Z533" s="1710"/>
      <c r="AA533" s="1633"/>
      <c r="AB533" s="812">
        <v>3</v>
      </c>
      <c r="AC533" s="774" t="s">
        <v>2007</v>
      </c>
      <c r="AD533" s="774">
        <v>4</v>
      </c>
      <c r="AE533" s="774" t="s">
        <v>1631</v>
      </c>
      <c r="AF533" s="813" t="str">
        <f t="shared" si="58"/>
        <v>Impacto</v>
      </c>
      <c r="AG533" s="780" t="s">
        <v>264</v>
      </c>
      <c r="AH533" s="790">
        <f t="shared" si="55"/>
        <v>0.1</v>
      </c>
      <c r="AI533" s="780" t="s">
        <v>222</v>
      </c>
      <c r="AJ533" s="790">
        <f t="shared" si="56"/>
        <v>0.15</v>
      </c>
      <c r="AK533" s="814">
        <f t="shared" si="57"/>
        <v>0.25</v>
      </c>
      <c r="AL533" s="815">
        <f>IFERROR(IF(AND(AF532="Probabilidad",AF533="Probabilidad"),(AL532-(+AL532*AK533)),IF(AND(AF532="Impacto",AF533="Probabilidad"),(AL531-(+AL531*AK533)),IF(AF533="Impacto",AL532,""))),"")</f>
        <v>0.14399999999999999</v>
      </c>
      <c r="AM533" s="815">
        <f>IFERROR(IF(AND(AF532="Impacto",AF533="Impacto"),(AM532-(+AM532*AK533)),IF(AND(AF532="Probabilidad",AF533="Impacto"),(AM531-(+AM531*AK533)),IF(AF533="Probabilidad",AM532,""))),"")</f>
        <v>0.30000000000000004</v>
      </c>
      <c r="AN533" s="751" t="s">
        <v>1157</v>
      </c>
      <c r="AO533" s="751" t="s">
        <v>291</v>
      </c>
      <c r="AP533" s="751" t="s">
        <v>241</v>
      </c>
      <c r="AQ533" s="751" t="s">
        <v>226</v>
      </c>
      <c r="AR533" s="1031"/>
      <c r="AS533" s="1631"/>
      <c r="AT533" s="1631"/>
      <c r="AU533" s="1633"/>
      <c r="AV533" s="1631"/>
      <c r="AW533" s="1631"/>
      <c r="AX533" s="1633"/>
      <c r="AY533" s="1633"/>
      <c r="AZ533" s="1633"/>
      <c r="BA533" s="1641"/>
      <c r="BB533" s="789"/>
      <c r="BC533" s="789"/>
      <c r="BD533" s="822" t="str">
        <f t="shared" si="54"/>
        <v/>
      </c>
      <c r="BE533" s="774"/>
      <c r="BF533" s="774"/>
      <c r="BG533" s="774"/>
      <c r="BH533" s="774"/>
      <c r="BI533" s="789"/>
      <c r="BJ533" s="789"/>
      <c r="BK533" s="789"/>
      <c r="BL533" s="789"/>
      <c r="BM533" s="791"/>
      <c r="BN533" s="791"/>
      <c r="BO533" s="791"/>
      <c r="BP533" s="791"/>
      <c r="BQ533" s="792" t="str">
        <f t="shared" si="59"/>
        <v/>
      </c>
      <c r="BR533" s="796" t="str">
        <f t="shared" si="60"/>
        <v/>
      </c>
      <c r="BS533" s="884"/>
      <c r="BT533" s="884"/>
      <c r="BU533" s="998"/>
      <c r="BV533" s="1064"/>
      <c r="BW533" s="1064"/>
      <c r="BX533" s="1722"/>
      <c r="BY533" s="1739"/>
      <c r="BZ533" s="1004"/>
    </row>
    <row r="534" spans="1:78" ht="118" x14ac:dyDescent="0.2">
      <c r="A534" s="1702"/>
      <c r="B534" s="1703"/>
      <c r="C534" s="1704"/>
      <c r="D534" s="1705"/>
      <c r="E534" s="1025"/>
      <c r="F534" s="1619"/>
      <c r="G534" s="1001"/>
      <c r="H534" s="1031"/>
      <c r="I534" s="1641"/>
      <c r="J534" s="1631"/>
      <c r="K534" s="1037"/>
      <c r="L534" s="1001"/>
      <c r="M534" s="1070"/>
      <c r="N534" s="1001"/>
      <c r="O534" s="1001"/>
      <c r="P534" s="1064"/>
      <c r="Q534" s="1714"/>
      <c r="R534" s="1641"/>
      <c r="S534" s="1710"/>
      <c r="T534" s="1641"/>
      <c r="U534" s="1710"/>
      <c r="V534" s="1641"/>
      <c r="W534" s="1710"/>
      <c r="X534" s="1665"/>
      <c r="Y534" s="1710"/>
      <c r="Z534" s="1710"/>
      <c r="AA534" s="1633"/>
      <c r="AB534" s="812">
        <v>4</v>
      </c>
      <c r="AC534" s="774" t="s">
        <v>2008</v>
      </c>
      <c r="AD534" s="774">
        <v>4</v>
      </c>
      <c r="AE534" s="774" t="s">
        <v>1631</v>
      </c>
      <c r="AF534" s="813" t="str">
        <f t="shared" si="58"/>
        <v>Probabilidad</v>
      </c>
      <c r="AG534" s="780" t="s">
        <v>221</v>
      </c>
      <c r="AH534" s="790">
        <f t="shared" si="55"/>
        <v>0.25</v>
      </c>
      <c r="AI534" s="780" t="s">
        <v>734</v>
      </c>
      <c r="AJ534" s="790">
        <f t="shared" si="56"/>
        <v>0.25</v>
      </c>
      <c r="AK534" s="814">
        <f t="shared" si="57"/>
        <v>0.5</v>
      </c>
      <c r="AL534" s="815">
        <f>IFERROR(IF(AND(AF533="Probabilidad",AF534="Probabilidad"),(AL533-(+AL533*AK534)),IF(AND(AF533="Impacto",AF534="Probabilidad"),(AL532-(+AL532*AK534)),IF(AF534="Impacto",AL533,""))),"")</f>
        <v>7.1999999999999995E-2</v>
      </c>
      <c r="AM534" s="815">
        <f>IFERROR(IF(AND(AF533="Impacto",AF534="Impacto"),(AM533-(+AM533*AK534)),IF(AND(AF533="Probabilidad",AF534="Impacto"),(AM532-(+AM532*AK534)),IF(AF534="Probabilidad",AM533,""))),"")</f>
        <v>0.30000000000000004</v>
      </c>
      <c r="AN534" s="751" t="s">
        <v>1157</v>
      </c>
      <c r="AO534" s="751" t="s">
        <v>443</v>
      </c>
      <c r="AP534" s="751" t="s">
        <v>241</v>
      </c>
      <c r="AQ534" s="751" t="s">
        <v>226</v>
      </c>
      <c r="AR534" s="1031"/>
      <c r="AS534" s="1631"/>
      <c r="AT534" s="1631"/>
      <c r="AU534" s="1633"/>
      <c r="AV534" s="1631"/>
      <c r="AW534" s="1631"/>
      <c r="AX534" s="1633"/>
      <c r="AY534" s="1633"/>
      <c r="AZ534" s="1633"/>
      <c r="BA534" s="1641"/>
      <c r="BB534" s="789"/>
      <c r="BC534" s="789"/>
      <c r="BD534" s="822" t="str">
        <f t="shared" si="54"/>
        <v/>
      </c>
      <c r="BE534" s="774"/>
      <c r="BF534" s="774"/>
      <c r="BG534" s="774"/>
      <c r="BH534" s="774"/>
      <c r="BI534" s="789"/>
      <c r="BJ534" s="789"/>
      <c r="BK534" s="789"/>
      <c r="BL534" s="789"/>
      <c r="BM534" s="791"/>
      <c r="BN534" s="791"/>
      <c r="BO534" s="791"/>
      <c r="BP534" s="791"/>
      <c r="BQ534" s="792" t="str">
        <f t="shared" si="59"/>
        <v/>
      </c>
      <c r="BR534" s="796" t="str">
        <f t="shared" si="60"/>
        <v/>
      </c>
      <c r="BS534" s="884"/>
      <c r="BT534" s="884"/>
      <c r="BU534" s="998"/>
      <c r="BV534" s="1064"/>
      <c r="BW534" s="1064"/>
      <c r="BX534" s="1722"/>
      <c r="BY534" s="1739"/>
      <c r="BZ534" s="1004"/>
    </row>
    <row r="535" spans="1:78" ht="16" x14ac:dyDescent="0.2">
      <c r="A535" s="1702"/>
      <c r="B535" s="1703"/>
      <c r="C535" s="1704"/>
      <c r="D535" s="1705"/>
      <c r="E535" s="1025"/>
      <c r="F535" s="1619"/>
      <c r="G535" s="1001"/>
      <c r="H535" s="1031"/>
      <c r="I535" s="1641"/>
      <c r="J535" s="1631"/>
      <c r="K535" s="1037"/>
      <c r="L535" s="1001"/>
      <c r="M535" s="1070"/>
      <c r="N535" s="1001"/>
      <c r="O535" s="1001"/>
      <c r="P535" s="1064"/>
      <c r="Q535" s="1714"/>
      <c r="R535" s="1641"/>
      <c r="S535" s="1710"/>
      <c r="T535" s="1641"/>
      <c r="U535" s="1710"/>
      <c r="V535" s="1641"/>
      <c r="W535" s="1710"/>
      <c r="X535" s="1665"/>
      <c r="Y535" s="1710"/>
      <c r="Z535" s="1710"/>
      <c r="AA535" s="1633"/>
      <c r="AB535" s="812">
        <v>5</v>
      </c>
      <c r="AC535" s="774"/>
      <c r="AD535" s="774"/>
      <c r="AE535" s="774"/>
      <c r="AF535" s="813" t="str">
        <f t="shared" si="58"/>
        <v/>
      </c>
      <c r="AG535" s="780"/>
      <c r="AH535" s="790" t="str">
        <f t="shared" si="55"/>
        <v/>
      </c>
      <c r="AI535" s="780"/>
      <c r="AJ535" s="790" t="str">
        <f t="shared" si="56"/>
        <v/>
      </c>
      <c r="AK535" s="814" t="str">
        <f t="shared" si="57"/>
        <v/>
      </c>
      <c r="AL535" s="815" t="str">
        <f>IFERROR(IF(AND(AF534="Probabilidad",AF535="Probabilidad"),(AL534-(+AL534*AK535)),IF(AND(AF534="Impacto",AF535="Probabilidad"),(AL533-(+AL533*AK535)),IF(AF535="Impacto",AL534,""))),"")</f>
        <v/>
      </c>
      <c r="AM535" s="815" t="str">
        <f>IFERROR(IF(AND(AF534="Impacto",AF535="Impacto"),(AM534-(+AM534*AK535)),IF(AND(AF534="Probabilidad",AF535="Impacto"),(AM533-(+AM533*AK535)),IF(AF535="Probabilidad",AM534,""))),"")</f>
        <v/>
      </c>
      <c r="AN535" s="751"/>
      <c r="AO535" s="751"/>
      <c r="AP535" s="751"/>
      <c r="AQ535" s="751"/>
      <c r="AR535" s="1031"/>
      <c r="AS535" s="1631"/>
      <c r="AT535" s="1631"/>
      <c r="AU535" s="1633"/>
      <c r="AV535" s="1631"/>
      <c r="AW535" s="1631"/>
      <c r="AX535" s="1633"/>
      <c r="AY535" s="1633"/>
      <c r="AZ535" s="1633"/>
      <c r="BA535" s="1641"/>
      <c r="BB535" s="789"/>
      <c r="BC535" s="789"/>
      <c r="BD535" s="822" t="str">
        <f t="shared" si="54"/>
        <v/>
      </c>
      <c r="BE535" s="774"/>
      <c r="BF535" s="774"/>
      <c r="BG535" s="774"/>
      <c r="BH535" s="774"/>
      <c r="BI535" s="789"/>
      <c r="BJ535" s="789"/>
      <c r="BK535" s="789"/>
      <c r="BL535" s="789"/>
      <c r="BM535" s="791"/>
      <c r="BN535" s="791"/>
      <c r="BO535" s="791"/>
      <c r="BP535" s="791"/>
      <c r="BQ535" s="792" t="str">
        <f t="shared" si="59"/>
        <v/>
      </c>
      <c r="BR535" s="796" t="str">
        <f t="shared" si="60"/>
        <v/>
      </c>
      <c r="BS535" s="884"/>
      <c r="BT535" s="884"/>
      <c r="BU535" s="998"/>
      <c r="BV535" s="1064"/>
      <c r="BW535" s="1064"/>
      <c r="BX535" s="1722"/>
      <c r="BY535" s="1739"/>
      <c r="BZ535" s="1004"/>
    </row>
    <row r="536" spans="1:78" ht="17" thickBot="1" x14ac:dyDescent="0.25">
      <c r="A536" s="1702"/>
      <c r="B536" s="1703"/>
      <c r="C536" s="1704"/>
      <c r="D536" s="1706"/>
      <c r="E536" s="1026"/>
      <c r="F536" s="1620"/>
      <c r="G536" s="1002"/>
      <c r="H536" s="1032"/>
      <c r="I536" s="1642"/>
      <c r="J536" s="1632"/>
      <c r="K536" s="1038"/>
      <c r="L536" s="1002"/>
      <c r="M536" s="1071"/>
      <c r="N536" s="1002"/>
      <c r="O536" s="1002"/>
      <c r="P536" s="1065"/>
      <c r="Q536" s="1715"/>
      <c r="R536" s="1642"/>
      <c r="S536" s="1711"/>
      <c r="T536" s="1642"/>
      <c r="U536" s="1711"/>
      <c r="V536" s="1642"/>
      <c r="W536" s="1711"/>
      <c r="X536" s="1666"/>
      <c r="Y536" s="1711"/>
      <c r="Z536" s="1711"/>
      <c r="AA536" s="1634"/>
      <c r="AB536" s="773">
        <v>6</v>
      </c>
      <c r="AC536" s="757"/>
      <c r="AD536" s="757"/>
      <c r="AE536" s="757"/>
      <c r="AF536" s="896" t="str">
        <f t="shared" si="58"/>
        <v/>
      </c>
      <c r="AG536" s="888"/>
      <c r="AH536" s="887" t="str">
        <f t="shared" si="55"/>
        <v/>
      </c>
      <c r="AI536" s="888"/>
      <c r="AJ536" s="887" t="str">
        <f t="shared" si="56"/>
        <v/>
      </c>
      <c r="AK536" s="889" t="str">
        <f t="shared" si="57"/>
        <v/>
      </c>
      <c r="AL536" s="935" t="str">
        <f>IFERROR(IF(AND(AF535="Probabilidad",AF536="Probabilidad"),(AL535-(+AL535*AK536)),IF(AND(AF535="Impacto",AF536="Probabilidad"),(AL534-(+AL534*AK536)),IF(AF536="Impacto",AL535,""))),"")</f>
        <v/>
      </c>
      <c r="AM536" s="935" t="str">
        <f>IFERROR(IF(AND(AF535="Impacto",AF536="Impacto"),(AM535-(+AM535*AK536)),IF(AND(AF535="Probabilidad",AF536="Impacto"),(AM534-(+AM534*AK536)),IF(AF536="Probabilidad",AM535,""))),"")</f>
        <v/>
      </c>
      <c r="AN536" s="51"/>
      <c r="AO536" s="51"/>
      <c r="AP536" s="51"/>
      <c r="AQ536" s="51"/>
      <c r="AR536" s="1032"/>
      <c r="AS536" s="1632"/>
      <c r="AT536" s="1632"/>
      <c r="AU536" s="1634"/>
      <c r="AV536" s="1632"/>
      <c r="AW536" s="1632"/>
      <c r="AX536" s="1634"/>
      <c r="AY536" s="1634"/>
      <c r="AZ536" s="1634"/>
      <c r="BA536" s="1642"/>
      <c r="BB536" s="770"/>
      <c r="BC536" s="770"/>
      <c r="BD536" s="762" t="str">
        <f t="shared" si="54"/>
        <v/>
      </c>
      <c r="BE536" s="757"/>
      <c r="BF536" s="757"/>
      <c r="BG536" s="757"/>
      <c r="BH536" s="757"/>
      <c r="BI536" s="770"/>
      <c r="BJ536" s="770"/>
      <c r="BK536" s="770"/>
      <c r="BL536" s="770"/>
      <c r="BM536" s="749"/>
      <c r="BN536" s="749"/>
      <c r="BO536" s="749"/>
      <c r="BP536" s="749"/>
      <c r="BQ536" s="766" t="str">
        <f t="shared" si="59"/>
        <v/>
      </c>
      <c r="BR536" s="890" t="str">
        <f t="shared" si="60"/>
        <v/>
      </c>
      <c r="BS536" s="891"/>
      <c r="BT536" s="891"/>
      <c r="BU536" s="999"/>
      <c r="BV536" s="1065"/>
      <c r="BW536" s="1065"/>
      <c r="BX536" s="1723"/>
      <c r="BY536" s="1740"/>
      <c r="BZ536" s="1005"/>
    </row>
    <row r="537" spans="1:78" ht="145" x14ac:dyDescent="0.2">
      <c r="A537" s="1702"/>
      <c r="B537" s="1703"/>
      <c r="C537" s="1704"/>
      <c r="D537" s="1021" t="s">
        <v>1387</v>
      </c>
      <c r="E537" s="1024" t="s">
        <v>973</v>
      </c>
      <c r="F537" s="1027">
        <v>11</v>
      </c>
      <c r="G537" s="1000" t="s">
        <v>2009</v>
      </c>
      <c r="H537" s="1030" t="s">
        <v>1247</v>
      </c>
      <c r="I537" s="994" t="s">
        <v>1218</v>
      </c>
      <c r="J537" s="1697" t="str">
        <f>IF(D537="","",IF(D537="RG",[1]Árbol!A548,IF(D537="RIC",[1]Árbol!A548,IF(D537="RLAFT",[1]Árbol!A548,IF(D537="RF",[1]Árbol!A548,IF(I537="","",(CONCATENATE(I537," ",$M$3," ",G537," ",$M$4," ",O537," ",$M$5," ",N537))))))))</f>
        <v>Pérdida de confidencialidad e integridad de Pandora - Módulo de Contratación   1. Pérdida, corrupción, o modificación no autorizada de la información.
2. Espionaje remoto
3. Fallas Humanas, Error en el uso  1. Deficiencia en la autorización de permisos y acceso de la información.
2. Acceso intencionado por parte de personal no autorizado.
3. Ausencia o insuficiencia de pruebas de software
4. Defectos bien conocidos en el software</v>
      </c>
      <c r="K537" s="1036" t="s">
        <v>313</v>
      </c>
      <c r="L537" s="1000" t="s">
        <v>562</v>
      </c>
      <c r="M537" s="1069" t="s">
        <v>1389</v>
      </c>
      <c r="N537" s="1000" t="s">
        <v>2010</v>
      </c>
      <c r="O537" s="1000" t="s">
        <v>2011</v>
      </c>
      <c r="P537" s="1063" t="s">
        <v>1392</v>
      </c>
      <c r="Q537" s="1077" t="s">
        <v>1392</v>
      </c>
      <c r="R537" s="994" t="s">
        <v>250</v>
      </c>
      <c r="S537" s="1709">
        <f>IF(R537="Muy Alta",100%,IF(R537="Alta",80%,IF(R537="Media",60%,IF(R537="Baja",40%,IF(R537="Muy Baja",20%,"")))))</f>
        <v>0.4</v>
      </c>
      <c r="T537" s="994" t="s">
        <v>317</v>
      </c>
      <c r="U537" s="1709">
        <f>IF(T537="Catastrófico",100%,IF(T537="Mayor",80%,IF(T537="Moderado",60%,IF(T537="Menor",40%,IF(T537="Leve",20%,"")))))</f>
        <v>0.2</v>
      </c>
      <c r="V537" s="994" t="s">
        <v>251</v>
      </c>
      <c r="W537" s="1709">
        <f>IF(V537="Catastrófico",100%,IF(V537="Mayor",80%,IF(V537="Moderado",60%,IF(V537="Menor",40%,IF(V537="Leve",20%,"")))))</f>
        <v>0.4</v>
      </c>
      <c r="X537" s="1059" t="str">
        <f>IF(Y537=100%,"Catastrófico",IF(Y537=80%,"Mayor",IF(Y537=60%,"Moderado",IF(Y537=40%,"Menor",IF(Y537=20%,"Leve","")))))</f>
        <v>Menor</v>
      </c>
      <c r="Y537" s="1709">
        <f>IF(AND(U537="",W537=""),"",MAX(U537,W537))</f>
        <v>0.4</v>
      </c>
      <c r="Z537" s="1709" t="str">
        <f>CONCATENATE(R537,X537)</f>
        <v>BajaMenor</v>
      </c>
      <c r="AA537" s="1047" t="str">
        <f>IF(Z537="Muy AltaLeve","Alto",IF(Z537="Muy AltaMenor","Alto",IF(Z537="Muy AltaModerado","Alto",IF(Z537="Muy AltaMayor","Alto",IF(Z537="Muy AltaCatastrófico","Extremo",IF(Z537="AltaLeve","Moderado",IF(Z537="AltaMenor","Moderado",IF(Z537="AltaModerado","Alto",IF(Z537="AltaMayor","Alto",IF(Z537="AltaCatastrófico","Extremo",IF(Z537="MediaLeve","Moderado",IF(Z537="MediaMenor","Moderado",IF(Z537="MediaModerado","Moderado",IF(Z537="MediaMayor","Alto",IF(Z537="MediaCatastrófico","Extremo",IF(Z537="BajaLeve","Bajo",IF(Z537="BajaMenor","Moderado",IF(Z537="BajaModerado","Moderado",IF(Z537="BajaMayor","Alto",IF(Z537="BajaCatastrófico","Extremo",IF(Z537="Muy BajaLeve","Bajo",IF(Z537="Muy BajaMenor","Bajo",IF(Z537="Muy BajaModerado","Moderado",IF(Z537="Muy BajaMayor","Alto",IF(Z537="Muy BajaCatastrófico","Extremo","")))))))))))))))))))))))))</f>
        <v>Moderado</v>
      </c>
      <c r="AB537" s="97">
        <v>1</v>
      </c>
      <c r="AC537" s="9" t="s">
        <v>1417</v>
      </c>
      <c r="AD537" s="9">
        <v>1</v>
      </c>
      <c r="AE537" s="9" t="s">
        <v>1925</v>
      </c>
      <c r="AF537" s="99" t="str">
        <f t="shared" si="58"/>
        <v>Probabilidad</v>
      </c>
      <c r="AG537" s="10" t="s">
        <v>281</v>
      </c>
      <c r="AH537" s="787">
        <f t="shared" si="55"/>
        <v>0.15</v>
      </c>
      <c r="AI537" s="10" t="s">
        <v>222</v>
      </c>
      <c r="AJ537" s="787">
        <f t="shared" si="56"/>
        <v>0.15</v>
      </c>
      <c r="AK537" s="101">
        <f t="shared" si="57"/>
        <v>0.3</v>
      </c>
      <c r="AL537" s="100">
        <f>IFERROR(IF(AF537="Probabilidad",(S537-(+S537*AK537)),IF(AF537="Impacto",S537,"")),"")</f>
        <v>0.28000000000000003</v>
      </c>
      <c r="AM537" s="100">
        <f>IFERROR(IF(AF537="Impacto",(Y537-(+Y537*AK537)),IF(AF537="Probabilidad",Y537,"")),"")</f>
        <v>0.4</v>
      </c>
      <c r="AN537" s="50" t="s">
        <v>223</v>
      </c>
      <c r="AO537" s="50" t="s">
        <v>443</v>
      </c>
      <c r="AP537" s="50" t="s">
        <v>241</v>
      </c>
      <c r="AQ537" s="50" t="s">
        <v>226</v>
      </c>
      <c r="AR537" s="1624" t="s">
        <v>1448</v>
      </c>
      <c r="AS537" s="1050">
        <f>S537</f>
        <v>0.4</v>
      </c>
      <c r="AT537" s="1050">
        <f>IF(AL537="","",MIN(AL537:AL542))</f>
        <v>0.1176</v>
      </c>
      <c r="AU537" s="1047" t="str">
        <f>IFERROR(IF(AT537="","",IF(AT537&lt;=0.2,"Muy Baja",IF(AT537&lt;=0.4,"Baja",IF(AT537&lt;=0.6,"Media",IF(AT537&lt;=0.8,"Alta","Muy Alta"))))),"")</f>
        <v>Muy Baja</v>
      </c>
      <c r="AV537" s="1050">
        <f>Y537</f>
        <v>0.4</v>
      </c>
      <c r="AW537" s="1050">
        <f>IF(AM537="","",MIN(AM537:AM542))</f>
        <v>0.22500000000000003</v>
      </c>
      <c r="AX537" s="1047" t="str">
        <f>IFERROR(IF(AW537="","",IF(AW537&lt;=0.2,"Leve",IF(AW537&lt;=0.4,"Menor",IF(AW537&lt;=0.6,"Moderado",IF(AW537&lt;=0.8,"Mayor","Catastrófico"))))),"")</f>
        <v>Menor</v>
      </c>
      <c r="AY537" s="1047" t="str">
        <f>AA537</f>
        <v>Moderado</v>
      </c>
      <c r="AZ537" s="1047" t="str">
        <f>IFERROR(IF(OR(AND(AU537="Muy Baja",AX537="Leve"),AND(AU537="Muy Baja",AX537="Menor"),AND(AU537="Baja",AX537="Leve")),"Bajo",IF(OR(AND(AU537="Muy baja",AX537="Moderado"),AND(AU537="Baja",AX537="Menor"),AND(AU537="Baja",AX537="Moderado"),AND(AU537="Media",AX537="Leve"),AND(AU537="Media",AX537="Menor"),AND(AU537="Media",AX537="Moderado"),AND(AU537="Alta",AX537="Leve"),AND(AU537="Alta",AX537="Menor")),"Moderado",IF(OR(AND(AU537="Muy Baja",AX537="Mayor"),AND(AU537="Baja",AX537="Mayor"),AND(AU537="Media",AX537="Mayor"),AND(AU537="Alta",AX537="Moderado"),AND(AU537="Alta",AX537="Mayor"),AND(AU537="Muy Alta",AX537="Leve"),AND(AU537="Muy Alta",AX537="Menor"),AND(AU537="Muy Alta",AX537="Moderado"),AND(AU537="Muy Alta",AX537="Mayor")),"Alto",IF(OR(AND(AU537="Muy Baja",AX537="Catastrófico"),AND(AU537="Baja",AX537="Catastrófico"),AND(AU537="Media",AX537="Catastrófico"),AND(AU537="Alta",AX537="Catastrófico"),AND(AU537="Muy Alta",AX537="Catastrófico")),"Extremo","")))),"")</f>
        <v>Bajo</v>
      </c>
      <c r="BA537" s="994" t="s">
        <v>255</v>
      </c>
      <c r="BB537" s="46"/>
      <c r="BC537" s="46"/>
      <c r="BD537" s="103" t="str">
        <f t="shared" si="54"/>
        <v/>
      </c>
      <c r="BE537" s="9"/>
      <c r="BF537" s="9"/>
      <c r="BG537" s="9"/>
      <c r="BH537" s="9"/>
      <c r="BI537" s="46"/>
      <c r="BJ537" s="46"/>
      <c r="BK537" s="46"/>
      <c r="BL537" s="46"/>
      <c r="BM537" s="48"/>
      <c r="BN537" s="48"/>
      <c r="BO537" s="48"/>
      <c r="BP537" s="48"/>
      <c r="BQ537" s="104" t="str">
        <f t="shared" si="59"/>
        <v/>
      </c>
      <c r="BR537" s="797" t="str">
        <f t="shared" si="60"/>
        <v/>
      </c>
      <c r="BS537" s="883"/>
      <c r="BT537" s="883"/>
      <c r="BU537" s="997" t="s">
        <v>1392</v>
      </c>
      <c r="BV537" s="1063" t="s">
        <v>3183</v>
      </c>
      <c r="BW537" s="1063" t="s">
        <v>1392</v>
      </c>
      <c r="BX537" s="1721" t="s">
        <v>1392</v>
      </c>
      <c r="BY537" s="1738" t="s">
        <v>3247</v>
      </c>
      <c r="BZ537" s="1003"/>
    </row>
    <row r="538" spans="1:78" ht="167" x14ac:dyDescent="0.2">
      <c r="A538" s="1702"/>
      <c r="B538" s="1703"/>
      <c r="C538" s="1704"/>
      <c r="D538" s="1705"/>
      <c r="E538" s="1025"/>
      <c r="F538" s="1619"/>
      <c r="G538" s="1001"/>
      <c r="H538" s="1031"/>
      <c r="I538" s="1641"/>
      <c r="J538" s="1631"/>
      <c r="K538" s="1037"/>
      <c r="L538" s="1001"/>
      <c r="M538" s="1070"/>
      <c r="N538" s="1001"/>
      <c r="O538" s="1001"/>
      <c r="P538" s="1064"/>
      <c r="Q538" s="1714"/>
      <c r="R538" s="1641"/>
      <c r="S538" s="1710"/>
      <c r="T538" s="1641"/>
      <c r="U538" s="1710"/>
      <c r="V538" s="1641"/>
      <c r="W538" s="1710"/>
      <c r="X538" s="1665"/>
      <c r="Y538" s="1710"/>
      <c r="Z538" s="1710"/>
      <c r="AA538" s="1633"/>
      <c r="AB538" s="812">
        <v>2</v>
      </c>
      <c r="AC538" s="774" t="s">
        <v>1451</v>
      </c>
      <c r="AD538" s="774">
        <v>1.2</v>
      </c>
      <c r="AE538" s="774" t="s">
        <v>1925</v>
      </c>
      <c r="AF538" s="813" t="str">
        <f t="shared" si="58"/>
        <v>Impacto</v>
      </c>
      <c r="AG538" s="780" t="s">
        <v>264</v>
      </c>
      <c r="AH538" s="790">
        <f t="shared" si="55"/>
        <v>0.1</v>
      </c>
      <c r="AI538" s="780" t="s">
        <v>222</v>
      </c>
      <c r="AJ538" s="790">
        <f t="shared" si="56"/>
        <v>0.15</v>
      </c>
      <c r="AK538" s="814">
        <f t="shared" si="57"/>
        <v>0.25</v>
      </c>
      <c r="AL538" s="815">
        <f>IFERROR(IF(AND(AF537="Probabilidad",AF538="Probabilidad"),(AL537-(+AL537*AK538)),IF(AF538="Probabilidad",(S537-(+S537*AK538)),IF(AF538="Impacto",AL537,""))),"")</f>
        <v>0.28000000000000003</v>
      </c>
      <c r="AM538" s="815">
        <f>IFERROR(IF(AND(AF537="Impacto",AF538="Impacto"),(AM537-(+AM537*AK538)),IF(AF538="Impacto",(Y537-(Y537*AK538)),IF(AF538="Probabilidad",AM537,""))),"")</f>
        <v>0.30000000000000004</v>
      </c>
      <c r="AN538" s="751" t="s">
        <v>223</v>
      </c>
      <c r="AO538" s="751" t="s">
        <v>291</v>
      </c>
      <c r="AP538" s="751" t="s">
        <v>241</v>
      </c>
      <c r="AQ538" s="751" t="s">
        <v>226</v>
      </c>
      <c r="AR538" s="1031"/>
      <c r="AS538" s="1631"/>
      <c r="AT538" s="1631"/>
      <c r="AU538" s="1633"/>
      <c r="AV538" s="1631"/>
      <c r="AW538" s="1631"/>
      <c r="AX538" s="1633"/>
      <c r="AY538" s="1633"/>
      <c r="AZ538" s="1633"/>
      <c r="BA538" s="1641"/>
      <c r="BB538" s="789"/>
      <c r="BC538" s="789"/>
      <c r="BD538" s="822" t="str">
        <f t="shared" si="54"/>
        <v/>
      </c>
      <c r="BE538" s="774"/>
      <c r="BF538" s="774"/>
      <c r="BG538" s="774"/>
      <c r="BH538" s="774"/>
      <c r="BI538" s="789"/>
      <c r="BJ538" s="789"/>
      <c r="BK538" s="789"/>
      <c r="BL538" s="789"/>
      <c r="BM538" s="791"/>
      <c r="BN538" s="791"/>
      <c r="BO538" s="791"/>
      <c r="BP538" s="791"/>
      <c r="BQ538" s="792" t="str">
        <f t="shared" si="59"/>
        <v/>
      </c>
      <c r="BR538" s="796" t="str">
        <f t="shared" si="60"/>
        <v/>
      </c>
      <c r="BS538" s="884"/>
      <c r="BT538" s="884"/>
      <c r="BU538" s="998"/>
      <c r="BV538" s="1064"/>
      <c r="BW538" s="1064"/>
      <c r="BX538" s="1722"/>
      <c r="BY538" s="1739"/>
      <c r="BZ538" s="1004"/>
    </row>
    <row r="539" spans="1:78" ht="145" x14ac:dyDescent="0.2">
      <c r="A539" s="1702"/>
      <c r="B539" s="1703"/>
      <c r="C539" s="1704"/>
      <c r="D539" s="1705"/>
      <c r="E539" s="1025"/>
      <c r="F539" s="1619"/>
      <c r="G539" s="1001"/>
      <c r="H539" s="1031"/>
      <c r="I539" s="1641"/>
      <c r="J539" s="1631"/>
      <c r="K539" s="1037"/>
      <c r="L539" s="1001"/>
      <c r="M539" s="1070"/>
      <c r="N539" s="1001"/>
      <c r="O539" s="1001"/>
      <c r="P539" s="1064"/>
      <c r="Q539" s="1714"/>
      <c r="R539" s="1641"/>
      <c r="S539" s="1710"/>
      <c r="T539" s="1641"/>
      <c r="U539" s="1710"/>
      <c r="V539" s="1641"/>
      <c r="W539" s="1710"/>
      <c r="X539" s="1665"/>
      <c r="Y539" s="1710"/>
      <c r="Z539" s="1710"/>
      <c r="AA539" s="1633"/>
      <c r="AB539" s="812">
        <v>3</v>
      </c>
      <c r="AC539" s="774" t="s">
        <v>2012</v>
      </c>
      <c r="AD539" s="774">
        <v>3.4</v>
      </c>
      <c r="AE539" s="774" t="s">
        <v>1968</v>
      </c>
      <c r="AF539" s="813" t="str">
        <f t="shared" si="58"/>
        <v>Probabilidad</v>
      </c>
      <c r="AG539" s="780" t="s">
        <v>281</v>
      </c>
      <c r="AH539" s="790">
        <f t="shared" si="55"/>
        <v>0.15</v>
      </c>
      <c r="AI539" s="780" t="s">
        <v>222</v>
      </c>
      <c r="AJ539" s="790">
        <f t="shared" si="56"/>
        <v>0.15</v>
      </c>
      <c r="AK539" s="814">
        <f t="shared" si="57"/>
        <v>0.3</v>
      </c>
      <c r="AL539" s="815">
        <f>IFERROR(IF(AND(AF538="Probabilidad",AF539="Probabilidad"),(AL538-(+AL538*AK539)),IF(AND(AF538="Impacto",AF539="Probabilidad"),(AL537-(+AL537*AK539)),IF(AF539="Impacto",AL538,""))),"")</f>
        <v>0.19600000000000001</v>
      </c>
      <c r="AM539" s="815">
        <f>IFERROR(IF(AND(AF538="Impacto",AF539="Impacto"),(AM538-(+AM538*AK539)),IF(AND(AF538="Probabilidad",AF539="Impacto"),(AM537-(+AM537*AK539)),IF(AF539="Probabilidad",AM538,""))),"")</f>
        <v>0.30000000000000004</v>
      </c>
      <c r="AN539" s="751" t="s">
        <v>223</v>
      </c>
      <c r="AO539" s="751" t="s">
        <v>443</v>
      </c>
      <c r="AP539" s="751" t="s">
        <v>241</v>
      </c>
      <c r="AQ539" s="751" t="s">
        <v>226</v>
      </c>
      <c r="AR539" s="1031"/>
      <c r="AS539" s="1631"/>
      <c r="AT539" s="1631"/>
      <c r="AU539" s="1633"/>
      <c r="AV539" s="1631"/>
      <c r="AW539" s="1631"/>
      <c r="AX539" s="1633"/>
      <c r="AY539" s="1633"/>
      <c r="AZ539" s="1633"/>
      <c r="BA539" s="1641"/>
      <c r="BB539" s="789"/>
      <c r="BC539" s="789"/>
      <c r="BD539" s="822" t="str">
        <f t="shared" si="54"/>
        <v/>
      </c>
      <c r="BE539" s="774"/>
      <c r="BF539" s="774"/>
      <c r="BG539" s="774"/>
      <c r="BH539" s="774"/>
      <c r="BI539" s="789"/>
      <c r="BJ539" s="789"/>
      <c r="BK539" s="789"/>
      <c r="BL539" s="789"/>
      <c r="BM539" s="791"/>
      <c r="BN539" s="791"/>
      <c r="BO539" s="791"/>
      <c r="BP539" s="791"/>
      <c r="BQ539" s="792" t="str">
        <f t="shared" si="59"/>
        <v/>
      </c>
      <c r="BR539" s="796" t="str">
        <f t="shared" si="60"/>
        <v/>
      </c>
      <c r="BS539" s="884"/>
      <c r="BT539" s="884"/>
      <c r="BU539" s="998"/>
      <c r="BV539" s="1064"/>
      <c r="BW539" s="1064"/>
      <c r="BX539" s="1722"/>
      <c r="BY539" s="1739"/>
      <c r="BZ539" s="1004"/>
    </row>
    <row r="540" spans="1:78" ht="167" x14ac:dyDescent="0.2">
      <c r="A540" s="1702"/>
      <c r="B540" s="1703"/>
      <c r="C540" s="1704"/>
      <c r="D540" s="1705"/>
      <c r="E540" s="1025"/>
      <c r="F540" s="1619"/>
      <c r="G540" s="1001"/>
      <c r="H540" s="1031"/>
      <c r="I540" s="1641"/>
      <c r="J540" s="1631"/>
      <c r="K540" s="1037"/>
      <c r="L540" s="1001"/>
      <c r="M540" s="1070"/>
      <c r="N540" s="1001"/>
      <c r="O540" s="1001"/>
      <c r="P540" s="1064"/>
      <c r="Q540" s="1714"/>
      <c r="R540" s="1641"/>
      <c r="S540" s="1710"/>
      <c r="T540" s="1641"/>
      <c r="U540" s="1710"/>
      <c r="V540" s="1641"/>
      <c r="W540" s="1710"/>
      <c r="X540" s="1665"/>
      <c r="Y540" s="1710"/>
      <c r="Z540" s="1710"/>
      <c r="AA540" s="1633"/>
      <c r="AB540" s="812">
        <v>4</v>
      </c>
      <c r="AC540" s="774" t="s">
        <v>2013</v>
      </c>
      <c r="AD540" s="774">
        <v>3.4</v>
      </c>
      <c r="AE540" s="774" t="s">
        <v>1968</v>
      </c>
      <c r="AF540" s="813" t="str">
        <f t="shared" si="58"/>
        <v>Probabilidad</v>
      </c>
      <c r="AG540" s="780" t="s">
        <v>221</v>
      </c>
      <c r="AH540" s="790">
        <f t="shared" si="55"/>
        <v>0.25</v>
      </c>
      <c r="AI540" s="780" t="s">
        <v>222</v>
      </c>
      <c r="AJ540" s="790">
        <f t="shared" si="56"/>
        <v>0.15</v>
      </c>
      <c r="AK540" s="814">
        <f t="shared" si="57"/>
        <v>0.4</v>
      </c>
      <c r="AL540" s="815">
        <f>IFERROR(IF(AND(AF539="Probabilidad",AF540="Probabilidad"),(AL539-(+AL539*AK540)),IF(AND(AF539="Impacto",AF540="Probabilidad"),(AL538-(+AL538*AK540)),IF(AF540="Impacto",AL539,""))),"")</f>
        <v>0.1176</v>
      </c>
      <c r="AM540" s="815">
        <f>IFERROR(IF(AND(AF539="Impacto",AF540="Impacto"),(AM539-(+AM539*AK540)),IF(AND(AF539="Probabilidad",AF540="Impacto"),(AM538-(+AM538*AK540)),IF(AF540="Probabilidad",AM539,""))),"")</f>
        <v>0.30000000000000004</v>
      </c>
      <c r="AN540" s="751" t="s">
        <v>223</v>
      </c>
      <c r="AO540" s="751" t="s">
        <v>291</v>
      </c>
      <c r="AP540" s="751" t="s">
        <v>241</v>
      </c>
      <c r="AQ540" s="751" t="s">
        <v>226</v>
      </c>
      <c r="AR540" s="1031"/>
      <c r="AS540" s="1631"/>
      <c r="AT540" s="1631"/>
      <c r="AU540" s="1633"/>
      <c r="AV540" s="1631"/>
      <c r="AW540" s="1631"/>
      <c r="AX540" s="1633"/>
      <c r="AY540" s="1633"/>
      <c r="AZ540" s="1633"/>
      <c r="BA540" s="1641"/>
      <c r="BB540" s="789"/>
      <c r="BC540" s="789"/>
      <c r="BD540" s="822" t="str">
        <f t="shared" si="54"/>
        <v/>
      </c>
      <c r="BE540" s="774"/>
      <c r="BF540" s="774"/>
      <c r="BG540" s="774"/>
      <c r="BH540" s="774"/>
      <c r="BI540" s="789"/>
      <c r="BJ540" s="789"/>
      <c r="BK540" s="789"/>
      <c r="BL540" s="789"/>
      <c r="BM540" s="791"/>
      <c r="BN540" s="791"/>
      <c r="BO540" s="791"/>
      <c r="BP540" s="791"/>
      <c r="BQ540" s="792" t="str">
        <f t="shared" si="59"/>
        <v/>
      </c>
      <c r="BR540" s="796" t="str">
        <f t="shared" si="60"/>
        <v/>
      </c>
      <c r="BS540" s="884"/>
      <c r="BT540" s="884"/>
      <c r="BU540" s="998"/>
      <c r="BV540" s="1064"/>
      <c r="BW540" s="1064"/>
      <c r="BX540" s="1722"/>
      <c r="BY540" s="1739"/>
      <c r="BZ540" s="1004"/>
    </row>
    <row r="541" spans="1:78" ht="167" x14ac:dyDescent="0.2">
      <c r="A541" s="1702"/>
      <c r="B541" s="1703"/>
      <c r="C541" s="1704"/>
      <c r="D541" s="1705"/>
      <c r="E541" s="1025"/>
      <c r="F541" s="1619"/>
      <c r="G541" s="1001"/>
      <c r="H541" s="1031"/>
      <c r="I541" s="1641"/>
      <c r="J541" s="1631"/>
      <c r="K541" s="1037"/>
      <c r="L541" s="1001"/>
      <c r="M541" s="1070"/>
      <c r="N541" s="1001"/>
      <c r="O541" s="1001"/>
      <c r="P541" s="1064"/>
      <c r="Q541" s="1714"/>
      <c r="R541" s="1641"/>
      <c r="S541" s="1710"/>
      <c r="T541" s="1641"/>
      <c r="U541" s="1710"/>
      <c r="V541" s="1641"/>
      <c r="W541" s="1710"/>
      <c r="X541" s="1665"/>
      <c r="Y541" s="1710"/>
      <c r="Z541" s="1710"/>
      <c r="AA541" s="1633"/>
      <c r="AB541" s="812">
        <v>5</v>
      </c>
      <c r="AC541" s="774" t="s">
        <v>2014</v>
      </c>
      <c r="AD541" s="774">
        <v>3.4</v>
      </c>
      <c r="AE541" s="774" t="s">
        <v>1925</v>
      </c>
      <c r="AF541" s="813" t="str">
        <f t="shared" si="58"/>
        <v>Impacto</v>
      </c>
      <c r="AG541" s="780" t="s">
        <v>264</v>
      </c>
      <c r="AH541" s="790">
        <f t="shared" si="55"/>
        <v>0.1</v>
      </c>
      <c r="AI541" s="780" t="s">
        <v>222</v>
      </c>
      <c r="AJ541" s="790">
        <f t="shared" si="56"/>
        <v>0.15</v>
      </c>
      <c r="AK541" s="814">
        <f t="shared" si="57"/>
        <v>0.25</v>
      </c>
      <c r="AL541" s="815">
        <f>IFERROR(IF(AND(AF540="Probabilidad",AF541="Probabilidad"),(AL540-(+AL540*AK541)),IF(AND(AF540="Impacto",AF541="Probabilidad"),(AL539-(+AL539*AK541)),IF(AF541="Impacto",AL540,""))),"")</f>
        <v>0.1176</v>
      </c>
      <c r="AM541" s="815">
        <f>IFERROR(IF(AND(AF540="Impacto",AF541="Impacto"),(AM540-(+AM540*AK541)),IF(AND(AF540="Probabilidad",AF541="Impacto"),(AM539-(+AM539*AK541)),IF(AF541="Probabilidad",AM540,""))),"")</f>
        <v>0.22500000000000003</v>
      </c>
      <c r="AN541" s="751" t="s">
        <v>223</v>
      </c>
      <c r="AO541" s="751" t="s">
        <v>291</v>
      </c>
      <c r="AP541" s="751" t="s">
        <v>241</v>
      </c>
      <c r="AQ541" s="751" t="s">
        <v>226</v>
      </c>
      <c r="AR541" s="1031"/>
      <c r="AS541" s="1631"/>
      <c r="AT541" s="1631"/>
      <c r="AU541" s="1633"/>
      <c r="AV541" s="1631"/>
      <c r="AW541" s="1631"/>
      <c r="AX541" s="1633"/>
      <c r="AY541" s="1633"/>
      <c r="AZ541" s="1633"/>
      <c r="BA541" s="1641"/>
      <c r="BB541" s="789"/>
      <c r="BC541" s="789"/>
      <c r="BD541" s="822" t="str">
        <f t="shared" si="54"/>
        <v/>
      </c>
      <c r="BE541" s="774"/>
      <c r="BF541" s="774"/>
      <c r="BG541" s="774"/>
      <c r="BH541" s="774"/>
      <c r="BI541" s="789"/>
      <c r="BJ541" s="789"/>
      <c r="BK541" s="789"/>
      <c r="BL541" s="789"/>
      <c r="BM541" s="791"/>
      <c r="BN541" s="791"/>
      <c r="BO541" s="791"/>
      <c r="BP541" s="791"/>
      <c r="BQ541" s="792" t="str">
        <f t="shared" si="59"/>
        <v/>
      </c>
      <c r="BR541" s="796" t="str">
        <f t="shared" si="60"/>
        <v/>
      </c>
      <c r="BS541" s="884"/>
      <c r="BT541" s="884"/>
      <c r="BU541" s="998"/>
      <c r="BV541" s="1064"/>
      <c r="BW541" s="1064"/>
      <c r="BX541" s="1722"/>
      <c r="BY541" s="1739"/>
      <c r="BZ541" s="1004"/>
    </row>
    <row r="542" spans="1:78" ht="17" thickBot="1" x14ac:dyDescent="0.25">
      <c r="A542" s="1702"/>
      <c r="B542" s="1703"/>
      <c r="C542" s="1704"/>
      <c r="D542" s="1706"/>
      <c r="E542" s="1026"/>
      <c r="F542" s="1620"/>
      <c r="G542" s="1002"/>
      <c r="H542" s="1032"/>
      <c r="I542" s="1642"/>
      <c r="J542" s="1632"/>
      <c r="K542" s="1038"/>
      <c r="L542" s="1002"/>
      <c r="M542" s="1071"/>
      <c r="N542" s="1002"/>
      <c r="O542" s="1002"/>
      <c r="P542" s="1065"/>
      <c r="Q542" s="1715"/>
      <c r="R542" s="1642"/>
      <c r="S542" s="1711"/>
      <c r="T542" s="1642"/>
      <c r="U542" s="1711"/>
      <c r="V542" s="1642"/>
      <c r="W542" s="1711"/>
      <c r="X542" s="1666"/>
      <c r="Y542" s="1711"/>
      <c r="Z542" s="1711"/>
      <c r="AA542" s="1634"/>
      <c r="AB542" s="773">
        <v>6</v>
      </c>
      <c r="AC542" s="757"/>
      <c r="AD542" s="757"/>
      <c r="AE542" s="757"/>
      <c r="AF542" s="896" t="str">
        <f t="shared" si="58"/>
        <v/>
      </c>
      <c r="AG542" s="888"/>
      <c r="AH542" s="887" t="str">
        <f t="shared" si="55"/>
        <v/>
      </c>
      <c r="AI542" s="888"/>
      <c r="AJ542" s="887" t="str">
        <f t="shared" si="56"/>
        <v/>
      </c>
      <c r="AK542" s="889" t="str">
        <f t="shared" si="57"/>
        <v/>
      </c>
      <c r="AL542" s="935" t="str">
        <f>IFERROR(IF(AND(AF541="Probabilidad",AF542="Probabilidad"),(AL541-(+AL541*AK542)),IF(AND(AF541="Impacto",AF542="Probabilidad"),(AL540-(+AL540*AK542)),IF(AF542="Impacto",AL541,""))),"")</f>
        <v/>
      </c>
      <c r="AM542" s="935" t="str">
        <f>IFERROR(IF(AND(AF541="Impacto",AF542="Impacto"),(AM541-(+AM541*AK542)),IF(AND(AF541="Probabilidad",AF542="Impacto"),(AM540-(+AM540*AK542)),IF(AF542="Probabilidad",AM541,""))),"")</f>
        <v/>
      </c>
      <c r="AN542" s="51"/>
      <c r="AO542" s="51"/>
      <c r="AP542" s="51"/>
      <c r="AQ542" s="51"/>
      <c r="AR542" s="1032"/>
      <c r="AS542" s="1632"/>
      <c r="AT542" s="1632"/>
      <c r="AU542" s="1634"/>
      <c r="AV542" s="1632"/>
      <c r="AW542" s="1632"/>
      <c r="AX542" s="1634"/>
      <c r="AY542" s="1634"/>
      <c r="AZ542" s="1634"/>
      <c r="BA542" s="1642"/>
      <c r="BB542" s="770"/>
      <c r="BC542" s="770"/>
      <c r="BD542" s="762" t="str">
        <f t="shared" ref="BD542:BD572" si="61">IF(SUM(BE542:BH542)=0,"",SUM(BE542:BH542))</f>
        <v/>
      </c>
      <c r="BE542" s="757"/>
      <c r="BF542" s="757"/>
      <c r="BG542" s="757"/>
      <c r="BH542" s="757"/>
      <c r="BI542" s="770"/>
      <c r="BJ542" s="770"/>
      <c r="BK542" s="770"/>
      <c r="BL542" s="770"/>
      <c r="BM542" s="749"/>
      <c r="BN542" s="749"/>
      <c r="BO542" s="749"/>
      <c r="BP542" s="749"/>
      <c r="BQ542" s="766" t="str">
        <f t="shared" si="59"/>
        <v/>
      </c>
      <c r="BR542" s="890" t="str">
        <f t="shared" si="60"/>
        <v/>
      </c>
      <c r="BS542" s="891"/>
      <c r="BT542" s="891"/>
      <c r="BU542" s="999"/>
      <c r="BV542" s="1065"/>
      <c r="BW542" s="1065"/>
      <c r="BX542" s="1723"/>
      <c r="BY542" s="1740"/>
      <c r="BZ542" s="1005"/>
    </row>
    <row r="543" spans="1:78" ht="145" x14ac:dyDescent="0.2">
      <c r="A543" s="1702"/>
      <c r="B543" s="1703"/>
      <c r="C543" s="1704"/>
      <c r="D543" s="1021" t="s">
        <v>1387</v>
      </c>
      <c r="E543" s="1024" t="s">
        <v>973</v>
      </c>
      <c r="F543" s="1027">
        <v>12</v>
      </c>
      <c r="G543" s="1000" t="s">
        <v>2009</v>
      </c>
      <c r="H543" s="1030" t="s">
        <v>1247</v>
      </c>
      <c r="I543" s="994" t="s">
        <v>1215</v>
      </c>
      <c r="J543" s="1697" t="str">
        <f>IF(D543="","",IF(D543="RG",[1]Árbol!A554,IF(D543="RIC",[1]Árbol!A554,IF(D543="RLAFT",[1]Árbol!A554,IF(D543="RF",[1]Árbol!A554,IF(I543="","",(CONCATENATE(I543," ",$M$3," ",G543," ",$M$4," ",O543," ",$M$5," ",N543))))))))</f>
        <v>Pérdida de Disponibilidad de Pandora - Módulo de Contratación   1. Pérdida, corrupción, o modificación no autorizada de la información.
2. Espionaje remoto
3. Fallas Humanas, Error en el uso  1. Acceso intencionado por parte de personal no autorizado  a infraestructura del Sistema
2. Ausencia o insuficiencia de pruebas de software
3 Defectos bien conocidos en el software</v>
      </c>
      <c r="K543" s="1036" t="s">
        <v>313</v>
      </c>
      <c r="L543" s="1000" t="s">
        <v>562</v>
      </c>
      <c r="M543" s="1069" t="s">
        <v>1389</v>
      </c>
      <c r="N543" s="1000" t="s">
        <v>2015</v>
      </c>
      <c r="O543" s="1000" t="s">
        <v>2011</v>
      </c>
      <c r="P543" s="1063" t="s">
        <v>1392</v>
      </c>
      <c r="Q543" s="1077" t="s">
        <v>1392</v>
      </c>
      <c r="R543" s="994" t="s">
        <v>250</v>
      </c>
      <c r="S543" s="1709">
        <f>IF(R543="Muy Alta",100%,IF(R543="Alta",80%,IF(R543="Media",60%,IF(R543="Baja",40%,IF(R543="Muy Baja",20%,"")))))</f>
        <v>0.4</v>
      </c>
      <c r="T543" s="994" t="s">
        <v>317</v>
      </c>
      <c r="U543" s="1709">
        <f>IF(T543="Catastrófico",100%,IF(T543="Mayor",80%,IF(T543="Moderado",60%,IF(T543="Menor",40%,IF(T543="Leve",20%,"")))))</f>
        <v>0.2</v>
      </c>
      <c r="V543" s="994" t="s">
        <v>251</v>
      </c>
      <c r="W543" s="1709">
        <f>IF(V543="Catastrófico",100%,IF(V543="Mayor",80%,IF(V543="Moderado",60%,IF(V543="Menor",40%,IF(V543="Leve",20%,"")))))</f>
        <v>0.4</v>
      </c>
      <c r="X543" s="1059" t="str">
        <f>IF(Y543=100%,"Catastrófico",IF(Y543=80%,"Mayor",IF(Y543=60%,"Moderado",IF(Y543=40%,"Menor",IF(Y543=20%,"Leve","")))))</f>
        <v>Menor</v>
      </c>
      <c r="Y543" s="1709">
        <f>IF(AND(U543="",W543=""),"",MAX(U543,W543))</f>
        <v>0.4</v>
      </c>
      <c r="Z543" s="1709" t="str">
        <f>CONCATENATE(R543,X543)</f>
        <v>BajaMenor</v>
      </c>
      <c r="AA543" s="1047" t="str">
        <f>IF(Z543="Muy AltaLeve","Alto",IF(Z543="Muy AltaMenor","Alto",IF(Z543="Muy AltaModerado","Alto",IF(Z543="Muy AltaMayor","Alto",IF(Z543="Muy AltaCatastrófico","Extremo",IF(Z543="AltaLeve","Moderado",IF(Z543="AltaMenor","Moderado",IF(Z543="AltaModerado","Alto",IF(Z543="AltaMayor","Alto",IF(Z543="AltaCatastrófico","Extremo",IF(Z543="MediaLeve","Moderado",IF(Z543="MediaMenor","Moderado",IF(Z543="MediaModerado","Moderado",IF(Z543="MediaMayor","Alto",IF(Z543="MediaCatastrófico","Extremo",IF(Z543="BajaLeve","Bajo",IF(Z543="BajaMenor","Moderado",IF(Z543="BajaModerado","Moderado",IF(Z543="BajaMayor","Alto",IF(Z543="BajaCatastrófico","Extremo",IF(Z543="Muy BajaLeve","Bajo",IF(Z543="Muy BajaMenor","Bajo",IF(Z543="Muy BajaModerado","Moderado",IF(Z543="Muy BajaMayor","Alto",IF(Z543="Muy BajaCatastrófico","Extremo","")))))))))))))))))))))))))</f>
        <v>Moderado</v>
      </c>
      <c r="AB543" s="97">
        <v>1</v>
      </c>
      <c r="AC543" s="9" t="s">
        <v>1417</v>
      </c>
      <c r="AD543" s="9">
        <v>1</v>
      </c>
      <c r="AE543" s="9" t="s">
        <v>1535</v>
      </c>
      <c r="AF543" s="99" t="str">
        <f t="shared" si="58"/>
        <v>Probabilidad</v>
      </c>
      <c r="AG543" s="10" t="s">
        <v>281</v>
      </c>
      <c r="AH543" s="787">
        <f t="shared" si="55"/>
        <v>0.15</v>
      </c>
      <c r="AI543" s="10" t="s">
        <v>222</v>
      </c>
      <c r="AJ543" s="787">
        <f t="shared" si="56"/>
        <v>0.15</v>
      </c>
      <c r="AK543" s="101">
        <f t="shared" si="57"/>
        <v>0.3</v>
      </c>
      <c r="AL543" s="100">
        <f>IFERROR(IF(AF543="Probabilidad",(S543-(+S543*AK543)),IF(AF543="Impacto",S543,"")),"")</f>
        <v>0.28000000000000003</v>
      </c>
      <c r="AM543" s="100">
        <f>IFERROR(IF(AF543="Impacto",(Y543-(+Y543*AK543)),IF(AF543="Probabilidad",Y543,"")),"")</f>
        <v>0.4</v>
      </c>
      <c r="AN543" s="50" t="s">
        <v>223</v>
      </c>
      <c r="AO543" s="50" t="s">
        <v>443</v>
      </c>
      <c r="AP543" s="50" t="s">
        <v>241</v>
      </c>
      <c r="AQ543" s="50" t="s">
        <v>226</v>
      </c>
      <c r="AR543" s="1624" t="s">
        <v>1448</v>
      </c>
      <c r="AS543" s="1050">
        <f>S543</f>
        <v>0.4</v>
      </c>
      <c r="AT543" s="1050">
        <f>IF(AL543="","",MIN(AL543:AL548))</f>
        <v>0.1176</v>
      </c>
      <c r="AU543" s="1047" t="str">
        <f>IFERROR(IF(AT543="","",IF(AT543&lt;=0.2,"Muy Baja",IF(AT543&lt;=0.4,"Baja",IF(AT543&lt;=0.6,"Media",IF(AT543&lt;=0.8,"Alta","Muy Alta"))))),"")</f>
        <v>Muy Baja</v>
      </c>
      <c r="AV543" s="1050">
        <f>Y543</f>
        <v>0.4</v>
      </c>
      <c r="AW543" s="1050">
        <f>IF(AM543="","",MIN(AM543:AM548))</f>
        <v>0.30000000000000004</v>
      </c>
      <c r="AX543" s="1047" t="str">
        <f>IFERROR(IF(AW543="","",IF(AW543&lt;=0.2,"Leve",IF(AW543&lt;=0.4,"Menor",IF(AW543&lt;=0.6,"Moderado",IF(AW543&lt;=0.8,"Mayor","Catastrófico"))))),"")</f>
        <v>Menor</v>
      </c>
      <c r="AY543" s="1047" t="str">
        <f>AA543</f>
        <v>Moderado</v>
      </c>
      <c r="AZ543" s="1047" t="str">
        <f>IFERROR(IF(OR(AND(AU543="Muy Baja",AX543="Leve"),AND(AU543="Muy Baja",AX543="Menor"),AND(AU543="Baja",AX543="Leve")),"Bajo",IF(OR(AND(AU543="Muy baja",AX543="Moderado"),AND(AU543="Baja",AX543="Menor"),AND(AU543="Baja",AX543="Moderado"),AND(AU543="Media",AX543="Leve"),AND(AU543="Media",AX543="Menor"),AND(AU543="Media",AX543="Moderado"),AND(AU543="Alta",AX543="Leve"),AND(AU543="Alta",AX543="Menor")),"Moderado",IF(OR(AND(AU543="Muy Baja",AX543="Mayor"),AND(AU543="Baja",AX543="Mayor"),AND(AU543="Media",AX543="Mayor"),AND(AU543="Alta",AX543="Moderado"),AND(AU543="Alta",AX543="Mayor"),AND(AU543="Muy Alta",AX543="Leve"),AND(AU543="Muy Alta",AX543="Menor"),AND(AU543="Muy Alta",AX543="Moderado"),AND(AU543="Muy Alta",AX543="Mayor")),"Alto",IF(OR(AND(AU543="Muy Baja",AX543="Catastrófico"),AND(AU543="Baja",AX543="Catastrófico"),AND(AU543="Media",AX543="Catastrófico"),AND(AU543="Alta",AX543="Catastrófico"),AND(AU543="Muy Alta",AX543="Catastrófico")),"Extremo","")))),"")</f>
        <v>Bajo</v>
      </c>
      <c r="BA543" s="994" t="s">
        <v>255</v>
      </c>
      <c r="BB543" s="46"/>
      <c r="BC543" s="46"/>
      <c r="BD543" s="103" t="str">
        <f t="shared" si="61"/>
        <v/>
      </c>
      <c r="BE543" s="9"/>
      <c r="BF543" s="9"/>
      <c r="BG543" s="9"/>
      <c r="BH543" s="9"/>
      <c r="BI543" s="46"/>
      <c r="BJ543" s="46"/>
      <c r="BK543" s="46"/>
      <c r="BL543" s="46"/>
      <c r="BM543" s="48"/>
      <c r="BN543" s="48"/>
      <c r="BO543" s="48"/>
      <c r="BP543" s="48"/>
      <c r="BQ543" s="104" t="str">
        <f t="shared" si="59"/>
        <v/>
      </c>
      <c r="BR543" s="797" t="str">
        <f t="shared" si="60"/>
        <v/>
      </c>
      <c r="BS543" s="883"/>
      <c r="BT543" s="883"/>
      <c r="BU543" s="997" t="s">
        <v>1392</v>
      </c>
      <c r="BV543" s="1063" t="s">
        <v>3183</v>
      </c>
      <c r="BW543" s="1063" t="s">
        <v>1392</v>
      </c>
      <c r="BX543" s="1721" t="s">
        <v>1392</v>
      </c>
      <c r="BY543" s="1738" t="s">
        <v>3247</v>
      </c>
      <c r="BZ543" s="1003"/>
    </row>
    <row r="544" spans="1:78" ht="167" x14ac:dyDescent="0.2">
      <c r="A544" s="1702"/>
      <c r="B544" s="1703"/>
      <c r="C544" s="1704"/>
      <c r="D544" s="1705"/>
      <c r="E544" s="1025"/>
      <c r="F544" s="1619"/>
      <c r="G544" s="1001"/>
      <c r="H544" s="1031"/>
      <c r="I544" s="1641"/>
      <c r="J544" s="1631"/>
      <c r="K544" s="1037"/>
      <c r="L544" s="1001"/>
      <c r="M544" s="1070"/>
      <c r="N544" s="1001"/>
      <c r="O544" s="1001"/>
      <c r="P544" s="1064"/>
      <c r="Q544" s="1714"/>
      <c r="R544" s="1641"/>
      <c r="S544" s="1710"/>
      <c r="T544" s="1641"/>
      <c r="U544" s="1710"/>
      <c r="V544" s="1641"/>
      <c r="W544" s="1710"/>
      <c r="X544" s="1665"/>
      <c r="Y544" s="1710"/>
      <c r="Z544" s="1710"/>
      <c r="AA544" s="1633"/>
      <c r="AB544" s="812">
        <v>2</v>
      </c>
      <c r="AC544" s="774" t="s">
        <v>1451</v>
      </c>
      <c r="AD544" s="774">
        <v>1.2</v>
      </c>
      <c r="AE544" s="774" t="s">
        <v>1535</v>
      </c>
      <c r="AF544" s="813" t="str">
        <f t="shared" si="58"/>
        <v>Impacto</v>
      </c>
      <c r="AG544" s="780" t="s">
        <v>264</v>
      </c>
      <c r="AH544" s="790">
        <f t="shared" si="55"/>
        <v>0.1</v>
      </c>
      <c r="AI544" s="780" t="s">
        <v>222</v>
      </c>
      <c r="AJ544" s="790">
        <f t="shared" si="56"/>
        <v>0.15</v>
      </c>
      <c r="AK544" s="814">
        <f t="shared" si="57"/>
        <v>0.25</v>
      </c>
      <c r="AL544" s="815">
        <f>IFERROR(IF(AND(AF543="Probabilidad",AF544="Probabilidad"),(AL543-(+AL543*AK544)),IF(AF544="Probabilidad",(S543-(+S543*AK544)),IF(AF544="Impacto",AL543,""))),"")</f>
        <v>0.28000000000000003</v>
      </c>
      <c r="AM544" s="815">
        <f>IFERROR(IF(AND(AF543="Impacto",AF544="Impacto"),(AM543-(+AM543*AK544)),IF(AF544="Impacto",(Y543-(Y543*AK544)),IF(AF544="Probabilidad",AM543,""))),"")</f>
        <v>0.30000000000000004</v>
      </c>
      <c r="AN544" s="751" t="s">
        <v>223</v>
      </c>
      <c r="AO544" s="751" t="s">
        <v>291</v>
      </c>
      <c r="AP544" s="751" t="s">
        <v>241</v>
      </c>
      <c r="AQ544" s="751" t="s">
        <v>226</v>
      </c>
      <c r="AR544" s="1031"/>
      <c r="AS544" s="1631"/>
      <c r="AT544" s="1631"/>
      <c r="AU544" s="1633"/>
      <c r="AV544" s="1631"/>
      <c r="AW544" s="1631"/>
      <c r="AX544" s="1633"/>
      <c r="AY544" s="1633"/>
      <c r="AZ544" s="1633"/>
      <c r="BA544" s="1641"/>
      <c r="BB544" s="789"/>
      <c r="BC544" s="789"/>
      <c r="BD544" s="822" t="str">
        <f t="shared" si="61"/>
        <v/>
      </c>
      <c r="BE544" s="774"/>
      <c r="BF544" s="774"/>
      <c r="BG544" s="774"/>
      <c r="BH544" s="774"/>
      <c r="BI544" s="789"/>
      <c r="BJ544" s="789"/>
      <c r="BK544" s="789"/>
      <c r="BL544" s="789"/>
      <c r="BM544" s="791"/>
      <c r="BN544" s="791"/>
      <c r="BO544" s="791"/>
      <c r="BP544" s="791"/>
      <c r="BQ544" s="792" t="str">
        <f t="shared" si="59"/>
        <v/>
      </c>
      <c r="BR544" s="796" t="str">
        <f t="shared" si="60"/>
        <v/>
      </c>
      <c r="BS544" s="884"/>
      <c r="BT544" s="884"/>
      <c r="BU544" s="998"/>
      <c r="BV544" s="1064"/>
      <c r="BW544" s="1064"/>
      <c r="BX544" s="1722"/>
      <c r="BY544" s="1739"/>
      <c r="BZ544" s="1004"/>
    </row>
    <row r="545" spans="1:78" ht="145" x14ac:dyDescent="0.2">
      <c r="A545" s="1702"/>
      <c r="B545" s="1703"/>
      <c r="C545" s="1704"/>
      <c r="D545" s="1705"/>
      <c r="E545" s="1025"/>
      <c r="F545" s="1619"/>
      <c r="G545" s="1001"/>
      <c r="H545" s="1031"/>
      <c r="I545" s="1641"/>
      <c r="J545" s="1631"/>
      <c r="K545" s="1037"/>
      <c r="L545" s="1001"/>
      <c r="M545" s="1070"/>
      <c r="N545" s="1001"/>
      <c r="O545" s="1001"/>
      <c r="P545" s="1064"/>
      <c r="Q545" s="1714"/>
      <c r="R545" s="1641"/>
      <c r="S545" s="1710"/>
      <c r="T545" s="1641"/>
      <c r="U545" s="1710"/>
      <c r="V545" s="1641"/>
      <c r="W545" s="1710"/>
      <c r="X545" s="1665"/>
      <c r="Y545" s="1710"/>
      <c r="Z545" s="1710"/>
      <c r="AA545" s="1633"/>
      <c r="AB545" s="812">
        <v>3</v>
      </c>
      <c r="AC545" s="774" t="s">
        <v>2012</v>
      </c>
      <c r="AD545" s="774">
        <v>3.4</v>
      </c>
      <c r="AE545" s="774" t="s">
        <v>1968</v>
      </c>
      <c r="AF545" s="813" t="str">
        <f t="shared" si="58"/>
        <v>Probabilidad</v>
      </c>
      <c r="AG545" s="780" t="s">
        <v>281</v>
      </c>
      <c r="AH545" s="790">
        <f t="shared" si="55"/>
        <v>0.15</v>
      </c>
      <c r="AI545" s="780" t="s">
        <v>222</v>
      </c>
      <c r="AJ545" s="790">
        <f t="shared" si="56"/>
        <v>0.15</v>
      </c>
      <c r="AK545" s="814">
        <f t="shared" si="57"/>
        <v>0.3</v>
      </c>
      <c r="AL545" s="815">
        <f>IFERROR(IF(AND(AF544="Probabilidad",AF545="Probabilidad"),(AL544-(+AL544*AK545)),IF(AND(AF544="Impacto",AF545="Probabilidad"),(AL543-(+AL543*AK545)),IF(AF545="Impacto",AL544,""))),"")</f>
        <v>0.19600000000000001</v>
      </c>
      <c r="AM545" s="815">
        <f>IFERROR(IF(AND(AF544="Impacto",AF545="Impacto"),(AM544-(+AM544*AK545)),IF(AND(AF544="Probabilidad",AF545="Impacto"),(AM543-(+AM543*AK545)),IF(AF545="Probabilidad",AM544,""))),"")</f>
        <v>0.30000000000000004</v>
      </c>
      <c r="AN545" s="751" t="s">
        <v>223</v>
      </c>
      <c r="AO545" s="751" t="s">
        <v>443</v>
      </c>
      <c r="AP545" s="751" t="s">
        <v>241</v>
      </c>
      <c r="AQ545" s="751" t="s">
        <v>226</v>
      </c>
      <c r="AR545" s="1031"/>
      <c r="AS545" s="1631"/>
      <c r="AT545" s="1631"/>
      <c r="AU545" s="1633"/>
      <c r="AV545" s="1631"/>
      <c r="AW545" s="1631"/>
      <c r="AX545" s="1633"/>
      <c r="AY545" s="1633"/>
      <c r="AZ545" s="1633"/>
      <c r="BA545" s="1641"/>
      <c r="BB545" s="789"/>
      <c r="BC545" s="789"/>
      <c r="BD545" s="822" t="str">
        <f t="shared" si="61"/>
        <v/>
      </c>
      <c r="BE545" s="774"/>
      <c r="BF545" s="774"/>
      <c r="BG545" s="774"/>
      <c r="BH545" s="774"/>
      <c r="BI545" s="789"/>
      <c r="BJ545" s="789"/>
      <c r="BK545" s="789"/>
      <c r="BL545" s="789"/>
      <c r="BM545" s="791"/>
      <c r="BN545" s="791"/>
      <c r="BO545" s="791"/>
      <c r="BP545" s="791"/>
      <c r="BQ545" s="792" t="str">
        <f t="shared" si="59"/>
        <v/>
      </c>
      <c r="BR545" s="796" t="str">
        <f t="shared" si="60"/>
        <v/>
      </c>
      <c r="BS545" s="884"/>
      <c r="BT545" s="884"/>
      <c r="BU545" s="998"/>
      <c r="BV545" s="1064"/>
      <c r="BW545" s="1064"/>
      <c r="BX545" s="1722"/>
      <c r="BY545" s="1739"/>
      <c r="BZ545" s="1004"/>
    </row>
    <row r="546" spans="1:78" ht="167" x14ac:dyDescent="0.2">
      <c r="A546" s="1702"/>
      <c r="B546" s="1703"/>
      <c r="C546" s="1704"/>
      <c r="D546" s="1705"/>
      <c r="E546" s="1025"/>
      <c r="F546" s="1619"/>
      <c r="G546" s="1001"/>
      <c r="H546" s="1031"/>
      <c r="I546" s="1641"/>
      <c r="J546" s="1631"/>
      <c r="K546" s="1037"/>
      <c r="L546" s="1001"/>
      <c r="M546" s="1070"/>
      <c r="N546" s="1001"/>
      <c r="O546" s="1001"/>
      <c r="P546" s="1064"/>
      <c r="Q546" s="1714"/>
      <c r="R546" s="1641"/>
      <c r="S546" s="1710"/>
      <c r="T546" s="1641"/>
      <c r="U546" s="1710"/>
      <c r="V546" s="1641"/>
      <c r="W546" s="1710"/>
      <c r="X546" s="1665"/>
      <c r="Y546" s="1710"/>
      <c r="Z546" s="1710"/>
      <c r="AA546" s="1633"/>
      <c r="AB546" s="812">
        <v>4</v>
      </c>
      <c r="AC546" s="774" t="s">
        <v>2013</v>
      </c>
      <c r="AD546" s="774">
        <v>3.4</v>
      </c>
      <c r="AE546" s="774" t="s">
        <v>1968</v>
      </c>
      <c r="AF546" s="813" t="str">
        <f t="shared" si="58"/>
        <v>Probabilidad</v>
      </c>
      <c r="AG546" s="780" t="s">
        <v>221</v>
      </c>
      <c r="AH546" s="790">
        <f t="shared" si="55"/>
        <v>0.25</v>
      </c>
      <c r="AI546" s="780" t="s">
        <v>222</v>
      </c>
      <c r="AJ546" s="790">
        <f t="shared" si="56"/>
        <v>0.15</v>
      </c>
      <c r="AK546" s="814">
        <f t="shared" si="57"/>
        <v>0.4</v>
      </c>
      <c r="AL546" s="815">
        <f>IFERROR(IF(AND(AF545="Probabilidad",AF546="Probabilidad"),(AL545-(+AL545*AK546)),IF(AND(AF545="Impacto",AF546="Probabilidad"),(AL544-(+AL544*AK546)),IF(AF546="Impacto",AL545,""))),"")</f>
        <v>0.1176</v>
      </c>
      <c r="AM546" s="815">
        <f>IFERROR(IF(AND(AF545="Impacto",AF546="Impacto"),(AM545-(+AM545*AK546)),IF(AND(AF545="Probabilidad",AF546="Impacto"),(AM544-(+AM544*AK546)),IF(AF546="Probabilidad",AM545,""))),"")</f>
        <v>0.30000000000000004</v>
      </c>
      <c r="AN546" s="751" t="s">
        <v>223</v>
      </c>
      <c r="AO546" s="751" t="s">
        <v>291</v>
      </c>
      <c r="AP546" s="751" t="s">
        <v>241</v>
      </c>
      <c r="AQ546" s="751" t="s">
        <v>226</v>
      </c>
      <c r="AR546" s="1031"/>
      <c r="AS546" s="1631"/>
      <c r="AT546" s="1631"/>
      <c r="AU546" s="1633"/>
      <c r="AV546" s="1631"/>
      <c r="AW546" s="1631"/>
      <c r="AX546" s="1633"/>
      <c r="AY546" s="1633"/>
      <c r="AZ546" s="1633"/>
      <c r="BA546" s="1641"/>
      <c r="BB546" s="789"/>
      <c r="BC546" s="789"/>
      <c r="BD546" s="822" t="str">
        <f t="shared" si="61"/>
        <v/>
      </c>
      <c r="BE546" s="774"/>
      <c r="BF546" s="774"/>
      <c r="BG546" s="774"/>
      <c r="BH546" s="774"/>
      <c r="BI546" s="789"/>
      <c r="BJ546" s="789"/>
      <c r="BK546" s="789"/>
      <c r="BL546" s="789"/>
      <c r="BM546" s="791"/>
      <c r="BN546" s="791"/>
      <c r="BO546" s="791"/>
      <c r="BP546" s="791"/>
      <c r="BQ546" s="792" t="str">
        <f t="shared" si="59"/>
        <v/>
      </c>
      <c r="BR546" s="796" t="str">
        <f t="shared" si="60"/>
        <v/>
      </c>
      <c r="BS546" s="884"/>
      <c r="BT546" s="884"/>
      <c r="BU546" s="998"/>
      <c r="BV546" s="1064"/>
      <c r="BW546" s="1064"/>
      <c r="BX546" s="1722"/>
      <c r="BY546" s="1739"/>
      <c r="BZ546" s="1004"/>
    </row>
    <row r="547" spans="1:78" ht="16" x14ac:dyDescent="0.2">
      <c r="A547" s="1702"/>
      <c r="B547" s="1703"/>
      <c r="C547" s="1704"/>
      <c r="D547" s="1705"/>
      <c r="E547" s="1025"/>
      <c r="F547" s="1619"/>
      <c r="G547" s="1001"/>
      <c r="H547" s="1031"/>
      <c r="I547" s="1641"/>
      <c r="J547" s="1631"/>
      <c r="K547" s="1037"/>
      <c r="L547" s="1001"/>
      <c r="M547" s="1070"/>
      <c r="N547" s="1001"/>
      <c r="O547" s="1001"/>
      <c r="P547" s="1064"/>
      <c r="Q547" s="1714"/>
      <c r="R547" s="1641"/>
      <c r="S547" s="1710"/>
      <c r="T547" s="1641"/>
      <c r="U547" s="1710"/>
      <c r="V547" s="1641"/>
      <c r="W547" s="1710"/>
      <c r="X547" s="1665"/>
      <c r="Y547" s="1710"/>
      <c r="Z547" s="1710"/>
      <c r="AA547" s="1633"/>
      <c r="AB547" s="812">
        <v>5</v>
      </c>
      <c r="AC547" s="774"/>
      <c r="AD547" s="774"/>
      <c r="AE547" s="774"/>
      <c r="AF547" s="813" t="str">
        <f t="shared" si="58"/>
        <v/>
      </c>
      <c r="AG547" s="780"/>
      <c r="AH547" s="790" t="str">
        <f t="shared" si="55"/>
        <v/>
      </c>
      <c r="AI547" s="780"/>
      <c r="AJ547" s="790" t="str">
        <f t="shared" si="56"/>
        <v/>
      </c>
      <c r="AK547" s="814" t="str">
        <f t="shared" si="57"/>
        <v/>
      </c>
      <c r="AL547" s="815" t="str">
        <f>IFERROR(IF(AND(AF546="Probabilidad",AF547="Probabilidad"),(AL546-(+AL546*AK547)),IF(AND(AF546="Impacto",AF547="Probabilidad"),(AL545-(+AL545*AK547)),IF(AF547="Impacto",AL546,""))),"")</f>
        <v/>
      </c>
      <c r="AM547" s="815" t="str">
        <f>IFERROR(IF(AND(AF546="Impacto",AF547="Impacto"),(AM546-(+AM546*AK547)),IF(AND(AF546="Probabilidad",AF547="Impacto"),(AM545-(+AM545*AK547)),IF(AF547="Probabilidad",AM546,""))),"")</f>
        <v/>
      </c>
      <c r="AN547" s="751"/>
      <c r="AO547" s="751"/>
      <c r="AP547" s="751"/>
      <c r="AQ547" s="751"/>
      <c r="AR547" s="1031"/>
      <c r="AS547" s="1631"/>
      <c r="AT547" s="1631"/>
      <c r="AU547" s="1633"/>
      <c r="AV547" s="1631"/>
      <c r="AW547" s="1631"/>
      <c r="AX547" s="1633"/>
      <c r="AY547" s="1633"/>
      <c r="AZ547" s="1633"/>
      <c r="BA547" s="1641"/>
      <c r="BB547" s="789"/>
      <c r="BC547" s="789"/>
      <c r="BD547" s="822" t="str">
        <f t="shared" si="61"/>
        <v/>
      </c>
      <c r="BE547" s="774"/>
      <c r="BF547" s="774"/>
      <c r="BG547" s="774"/>
      <c r="BH547" s="774"/>
      <c r="BI547" s="789"/>
      <c r="BJ547" s="789"/>
      <c r="BK547" s="789"/>
      <c r="BL547" s="789"/>
      <c r="BM547" s="791"/>
      <c r="BN547" s="791"/>
      <c r="BO547" s="791"/>
      <c r="BP547" s="791"/>
      <c r="BQ547" s="792" t="str">
        <f t="shared" si="59"/>
        <v/>
      </c>
      <c r="BR547" s="796" t="str">
        <f t="shared" si="60"/>
        <v/>
      </c>
      <c r="BS547" s="884"/>
      <c r="BT547" s="884"/>
      <c r="BU547" s="998"/>
      <c r="BV547" s="1064"/>
      <c r="BW547" s="1064"/>
      <c r="BX547" s="1722"/>
      <c r="BY547" s="1739"/>
      <c r="BZ547" s="1004"/>
    </row>
    <row r="548" spans="1:78" ht="17" thickBot="1" x14ac:dyDescent="0.25">
      <c r="A548" s="1702"/>
      <c r="B548" s="1703"/>
      <c r="C548" s="1704"/>
      <c r="D548" s="1706"/>
      <c r="E548" s="1026"/>
      <c r="F548" s="1620"/>
      <c r="G548" s="1002"/>
      <c r="H548" s="1032"/>
      <c r="I548" s="1642"/>
      <c r="J548" s="1632"/>
      <c r="K548" s="1038"/>
      <c r="L548" s="1002"/>
      <c r="M548" s="1071"/>
      <c r="N548" s="1002"/>
      <c r="O548" s="1002"/>
      <c r="P548" s="1065"/>
      <c r="Q548" s="1715"/>
      <c r="R548" s="1642"/>
      <c r="S548" s="1711"/>
      <c r="T548" s="1642"/>
      <c r="U548" s="1711"/>
      <c r="V548" s="1642"/>
      <c r="W548" s="1711"/>
      <c r="X548" s="1666"/>
      <c r="Y548" s="1711"/>
      <c r="Z548" s="1711"/>
      <c r="AA548" s="1634"/>
      <c r="AB548" s="773">
        <v>6</v>
      </c>
      <c r="AC548" s="757"/>
      <c r="AD548" s="757"/>
      <c r="AE548" s="757"/>
      <c r="AF548" s="896" t="str">
        <f t="shared" si="58"/>
        <v/>
      </c>
      <c r="AG548" s="888"/>
      <c r="AH548" s="887" t="str">
        <f t="shared" si="55"/>
        <v/>
      </c>
      <c r="AI548" s="888"/>
      <c r="AJ548" s="887" t="str">
        <f t="shared" si="56"/>
        <v/>
      </c>
      <c r="AK548" s="889" t="str">
        <f t="shared" si="57"/>
        <v/>
      </c>
      <c r="AL548" s="935" t="str">
        <f>IFERROR(IF(AND(AF547="Probabilidad",AF548="Probabilidad"),(AL547-(+AL547*AK548)),IF(AND(AF547="Impacto",AF548="Probabilidad"),(AL546-(+AL546*AK548)),IF(AF548="Impacto",AL547,""))),"")</f>
        <v/>
      </c>
      <c r="AM548" s="935" t="str">
        <f>IFERROR(IF(AND(AF547="Impacto",AF548="Impacto"),(AM547-(+AM547*AK548)),IF(AND(AF547="Probabilidad",AF548="Impacto"),(AM546-(+AM546*AK548)),IF(AF548="Probabilidad",AM547,""))),"")</f>
        <v/>
      </c>
      <c r="AN548" s="51"/>
      <c r="AO548" s="51"/>
      <c r="AP548" s="51"/>
      <c r="AQ548" s="51"/>
      <c r="AR548" s="1032"/>
      <c r="AS548" s="1632"/>
      <c r="AT548" s="1632"/>
      <c r="AU548" s="1634"/>
      <c r="AV548" s="1632"/>
      <c r="AW548" s="1632"/>
      <c r="AX548" s="1634"/>
      <c r="AY548" s="1634"/>
      <c r="AZ548" s="1634"/>
      <c r="BA548" s="1642"/>
      <c r="BB548" s="770"/>
      <c r="BC548" s="770"/>
      <c r="BD548" s="762" t="str">
        <f t="shared" si="61"/>
        <v/>
      </c>
      <c r="BE548" s="757"/>
      <c r="BF548" s="757"/>
      <c r="BG548" s="757"/>
      <c r="BH548" s="757"/>
      <c r="BI548" s="770"/>
      <c r="BJ548" s="770"/>
      <c r="BK548" s="770"/>
      <c r="BL548" s="770"/>
      <c r="BM548" s="749"/>
      <c r="BN548" s="749"/>
      <c r="BO548" s="749"/>
      <c r="BP548" s="749"/>
      <c r="BQ548" s="766" t="str">
        <f t="shared" si="59"/>
        <v/>
      </c>
      <c r="BR548" s="890" t="str">
        <f t="shared" si="60"/>
        <v/>
      </c>
      <c r="BS548" s="891"/>
      <c r="BT548" s="891"/>
      <c r="BU548" s="999"/>
      <c r="BV548" s="1065"/>
      <c r="BW548" s="1065"/>
      <c r="BX548" s="1723"/>
      <c r="BY548" s="1740"/>
      <c r="BZ548" s="1005"/>
    </row>
    <row r="549" spans="1:78" ht="167" x14ac:dyDescent="0.2">
      <c r="A549" s="1702"/>
      <c r="B549" s="1703"/>
      <c r="C549" s="1704"/>
      <c r="D549" s="1021" t="s">
        <v>1387</v>
      </c>
      <c r="E549" s="1024" t="s">
        <v>973</v>
      </c>
      <c r="F549" s="1027">
        <v>13</v>
      </c>
      <c r="G549" s="1000" t="s">
        <v>2016</v>
      </c>
      <c r="H549" s="1030" t="s">
        <v>1247</v>
      </c>
      <c r="I549" s="994" t="s">
        <v>1218</v>
      </c>
      <c r="J549" s="1697" t="str">
        <f>IF(D549="","",IF(D549="RG",[1]Árbol!A560,IF(D549="RIC",[1]Árbol!A560,IF(D549="RLAFT",[1]Árbol!A560,IF(D549="RF",[1]Árbol!A560,IF(I549="","",(CONCATENATE(I549," ",$M$3," ",G549," ",$M$4," ",O549," ",$M$5," ",N549))))))))</f>
        <v>Pérdida de confidencialidad e integridad de Fileserver  1 Uso no autorizado de la información
2 . Fallas Humanas
3. Fallas técnicas
   1. Ausencia de revisiones regulares por parte del jefe de dependencia
2. Desconocimiento de politicas de seguridad de la información</v>
      </c>
      <c r="K549" s="1036" t="s">
        <v>313</v>
      </c>
      <c r="L549" s="1000" t="s">
        <v>562</v>
      </c>
      <c r="M549" s="1069" t="s">
        <v>1389</v>
      </c>
      <c r="N549" s="1000" t="s">
        <v>2017</v>
      </c>
      <c r="O549" s="1000" t="s">
        <v>2018</v>
      </c>
      <c r="P549" s="1063" t="s">
        <v>1392</v>
      </c>
      <c r="Q549" s="1077" t="s">
        <v>1392</v>
      </c>
      <c r="R549" s="994" t="s">
        <v>217</v>
      </c>
      <c r="S549" s="1709">
        <f>IF(R549="Muy Alta",100%,IF(R549="Alta",80%,IF(R549="Media",60%,IF(R549="Baja",40%,IF(R549="Muy Baja",20%,"")))))</f>
        <v>0.6</v>
      </c>
      <c r="T549" s="994" t="s">
        <v>317</v>
      </c>
      <c r="U549" s="1709">
        <f>IF(T549="Catastrófico",100%,IF(T549="Mayor",80%,IF(T549="Moderado",60%,IF(T549="Menor",40%,IF(T549="Leve",20%,"")))))</f>
        <v>0.2</v>
      </c>
      <c r="V549" s="994" t="s">
        <v>251</v>
      </c>
      <c r="W549" s="1709">
        <f>IF(V549="Catastrófico",100%,IF(V549="Mayor",80%,IF(V549="Moderado",60%,IF(V549="Menor",40%,IF(V549="Leve",20%,"")))))</f>
        <v>0.4</v>
      </c>
      <c r="X549" s="1059" t="str">
        <f>IF(Y549=100%,"Catastrófico",IF(Y549=80%,"Mayor",IF(Y549=60%,"Moderado",IF(Y549=40%,"Menor",IF(Y549=20%,"Leve","")))))</f>
        <v>Menor</v>
      </c>
      <c r="Y549" s="1709">
        <f>IF(AND(U549="",W549=""),"",MAX(U549,W549))</f>
        <v>0.4</v>
      </c>
      <c r="Z549" s="1709" t="str">
        <f>CONCATENATE(R549,X549)</f>
        <v>MediaMenor</v>
      </c>
      <c r="AA549" s="1047" t="str">
        <f>IF(Z549="Muy AltaLeve","Alto",IF(Z549="Muy AltaMenor","Alto",IF(Z549="Muy AltaModerado","Alto",IF(Z549="Muy AltaMayor","Alto",IF(Z549="Muy AltaCatastrófico","Extremo",IF(Z549="AltaLeve","Moderado",IF(Z549="AltaMenor","Moderado",IF(Z549="AltaModerado","Alto",IF(Z549="AltaMayor","Alto",IF(Z549="AltaCatastrófico","Extremo",IF(Z549="MediaLeve","Moderado",IF(Z549="MediaMenor","Moderado",IF(Z549="MediaModerado","Moderado",IF(Z549="MediaMayor","Alto",IF(Z549="MediaCatastrófico","Extremo",IF(Z549="BajaLeve","Bajo",IF(Z549="BajaMenor","Moderado",IF(Z549="BajaModerado","Moderado",IF(Z549="BajaMayor","Alto",IF(Z549="BajaCatastrófico","Extremo",IF(Z549="Muy BajaLeve","Bajo",IF(Z549="Muy BajaMenor","Bajo",IF(Z549="Muy BajaModerado","Moderado",IF(Z549="Muy BajaMayor","Alto",IF(Z549="Muy BajaCatastrófico","Extremo","")))))))))))))))))))))))))</f>
        <v>Moderado</v>
      </c>
      <c r="AB549" s="97">
        <v>1</v>
      </c>
      <c r="AC549" s="9" t="s">
        <v>2019</v>
      </c>
      <c r="AD549" s="9">
        <v>1</v>
      </c>
      <c r="AE549" s="9" t="s">
        <v>2020</v>
      </c>
      <c r="AF549" s="99" t="str">
        <f t="shared" si="58"/>
        <v>Probabilidad</v>
      </c>
      <c r="AG549" s="10" t="s">
        <v>221</v>
      </c>
      <c r="AH549" s="787">
        <f t="shared" ref="AH549:AH612" si="62">IF(AG549="","",IF(AG549="Preventivo",25%,IF(AG549="Detectivo",15%,IF(AG549="Correctivo",10%))))</f>
        <v>0.25</v>
      </c>
      <c r="AI549" s="10" t="s">
        <v>222</v>
      </c>
      <c r="AJ549" s="787">
        <f t="shared" ref="AJ549:AJ612" si="63">IF(AI549="Automático",25%,IF(AI549="Manual",15%,""))</f>
        <v>0.15</v>
      </c>
      <c r="AK549" s="101">
        <f t="shared" ref="AK549:AK612" si="64">IF(OR(AH549="",AJ549=""),"",AH549+AJ549)</f>
        <v>0.4</v>
      </c>
      <c r="AL549" s="100">
        <f>IFERROR(IF(AF549="Probabilidad",(S549-(+S549*AK549)),IF(AF549="Impacto",S549,"")),"")</f>
        <v>0.36</v>
      </c>
      <c r="AM549" s="100">
        <f>IFERROR(IF(AF549="Impacto",(Y549-(+Y549*AK549)),IF(AF549="Probabilidad",Y549,"")),"")</f>
        <v>0.4</v>
      </c>
      <c r="AN549" s="50" t="s">
        <v>223</v>
      </c>
      <c r="AO549" s="50" t="s">
        <v>291</v>
      </c>
      <c r="AP549" s="50" t="s">
        <v>241</v>
      </c>
      <c r="AQ549" s="50" t="s">
        <v>226</v>
      </c>
      <c r="AR549" s="1624" t="s">
        <v>1960</v>
      </c>
      <c r="AS549" s="1050">
        <f>S549</f>
        <v>0.6</v>
      </c>
      <c r="AT549" s="1050">
        <f>IF(AL549="","",MIN(AL549:AL554))</f>
        <v>0.216</v>
      </c>
      <c r="AU549" s="1047" t="str">
        <f>IFERROR(IF(AT549="","",IF(AT549&lt;=0.2,"Muy Baja",IF(AT549&lt;=0.4,"Baja",IF(AT549&lt;=0.6,"Media",IF(AT549&lt;=0.8,"Alta","Muy Alta"))))),"")</f>
        <v>Baja</v>
      </c>
      <c r="AV549" s="1050">
        <f>Y549</f>
        <v>0.4</v>
      </c>
      <c r="AW549" s="1050">
        <f>IF(AM549="","",MIN(AM549:AM554))</f>
        <v>0.30000000000000004</v>
      </c>
      <c r="AX549" s="1047" t="str">
        <f>IFERROR(IF(AW549="","",IF(AW549&lt;=0.2,"Leve",IF(AW549&lt;=0.4,"Menor",IF(AW549&lt;=0.6,"Moderado",IF(AW549&lt;=0.8,"Mayor","Catastrófico"))))),"")</f>
        <v>Menor</v>
      </c>
      <c r="AY549" s="1047" t="str">
        <f>AA549</f>
        <v>Moderado</v>
      </c>
      <c r="AZ549" s="1047" t="str">
        <f>IFERROR(IF(OR(AND(AU549="Muy Baja",AX549="Leve"),AND(AU549="Muy Baja",AX549="Menor"),AND(AU549="Baja",AX549="Leve")),"Bajo",IF(OR(AND(AU549="Muy baja",AX549="Moderado"),AND(AU549="Baja",AX549="Menor"),AND(AU549="Baja",AX549="Moderado"),AND(AU549="Media",AX549="Leve"),AND(AU549="Media",AX549="Menor"),AND(AU549="Media",AX549="Moderado"),AND(AU549="Alta",AX549="Leve"),AND(AU549="Alta",AX549="Menor")),"Moderado",IF(OR(AND(AU549="Muy Baja",AX549="Mayor"),AND(AU549="Baja",AX549="Mayor"),AND(AU549="Media",AX549="Mayor"),AND(AU549="Alta",AX549="Moderado"),AND(AU549="Alta",AX549="Mayor"),AND(AU549="Muy Alta",AX549="Leve"),AND(AU549="Muy Alta",AX549="Menor"),AND(AU549="Muy Alta",AX549="Moderado"),AND(AU549="Muy Alta",AX549="Mayor")),"Alto",IF(OR(AND(AU549="Muy Baja",AX549="Catastrófico"),AND(AU549="Baja",AX549="Catastrófico"),AND(AU549="Media",AX549="Catastrófico"),AND(AU549="Alta",AX549="Catastrófico"),AND(AU549="Muy Alta",AX549="Catastrófico")),"Extremo","")))),"")</f>
        <v>Moderado</v>
      </c>
      <c r="BA549" s="994" t="s">
        <v>228</v>
      </c>
      <c r="BB549" s="46" t="s">
        <v>2021</v>
      </c>
      <c r="BC549" s="675" t="s">
        <v>2022</v>
      </c>
      <c r="BD549" s="103">
        <f t="shared" si="61"/>
        <v>2</v>
      </c>
      <c r="BE549" s="9"/>
      <c r="BF549" s="9">
        <v>1</v>
      </c>
      <c r="BG549" s="9"/>
      <c r="BH549" s="9">
        <v>1</v>
      </c>
      <c r="BI549" s="46" t="s">
        <v>1972</v>
      </c>
      <c r="BJ549" s="46" t="s">
        <v>1973</v>
      </c>
      <c r="BK549" s="46" t="s">
        <v>3248</v>
      </c>
      <c r="BL549" s="46" t="s">
        <v>3249</v>
      </c>
      <c r="BM549" s="48"/>
      <c r="BN549" s="48">
        <v>1</v>
      </c>
      <c r="BO549" s="48"/>
      <c r="BP549" s="48"/>
      <c r="BQ549" s="104">
        <f t="shared" si="59"/>
        <v>1</v>
      </c>
      <c r="BR549" s="797">
        <f t="shared" si="60"/>
        <v>0.5</v>
      </c>
      <c r="BS549" s="883"/>
      <c r="BT549" s="883"/>
      <c r="BU549" s="997" t="s">
        <v>1392</v>
      </c>
      <c r="BV549" s="1063" t="s">
        <v>3183</v>
      </c>
      <c r="BW549" s="1063" t="s">
        <v>1392</v>
      </c>
      <c r="BX549" s="1721" t="s">
        <v>1392</v>
      </c>
      <c r="BY549" s="1738" t="s">
        <v>3250</v>
      </c>
      <c r="BZ549" s="1003"/>
    </row>
    <row r="550" spans="1:78" ht="167" x14ac:dyDescent="0.2">
      <c r="A550" s="1702"/>
      <c r="B550" s="1703"/>
      <c r="C550" s="1704"/>
      <c r="D550" s="1705"/>
      <c r="E550" s="1025"/>
      <c r="F550" s="1619"/>
      <c r="G550" s="1001"/>
      <c r="H550" s="1031"/>
      <c r="I550" s="1641"/>
      <c r="J550" s="1631"/>
      <c r="K550" s="1037"/>
      <c r="L550" s="1001"/>
      <c r="M550" s="1070"/>
      <c r="N550" s="1001"/>
      <c r="O550" s="1001"/>
      <c r="P550" s="1064"/>
      <c r="Q550" s="1714"/>
      <c r="R550" s="1641"/>
      <c r="S550" s="1710"/>
      <c r="T550" s="1641"/>
      <c r="U550" s="1710"/>
      <c r="V550" s="1641"/>
      <c r="W550" s="1710"/>
      <c r="X550" s="1665"/>
      <c r="Y550" s="1710"/>
      <c r="Z550" s="1710"/>
      <c r="AA550" s="1633"/>
      <c r="AB550" s="812">
        <v>2</v>
      </c>
      <c r="AC550" s="774" t="s">
        <v>2023</v>
      </c>
      <c r="AD550" s="774">
        <v>1</v>
      </c>
      <c r="AE550" s="774" t="s">
        <v>2024</v>
      </c>
      <c r="AF550" s="813" t="str">
        <f t="shared" ref="AF550:AF613" si="65">IF(OR(AG550="Preventivo",AG550="Detectivo"),"Probabilidad",IF(AG550="Correctivo","Impacto",""))</f>
        <v>Impacto</v>
      </c>
      <c r="AG550" s="780" t="s">
        <v>264</v>
      </c>
      <c r="AH550" s="790">
        <f t="shared" si="62"/>
        <v>0.1</v>
      </c>
      <c r="AI550" s="780" t="s">
        <v>222</v>
      </c>
      <c r="AJ550" s="790">
        <f t="shared" si="63"/>
        <v>0.15</v>
      </c>
      <c r="AK550" s="814">
        <f t="shared" si="64"/>
        <v>0.25</v>
      </c>
      <c r="AL550" s="815">
        <f>IFERROR(IF(AND(AF549="Probabilidad",AF550="Probabilidad"),(AL549-(+AL549*AK550)),IF(AF550="Probabilidad",(S549-(+S549*AK550)),IF(AF550="Impacto",AL549,""))),"")</f>
        <v>0.36</v>
      </c>
      <c r="AM550" s="815">
        <f>IFERROR(IF(AND(AF549="Impacto",AF550="Impacto"),(AM549-(+AM549*AK550)),IF(AF550="Impacto",(Y549-(Y549*AK550)),IF(AF550="Probabilidad",AM549,""))),"")</f>
        <v>0.30000000000000004</v>
      </c>
      <c r="AN550" s="751" t="s">
        <v>223</v>
      </c>
      <c r="AO550" s="751" t="s">
        <v>291</v>
      </c>
      <c r="AP550" s="751" t="s">
        <v>241</v>
      </c>
      <c r="AQ550" s="751" t="s">
        <v>226</v>
      </c>
      <c r="AR550" s="1031"/>
      <c r="AS550" s="1631"/>
      <c r="AT550" s="1631"/>
      <c r="AU550" s="1633"/>
      <c r="AV550" s="1631"/>
      <c r="AW550" s="1631"/>
      <c r="AX550" s="1633"/>
      <c r="AY550" s="1633"/>
      <c r="AZ550" s="1633"/>
      <c r="BA550" s="1641"/>
      <c r="BB550" s="789"/>
      <c r="BC550" s="789"/>
      <c r="BD550" s="822" t="str">
        <f t="shared" si="61"/>
        <v/>
      </c>
      <c r="BE550" s="774"/>
      <c r="BF550" s="774"/>
      <c r="BG550" s="774"/>
      <c r="BH550" s="774"/>
      <c r="BI550" s="789"/>
      <c r="BJ550" s="789"/>
      <c r="BK550" s="789"/>
      <c r="BL550" s="789"/>
      <c r="BM550" s="791"/>
      <c r="BN550" s="791"/>
      <c r="BO550" s="791"/>
      <c r="BP550" s="791"/>
      <c r="BQ550" s="792" t="str">
        <f t="shared" si="59"/>
        <v/>
      </c>
      <c r="BR550" s="796" t="str">
        <f t="shared" si="60"/>
        <v/>
      </c>
      <c r="BS550" s="884"/>
      <c r="BT550" s="884"/>
      <c r="BU550" s="998"/>
      <c r="BV550" s="1064"/>
      <c r="BW550" s="1064"/>
      <c r="BX550" s="1722"/>
      <c r="BY550" s="1739"/>
      <c r="BZ550" s="1004"/>
    </row>
    <row r="551" spans="1:78" ht="118" x14ac:dyDescent="0.2">
      <c r="A551" s="1702"/>
      <c r="B551" s="1703"/>
      <c r="C551" s="1704"/>
      <c r="D551" s="1705"/>
      <c r="E551" s="1025"/>
      <c r="F551" s="1619"/>
      <c r="G551" s="1001"/>
      <c r="H551" s="1031"/>
      <c r="I551" s="1641"/>
      <c r="J551" s="1631"/>
      <c r="K551" s="1037"/>
      <c r="L551" s="1001"/>
      <c r="M551" s="1070"/>
      <c r="N551" s="1001"/>
      <c r="O551" s="1001"/>
      <c r="P551" s="1064"/>
      <c r="Q551" s="1714"/>
      <c r="R551" s="1641"/>
      <c r="S551" s="1710"/>
      <c r="T551" s="1641"/>
      <c r="U551" s="1710"/>
      <c r="V551" s="1641"/>
      <c r="W551" s="1710"/>
      <c r="X551" s="1665"/>
      <c r="Y551" s="1710"/>
      <c r="Z551" s="1710"/>
      <c r="AA551" s="1633"/>
      <c r="AB551" s="812">
        <v>3</v>
      </c>
      <c r="AC551" s="898" t="s">
        <v>1571</v>
      </c>
      <c r="AD551" s="774">
        <v>2</v>
      </c>
      <c r="AE551" s="774" t="s">
        <v>1480</v>
      </c>
      <c r="AF551" s="813" t="str">
        <f t="shared" si="65"/>
        <v>Probabilidad</v>
      </c>
      <c r="AG551" s="780" t="s">
        <v>221</v>
      </c>
      <c r="AH551" s="790">
        <f t="shared" si="62"/>
        <v>0.25</v>
      </c>
      <c r="AI551" s="780" t="s">
        <v>222</v>
      </c>
      <c r="AJ551" s="790">
        <f t="shared" si="63"/>
        <v>0.15</v>
      </c>
      <c r="AK551" s="814">
        <f t="shared" si="64"/>
        <v>0.4</v>
      </c>
      <c r="AL551" s="815">
        <f>IFERROR(IF(AND(AF550="Probabilidad",AF551="Probabilidad"),(AL550-(+AL550*AK551)),IF(AND(AF550="Impacto",AF551="Probabilidad"),(AL549-(+AL549*AK551)),IF(AF551="Impacto",AL550,""))),"")</f>
        <v>0.216</v>
      </c>
      <c r="AM551" s="815">
        <f>IFERROR(IF(AND(AF550="Impacto",AF551="Impacto"),(AM550-(+AM550*AK551)),IF(AND(AF550="Probabilidad",AF551="Impacto"),(AM549-(+AM549*AK551)),IF(AF551="Probabilidad",AM550,""))),"")</f>
        <v>0.30000000000000004</v>
      </c>
      <c r="AN551" s="751" t="s">
        <v>859</v>
      </c>
      <c r="AO551" s="751" t="s">
        <v>245</v>
      </c>
      <c r="AP551" s="751" t="s">
        <v>241</v>
      </c>
      <c r="AQ551" s="751" t="s">
        <v>226</v>
      </c>
      <c r="AR551" s="1031"/>
      <c r="AS551" s="1631"/>
      <c r="AT551" s="1631"/>
      <c r="AU551" s="1633"/>
      <c r="AV551" s="1631"/>
      <c r="AW551" s="1631"/>
      <c r="AX551" s="1633"/>
      <c r="AY551" s="1633"/>
      <c r="AZ551" s="1633"/>
      <c r="BA551" s="1641"/>
      <c r="BB551" s="789"/>
      <c r="BC551" s="789"/>
      <c r="BD551" s="822" t="str">
        <f t="shared" si="61"/>
        <v/>
      </c>
      <c r="BE551" s="774"/>
      <c r="BF551" s="774"/>
      <c r="BG551" s="774"/>
      <c r="BH551" s="774"/>
      <c r="BI551" s="789"/>
      <c r="BJ551" s="789"/>
      <c r="BK551" s="789"/>
      <c r="BL551" s="789"/>
      <c r="BM551" s="791"/>
      <c r="BN551" s="791"/>
      <c r="BO551" s="791"/>
      <c r="BP551" s="791"/>
      <c r="BQ551" s="792" t="str">
        <f t="shared" si="59"/>
        <v/>
      </c>
      <c r="BR551" s="796" t="str">
        <f t="shared" si="60"/>
        <v/>
      </c>
      <c r="BS551" s="884"/>
      <c r="BT551" s="884"/>
      <c r="BU551" s="998"/>
      <c r="BV551" s="1064"/>
      <c r="BW551" s="1064"/>
      <c r="BX551" s="1722"/>
      <c r="BY551" s="1739"/>
      <c r="BZ551" s="1004"/>
    </row>
    <row r="552" spans="1:78" ht="16" x14ac:dyDescent="0.2">
      <c r="A552" s="1702"/>
      <c r="B552" s="1703"/>
      <c r="C552" s="1704"/>
      <c r="D552" s="1705"/>
      <c r="E552" s="1025"/>
      <c r="F552" s="1619"/>
      <c r="G552" s="1001"/>
      <c r="H552" s="1031"/>
      <c r="I552" s="1641"/>
      <c r="J552" s="1631"/>
      <c r="K552" s="1037"/>
      <c r="L552" s="1001"/>
      <c r="M552" s="1070"/>
      <c r="N552" s="1001"/>
      <c r="O552" s="1001"/>
      <c r="P552" s="1064"/>
      <c r="Q552" s="1714"/>
      <c r="R552" s="1641"/>
      <c r="S552" s="1710"/>
      <c r="T552" s="1641"/>
      <c r="U552" s="1710"/>
      <c r="V552" s="1641"/>
      <c r="W552" s="1710"/>
      <c r="X552" s="1665"/>
      <c r="Y552" s="1710"/>
      <c r="Z552" s="1710"/>
      <c r="AA552" s="1633"/>
      <c r="AB552" s="812">
        <v>4</v>
      </c>
      <c r="AC552" s="774"/>
      <c r="AD552" s="774"/>
      <c r="AE552" s="774"/>
      <c r="AF552" s="813" t="str">
        <f t="shared" si="65"/>
        <v/>
      </c>
      <c r="AG552" s="780"/>
      <c r="AH552" s="790" t="str">
        <f t="shared" si="62"/>
        <v/>
      </c>
      <c r="AI552" s="780"/>
      <c r="AJ552" s="790" t="str">
        <f t="shared" si="63"/>
        <v/>
      </c>
      <c r="AK552" s="814" t="str">
        <f t="shared" si="64"/>
        <v/>
      </c>
      <c r="AL552" s="815" t="str">
        <f>IFERROR(IF(AND(AF551="Probabilidad",AF552="Probabilidad"),(AL551-(+AL551*AK552)),IF(AND(AF551="Impacto",AF552="Probabilidad"),(AL550-(+AL550*AK552)),IF(AF552="Impacto",AL551,""))),"")</f>
        <v/>
      </c>
      <c r="AM552" s="815" t="str">
        <f>IFERROR(IF(AND(AF551="Impacto",AF552="Impacto"),(AM551-(+AM551*AK552)),IF(AND(AF551="Probabilidad",AF552="Impacto"),(AM550-(+AM550*AK552)),IF(AF552="Probabilidad",AM551,""))),"")</f>
        <v/>
      </c>
      <c r="AN552" s="751"/>
      <c r="AO552" s="751"/>
      <c r="AP552" s="751"/>
      <c r="AQ552" s="751"/>
      <c r="AR552" s="1031"/>
      <c r="AS552" s="1631"/>
      <c r="AT552" s="1631"/>
      <c r="AU552" s="1633"/>
      <c r="AV552" s="1631"/>
      <c r="AW552" s="1631"/>
      <c r="AX552" s="1633"/>
      <c r="AY552" s="1633"/>
      <c r="AZ552" s="1633"/>
      <c r="BA552" s="1641"/>
      <c r="BB552" s="789"/>
      <c r="BC552" s="789"/>
      <c r="BD552" s="822" t="str">
        <f t="shared" si="61"/>
        <v/>
      </c>
      <c r="BE552" s="774"/>
      <c r="BF552" s="774"/>
      <c r="BG552" s="774"/>
      <c r="BH552" s="774"/>
      <c r="BI552" s="789"/>
      <c r="BJ552" s="789"/>
      <c r="BK552" s="789"/>
      <c r="BL552" s="789"/>
      <c r="BM552" s="791"/>
      <c r="BN552" s="791"/>
      <c r="BO552" s="791"/>
      <c r="BP552" s="791"/>
      <c r="BQ552" s="792" t="str">
        <f t="shared" si="59"/>
        <v/>
      </c>
      <c r="BR552" s="796" t="str">
        <f t="shared" si="60"/>
        <v/>
      </c>
      <c r="BS552" s="884"/>
      <c r="BT552" s="884"/>
      <c r="BU552" s="998"/>
      <c r="BV552" s="1064"/>
      <c r="BW552" s="1064"/>
      <c r="BX552" s="1722"/>
      <c r="BY552" s="1739"/>
      <c r="BZ552" s="1004"/>
    </row>
    <row r="553" spans="1:78" ht="16" x14ac:dyDescent="0.2">
      <c r="A553" s="1702"/>
      <c r="B553" s="1703"/>
      <c r="C553" s="1704"/>
      <c r="D553" s="1705"/>
      <c r="E553" s="1025"/>
      <c r="F553" s="1619"/>
      <c r="G553" s="1001"/>
      <c r="H553" s="1031"/>
      <c r="I553" s="1641"/>
      <c r="J553" s="1631"/>
      <c r="K553" s="1037"/>
      <c r="L553" s="1001"/>
      <c r="M553" s="1070"/>
      <c r="N553" s="1001"/>
      <c r="O553" s="1001"/>
      <c r="P553" s="1064"/>
      <c r="Q553" s="1714"/>
      <c r="R553" s="1641"/>
      <c r="S553" s="1710"/>
      <c r="T553" s="1641"/>
      <c r="U553" s="1710"/>
      <c r="V553" s="1641"/>
      <c r="W553" s="1710"/>
      <c r="X553" s="1665"/>
      <c r="Y553" s="1710"/>
      <c r="Z553" s="1710"/>
      <c r="AA553" s="1633"/>
      <c r="AB553" s="812">
        <v>5</v>
      </c>
      <c r="AC553" s="774"/>
      <c r="AD553" s="774"/>
      <c r="AE553" s="774"/>
      <c r="AF553" s="813" t="str">
        <f t="shared" si="65"/>
        <v/>
      </c>
      <c r="AG553" s="780"/>
      <c r="AH553" s="790" t="str">
        <f t="shared" si="62"/>
        <v/>
      </c>
      <c r="AI553" s="780"/>
      <c r="AJ553" s="790" t="str">
        <f t="shared" si="63"/>
        <v/>
      </c>
      <c r="AK553" s="814" t="str">
        <f t="shared" si="64"/>
        <v/>
      </c>
      <c r="AL553" s="815" t="str">
        <f>IFERROR(IF(AND(AF552="Probabilidad",AF553="Probabilidad"),(AL552-(+AL552*AK553)),IF(AND(AF552="Impacto",AF553="Probabilidad"),(AL551-(+AL551*AK553)),IF(AF553="Impacto",AL552,""))),"")</f>
        <v/>
      </c>
      <c r="AM553" s="815" t="str">
        <f>IFERROR(IF(AND(AF552="Impacto",AF553="Impacto"),(AM552-(+AM552*AK553)),IF(AND(AF552="Probabilidad",AF553="Impacto"),(AM551-(+AM551*AK553)),IF(AF553="Probabilidad",AM552,""))),"")</f>
        <v/>
      </c>
      <c r="AN553" s="751"/>
      <c r="AO553" s="751"/>
      <c r="AP553" s="751"/>
      <c r="AQ553" s="751"/>
      <c r="AR553" s="1031"/>
      <c r="AS553" s="1631"/>
      <c r="AT553" s="1631"/>
      <c r="AU553" s="1633"/>
      <c r="AV553" s="1631"/>
      <c r="AW553" s="1631"/>
      <c r="AX553" s="1633"/>
      <c r="AY553" s="1633"/>
      <c r="AZ553" s="1633"/>
      <c r="BA553" s="1641"/>
      <c r="BB553" s="789"/>
      <c r="BC553" s="789"/>
      <c r="BD553" s="822" t="str">
        <f t="shared" si="61"/>
        <v/>
      </c>
      <c r="BE553" s="774"/>
      <c r="BF553" s="774"/>
      <c r="BG553" s="774"/>
      <c r="BH553" s="774"/>
      <c r="BI553" s="789"/>
      <c r="BJ553" s="789"/>
      <c r="BK553" s="789"/>
      <c r="BL553" s="789"/>
      <c r="BM553" s="791"/>
      <c r="BN553" s="791"/>
      <c r="BO553" s="791"/>
      <c r="BP553" s="791"/>
      <c r="BQ553" s="792" t="str">
        <f t="shared" si="59"/>
        <v/>
      </c>
      <c r="BR553" s="796" t="str">
        <f t="shared" si="60"/>
        <v/>
      </c>
      <c r="BS553" s="884"/>
      <c r="BT553" s="884"/>
      <c r="BU553" s="998"/>
      <c r="BV553" s="1064"/>
      <c r="BW553" s="1064"/>
      <c r="BX553" s="1722"/>
      <c r="BY553" s="1739"/>
      <c r="BZ553" s="1004"/>
    </row>
    <row r="554" spans="1:78" ht="17" thickBot="1" x14ac:dyDescent="0.25">
      <c r="A554" s="1702"/>
      <c r="B554" s="1703"/>
      <c r="C554" s="1704"/>
      <c r="D554" s="1706"/>
      <c r="E554" s="1026"/>
      <c r="F554" s="1620"/>
      <c r="G554" s="1002"/>
      <c r="H554" s="1032"/>
      <c r="I554" s="1642"/>
      <c r="J554" s="1632"/>
      <c r="K554" s="1038"/>
      <c r="L554" s="1002"/>
      <c r="M554" s="1071"/>
      <c r="N554" s="1002"/>
      <c r="O554" s="1002"/>
      <c r="P554" s="1065"/>
      <c r="Q554" s="1715"/>
      <c r="R554" s="1642"/>
      <c r="S554" s="1711"/>
      <c r="T554" s="1642"/>
      <c r="U554" s="1711"/>
      <c r="V554" s="1642"/>
      <c r="W554" s="1711"/>
      <c r="X554" s="1666"/>
      <c r="Y554" s="1711"/>
      <c r="Z554" s="1711"/>
      <c r="AA554" s="1634"/>
      <c r="AB554" s="773">
        <v>6</v>
      </c>
      <c r="AC554" s="757"/>
      <c r="AD554" s="757"/>
      <c r="AE554" s="757"/>
      <c r="AF554" s="896" t="str">
        <f t="shared" si="65"/>
        <v/>
      </c>
      <c r="AG554" s="888"/>
      <c r="AH554" s="887" t="str">
        <f t="shared" si="62"/>
        <v/>
      </c>
      <c r="AI554" s="888"/>
      <c r="AJ554" s="887" t="str">
        <f t="shared" si="63"/>
        <v/>
      </c>
      <c r="AK554" s="889" t="str">
        <f t="shared" si="64"/>
        <v/>
      </c>
      <c r="AL554" s="935" t="str">
        <f>IFERROR(IF(AND(AF553="Probabilidad",AF554="Probabilidad"),(AL553-(+AL553*AK554)),IF(AND(AF553="Impacto",AF554="Probabilidad"),(AL552-(+AL552*AK554)),IF(AF554="Impacto",AL553,""))),"")</f>
        <v/>
      </c>
      <c r="AM554" s="935" t="str">
        <f>IFERROR(IF(AND(AF553="Impacto",AF554="Impacto"),(AM553-(+AM553*AK554)),IF(AND(AF553="Probabilidad",AF554="Impacto"),(AM552-(+AM552*AK554)),IF(AF554="Probabilidad",AM553,""))),"")</f>
        <v/>
      </c>
      <c r="AN554" s="51"/>
      <c r="AO554" s="51"/>
      <c r="AP554" s="51"/>
      <c r="AQ554" s="51"/>
      <c r="AR554" s="1032"/>
      <c r="AS554" s="1632"/>
      <c r="AT554" s="1632"/>
      <c r="AU554" s="1634"/>
      <c r="AV554" s="1632"/>
      <c r="AW554" s="1632"/>
      <c r="AX554" s="1634"/>
      <c r="AY554" s="1634"/>
      <c r="AZ554" s="1634"/>
      <c r="BA554" s="1642"/>
      <c r="BB554" s="770"/>
      <c r="BC554" s="770"/>
      <c r="BD554" s="762" t="str">
        <f t="shared" si="61"/>
        <v/>
      </c>
      <c r="BE554" s="757"/>
      <c r="BF554" s="757"/>
      <c r="BG554" s="757"/>
      <c r="BH554" s="757"/>
      <c r="BI554" s="770"/>
      <c r="BJ554" s="770"/>
      <c r="BK554" s="770"/>
      <c r="BL554" s="770"/>
      <c r="BM554" s="749"/>
      <c r="BN554" s="749"/>
      <c r="BO554" s="749"/>
      <c r="BP554" s="749"/>
      <c r="BQ554" s="766" t="str">
        <f t="shared" si="59"/>
        <v/>
      </c>
      <c r="BR554" s="890" t="str">
        <f t="shared" si="60"/>
        <v/>
      </c>
      <c r="BS554" s="891"/>
      <c r="BT554" s="891"/>
      <c r="BU554" s="999"/>
      <c r="BV554" s="1065"/>
      <c r="BW554" s="1065"/>
      <c r="BX554" s="1723"/>
      <c r="BY554" s="1740"/>
      <c r="BZ554" s="1005"/>
    </row>
    <row r="555" spans="1:78" ht="167" x14ac:dyDescent="0.2">
      <c r="A555" s="1702"/>
      <c r="B555" s="1703"/>
      <c r="C555" s="1704"/>
      <c r="D555" s="1021" t="s">
        <v>1387</v>
      </c>
      <c r="E555" s="1024" t="s">
        <v>973</v>
      </c>
      <c r="F555" s="1027">
        <v>14</v>
      </c>
      <c r="G555" s="1000" t="s">
        <v>2016</v>
      </c>
      <c r="H555" s="1030" t="s">
        <v>1247</v>
      </c>
      <c r="I555" s="994" t="s">
        <v>1215</v>
      </c>
      <c r="J555" s="1697" t="str">
        <f>IF(D555="","",IF(D555="RG",[1]Árbol!A566,IF(D555="RIC",[1]Árbol!A566,IF(D555="RLAFT",[1]Árbol!A566,IF(D555="RF",[1]Árbol!A566,IF(I555="","",(CONCATENATE(I555," ",$M$3," ",G555," ",$M$4," ",O555," ",$M$5," ",N555))))))))</f>
        <v>Pérdida de Disponibilidad de Fileserver  Perdida o acceso no autorizado a la información 
Fallas Humanas
Incumplimiento en el mantenimiento del fileserver  1. Ausencia de copias de respaldo 
2. Desconocimiento de politicas de seguridad de la información
3. Ausencia de mantenimiento al fileserver</v>
      </c>
      <c r="K555" s="1036" t="s">
        <v>313</v>
      </c>
      <c r="L555" s="1000" t="s">
        <v>562</v>
      </c>
      <c r="M555" s="1069" t="s">
        <v>1389</v>
      </c>
      <c r="N555" s="1000" t="s">
        <v>2025</v>
      </c>
      <c r="O555" s="1000" t="s">
        <v>2026</v>
      </c>
      <c r="P555" s="1063" t="s">
        <v>1392</v>
      </c>
      <c r="Q555" s="1077" t="s">
        <v>1392</v>
      </c>
      <c r="R555" s="994" t="s">
        <v>217</v>
      </c>
      <c r="S555" s="1709">
        <f>IF(R555="Muy Alta",100%,IF(R555="Alta",80%,IF(R555="Media",60%,IF(R555="Baja",40%,IF(R555="Muy Baja",20%,"")))))</f>
        <v>0.6</v>
      </c>
      <c r="T555" s="994" t="s">
        <v>317</v>
      </c>
      <c r="U555" s="1709">
        <f>IF(T555="Catastrófico",100%,IF(T555="Mayor",80%,IF(T555="Moderado",60%,IF(T555="Menor",40%,IF(T555="Leve",20%,"")))))</f>
        <v>0.2</v>
      </c>
      <c r="V555" s="994" t="s">
        <v>251</v>
      </c>
      <c r="W555" s="1709">
        <f>IF(V555="Catastrófico",100%,IF(V555="Mayor",80%,IF(V555="Moderado",60%,IF(V555="Menor",40%,IF(V555="Leve",20%,"")))))</f>
        <v>0.4</v>
      </c>
      <c r="X555" s="1059" t="str">
        <f>IF(Y555=100%,"Catastrófico",IF(Y555=80%,"Mayor",IF(Y555=60%,"Moderado",IF(Y555=40%,"Menor",IF(Y555=20%,"Leve","")))))</f>
        <v>Menor</v>
      </c>
      <c r="Y555" s="1709">
        <f>IF(AND(U555="",W555=""),"",MAX(U555,W555))</f>
        <v>0.4</v>
      </c>
      <c r="Z555" s="1709" t="str">
        <f>CONCATENATE(R555,X555)</f>
        <v>MediaMenor</v>
      </c>
      <c r="AA555" s="1047" t="str">
        <f>IF(Z555="Muy AltaLeve","Alto",IF(Z555="Muy AltaMenor","Alto",IF(Z555="Muy AltaModerado","Alto",IF(Z555="Muy AltaMayor","Alto",IF(Z555="Muy AltaCatastrófico","Extremo",IF(Z555="AltaLeve","Moderado",IF(Z555="AltaMenor","Moderado",IF(Z555="AltaModerado","Alto",IF(Z555="AltaMayor","Alto",IF(Z555="AltaCatastrófico","Extremo",IF(Z555="MediaLeve","Moderado",IF(Z555="MediaMenor","Moderado",IF(Z555="MediaModerado","Moderado",IF(Z555="MediaMayor","Alto",IF(Z555="MediaCatastrófico","Extremo",IF(Z555="BajaLeve","Bajo",IF(Z555="BajaMenor","Moderado",IF(Z555="BajaModerado","Moderado",IF(Z555="BajaMayor","Alto",IF(Z555="BajaCatastrófico","Extremo",IF(Z555="Muy BajaLeve","Bajo",IF(Z555="Muy BajaMenor","Bajo",IF(Z555="Muy BajaModerado","Moderado",IF(Z555="Muy BajaMayor","Alto",IF(Z555="Muy BajaCatastrófico","Extremo","")))))))))))))))))))))))))</f>
        <v>Moderado</v>
      </c>
      <c r="AB555" s="97">
        <v>1</v>
      </c>
      <c r="AC555" s="9" t="s">
        <v>2027</v>
      </c>
      <c r="AD555" s="9">
        <v>1</v>
      </c>
      <c r="AE555" s="9" t="s">
        <v>1656</v>
      </c>
      <c r="AF555" s="99" t="str">
        <f t="shared" si="65"/>
        <v>Probabilidad</v>
      </c>
      <c r="AG555" s="10" t="s">
        <v>221</v>
      </c>
      <c r="AH555" s="787">
        <f t="shared" si="62"/>
        <v>0.25</v>
      </c>
      <c r="AI555" s="10" t="s">
        <v>222</v>
      </c>
      <c r="AJ555" s="787">
        <f t="shared" si="63"/>
        <v>0.15</v>
      </c>
      <c r="AK555" s="101">
        <f t="shared" si="64"/>
        <v>0.4</v>
      </c>
      <c r="AL555" s="100">
        <f>IFERROR(IF(AF555="Probabilidad",(S555-(+S555*AK555)),IF(AF555="Impacto",S555,"")),"")</f>
        <v>0.36</v>
      </c>
      <c r="AM555" s="100">
        <f>IFERROR(IF(AF555="Impacto",(Y555-(+Y555*AK555)),IF(AF555="Probabilidad",Y555,"")),"")</f>
        <v>0.4</v>
      </c>
      <c r="AN555" s="50" t="s">
        <v>223</v>
      </c>
      <c r="AO555" s="50" t="s">
        <v>291</v>
      </c>
      <c r="AP555" s="50" t="s">
        <v>241</v>
      </c>
      <c r="AQ555" s="50" t="s">
        <v>226</v>
      </c>
      <c r="AR555" s="1624" t="s">
        <v>1960</v>
      </c>
      <c r="AS555" s="1050">
        <f>S555</f>
        <v>0.6</v>
      </c>
      <c r="AT555" s="1050">
        <f>IF(AL555="","",MIN(AL555:AL560))</f>
        <v>6.4799999999999996E-2</v>
      </c>
      <c r="AU555" s="1047" t="str">
        <f>IFERROR(IF(AT555="","",IF(AT555&lt;=0.2,"Muy Baja",IF(AT555&lt;=0.4,"Baja",IF(AT555&lt;=0.6,"Media",IF(AT555&lt;=0.8,"Alta","Muy Alta"))))),"")</f>
        <v>Muy Baja</v>
      </c>
      <c r="AV555" s="1050">
        <f>Y555</f>
        <v>0.4</v>
      </c>
      <c r="AW555" s="1050">
        <f>IF(AM555="","",MIN(AM555:AM560))</f>
        <v>0.30000000000000004</v>
      </c>
      <c r="AX555" s="1047" t="str">
        <f>IFERROR(IF(AW555="","",IF(AW555&lt;=0.2,"Leve",IF(AW555&lt;=0.4,"Menor",IF(AW555&lt;=0.6,"Moderado",IF(AW555&lt;=0.8,"Mayor","Catastrófico"))))),"")</f>
        <v>Menor</v>
      </c>
      <c r="AY555" s="1047" t="str">
        <f>AA555</f>
        <v>Moderado</v>
      </c>
      <c r="AZ555" s="1047" t="str">
        <f>IFERROR(IF(OR(AND(AU555="Muy Baja",AX555="Leve"),AND(AU555="Muy Baja",AX555="Menor"),AND(AU555="Baja",AX555="Leve")),"Bajo",IF(OR(AND(AU555="Muy baja",AX555="Moderado"),AND(AU555="Baja",AX555="Menor"),AND(AU555="Baja",AX555="Moderado"),AND(AU555="Media",AX555="Leve"),AND(AU555="Media",AX555="Menor"),AND(AU555="Media",AX555="Moderado"),AND(AU555="Alta",AX555="Leve"),AND(AU555="Alta",AX555="Menor")),"Moderado",IF(OR(AND(AU555="Muy Baja",AX555="Mayor"),AND(AU555="Baja",AX555="Mayor"),AND(AU555="Media",AX555="Mayor"),AND(AU555="Alta",AX555="Moderado"),AND(AU555="Alta",AX555="Mayor"),AND(AU555="Muy Alta",AX555="Leve"),AND(AU555="Muy Alta",AX555="Menor"),AND(AU555="Muy Alta",AX555="Moderado"),AND(AU555="Muy Alta",AX555="Mayor")),"Alto",IF(OR(AND(AU555="Muy Baja",AX555="Catastrófico"),AND(AU555="Baja",AX555="Catastrófico"),AND(AU555="Media",AX555="Catastrófico"),AND(AU555="Alta",AX555="Catastrófico"),AND(AU555="Muy Alta",AX555="Catastrófico")),"Extremo","")))),"")</f>
        <v>Bajo</v>
      </c>
      <c r="BA555" s="994" t="s">
        <v>255</v>
      </c>
      <c r="BB555" s="46"/>
      <c r="BC555" s="46"/>
      <c r="BD555" s="103" t="str">
        <f t="shared" si="61"/>
        <v/>
      </c>
      <c r="BE555" s="9"/>
      <c r="BF555" s="9"/>
      <c r="BG555" s="9"/>
      <c r="BH555" s="9"/>
      <c r="BI555" s="46"/>
      <c r="BJ555" s="46"/>
      <c r="BK555" s="46"/>
      <c r="BL555" s="46"/>
      <c r="BM555" s="48"/>
      <c r="BN555" s="48"/>
      <c r="BO555" s="48"/>
      <c r="BP555" s="48"/>
      <c r="BQ555" s="104" t="str">
        <f t="shared" si="59"/>
        <v/>
      </c>
      <c r="BR555" s="797" t="str">
        <f t="shared" si="60"/>
        <v/>
      </c>
      <c r="BS555" s="883"/>
      <c r="BT555" s="883"/>
      <c r="BU555" s="997" t="s">
        <v>1392</v>
      </c>
      <c r="BV555" s="1063" t="s">
        <v>3183</v>
      </c>
      <c r="BW555" s="1063" t="s">
        <v>1392</v>
      </c>
      <c r="BX555" s="1721" t="s">
        <v>1392</v>
      </c>
      <c r="BY555" s="1738" t="s">
        <v>3247</v>
      </c>
      <c r="BZ555" s="1003"/>
    </row>
    <row r="556" spans="1:78" ht="167" x14ac:dyDescent="0.2">
      <c r="A556" s="1702"/>
      <c r="B556" s="1703"/>
      <c r="C556" s="1704"/>
      <c r="D556" s="1705"/>
      <c r="E556" s="1025"/>
      <c r="F556" s="1619"/>
      <c r="G556" s="1001"/>
      <c r="H556" s="1031"/>
      <c r="I556" s="1641"/>
      <c r="J556" s="1631"/>
      <c r="K556" s="1037"/>
      <c r="L556" s="1001"/>
      <c r="M556" s="1070"/>
      <c r="N556" s="1001"/>
      <c r="O556" s="1001"/>
      <c r="P556" s="1064"/>
      <c r="Q556" s="1714"/>
      <c r="R556" s="1641"/>
      <c r="S556" s="1710"/>
      <c r="T556" s="1641"/>
      <c r="U556" s="1710"/>
      <c r="V556" s="1641"/>
      <c r="W556" s="1710"/>
      <c r="X556" s="1665"/>
      <c r="Y556" s="1710"/>
      <c r="Z556" s="1710"/>
      <c r="AA556" s="1633"/>
      <c r="AB556" s="812">
        <v>2</v>
      </c>
      <c r="AC556" s="774" t="s">
        <v>2023</v>
      </c>
      <c r="AD556" s="774">
        <v>2</v>
      </c>
      <c r="AE556" s="774" t="s">
        <v>1719</v>
      </c>
      <c r="AF556" s="813" t="str">
        <f t="shared" si="65"/>
        <v>Impacto</v>
      </c>
      <c r="AG556" s="780" t="s">
        <v>264</v>
      </c>
      <c r="AH556" s="790">
        <f t="shared" si="62"/>
        <v>0.1</v>
      </c>
      <c r="AI556" s="780" t="s">
        <v>222</v>
      </c>
      <c r="AJ556" s="790">
        <f t="shared" si="63"/>
        <v>0.15</v>
      </c>
      <c r="AK556" s="814">
        <f t="shared" si="64"/>
        <v>0.25</v>
      </c>
      <c r="AL556" s="815">
        <f>IFERROR(IF(AND(AF555="Probabilidad",AF556="Probabilidad"),(AL555-(+AL555*AK556)),IF(AF556="Probabilidad",(S555-(+S555*AK556)),IF(AF556="Impacto",AL555,""))),"")</f>
        <v>0.36</v>
      </c>
      <c r="AM556" s="815">
        <f>IFERROR(IF(AND(AF555="Impacto",AF556="Impacto"),(AM555-(+AM555*AK556)),IF(AF556="Impacto",(Y555-(Y555*AK556)),IF(AF556="Probabilidad",AM555,""))),"")</f>
        <v>0.30000000000000004</v>
      </c>
      <c r="AN556" s="751" t="s">
        <v>223</v>
      </c>
      <c r="AO556" s="751" t="s">
        <v>291</v>
      </c>
      <c r="AP556" s="751" t="s">
        <v>241</v>
      </c>
      <c r="AQ556" s="751" t="s">
        <v>226</v>
      </c>
      <c r="AR556" s="1031"/>
      <c r="AS556" s="1631"/>
      <c r="AT556" s="1631"/>
      <c r="AU556" s="1633"/>
      <c r="AV556" s="1631"/>
      <c r="AW556" s="1631"/>
      <c r="AX556" s="1633"/>
      <c r="AY556" s="1633"/>
      <c r="AZ556" s="1633"/>
      <c r="BA556" s="1641"/>
      <c r="BB556" s="789"/>
      <c r="BC556" s="789"/>
      <c r="BD556" s="822" t="str">
        <f t="shared" si="61"/>
        <v/>
      </c>
      <c r="BE556" s="774"/>
      <c r="BF556" s="774"/>
      <c r="BG556" s="774"/>
      <c r="BH556" s="774"/>
      <c r="BI556" s="789"/>
      <c r="BJ556" s="789"/>
      <c r="BK556" s="789"/>
      <c r="BL556" s="789"/>
      <c r="BM556" s="791"/>
      <c r="BN556" s="791"/>
      <c r="BO556" s="791"/>
      <c r="BP556" s="791"/>
      <c r="BQ556" s="792" t="str">
        <f t="shared" si="59"/>
        <v/>
      </c>
      <c r="BR556" s="796" t="str">
        <f t="shared" si="60"/>
        <v/>
      </c>
      <c r="BS556" s="884"/>
      <c r="BT556" s="884"/>
      <c r="BU556" s="998"/>
      <c r="BV556" s="1064"/>
      <c r="BW556" s="1064"/>
      <c r="BX556" s="1722"/>
      <c r="BY556" s="1739"/>
      <c r="BZ556" s="1004"/>
    </row>
    <row r="557" spans="1:78" ht="145" x14ac:dyDescent="0.2">
      <c r="A557" s="1702"/>
      <c r="B557" s="1703"/>
      <c r="C557" s="1704"/>
      <c r="D557" s="1705"/>
      <c r="E557" s="1025"/>
      <c r="F557" s="1619"/>
      <c r="G557" s="1001"/>
      <c r="H557" s="1031"/>
      <c r="I557" s="1641"/>
      <c r="J557" s="1631"/>
      <c r="K557" s="1037"/>
      <c r="L557" s="1001"/>
      <c r="M557" s="1070"/>
      <c r="N557" s="1001"/>
      <c r="O557" s="1001"/>
      <c r="P557" s="1064"/>
      <c r="Q557" s="1714"/>
      <c r="R557" s="1641"/>
      <c r="S557" s="1710"/>
      <c r="T557" s="1641"/>
      <c r="U557" s="1710"/>
      <c r="V557" s="1641"/>
      <c r="W557" s="1710"/>
      <c r="X557" s="1665"/>
      <c r="Y557" s="1710"/>
      <c r="Z557" s="1710"/>
      <c r="AA557" s="1633"/>
      <c r="AB557" s="812">
        <v>3</v>
      </c>
      <c r="AC557" s="774" t="s">
        <v>2012</v>
      </c>
      <c r="AD557" s="774">
        <v>1</v>
      </c>
      <c r="AE557" s="774" t="s">
        <v>1968</v>
      </c>
      <c r="AF557" s="813" t="str">
        <f t="shared" si="65"/>
        <v>Probabilidad</v>
      </c>
      <c r="AG557" s="780" t="s">
        <v>221</v>
      </c>
      <c r="AH557" s="790">
        <f t="shared" si="62"/>
        <v>0.25</v>
      </c>
      <c r="AI557" s="780" t="s">
        <v>734</v>
      </c>
      <c r="AJ557" s="790">
        <f t="shared" si="63"/>
        <v>0.25</v>
      </c>
      <c r="AK557" s="814">
        <f t="shared" si="64"/>
        <v>0.5</v>
      </c>
      <c r="AL557" s="815">
        <f>IFERROR(IF(AND(AF556="Probabilidad",AF557="Probabilidad"),(AL556-(+AL556*AK557)),IF(AND(AF556="Impacto",AF557="Probabilidad"),(AL555-(+AL555*AK557)),IF(AF557="Impacto",AL556,""))),"")</f>
        <v>0.18</v>
      </c>
      <c r="AM557" s="815">
        <f>IFERROR(IF(AND(AF556="Impacto",AF557="Impacto"),(AM556-(+AM556*AK557)),IF(AND(AF556="Probabilidad",AF557="Impacto"),(AM555-(+AM555*AK557)),IF(AF557="Probabilidad",AM556,""))),"")</f>
        <v>0.30000000000000004</v>
      </c>
      <c r="AN557" s="751" t="s">
        <v>223</v>
      </c>
      <c r="AO557" s="751" t="s">
        <v>443</v>
      </c>
      <c r="AP557" s="751" t="s">
        <v>241</v>
      </c>
      <c r="AQ557" s="751" t="s">
        <v>226</v>
      </c>
      <c r="AR557" s="1031"/>
      <c r="AS557" s="1631"/>
      <c r="AT557" s="1631"/>
      <c r="AU557" s="1633"/>
      <c r="AV557" s="1631"/>
      <c r="AW557" s="1631"/>
      <c r="AX557" s="1633"/>
      <c r="AY557" s="1633"/>
      <c r="AZ557" s="1633"/>
      <c r="BA557" s="1641"/>
      <c r="BB557" s="789"/>
      <c r="BC557" s="789"/>
      <c r="BD557" s="822" t="str">
        <f t="shared" si="61"/>
        <v/>
      </c>
      <c r="BE557" s="774"/>
      <c r="BF557" s="774"/>
      <c r="BG557" s="774"/>
      <c r="BH557" s="774"/>
      <c r="BI557" s="789"/>
      <c r="BJ557" s="789"/>
      <c r="BK557" s="789"/>
      <c r="BL557" s="789"/>
      <c r="BM557" s="791"/>
      <c r="BN557" s="791"/>
      <c r="BO557" s="791"/>
      <c r="BP557" s="791"/>
      <c r="BQ557" s="792" t="str">
        <f t="shared" si="59"/>
        <v/>
      </c>
      <c r="BR557" s="796" t="str">
        <f t="shared" si="60"/>
        <v/>
      </c>
      <c r="BS557" s="884"/>
      <c r="BT557" s="884"/>
      <c r="BU557" s="998"/>
      <c r="BV557" s="1064"/>
      <c r="BW557" s="1064"/>
      <c r="BX557" s="1722"/>
      <c r="BY557" s="1739"/>
      <c r="BZ557" s="1004"/>
    </row>
    <row r="558" spans="1:78" ht="167" x14ac:dyDescent="0.2">
      <c r="A558" s="1702"/>
      <c r="B558" s="1703"/>
      <c r="C558" s="1704"/>
      <c r="D558" s="1705"/>
      <c r="E558" s="1025"/>
      <c r="F558" s="1619"/>
      <c r="G558" s="1001"/>
      <c r="H558" s="1031"/>
      <c r="I558" s="1641"/>
      <c r="J558" s="1631"/>
      <c r="K558" s="1037"/>
      <c r="L558" s="1001"/>
      <c r="M558" s="1070"/>
      <c r="N558" s="1001"/>
      <c r="O558" s="1001"/>
      <c r="P558" s="1064"/>
      <c r="Q558" s="1714"/>
      <c r="R558" s="1641"/>
      <c r="S558" s="1710"/>
      <c r="T558" s="1641"/>
      <c r="U558" s="1710"/>
      <c r="V558" s="1641"/>
      <c r="W558" s="1710"/>
      <c r="X558" s="1665"/>
      <c r="Y558" s="1710"/>
      <c r="Z558" s="1710"/>
      <c r="AA558" s="1633"/>
      <c r="AB558" s="812">
        <v>4</v>
      </c>
      <c r="AC558" s="774" t="s">
        <v>2028</v>
      </c>
      <c r="AD558" s="774">
        <v>2</v>
      </c>
      <c r="AE558" s="774" t="s">
        <v>2029</v>
      </c>
      <c r="AF558" s="813" t="str">
        <f t="shared" si="65"/>
        <v>Probabilidad</v>
      </c>
      <c r="AG558" s="780" t="s">
        <v>221</v>
      </c>
      <c r="AH558" s="790">
        <f t="shared" si="62"/>
        <v>0.25</v>
      </c>
      <c r="AI558" s="780" t="s">
        <v>222</v>
      </c>
      <c r="AJ558" s="790">
        <f t="shared" si="63"/>
        <v>0.15</v>
      </c>
      <c r="AK558" s="814">
        <f t="shared" si="64"/>
        <v>0.4</v>
      </c>
      <c r="AL558" s="815">
        <f>IFERROR(IF(AND(AF557="Probabilidad",AF558="Probabilidad"),(AL557-(+AL557*AK558)),IF(AND(AF557="Impacto",AF558="Probabilidad"),(AL556-(+AL556*AK558)),IF(AF558="Impacto",AL557,""))),"")</f>
        <v>0.108</v>
      </c>
      <c r="AM558" s="815">
        <f>IFERROR(IF(AND(AF557="Impacto",AF558="Impacto"),(AM557-(+AM557*AK558)),IF(AND(AF557="Probabilidad",AF558="Impacto"),(AM556-(+AM556*AK558)),IF(AF558="Probabilidad",AM557,""))),"")</f>
        <v>0.30000000000000004</v>
      </c>
      <c r="AN558" s="751" t="s">
        <v>859</v>
      </c>
      <c r="AO558" s="751" t="s">
        <v>291</v>
      </c>
      <c r="AP558" s="751" t="s">
        <v>241</v>
      </c>
      <c r="AQ558" s="751" t="s">
        <v>226</v>
      </c>
      <c r="AR558" s="1031"/>
      <c r="AS558" s="1631"/>
      <c r="AT558" s="1631"/>
      <c r="AU558" s="1633"/>
      <c r="AV558" s="1631"/>
      <c r="AW558" s="1631"/>
      <c r="AX558" s="1633"/>
      <c r="AY558" s="1633"/>
      <c r="AZ558" s="1633"/>
      <c r="BA558" s="1641"/>
      <c r="BB558" s="789"/>
      <c r="BC558" s="789"/>
      <c r="BD558" s="822" t="str">
        <f t="shared" si="61"/>
        <v/>
      </c>
      <c r="BE558" s="774"/>
      <c r="BF558" s="774"/>
      <c r="BG558" s="774"/>
      <c r="BH558" s="774"/>
      <c r="BI558" s="789"/>
      <c r="BJ558" s="789"/>
      <c r="BK558" s="789"/>
      <c r="BL558" s="789"/>
      <c r="BM558" s="791"/>
      <c r="BN558" s="791"/>
      <c r="BO558" s="791"/>
      <c r="BP558" s="791"/>
      <c r="BQ558" s="792" t="str">
        <f t="shared" si="59"/>
        <v/>
      </c>
      <c r="BR558" s="796" t="str">
        <f t="shared" si="60"/>
        <v/>
      </c>
      <c r="BS558" s="884"/>
      <c r="BT558" s="884"/>
      <c r="BU558" s="998"/>
      <c r="BV558" s="1064"/>
      <c r="BW558" s="1064"/>
      <c r="BX558" s="1722"/>
      <c r="BY558" s="1739"/>
      <c r="BZ558" s="1004"/>
    </row>
    <row r="559" spans="1:78" ht="118" x14ac:dyDescent="0.2">
      <c r="A559" s="1702"/>
      <c r="B559" s="1703"/>
      <c r="C559" s="1704"/>
      <c r="D559" s="1705"/>
      <c r="E559" s="1025"/>
      <c r="F559" s="1619"/>
      <c r="G559" s="1001"/>
      <c r="H559" s="1031"/>
      <c r="I559" s="1641"/>
      <c r="J559" s="1631"/>
      <c r="K559" s="1037"/>
      <c r="L559" s="1001"/>
      <c r="M559" s="1070"/>
      <c r="N559" s="1001"/>
      <c r="O559" s="1001"/>
      <c r="P559" s="1064"/>
      <c r="Q559" s="1714"/>
      <c r="R559" s="1641"/>
      <c r="S559" s="1710"/>
      <c r="T559" s="1641"/>
      <c r="U559" s="1710"/>
      <c r="V559" s="1641"/>
      <c r="W559" s="1710"/>
      <c r="X559" s="1665"/>
      <c r="Y559" s="1710"/>
      <c r="Z559" s="1710"/>
      <c r="AA559" s="1633"/>
      <c r="AB559" s="812">
        <v>5</v>
      </c>
      <c r="AC559" s="898" t="s">
        <v>1571</v>
      </c>
      <c r="AD559" s="774">
        <v>2</v>
      </c>
      <c r="AE559" s="774" t="s">
        <v>1480</v>
      </c>
      <c r="AF559" s="813" t="str">
        <f t="shared" si="65"/>
        <v>Probabilidad</v>
      </c>
      <c r="AG559" s="780" t="s">
        <v>221</v>
      </c>
      <c r="AH559" s="790">
        <f t="shared" si="62"/>
        <v>0.25</v>
      </c>
      <c r="AI559" s="780" t="s">
        <v>222</v>
      </c>
      <c r="AJ559" s="790">
        <f t="shared" si="63"/>
        <v>0.15</v>
      </c>
      <c r="AK559" s="814">
        <f t="shared" si="64"/>
        <v>0.4</v>
      </c>
      <c r="AL559" s="815">
        <f>IFERROR(IF(AND(AF558="Probabilidad",AF559="Probabilidad"),(AL558-(+AL558*AK559)),IF(AND(AF558="Impacto",AF559="Probabilidad"),(AL557-(+AL557*AK559)),IF(AF559="Impacto",AL558,""))),"")</f>
        <v>6.4799999999999996E-2</v>
      </c>
      <c r="AM559" s="815">
        <f>IFERROR(IF(AND(AF558="Impacto",AF559="Impacto"),(AM558-(+AM558*AK559)),IF(AND(AF558="Probabilidad",AF559="Impacto"),(AM557-(+AM557*AK559)),IF(AF559="Probabilidad",AM558,""))),"")</f>
        <v>0.30000000000000004</v>
      </c>
      <c r="AN559" s="751" t="s">
        <v>859</v>
      </c>
      <c r="AO559" s="751" t="s">
        <v>245</v>
      </c>
      <c r="AP559" s="751" t="s">
        <v>241</v>
      </c>
      <c r="AQ559" s="751" t="s">
        <v>226</v>
      </c>
      <c r="AR559" s="1031"/>
      <c r="AS559" s="1631"/>
      <c r="AT559" s="1631"/>
      <c r="AU559" s="1633"/>
      <c r="AV559" s="1631"/>
      <c r="AW559" s="1631"/>
      <c r="AX559" s="1633"/>
      <c r="AY559" s="1633"/>
      <c r="AZ559" s="1633"/>
      <c r="BA559" s="1641"/>
      <c r="BB559" s="789"/>
      <c r="BC559" s="789"/>
      <c r="BD559" s="822" t="str">
        <f t="shared" si="61"/>
        <v/>
      </c>
      <c r="BE559" s="774"/>
      <c r="BF559" s="774"/>
      <c r="BG559" s="774"/>
      <c r="BH559" s="774"/>
      <c r="BI559" s="789"/>
      <c r="BJ559" s="789"/>
      <c r="BK559" s="789"/>
      <c r="BL559" s="789"/>
      <c r="BM559" s="791"/>
      <c r="BN559" s="791"/>
      <c r="BO559" s="791"/>
      <c r="BP559" s="791"/>
      <c r="BQ559" s="792" t="str">
        <f t="shared" si="59"/>
        <v/>
      </c>
      <c r="BR559" s="796" t="str">
        <f t="shared" si="60"/>
        <v/>
      </c>
      <c r="BS559" s="884"/>
      <c r="BT559" s="884"/>
      <c r="BU559" s="998"/>
      <c r="BV559" s="1064"/>
      <c r="BW559" s="1064"/>
      <c r="BX559" s="1722"/>
      <c r="BY559" s="1739"/>
      <c r="BZ559" s="1004"/>
    </row>
    <row r="560" spans="1:78" ht="17" thickBot="1" x14ac:dyDescent="0.25">
      <c r="A560" s="1702"/>
      <c r="B560" s="1703"/>
      <c r="C560" s="1704"/>
      <c r="D560" s="1706"/>
      <c r="E560" s="1026"/>
      <c r="F560" s="1620"/>
      <c r="G560" s="1002"/>
      <c r="H560" s="1032"/>
      <c r="I560" s="1642"/>
      <c r="J560" s="1632"/>
      <c r="K560" s="1038"/>
      <c r="L560" s="1002"/>
      <c r="M560" s="1071"/>
      <c r="N560" s="1002"/>
      <c r="O560" s="1002"/>
      <c r="P560" s="1065"/>
      <c r="Q560" s="1715"/>
      <c r="R560" s="1642"/>
      <c r="S560" s="1711"/>
      <c r="T560" s="1642"/>
      <c r="U560" s="1711"/>
      <c r="V560" s="1642"/>
      <c r="W560" s="1711"/>
      <c r="X560" s="1666"/>
      <c r="Y560" s="1711"/>
      <c r="Z560" s="1711"/>
      <c r="AA560" s="1634"/>
      <c r="AB560" s="773">
        <v>6</v>
      </c>
      <c r="AC560" s="757"/>
      <c r="AD560" s="757"/>
      <c r="AE560" s="757"/>
      <c r="AF560" s="896" t="str">
        <f t="shared" si="65"/>
        <v/>
      </c>
      <c r="AG560" s="888"/>
      <c r="AH560" s="887" t="str">
        <f t="shared" si="62"/>
        <v/>
      </c>
      <c r="AI560" s="888"/>
      <c r="AJ560" s="887" t="str">
        <f t="shared" si="63"/>
        <v/>
      </c>
      <c r="AK560" s="889" t="str">
        <f t="shared" si="64"/>
        <v/>
      </c>
      <c r="AL560" s="935" t="str">
        <f>IFERROR(IF(AND(AF559="Probabilidad",AF560="Probabilidad"),(AL559-(+AL559*AK560)),IF(AND(AF559="Impacto",AF560="Probabilidad"),(AL558-(+AL558*AK560)),IF(AF560="Impacto",AL559,""))),"")</f>
        <v/>
      </c>
      <c r="AM560" s="935" t="str">
        <f>IFERROR(IF(AND(AF559="Impacto",AF560="Impacto"),(AM559-(+AM559*AK560)),IF(AND(AF559="Probabilidad",AF560="Impacto"),(AM558-(+AM558*AK560)),IF(AF560="Probabilidad",AM559,""))),"")</f>
        <v/>
      </c>
      <c r="AN560" s="51"/>
      <c r="AO560" s="51"/>
      <c r="AP560" s="51"/>
      <c r="AQ560" s="51"/>
      <c r="AR560" s="1032"/>
      <c r="AS560" s="1632"/>
      <c r="AT560" s="1632"/>
      <c r="AU560" s="1634"/>
      <c r="AV560" s="1632"/>
      <c r="AW560" s="1632"/>
      <c r="AX560" s="1634"/>
      <c r="AY560" s="1634"/>
      <c r="AZ560" s="1634"/>
      <c r="BA560" s="1642"/>
      <c r="BB560" s="770"/>
      <c r="BC560" s="770"/>
      <c r="BD560" s="762" t="str">
        <f t="shared" si="61"/>
        <v/>
      </c>
      <c r="BE560" s="757"/>
      <c r="BF560" s="757"/>
      <c r="BG560" s="757"/>
      <c r="BH560" s="757"/>
      <c r="BI560" s="770"/>
      <c r="BJ560" s="770"/>
      <c r="BK560" s="770"/>
      <c r="BL560" s="770"/>
      <c r="BM560" s="749"/>
      <c r="BN560" s="749"/>
      <c r="BO560" s="749"/>
      <c r="BP560" s="749"/>
      <c r="BQ560" s="766" t="str">
        <f t="shared" si="59"/>
        <v/>
      </c>
      <c r="BR560" s="890" t="str">
        <f t="shared" si="60"/>
        <v/>
      </c>
      <c r="BS560" s="891"/>
      <c r="BT560" s="891"/>
      <c r="BU560" s="999"/>
      <c r="BV560" s="1065"/>
      <c r="BW560" s="1065"/>
      <c r="BX560" s="1723"/>
      <c r="BY560" s="1740"/>
      <c r="BZ560" s="1005"/>
    </row>
    <row r="561" spans="1:78" ht="167" x14ac:dyDescent="0.2">
      <c r="A561" s="1702"/>
      <c r="B561" s="1703"/>
      <c r="C561" s="1704"/>
      <c r="D561" s="1021" t="s">
        <v>1387</v>
      </c>
      <c r="E561" s="1024" t="s">
        <v>973</v>
      </c>
      <c r="F561" s="1027">
        <v>15</v>
      </c>
      <c r="G561" s="1000" t="s">
        <v>2030</v>
      </c>
      <c r="H561" s="1030" t="s">
        <v>1247</v>
      </c>
      <c r="I561" s="994" t="s">
        <v>1218</v>
      </c>
      <c r="J561" s="1697" t="str">
        <f>IF(D561="","",IF(D561="RG",[1]Árbol!A572,IF(D561="RIC",[1]Árbol!A572,IF(D561="RLAFT",[1]Árbol!A572,IF(D561="RF",[1]Árbol!A572,IF(I561="","",(CONCATENATE(I561," ",$M$3," ",G561," ",$M$4," ",O561," ",$M$5," ",N561))))))))</f>
        <v>Pérdida de confidencialidad e integridad de SharePoint  1. Fenómenos sísmicos
2. Acceso no autorizado de los datos personales
3 Robo de medios o documentos o credenciales  1. Ausencia de control de acceso
2. Desconocimiento o no aplicación de las políticas de seguridad y privacidad de la
información
3. Desconocimiento de la herramienta de OneDrive</v>
      </c>
      <c r="K561" s="1036" t="s">
        <v>313</v>
      </c>
      <c r="L561" s="1000" t="s">
        <v>562</v>
      </c>
      <c r="M561" s="1069" t="s">
        <v>1389</v>
      </c>
      <c r="N561" s="1000" t="s">
        <v>2031</v>
      </c>
      <c r="O561" s="1000" t="s">
        <v>2032</v>
      </c>
      <c r="P561" s="1063" t="s">
        <v>1392</v>
      </c>
      <c r="Q561" s="1077" t="s">
        <v>1392</v>
      </c>
      <c r="R561" s="994" t="s">
        <v>217</v>
      </c>
      <c r="S561" s="1709">
        <f>IF(R561="Muy Alta",100%,IF(R561="Alta",80%,IF(R561="Media",60%,IF(R561="Baja",40%,IF(R561="Muy Baja",20%,"")))))</f>
        <v>0.6</v>
      </c>
      <c r="T561" s="994" t="s">
        <v>317</v>
      </c>
      <c r="U561" s="1709">
        <f>IF(T561="Catastrófico",100%,IF(T561="Mayor",80%,IF(T561="Moderado",60%,IF(T561="Menor",40%,IF(T561="Leve",20%,"")))))</f>
        <v>0.2</v>
      </c>
      <c r="V561" s="994" t="s">
        <v>251</v>
      </c>
      <c r="W561" s="1709">
        <f>IF(V561="Catastrófico",100%,IF(V561="Mayor",80%,IF(V561="Moderado",60%,IF(V561="Menor",40%,IF(V561="Leve",20%,"")))))</f>
        <v>0.4</v>
      </c>
      <c r="X561" s="1059" t="str">
        <f>IF(Y561=100%,"Catastrófico",IF(Y561=80%,"Mayor",IF(Y561=60%,"Moderado",IF(Y561=40%,"Menor",IF(Y561=20%,"Leve","")))))</f>
        <v>Menor</v>
      </c>
      <c r="Y561" s="1709">
        <f>IF(AND(U561="",W561=""),"",MAX(U561,W561))</f>
        <v>0.4</v>
      </c>
      <c r="Z561" s="1709" t="str">
        <f>CONCATENATE(R561,X561)</f>
        <v>MediaMenor</v>
      </c>
      <c r="AA561" s="1047" t="str">
        <f>IF(Z561="Muy AltaLeve","Alto",IF(Z561="Muy AltaMenor","Alto",IF(Z561="Muy AltaModerado","Alto",IF(Z561="Muy AltaMayor","Alto",IF(Z561="Muy AltaCatastrófico","Extremo",IF(Z561="AltaLeve","Moderado",IF(Z561="AltaMenor","Moderado",IF(Z561="AltaModerado","Alto",IF(Z561="AltaMayor","Alto",IF(Z561="AltaCatastrófico","Extremo",IF(Z561="MediaLeve","Moderado",IF(Z561="MediaMenor","Moderado",IF(Z561="MediaModerado","Moderado",IF(Z561="MediaMayor","Alto",IF(Z561="MediaCatastrófico","Extremo",IF(Z561="BajaLeve","Bajo",IF(Z561="BajaMenor","Moderado",IF(Z561="BajaModerado","Moderado",IF(Z561="BajaMayor","Alto",IF(Z561="BajaCatastrófico","Extremo",IF(Z561="Muy BajaLeve","Bajo",IF(Z561="Muy BajaMenor","Bajo",IF(Z561="Muy BajaModerado","Moderado",IF(Z561="Muy BajaMayor","Alto",IF(Z561="Muy BajaCatastrófico","Extremo","")))))))))))))))))))))))))</f>
        <v>Moderado</v>
      </c>
      <c r="AB561" s="97">
        <v>1</v>
      </c>
      <c r="AC561" s="9" t="s">
        <v>1414</v>
      </c>
      <c r="AD561" s="9">
        <v>1.3</v>
      </c>
      <c r="AE561" s="9" t="s">
        <v>1410</v>
      </c>
      <c r="AF561" s="99" t="str">
        <f t="shared" si="65"/>
        <v>Probabilidad</v>
      </c>
      <c r="AG561" s="10" t="s">
        <v>221</v>
      </c>
      <c r="AH561" s="787">
        <f t="shared" si="62"/>
        <v>0.25</v>
      </c>
      <c r="AI561" s="10" t="s">
        <v>222</v>
      </c>
      <c r="AJ561" s="787">
        <f t="shared" si="63"/>
        <v>0.15</v>
      </c>
      <c r="AK561" s="101">
        <f t="shared" si="64"/>
        <v>0.4</v>
      </c>
      <c r="AL561" s="100">
        <f>IFERROR(IF(AF561="Probabilidad",(S561-(+S561*AK561)),IF(AF561="Impacto",S561,"")),"")</f>
        <v>0.36</v>
      </c>
      <c r="AM561" s="100">
        <f>IFERROR(IF(AF561="Impacto",(Y561-(+Y561*AK561)),IF(AF561="Probabilidad",Y561,"")),"")</f>
        <v>0.4</v>
      </c>
      <c r="AN561" s="50" t="s">
        <v>859</v>
      </c>
      <c r="AO561" s="50" t="s">
        <v>291</v>
      </c>
      <c r="AP561" s="50" t="s">
        <v>241</v>
      </c>
      <c r="AQ561" s="50" t="s">
        <v>242</v>
      </c>
      <c r="AR561" s="1624" t="s">
        <v>1448</v>
      </c>
      <c r="AS561" s="1050">
        <f>S561</f>
        <v>0.6</v>
      </c>
      <c r="AT561" s="1050">
        <f>IF(AL561="","",MIN(AL561:AL566))</f>
        <v>0.126</v>
      </c>
      <c r="AU561" s="1047" t="str">
        <f>IFERROR(IF(AT561="","",IF(AT561&lt;=0.2,"Muy Baja",IF(AT561&lt;=0.4,"Baja",IF(AT561&lt;=0.6,"Media",IF(AT561&lt;=0.8,"Alta","Muy Alta"))))),"")</f>
        <v>Muy Baja</v>
      </c>
      <c r="AV561" s="1050">
        <f>Y561</f>
        <v>0.4</v>
      </c>
      <c r="AW561" s="1050">
        <f>IF(AM561="","",MIN(AM561:AM566))</f>
        <v>0.22500000000000003</v>
      </c>
      <c r="AX561" s="1047" t="str">
        <f>IFERROR(IF(AW561="","",IF(AW561&lt;=0.2,"Leve",IF(AW561&lt;=0.4,"Menor",IF(AW561&lt;=0.6,"Moderado",IF(AW561&lt;=0.8,"Mayor","Catastrófico"))))),"")</f>
        <v>Menor</v>
      </c>
      <c r="AY561" s="1047" t="str">
        <f>AA561</f>
        <v>Moderado</v>
      </c>
      <c r="AZ561" s="1047" t="str">
        <f>IFERROR(IF(OR(AND(AU561="Muy Baja",AX561="Leve"),AND(AU561="Muy Baja",AX561="Menor"),AND(AU561="Baja",AX561="Leve")),"Bajo",IF(OR(AND(AU561="Muy baja",AX561="Moderado"),AND(AU561="Baja",AX561="Menor"),AND(AU561="Baja",AX561="Moderado"),AND(AU561="Media",AX561="Leve"),AND(AU561="Media",AX561="Menor"),AND(AU561="Media",AX561="Moderado"),AND(AU561="Alta",AX561="Leve"),AND(AU561="Alta",AX561="Menor")),"Moderado",IF(OR(AND(AU561="Muy Baja",AX561="Mayor"),AND(AU561="Baja",AX561="Mayor"),AND(AU561="Media",AX561="Mayor"),AND(AU561="Alta",AX561="Moderado"),AND(AU561="Alta",AX561="Mayor"),AND(AU561="Muy Alta",AX561="Leve"),AND(AU561="Muy Alta",AX561="Menor"),AND(AU561="Muy Alta",AX561="Moderado"),AND(AU561="Muy Alta",AX561="Mayor")),"Alto",IF(OR(AND(AU561="Muy Baja",AX561="Catastrófico"),AND(AU561="Baja",AX561="Catastrófico"),AND(AU561="Media",AX561="Catastrófico"),AND(AU561="Alta",AX561="Catastrófico"),AND(AU561="Muy Alta",AX561="Catastrófico")),"Extremo","")))),"")</f>
        <v>Bajo</v>
      </c>
      <c r="BA561" s="994" t="s">
        <v>255</v>
      </c>
      <c r="BB561" s="46"/>
      <c r="BC561" s="46"/>
      <c r="BD561" s="103" t="str">
        <f t="shared" si="61"/>
        <v/>
      </c>
      <c r="BE561" s="9"/>
      <c r="BF561" s="9"/>
      <c r="BG561" s="9"/>
      <c r="BH561" s="9"/>
      <c r="BI561" s="46"/>
      <c r="BJ561" s="46"/>
      <c r="BK561" s="46"/>
      <c r="BL561" s="46"/>
      <c r="BM561" s="48"/>
      <c r="BN561" s="48"/>
      <c r="BO561" s="48"/>
      <c r="BP561" s="48"/>
      <c r="BQ561" s="104" t="str">
        <f t="shared" si="59"/>
        <v/>
      </c>
      <c r="BR561" s="797" t="str">
        <f t="shared" si="60"/>
        <v/>
      </c>
      <c r="BS561" s="883"/>
      <c r="BT561" s="883"/>
      <c r="BU561" s="997" t="s">
        <v>1392</v>
      </c>
      <c r="BV561" s="1063" t="s">
        <v>3183</v>
      </c>
      <c r="BW561" s="1063" t="s">
        <v>1392</v>
      </c>
      <c r="BX561" s="1721" t="s">
        <v>1392</v>
      </c>
      <c r="BY561" s="1738" t="s">
        <v>3247</v>
      </c>
      <c r="BZ561" s="1003"/>
    </row>
    <row r="562" spans="1:78" ht="145" x14ac:dyDescent="0.2">
      <c r="A562" s="1702"/>
      <c r="B562" s="1703"/>
      <c r="C562" s="1704"/>
      <c r="D562" s="1705"/>
      <c r="E562" s="1025"/>
      <c r="F562" s="1619"/>
      <c r="G562" s="1001"/>
      <c r="H562" s="1031"/>
      <c r="I562" s="1641"/>
      <c r="J562" s="1631"/>
      <c r="K562" s="1037"/>
      <c r="L562" s="1001"/>
      <c r="M562" s="1070"/>
      <c r="N562" s="1001"/>
      <c r="O562" s="1001"/>
      <c r="P562" s="1064"/>
      <c r="Q562" s="1714"/>
      <c r="R562" s="1641"/>
      <c r="S562" s="1710"/>
      <c r="T562" s="1641"/>
      <c r="U562" s="1710"/>
      <c r="V562" s="1641"/>
      <c r="W562" s="1710"/>
      <c r="X562" s="1665"/>
      <c r="Y562" s="1710"/>
      <c r="Z562" s="1710"/>
      <c r="AA562" s="1633"/>
      <c r="AB562" s="812">
        <v>2</v>
      </c>
      <c r="AC562" s="774" t="s">
        <v>2033</v>
      </c>
      <c r="AD562" s="774">
        <v>2</v>
      </c>
      <c r="AE562" s="774" t="s">
        <v>2034</v>
      </c>
      <c r="AF562" s="813" t="str">
        <f t="shared" si="65"/>
        <v>Impacto</v>
      </c>
      <c r="AG562" s="780" t="s">
        <v>264</v>
      </c>
      <c r="AH562" s="790">
        <f t="shared" si="62"/>
        <v>0.1</v>
      </c>
      <c r="AI562" s="780" t="s">
        <v>222</v>
      </c>
      <c r="AJ562" s="790">
        <f t="shared" si="63"/>
        <v>0.15</v>
      </c>
      <c r="AK562" s="814">
        <f t="shared" si="64"/>
        <v>0.25</v>
      </c>
      <c r="AL562" s="815">
        <f>IFERROR(IF(AND(AF561="Probabilidad",AF562="Probabilidad"),(AL561-(+AL561*AK562)),IF(AF562="Probabilidad",(S561-(+S561*AK562)),IF(AF562="Impacto",AL561,""))),"")</f>
        <v>0.36</v>
      </c>
      <c r="AM562" s="815">
        <f>IFERROR(IF(AND(AF561="Impacto",AF562="Impacto"),(AM561-(+AM561*AK562)),IF(AF562="Impacto",(Y561-(Y561*AK562)),IF(AF562="Probabilidad",AM561,""))),"")</f>
        <v>0.30000000000000004</v>
      </c>
      <c r="AN562" s="751" t="s">
        <v>223</v>
      </c>
      <c r="AO562" s="751" t="s">
        <v>443</v>
      </c>
      <c r="AP562" s="751" t="s">
        <v>241</v>
      </c>
      <c r="AQ562" s="751" t="s">
        <v>226</v>
      </c>
      <c r="AR562" s="1031"/>
      <c r="AS562" s="1631"/>
      <c r="AT562" s="1631"/>
      <c r="AU562" s="1633"/>
      <c r="AV562" s="1631"/>
      <c r="AW562" s="1631"/>
      <c r="AX562" s="1633"/>
      <c r="AY562" s="1633"/>
      <c r="AZ562" s="1633"/>
      <c r="BA562" s="1641"/>
      <c r="BB562" s="789"/>
      <c r="BC562" s="789"/>
      <c r="BD562" s="822" t="str">
        <f t="shared" si="61"/>
        <v/>
      </c>
      <c r="BE562" s="774"/>
      <c r="BF562" s="774"/>
      <c r="BG562" s="774"/>
      <c r="BH562" s="774"/>
      <c r="BI562" s="789"/>
      <c r="BJ562" s="789"/>
      <c r="BK562" s="789"/>
      <c r="BL562" s="789"/>
      <c r="BM562" s="791"/>
      <c r="BN562" s="791"/>
      <c r="BO562" s="791"/>
      <c r="BP562" s="791"/>
      <c r="BQ562" s="792" t="str">
        <f t="shared" si="59"/>
        <v/>
      </c>
      <c r="BR562" s="796" t="str">
        <f t="shared" si="60"/>
        <v/>
      </c>
      <c r="BS562" s="884"/>
      <c r="BT562" s="884"/>
      <c r="BU562" s="998"/>
      <c r="BV562" s="1064"/>
      <c r="BW562" s="1064"/>
      <c r="BX562" s="1722"/>
      <c r="BY562" s="1739"/>
      <c r="BZ562" s="1004"/>
    </row>
    <row r="563" spans="1:78" ht="118" x14ac:dyDescent="0.2">
      <c r="A563" s="1702"/>
      <c r="B563" s="1703"/>
      <c r="C563" s="1704"/>
      <c r="D563" s="1705"/>
      <c r="E563" s="1025"/>
      <c r="F563" s="1619"/>
      <c r="G563" s="1001"/>
      <c r="H563" s="1031"/>
      <c r="I563" s="1641"/>
      <c r="J563" s="1631"/>
      <c r="K563" s="1037"/>
      <c r="L563" s="1001"/>
      <c r="M563" s="1070"/>
      <c r="N563" s="1001"/>
      <c r="O563" s="1001"/>
      <c r="P563" s="1064"/>
      <c r="Q563" s="1714"/>
      <c r="R563" s="1641"/>
      <c r="S563" s="1710"/>
      <c r="T563" s="1641"/>
      <c r="U563" s="1710"/>
      <c r="V563" s="1641"/>
      <c r="W563" s="1710"/>
      <c r="X563" s="1665"/>
      <c r="Y563" s="1710"/>
      <c r="Z563" s="1710"/>
      <c r="AA563" s="1633"/>
      <c r="AB563" s="812">
        <v>3</v>
      </c>
      <c r="AC563" s="774" t="s">
        <v>1409</v>
      </c>
      <c r="AD563" s="774">
        <v>1</v>
      </c>
      <c r="AE563" s="774" t="s">
        <v>1420</v>
      </c>
      <c r="AF563" s="813" t="str">
        <f t="shared" si="65"/>
        <v>Probabilidad</v>
      </c>
      <c r="AG563" s="780" t="s">
        <v>281</v>
      </c>
      <c r="AH563" s="790">
        <f t="shared" si="62"/>
        <v>0.15</v>
      </c>
      <c r="AI563" s="780" t="s">
        <v>222</v>
      </c>
      <c r="AJ563" s="790">
        <f t="shared" si="63"/>
        <v>0.15</v>
      </c>
      <c r="AK563" s="814">
        <f t="shared" si="64"/>
        <v>0.3</v>
      </c>
      <c r="AL563" s="815">
        <f>IFERROR(IF(AND(AF562="Probabilidad",AF563="Probabilidad"),(AL562-(+AL562*AK563)),IF(AND(AF562="Impacto",AF563="Probabilidad"),(AL561-(+AL561*AK563)),IF(AF563="Impacto",AL562,""))),"")</f>
        <v>0.252</v>
      </c>
      <c r="AM563" s="815">
        <f>IFERROR(IF(AND(AF562="Impacto",AF563="Impacto"),(AM562-(+AM562*AK563)),IF(AND(AF562="Probabilidad",AF563="Impacto"),(AM561-(+AM561*AK563)),IF(AF563="Probabilidad",AM562,""))),"")</f>
        <v>0.30000000000000004</v>
      </c>
      <c r="AN563" s="751" t="s">
        <v>859</v>
      </c>
      <c r="AO563" s="751" t="s">
        <v>245</v>
      </c>
      <c r="AP563" s="751" t="s">
        <v>241</v>
      </c>
      <c r="AQ563" s="751" t="s">
        <v>226</v>
      </c>
      <c r="AR563" s="1031"/>
      <c r="AS563" s="1631"/>
      <c r="AT563" s="1631"/>
      <c r="AU563" s="1633"/>
      <c r="AV563" s="1631"/>
      <c r="AW563" s="1631"/>
      <c r="AX563" s="1633"/>
      <c r="AY563" s="1633"/>
      <c r="AZ563" s="1633"/>
      <c r="BA563" s="1641"/>
      <c r="BB563" s="789"/>
      <c r="BC563" s="789"/>
      <c r="BD563" s="822" t="str">
        <f t="shared" si="61"/>
        <v/>
      </c>
      <c r="BE563" s="774"/>
      <c r="BF563" s="774"/>
      <c r="BG563" s="774"/>
      <c r="BH563" s="774"/>
      <c r="BI563" s="789"/>
      <c r="BJ563" s="789"/>
      <c r="BK563" s="789"/>
      <c r="BL563" s="789"/>
      <c r="BM563" s="791"/>
      <c r="BN563" s="791"/>
      <c r="BO563" s="791"/>
      <c r="BP563" s="791"/>
      <c r="BQ563" s="792" t="str">
        <f t="shared" si="59"/>
        <v/>
      </c>
      <c r="BR563" s="796" t="str">
        <f t="shared" si="60"/>
        <v/>
      </c>
      <c r="BS563" s="884"/>
      <c r="BT563" s="884"/>
      <c r="BU563" s="998"/>
      <c r="BV563" s="1064"/>
      <c r="BW563" s="1064"/>
      <c r="BX563" s="1722"/>
      <c r="BY563" s="1739"/>
      <c r="BZ563" s="1004"/>
    </row>
    <row r="564" spans="1:78" ht="145" x14ac:dyDescent="0.2">
      <c r="A564" s="1702"/>
      <c r="B564" s="1703"/>
      <c r="C564" s="1704"/>
      <c r="D564" s="1705"/>
      <c r="E564" s="1025"/>
      <c r="F564" s="1619"/>
      <c r="G564" s="1001"/>
      <c r="H564" s="1031"/>
      <c r="I564" s="1641"/>
      <c r="J564" s="1631"/>
      <c r="K564" s="1037"/>
      <c r="L564" s="1001"/>
      <c r="M564" s="1070"/>
      <c r="N564" s="1001"/>
      <c r="O564" s="1001"/>
      <c r="P564" s="1064"/>
      <c r="Q564" s="1714"/>
      <c r="R564" s="1641"/>
      <c r="S564" s="1710"/>
      <c r="T564" s="1641"/>
      <c r="U564" s="1710"/>
      <c r="V564" s="1641"/>
      <c r="W564" s="1710"/>
      <c r="X564" s="1665"/>
      <c r="Y564" s="1710"/>
      <c r="Z564" s="1710"/>
      <c r="AA564" s="1633"/>
      <c r="AB564" s="812">
        <v>4</v>
      </c>
      <c r="AC564" s="774" t="s">
        <v>1402</v>
      </c>
      <c r="AD564" s="774">
        <v>2</v>
      </c>
      <c r="AE564" s="774" t="s">
        <v>1403</v>
      </c>
      <c r="AF564" s="813" t="str">
        <f t="shared" si="65"/>
        <v>Probabilidad</v>
      </c>
      <c r="AG564" s="780" t="s">
        <v>221</v>
      </c>
      <c r="AH564" s="790">
        <f t="shared" si="62"/>
        <v>0.25</v>
      </c>
      <c r="AI564" s="780" t="s">
        <v>734</v>
      </c>
      <c r="AJ564" s="790">
        <f t="shared" si="63"/>
        <v>0.25</v>
      </c>
      <c r="AK564" s="814">
        <f t="shared" si="64"/>
        <v>0.5</v>
      </c>
      <c r="AL564" s="815">
        <f>IFERROR(IF(AND(AF563="Probabilidad",AF564="Probabilidad"),(AL563-(+AL563*AK564)),IF(AND(AF563="Impacto",AF564="Probabilidad"),(AL562-(+AL562*AK564)),IF(AF564="Impacto",AL563,""))),"")</f>
        <v>0.126</v>
      </c>
      <c r="AM564" s="815">
        <f>IFERROR(IF(AND(AF563="Impacto",AF564="Impacto"),(AM563-(+AM563*AK564)),IF(AND(AF563="Probabilidad",AF564="Impacto"),(AM562-(+AM562*AK564)),IF(AF564="Probabilidad",AM563,""))),"")</f>
        <v>0.30000000000000004</v>
      </c>
      <c r="AN564" s="751" t="s">
        <v>223</v>
      </c>
      <c r="AO564" s="751" t="s">
        <v>443</v>
      </c>
      <c r="AP564" s="751" t="s">
        <v>241</v>
      </c>
      <c r="AQ564" s="751" t="s">
        <v>226</v>
      </c>
      <c r="AR564" s="1031"/>
      <c r="AS564" s="1631"/>
      <c r="AT564" s="1631"/>
      <c r="AU564" s="1633"/>
      <c r="AV564" s="1631"/>
      <c r="AW564" s="1631"/>
      <c r="AX564" s="1633"/>
      <c r="AY564" s="1633"/>
      <c r="AZ564" s="1633"/>
      <c r="BA564" s="1641"/>
      <c r="BB564" s="789"/>
      <c r="BC564" s="789"/>
      <c r="BD564" s="822" t="str">
        <f t="shared" si="61"/>
        <v/>
      </c>
      <c r="BE564" s="774"/>
      <c r="BF564" s="774"/>
      <c r="BG564" s="774"/>
      <c r="BH564" s="774"/>
      <c r="BI564" s="789"/>
      <c r="BJ564" s="789"/>
      <c r="BK564" s="789"/>
      <c r="BL564" s="789"/>
      <c r="BM564" s="791"/>
      <c r="BN564" s="791"/>
      <c r="BO564" s="791"/>
      <c r="BP564" s="791"/>
      <c r="BQ564" s="792" t="str">
        <f t="shared" si="59"/>
        <v/>
      </c>
      <c r="BR564" s="796" t="str">
        <f t="shared" si="60"/>
        <v/>
      </c>
      <c r="BS564" s="884"/>
      <c r="BT564" s="884"/>
      <c r="BU564" s="998"/>
      <c r="BV564" s="1064"/>
      <c r="BW564" s="1064"/>
      <c r="BX564" s="1722"/>
      <c r="BY564" s="1739"/>
      <c r="BZ564" s="1004"/>
    </row>
    <row r="565" spans="1:78" ht="167" x14ac:dyDescent="0.2">
      <c r="A565" s="1702"/>
      <c r="B565" s="1703"/>
      <c r="C565" s="1704"/>
      <c r="D565" s="1705"/>
      <c r="E565" s="1025"/>
      <c r="F565" s="1619"/>
      <c r="G565" s="1001"/>
      <c r="H565" s="1031"/>
      <c r="I565" s="1641"/>
      <c r="J565" s="1631"/>
      <c r="K565" s="1037"/>
      <c r="L565" s="1001"/>
      <c r="M565" s="1070"/>
      <c r="N565" s="1001"/>
      <c r="O565" s="1001"/>
      <c r="P565" s="1064"/>
      <c r="Q565" s="1714"/>
      <c r="R565" s="1641"/>
      <c r="S565" s="1710"/>
      <c r="T565" s="1641"/>
      <c r="U565" s="1710"/>
      <c r="V565" s="1641"/>
      <c r="W565" s="1710"/>
      <c r="X565" s="1665"/>
      <c r="Y565" s="1710"/>
      <c r="Z565" s="1710"/>
      <c r="AA565" s="1633"/>
      <c r="AB565" s="812">
        <v>5</v>
      </c>
      <c r="AC565" s="774" t="s">
        <v>1421</v>
      </c>
      <c r="AD565" s="774">
        <v>2</v>
      </c>
      <c r="AE565" s="774" t="s">
        <v>1403</v>
      </c>
      <c r="AF565" s="813" t="str">
        <f t="shared" si="65"/>
        <v>Impacto</v>
      </c>
      <c r="AG565" s="780" t="s">
        <v>264</v>
      </c>
      <c r="AH565" s="790">
        <f t="shared" si="62"/>
        <v>0.1</v>
      </c>
      <c r="AI565" s="780" t="s">
        <v>222</v>
      </c>
      <c r="AJ565" s="790">
        <f t="shared" si="63"/>
        <v>0.15</v>
      </c>
      <c r="AK565" s="814">
        <f t="shared" si="64"/>
        <v>0.25</v>
      </c>
      <c r="AL565" s="815">
        <f>IFERROR(IF(AND(AF564="Probabilidad",AF565="Probabilidad"),(AL564-(+AL564*AK565)),IF(AND(AF564="Impacto",AF565="Probabilidad"),(AL563-(+AL563*AK565)),IF(AF565="Impacto",AL564,""))),"")</f>
        <v>0.126</v>
      </c>
      <c r="AM565" s="815">
        <f>IFERROR(IF(AND(AF564="Impacto",AF565="Impacto"),(AM564-(+AM564*AK565)),IF(AND(AF564="Probabilidad",AF565="Impacto"),(AM563-(+AM563*AK565)),IF(AF565="Probabilidad",AM564,""))),"")</f>
        <v>0.22500000000000003</v>
      </c>
      <c r="AN565" s="751" t="s">
        <v>223</v>
      </c>
      <c r="AO565" s="751" t="s">
        <v>291</v>
      </c>
      <c r="AP565" s="751" t="s">
        <v>241</v>
      </c>
      <c r="AQ565" s="751" t="s">
        <v>226</v>
      </c>
      <c r="AR565" s="1031"/>
      <c r="AS565" s="1631"/>
      <c r="AT565" s="1631"/>
      <c r="AU565" s="1633"/>
      <c r="AV565" s="1631"/>
      <c r="AW565" s="1631"/>
      <c r="AX565" s="1633"/>
      <c r="AY565" s="1633"/>
      <c r="AZ565" s="1633"/>
      <c r="BA565" s="1641"/>
      <c r="BB565" s="789"/>
      <c r="BC565" s="789"/>
      <c r="BD565" s="822" t="str">
        <f t="shared" si="61"/>
        <v/>
      </c>
      <c r="BE565" s="774"/>
      <c r="BF565" s="774"/>
      <c r="BG565" s="774"/>
      <c r="BH565" s="774"/>
      <c r="BI565" s="789"/>
      <c r="BJ565" s="789"/>
      <c r="BK565" s="789"/>
      <c r="BL565" s="789"/>
      <c r="BM565" s="791"/>
      <c r="BN565" s="791"/>
      <c r="BO565" s="791"/>
      <c r="BP565" s="791"/>
      <c r="BQ565" s="792" t="str">
        <f t="shared" si="59"/>
        <v/>
      </c>
      <c r="BR565" s="796" t="str">
        <f t="shared" si="60"/>
        <v/>
      </c>
      <c r="BS565" s="884"/>
      <c r="BT565" s="884"/>
      <c r="BU565" s="998"/>
      <c r="BV565" s="1064"/>
      <c r="BW565" s="1064"/>
      <c r="BX565" s="1722"/>
      <c r="BY565" s="1739"/>
      <c r="BZ565" s="1004"/>
    </row>
    <row r="566" spans="1:78" ht="17" thickBot="1" x14ac:dyDescent="0.25">
      <c r="A566" s="1702"/>
      <c r="B566" s="1703"/>
      <c r="C566" s="1704"/>
      <c r="D566" s="1706"/>
      <c r="E566" s="1026"/>
      <c r="F566" s="1620"/>
      <c r="G566" s="1002"/>
      <c r="H566" s="1032"/>
      <c r="I566" s="1642"/>
      <c r="J566" s="1632"/>
      <c r="K566" s="1038"/>
      <c r="L566" s="1002"/>
      <c r="M566" s="1071"/>
      <c r="N566" s="1002"/>
      <c r="O566" s="1002"/>
      <c r="P566" s="1065"/>
      <c r="Q566" s="1715"/>
      <c r="R566" s="1642"/>
      <c r="S566" s="1711"/>
      <c r="T566" s="1642"/>
      <c r="U566" s="1711"/>
      <c r="V566" s="1642"/>
      <c r="W566" s="1711"/>
      <c r="X566" s="1666"/>
      <c r="Y566" s="1711"/>
      <c r="Z566" s="1711"/>
      <c r="AA566" s="1634"/>
      <c r="AB566" s="773">
        <v>6</v>
      </c>
      <c r="AC566" s="757"/>
      <c r="AD566" s="757"/>
      <c r="AE566" s="757"/>
      <c r="AF566" s="896" t="str">
        <f t="shared" si="65"/>
        <v/>
      </c>
      <c r="AG566" s="888"/>
      <c r="AH566" s="887" t="str">
        <f t="shared" si="62"/>
        <v/>
      </c>
      <c r="AI566" s="888"/>
      <c r="AJ566" s="887" t="str">
        <f t="shared" si="63"/>
        <v/>
      </c>
      <c r="AK566" s="889" t="str">
        <f t="shared" si="64"/>
        <v/>
      </c>
      <c r="AL566" s="935" t="str">
        <f>IFERROR(IF(AND(AF565="Probabilidad",AF566="Probabilidad"),(AL565-(+AL565*AK566)),IF(AND(AF565="Impacto",AF566="Probabilidad"),(AL564-(+AL564*AK566)),IF(AF566="Impacto",AL565,""))),"")</f>
        <v/>
      </c>
      <c r="AM566" s="935" t="str">
        <f>IFERROR(IF(AND(AF565="Impacto",AF566="Impacto"),(AM565-(+AM565*AK566)),IF(AND(AF565="Probabilidad",AF566="Impacto"),(AM564-(+AM564*AK566)),IF(AF566="Probabilidad",AM565,""))),"")</f>
        <v/>
      </c>
      <c r="AN566" s="51"/>
      <c r="AO566" s="51"/>
      <c r="AP566" s="51"/>
      <c r="AQ566" s="51"/>
      <c r="AR566" s="1032"/>
      <c r="AS566" s="1632"/>
      <c r="AT566" s="1632"/>
      <c r="AU566" s="1634"/>
      <c r="AV566" s="1632"/>
      <c r="AW566" s="1632"/>
      <c r="AX566" s="1634"/>
      <c r="AY566" s="1634"/>
      <c r="AZ566" s="1634"/>
      <c r="BA566" s="1642"/>
      <c r="BB566" s="770"/>
      <c r="BC566" s="770"/>
      <c r="BD566" s="762" t="str">
        <f t="shared" si="61"/>
        <v/>
      </c>
      <c r="BE566" s="757"/>
      <c r="BF566" s="757"/>
      <c r="BG566" s="757"/>
      <c r="BH566" s="757"/>
      <c r="BI566" s="770"/>
      <c r="BJ566" s="770"/>
      <c r="BK566" s="770"/>
      <c r="BL566" s="770"/>
      <c r="BM566" s="749"/>
      <c r="BN566" s="749"/>
      <c r="BO566" s="749"/>
      <c r="BP566" s="749"/>
      <c r="BQ566" s="766" t="str">
        <f t="shared" si="59"/>
        <v/>
      </c>
      <c r="BR566" s="890" t="str">
        <f t="shared" si="60"/>
        <v/>
      </c>
      <c r="BS566" s="891"/>
      <c r="BT566" s="891"/>
      <c r="BU566" s="999"/>
      <c r="BV566" s="1065"/>
      <c r="BW566" s="1065"/>
      <c r="BX566" s="1723"/>
      <c r="BY566" s="1740"/>
      <c r="BZ566" s="1005"/>
    </row>
    <row r="567" spans="1:78" ht="145" x14ac:dyDescent="0.2">
      <c r="A567" s="1702"/>
      <c r="B567" s="1703"/>
      <c r="C567" s="1704"/>
      <c r="D567" s="1021" t="s">
        <v>1387</v>
      </c>
      <c r="E567" s="1024" t="s">
        <v>973</v>
      </c>
      <c r="F567" s="1027">
        <v>16</v>
      </c>
      <c r="G567" s="1000" t="s">
        <v>2030</v>
      </c>
      <c r="H567" s="1030" t="s">
        <v>1247</v>
      </c>
      <c r="I567" s="994" t="s">
        <v>1215</v>
      </c>
      <c r="J567" s="1697" t="str">
        <f>IF(D567="","",IF(D567="RG",[1]Árbol!A578,IF(D567="RIC",[1]Árbol!A578,IF(D567="RLAFT",[1]Árbol!A578,IF(D567="RF",[1]Árbol!A578,IF(I567="","",(CONCATENATE(I567," ",$M$3," ",G567," ",$M$4," ",O567," ",$M$5," ",N567))))))))</f>
        <v xml:space="preserve">Pérdida de Disponibilidad de SharePoint  1. Perdida o hurto  de información                                            2. Espionaje remoto                                                                                                                    3. Corrupción de los datos         1. Desconocimiento de las políticas de seguridad de la información                                                                                                        2. Ausencia de copias de respaldo                                                                             3. Asignación errada de los derechos de acceso                                                                              </v>
      </c>
      <c r="K567" s="1036" t="s">
        <v>313</v>
      </c>
      <c r="L567" s="1000" t="s">
        <v>562</v>
      </c>
      <c r="M567" s="1069" t="s">
        <v>1389</v>
      </c>
      <c r="N567" s="1000" t="s">
        <v>1526</v>
      </c>
      <c r="O567" s="1000" t="s">
        <v>1527</v>
      </c>
      <c r="P567" s="1063" t="s">
        <v>1392</v>
      </c>
      <c r="Q567" s="1077" t="s">
        <v>1392</v>
      </c>
      <c r="R567" s="994" t="s">
        <v>217</v>
      </c>
      <c r="S567" s="1709">
        <f>IF(R567="Muy Alta",100%,IF(R567="Alta",80%,IF(R567="Media",60%,IF(R567="Baja",40%,IF(R567="Muy Baja",20%,"")))))</f>
        <v>0.6</v>
      </c>
      <c r="T567" s="994" t="s">
        <v>317</v>
      </c>
      <c r="U567" s="1709">
        <f>IF(T567="Catastrófico",100%,IF(T567="Mayor",80%,IF(T567="Moderado",60%,IF(T567="Menor",40%,IF(T567="Leve",20%,"")))))</f>
        <v>0.2</v>
      </c>
      <c r="V567" s="994" t="s">
        <v>251</v>
      </c>
      <c r="W567" s="1709">
        <f>IF(V567="Catastrófico",100%,IF(V567="Mayor",80%,IF(V567="Moderado",60%,IF(V567="Menor",40%,IF(V567="Leve",20%,"")))))</f>
        <v>0.4</v>
      </c>
      <c r="X567" s="1059" t="str">
        <f>IF(Y567=100%,"Catastrófico",IF(Y567=80%,"Mayor",IF(Y567=60%,"Moderado",IF(Y567=40%,"Menor",IF(Y567=20%,"Leve","")))))</f>
        <v>Menor</v>
      </c>
      <c r="Y567" s="1709">
        <f>IF(AND(U567="",W567=""),"",MAX(U567,W567))</f>
        <v>0.4</v>
      </c>
      <c r="Z567" s="1709" t="str">
        <f>CONCATENATE(R567,X567)</f>
        <v>MediaMenor</v>
      </c>
      <c r="AA567" s="1047" t="str">
        <f>IF(Z567="Muy AltaLeve","Alto",IF(Z567="Muy AltaMenor","Alto",IF(Z567="Muy AltaModerado","Alto",IF(Z567="Muy AltaMayor","Alto",IF(Z567="Muy AltaCatastrófico","Extremo",IF(Z567="AltaLeve","Moderado",IF(Z567="AltaMenor","Moderado",IF(Z567="AltaModerado","Alto",IF(Z567="AltaMayor","Alto",IF(Z567="AltaCatastrófico","Extremo",IF(Z567="MediaLeve","Moderado",IF(Z567="MediaMenor","Moderado",IF(Z567="MediaModerado","Moderado",IF(Z567="MediaMayor","Alto",IF(Z567="MediaCatastrófico","Extremo",IF(Z567="BajaLeve","Bajo",IF(Z567="BajaMenor","Moderado",IF(Z567="BajaModerado","Moderado",IF(Z567="BajaMayor","Alto",IF(Z567="BajaCatastrófico","Extremo",IF(Z567="Muy BajaLeve","Bajo",IF(Z567="Muy BajaMenor","Bajo",IF(Z567="Muy BajaModerado","Moderado",IF(Z567="Muy BajaMayor","Alto",IF(Z567="Muy BajaCatastrófico","Extremo","")))))))))))))))))))))))))</f>
        <v>Moderado</v>
      </c>
      <c r="AB567" s="97">
        <v>1</v>
      </c>
      <c r="AC567" s="9" t="s">
        <v>1402</v>
      </c>
      <c r="AD567" s="9">
        <v>3</v>
      </c>
      <c r="AE567" s="9" t="s">
        <v>1403</v>
      </c>
      <c r="AF567" s="99" t="str">
        <f t="shared" si="65"/>
        <v>Probabilidad</v>
      </c>
      <c r="AG567" s="10" t="s">
        <v>221</v>
      </c>
      <c r="AH567" s="787">
        <f t="shared" si="62"/>
        <v>0.25</v>
      </c>
      <c r="AI567" s="10" t="s">
        <v>734</v>
      </c>
      <c r="AJ567" s="787">
        <f t="shared" si="63"/>
        <v>0.25</v>
      </c>
      <c r="AK567" s="101">
        <f t="shared" si="64"/>
        <v>0.5</v>
      </c>
      <c r="AL567" s="100">
        <f>IFERROR(IF(AF567="Probabilidad",(S567-(+S567*AK567)),IF(AF567="Impacto",S567,"")),"")</f>
        <v>0.3</v>
      </c>
      <c r="AM567" s="100">
        <f>IFERROR(IF(AF567="Impacto",(Y567-(+Y567*AK567)),IF(AF567="Probabilidad",Y567,"")),"")</f>
        <v>0.4</v>
      </c>
      <c r="AN567" s="50" t="s">
        <v>223</v>
      </c>
      <c r="AO567" s="50" t="s">
        <v>443</v>
      </c>
      <c r="AP567" s="50" t="s">
        <v>241</v>
      </c>
      <c r="AQ567" s="50" t="s">
        <v>242</v>
      </c>
      <c r="AR567" s="1624" t="s">
        <v>1448</v>
      </c>
      <c r="AS567" s="1050">
        <f>S567</f>
        <v>0.6</v>
      </c>
      <c r="AT567" s="1050">
        <f>IF(AL567="","",MIN(AL567:AL572))</f>
        <v>0.126</v>
      </c>
      <c r="AU567" s="1047" t="str">
        <f>IFERROR(IF(AT567="","",IF(AT567&lt;=0.2,"Muy Baja",IF(AT567&lt;=0.4,"Baja",IF(AT567&lt;=0.6,"Media",IF(AT567&lt;=0.8,"Alta","Muy Alta"))))),"")</f>
        <v>Muy Baja</v>
      </c>
      <c r="AV567" s="1050">
        <f>Y567</f>
        <v>0.4</v>
      </c>
      <c r="AW567" s="1050">
        <f>IF(AM567="","",MIN(AM567:AM572))</f>
        <v>0.30000000000000004</v>
      </c>
      <c r="AX567" s="1047" t="str">
        <f>IFERROR(IF(AW567="","",IF(AW567&lt;=0.2,"Leve",IF(AW567&lt;=0.4,"Menor",IF(AW567&lt;=0.6,"Moderado",IF(AW567&lt;=0.8,"Mayor","Catastrófico"))))),"")</f>
        <v>Menor</v>
      </c>
      <c r="AY567" s="1047" t="str">
        <f>AA567</f>
        <v>Moderado</v>
      </c>
      <c r="AZ567" s="1047" t="str">
        <f>IFERROR(IF(OR(AND(AU567="Muy Baja",AX567="Leve"),AND(AU567="Muy Baja",AX567="Menor"),AND(AU567="Baja",AX567="Leve")),"Bajo",IF(OR(AND(AU567="Muy baja",AX567="Moderado"),AND(AU567="Baja",AX567="Menor"),AND(AU567="Baja",AX567="Moderado"),AND(AU567="Media",AX567="Leve"),AND(AU567="Media",AX567="Menor"),AND(AU567="Media",AX567="Moderado"),AND(AU567="Alta",AX567="Leve"),AND(AU567="Alta",AX567="Menor")),"Moderado",IF(OR(AND(AU567="Muy Baja",AX567="Mayor"),AND(AU567="Baja",AX567="Mayor"),AND(AU567="Media",AX567="Mayor"),AND(AU567="Alta",AX567="Moderado"),AND(AU567="Alta",AX567="Mayor"),AND(AU567="Muy Alta",AX567="Leve"),AND(AU567="Muy Alta",AX567="Menor"),AND(AU567="Muy Alta",AX567="Moderado"),AND(AU567="Muy Alta",AX567="Mayor")),"Alto",IF(OR(AND(AU567="Muy Baja",AX567="Catastrófico"),AND(AU567="Baja",AX567="Catastrófico"),AND(AU567="Media",AX567="Catastrófico"),AND(AU567="Alta",AX567="Catastrófico"),AND(AU567="Muy Alta",AX567="Catastrófico")),"Extremo","")))),"")</f>
        <v>Bajo</v>
      </c>
      <c r="BA567" s="994" t="s">
        <v>255</v>
      </c>
      <c r="BB567" s="46"/>
      <c r="BC567" s="46"/>
      <c r="BD567" s="103" t="str">
        <f t="shared" si="61"/>
        <v/>
      </c>
      <c r="BE567" s="9"/>
      <c r="BF567" s="9"/>
      <c r="BG567" s="9"/>
      <c r="BH567" s="9"/>
      <c r="BI567" s="46"/>
      <c r="BJ567" s="46"/>
      <c r="BK567" s="46"/>
      <c r="BL567" s="46"/>
      <c r="BM567" s="48"/>
      <c r="BN567" s="48"/>
      <c r="BO567" s="48"/>
      <c r="BP567" s="48"/>
      <c r="BQ567" s="104" t="str">
        <f t="shared" si="59"/>
        <v/>
      </c>
      <c r="BR567" s="797" t="str">
        <f t="shared" si="60"/>
        <v/>
      </c>
      <c r="BS567" s="883"/>
      <c r="BT567" s="883"/>
      <c r="BU567" s="997" t="s">
        <v>1392</v>
      </c>
      <c r="BV567" s="1063" t="s">
        <v>3183</v>
      </c>
      <c r="BW567" s="1063" t="s">
        <v>1392</v>
      </c>
      <c r="BX567" s="1721" t="s">
        <v>1392</v>
      </c>
      <c r="BY567" s="1738" t="s">
        <v>3247</v>
      </c>
      <c r="BZ567" s="1003"/>
    </row>
    <row r="568" spans="1:78" ht="167" x14ac:dyDescent="0.2">
      <c r="A568" s="1702"/>
      <c r="B568" s="1703"/>
      <c r="C568" s="1704"/>
      <c r="D568" s="1705"/>
      <c r="E568" s="1025"/>
      <c r="F568" s="1619"/>
      <c r="G568" s="1001"/>
      <c r="H568" s="1031"/>
      <c r="I568" s="1641"/>
      <c r="J568" s="1631"/>
      <c r="K568" s="1037"/>
      <c r="L568" s="1001"/>
      <c r="M568" s="1070"/>
      <c r="N568" s="1001"/>
      <c r="O568" s="1001"/>
      <c r="P568" s="1064"/>
      <c r="Q568" s="1714"/>
      <c r="R568" s="1641"/>
      <c r="S568" s="1710"/>
      <c r="T568" s="1641"/>
      <c r="U568" s="1710"/>
      <c r="V568" s="1641"/>
      <c r="W568" s="1710"/>
      <c r="X568" s="1665"/>
      <c r="Y568" s="1710"/>
      <c r="Z568" s="1710"/>
      <c r="AA568" s="1633"/>
      <c r="AB568" s="812">
        <v>2</v>
      </c>
      <c r="AC568" s="774" t="s">
        <v>1405</v>
      </c>
      <c r="AD568" s="774">
        <v>3</v>
      </c>
      <c r="AE568" s="774" t="s">
        <v>1403</v>
      </c>
      <c r="AF568" s="813" t="str">
        <f t="shared" si="65"/>
        <v>Impacto</v>
      </c>
      <c r="AG568" s="780" t="s">
        <v>264</v>
      </c>
      <c r="AH568" s="790">
        <f t="shared" si="62"/>
        <v>0.1</v>
      </c>
      <c r="AI568" s="780" t="s">
        <v>222</v>
      </c>
      <c r="AJ568" s="790">
        <f t="shared" si="63"/>
        <v>0.15</v>
      </c>
      <c r="AK568" s="814">
        <f t="shared" si="64"/>
        <v>0.25</v>
      </c>
      <c r="AL568" s="815">
        <f>IFERROR(IF(AND(AF567="Probabilidad",AF568="Probabilidad"),(AL567-(+AL567*AK568)),IF(AF568="Probabilidad",(S567-(+S567*AK568)),IF(AF568="Impacto",AL567,""))),"")</f>
        <v>0.3</v>
      </c>
      <c r="AM568" s="815">
        <f>IFERROR(IF(AND(AF567="Impacto",AF568="Impacto"),(AM567-(+AM567*AK568)),IF(AF568="Impacto",(Y567-(Y567*AK568)),IF(AF568="Probabilidad",AM567,""))),"")</f>
        <v>0.30000000000000004</v>
      </c>
      <c r="AN568" s="751" t="s">
        <v>223</v>
      </c>
      <c r="AO568" s="751" t="s">
        <v>291</v>
      </c>
      <c r="AP568" s="751" t="s">
        <v>241</v>
      </c>
      <c r="AQ568" s="751" t="s">
        <v>242</v>
      </c>
      <c r="AR568" s="1031"/>
      <c r="AS568" s="1631"/>
      <c r="AT568" s="1631"/>
      <c r="AU568" s="1633"/>
      <c r="AV568" s="1631"/>
      <c r="AW568" s="1631"/>
      <c r="AX568" s="1633"/>
      <c r="AY568" s="1633"/>
      <c r="AZ568" s="1633"/>
      <c r="BA568" s="1641"/>
      <c r="BB568" s="789"/>
      <c r="BC568" s="789"/>
      <c r="BD568" s="822" t="str">
        <f t="shared" si="61"/>
        <v/>
      </c>
      <c r="BE568" s="774"/>
      <c r="BF568" s="774"/>
      <c r="BG568" s="774"/>
      <c r="BH568" s="774"/>
      <c r="BI568" s="789"/>
      <c r="BJ568" s="789"/>
      <c r="BK568" s="789"/>
      <c r="BL568" s="789"/>
      <c r="BM568" s="791"/>
      <c r="BN568" s="791"/>
      <c r="BO568" s="791"/>
      <c r="BP568" s="791"/>
      <c r="BQ568" s="792" t="str">
        <f t="shared" si="59"/>
        <v/>
      </c>
      <c r="BR568" s="796" t="str">
        <f t="shared" si="60"/>
        <v/>
      </c>
      <c r="BS568" s="884"/>
      <c r="BT568" s="884"/>
      <c r="BU568" s="998"/>
      <c r="BV568" s="1064"/>
      <c r="BW568" s="1064"/>
      <c r="BX568" s="1722"/>
      <c r="BY568" s="1739"/>
      <c r="BZ568" s="1004"/>
    </row>
    <row r="569" spans="1:78" ht="145" x14ac:dyDescent="0.2">
      <c r="A569" s="1702"/>
      <c r="B569" s="1703"/>
      <c r="C569" s="1704"/>
      <c r="D569" s="1705"/>
      <c r="E569" s="1025"/>
      <c r="F569" s="1619"/>
      <c r="G569" s="1001"/>
      <c r="H569" s="1031"/>
      <c r="I569" s="1641"/>
      <c r="J569" s="1631"/>
      <c r="K569" s="1037"/>
      <c r="L569" s="1001"/>
      <c r="M569" s="1070"/>
      <c r="N569" s="1001"/>
      <c r="O569" s="1001"/>
      <c r="P569" s="1064"/>
      <c r="Q569" s="1714"/>
      <c r="R569" s="1641"/>
      <c r="S569" s="1710"/>
      <c r="T569" s="1641"/>
      <c r="U569" s="1710"/>
      <c r="V569" s="1641"/>
      <c r="W569" s="1710"/>
      <c r="X569" s="1665"/>
      <c r="Y569" s="1710"/>
      <c r="Z569" s="1710"/>
      <c r="AA569" s="1633"/>
      <c r="AB569" s="812">
        <v>3</v>
      </c>
      <c r="AC569" s="774" t="s">
        <v>1406</v>
      </c>
      <c r="AD569" s="774">
        <v>2</v>
      </c>
      <c r="AE569" s="774" t="s">
        <v>1408</v>
      </c>
      <c r="AF569" s="813" t="str">
        <f t="shared" si="65"/>
        <v>Probabilidad</v>
      </c>
      <c r="AG569" s="780" t="s">
        <v>221</v>
      </c>
      <c r="AH569" s="790">
        <f t="shared" si="62"/>
        <v>0.25</v>
      </c>
      <c r="AI569" s="780" t="s">
        <v>222</v>
      </c>
      <c r="AJ569" s="790">
        <f t="shared" si="63"/>
        <v>0.15</v>
      </c>
      <c r="AK569" s="814">
        <f t="shared" si="64"/>
        <v>0.4</v>
      </c>
      <c r="AL569" s="815">
        <f>IFERROR(IF(AND(AF568="Probabilidad",AF569="Probabilidad"),(AL568-(+AL568*AK569)),IF(AND(AF568="Impacto",AF569="Probabilidad"),(AL567-(+AL567*AK569)),IF(AF569="Impacto",AL568,""))),"")</f>
        <v>0.18</v>
      </c>
      <c r="AM569" s="815">
        <f>IFERROR(IF(AND(AF568="Impacto",AF569="Impacto"),(AM568-(+AM568*AK569)),IF(AND(AF568="Probabilidad",AF569="Impacto"),(AM567-(+AM567*AK569)),IF(AF569="Probabilidad",AM568,""))),"")</f>
        <v>0.30000000000000004</v>
      </c>
      <c r="AN569" s="751" t="s">
        <v>223</v>
      </c>
      <c r="AO569" s="751" t="s">
        <v>443</v>
      </c>
      <c r="AP569" s="751" t="s">
        <v>241</v>
      </c>
      <c r="AQ569" s="751" t="s">
        <v>226</v>
      </c>
      <c r="AR569" s="1031"/>
      <c r="AS569" s="1631"/>
      <c r="AT569" s="1631"/>
      <c r="AU569" s="1633"/>
      <c r="AV569" s="1631"/>
      <c r="AW569" s="1631"/>
      <c r="AX569" s="1633"/>
      <c r="AY569" s="1633"/>
      <c r="AZ569" s="1633"/>
      <c r="BA569" s="1641"/>
      <c r="BB569" s="789"/>
      <c r="BC569" s="789"/>
      <c r="BD569" s="822" t="str">
        <f t="shared" si="61"/>
        <v/>
      </c>
      <c r="BE569" s="774"/>
      <c r="BF569" s="774"/>
      <c r="BG569" s="774"/>
      <c r="BH569" s="774"/>
      <c r="BI569" s="789"/>
      <c r="BJ569" s="789"/>
      <c r="BK569" s="789"/>
      <c r="BL569" s="789"/>
      <c r="BM569" s="791"/>
      <c r="BN569" s="791"/>
      <c r="BO569" s="791"/>
      <c r="BP569" s="791"/>
      <c r="BQ569" s="792" t="str">
        <f t="shared" si="59"/>
        <v/>
      </c>
      <c r="BR569" s="796" t="str">
        <f t="shared" si="60"/>
        <v/>
      </c>
      <c r="BS569" s="884"/>
      <c r="BT569" s="884"/>
      <c r="BU569" s="998"/>
      <c r="BV569" s="1064"/>
      <c r="BW569" s="1064"/>
      <c r="BX569" s="1722"/>
      <c r="BY569" s="1739"/>
      <c r="BZ569" s="1004"/>
    </row>
    <row r="570" spans="1:78" ht="118" x14ac:dyDescent="0.2">
      <c r="A570" s="1702"/>
      <c r="B570" s="1703"/>
      <c r="C570" s="1704"/>
      <c r="D570" s="1705"/>
      <c r="E570" s="1025"/>
      <c r="F570" s="1619"/>
      <c r="G570" s="1001"/>
      <c r="H570" s="1031"/>
      <c r="I570" s="1641"/>
      <c r="J570" s="1631"/>
      <c r="K570" s="1037"/>
      <c r="L570" s="1001"/>
      <c r="M570" s="1070"/>
      <c r="N570" s="1001"/>
      <c r="O570" s="1001"/>
      <c r="P570" s="1064"/>
      <c r="Q570" s="1714"/>
      <c r="R570" s="1641"/>
      <c r="S570" s="1710"/>
      <c r="T570" s="1641"/>
      <c r="U570" s="1710"/>
      <c r="V570" s="1641"/>
      <c r="W570" s="1710"/>
      <c r="X570" s="1665"/>
      <c r="Y570" s="1710"/>
      <c r="Z570" s="1710"/>
      <c r="AA570" s="1633"/>
      <c r="AB570" s="812">
        <v>4</v>
      </c>
      <c r="AC570" s="774" t="s">
        <v>1409</v>
      </c>
      <c r="AD570" s="774">
        <v>1</v>
      </c>
      <c r="AE570" s="774" t="s">
        <v>1410</v>
      </c>
      <c r="AF570" s="813" t="str">
        <f t="shared" si="65"/>
        <v>Probabilidad</v>
      </c>
      <c r="AG570" s="780" t="s">
        <v>281</v>
      </c>
      <c r="AH570" s="790">
        <f t="shared" si="62"/>
        <v>0.15</v>
      </c>
      <c r="AI570" s="780" t="s">
        <v>222</v>
      </c>
      <c r="AJ570" s="790">
        <f t="shared" si="63"/>
        <v>0.15</v>
      </c>
      <c r="AK570" s="814">
        <f t="shared" si="64"/>
        <v>0.3</v>
      </c>
      <c r="AL570" s="815">
        <f>IFERROR(IF(AND(AF569="Probabilidad",AF570="Probabilidad"),(AL569-(+AL569*AK570)),IF(AND(AF569="Impacto",AF570="Probabilidad"),(AL568-(+AL568*AK570)),IF(AF570="Impacto",AL569,""))),"")</f>
        <v>0.126</v>
      </c>
      <c r="AM570" s="815">
        <f>IFERROR(IF(AND(AF569="Impacto",AF570="Impacto"),(AM569-(+AM569*AK570)),IF(AND(AF569="Probabilidad",AF570="Impacto"),(AM568-(+AM568*AK570)),IF(AF570="Probabilidad",AM569,""))),"")</f>
        <v>0.30000000000000004</v>
      </c>
      <c r="AN570" s="751" t="s">
        <v>859</v>
      </c>
      <c r="AO570" s="751" t="s">
        <v>245</v>
      </c>
      <c r="AP570" s="751" t="s">
        <v>241</v>
      </c>
      <c r="AQ570" s="751" t="s">
        <v>226</v>
      </c>
      <c r="AR570" s="1031"/>
      <c r="AS570" s="1631"/>
      <c r="AT570" s="1631"/>
      <c r="AU570" s="1633"/>
      <c r="AV570" s="1631"/>
      <c r="AW570" s="1631"/>
      <c r="AX570" s="1633"/>
      <c r="AY570" s="1633"/>
      <c r="AZ570" s="1633"/>
      <c r="BA570" s="1641"/>
      <c r="BB570" s="789"/>
      <c r="BC570" s="789"/>
      <c r="BD570" s="822" t="str">
        <f t="shared" si="61"/>
        <v/>
      </c>
      <c r="BE570" s="774"/>
      <c r="BF570" s="774"/>
      <c r="BG570" s="774"/>
      <c r="BH570" s="774"/>
      <c r="BI570" s="789"/>
      <c r="BJ570" s="789"/>
      <c r="BK570" s="789"/>
      <c r="BL570" s="789"/>
      <c r="BM570" s="791"/>
      <c r="BN570" s="791"/>
      <c r="BO570" s="791"/>
      <c r="BP570" s="791"/>
      <c r="BQ570" s="792" t="str">
        <f t="shared" si="59"/>
        <v/>
      </c>
      <c r="BR570" s="796" t="str">
        <f t="shared" si="60"/>
        <v/>
      </c>
      <c r="BS570" s="884"/>
      <c r="BT570" s="884"/>
      <c r="BU570" s="998"/>
      <c r="BV570" s="1064"/>
      <c r="BW570" s="1064"/>
      <c r="BX570" s="1722"/>
      <c r="BY570" s="1739"/>
      <c r="BZ570" s="1004"/>
    </row>
    <row r="571" spans="1:78" ht="16" x14ac:dyDescent="0.2">
      <c r="A571" s="1702"/>
      <c r="B571" s="1703"/>
      <c r="C571" s="1704"/>
      <c r="D571" s="1705"/>
      <c r="E571" s="1025"/>
      <c r="F571" s="1619"/>
      <c r="G571" s="1001"/>
      <c r="H571" s="1031"/>
      <c r="I571" s="1641"/>
      <c r="J571" s="1631"/>
      <c r="K571" s="1037"/>
      <c r="L571" s="1001"/>
      <c r="M571" s="1070"/>
      <c r="N571" s="1001"/>
      <c r="O571" s="1001"/>
      <c r="P571" s="1064"/>
      <c r="Q571" s="1714"/>
      <c r="R571" s="1641"/>
      <c r="S571" s="1710"/>
      <c r="T571" s="1641"/>
      <c r="U571" s="1710"/>
      <c r="V571" s="1641"/>
      <c r="W571" s="1710"/>
      <c r="X571" s="1665"/>
      <c r="Y571" s="1710"/>
      <c r="Z571" s="1710"/>
      <c r="AA571" s="1633"/>
      <c r="AB571" s="812">
        <v>5</v>
      </c>
      <c r="AC571" s="774"/>
      <c r="AD571" s="774"/>
      <c r="AE571" s="774"/>
      <c r="AF571" s="813" t="str">
        <f t="shared" si="65"/>
        <v/>
      </c>
      <c r="AG571" s="780"/>
      <c r="AH571" s="790" t="str">
        <f t="shared" si="62"/>
        <v/>
      </c>
      <c r="AI571" s="780"/>
      <c r="AJ571" s="790" t="str">
        <f t="shared" si="63"/>
        <v/>
      </c>
      <c r="AK571" s="814" t="str">
        <f t="shared" si="64"/>
        <v/>
      </c>
      <c r="AL571" s="815" t="str">
        <f>IFERROR(IF(AND(AF570="Probabilidad",AF571="Probabilidad"),(AL570-(+AL570*AK571)),IF(AND(AF570="Impacto",AF571="Probabilidad"),(AL569-(+AL569*AK571)),IF(AF571="Impacto",AL570,""))),"")</f>
        <v/>
      </c>
      <c r="AM571" s="815" t="str">
        <f>IFERROR(IF(AND(AF570="Impacto",AF571="Impacto"),(AM570-(+AM570*AK571)),IF(AND(AF570="Probabilidad",AF571="Impacto"),(AM569-(+AM569*AK571)),IF(AF571="Probabilidad",AM570,""))),"")</f>
        <v/>
      </c>
      <c r="AN571" s="751"/>
      <c r="AO571" s="751"/>
      <c r="AP571" s="751"/>
      <c r="AQ571" s="751"/>
      <c r="AR571" s="1031"/>
      <c r="AS571" s="1631"/>
      <c r="AT571" s="1631"/>
      <c r="AU571" s="1633"/>
      <c r="AV571" s="1631"/>
      <c r="AW571" s="1631"/>
      <c r="AX571" s="1633"/>
      <c r="AY571" s="1633"/>
      <c r="AZ571" s="1633"/>
      <c r="BA571" s="1641"/>
      <c r="BB571" s="789"/>
      <c r="BC571" s="789"/>
      <c r="BD571" s="822" t="str">
        <f t="shared" si="61"/>
        <v/>
      </c>
      <c r="BE571" s="774"/>
      <c r="BF571" s="774"/>
      <c r="BG571" s="774"/>
      <c r="BH571" s="774"/>
      <c r="BI571" s="789"/>
      <c r="BJ571" s="789"/>
      <c r="BK571" s="789"/>
      <c r="BL571" s="789"/>
      <c r="BM571" s="791"/>
      <c r="BN571" s="791"/>
      <c r="BO571" s="791"/>
      <c r="BP571" s="791"/>
      <c r="BQ571" s="792" t="str">
        <f t="shared" si="59"/>
        <v/>
      </c>
      <c r="BR571" s="796" t="str">
        <f t="shared" si="60"/>
        <v/>
      </c>
      <c r="BS571" s="884"/>
      <c r="BT571" s="884"/>
      <c r="BU571" s="998"/>
      <c r="BV571" s="1064"/>
      <c r="BW571" s="1064"/>
      <c r="BX571" s="1722"/>
      <c r="BY571" s="1739"/>
      <c r="BZ571" s="1004"/>
    </row>
    <row r="572" spans="1:78" ht="17" thickBot="1" x14ac:dyDescent="0.25">
      <c r="A572" s="1702"/>
      <c r="B572" s="1703"/>
      <c r="C572" s="1704"/>
      <c r="D572" s="1706"/>
      <c r="E572" s="1026"/>
      <c r="F572" s="1620"/>
      <c r="G572" s="1002"/>
      <c r="H572" s="1032"/>
      <c r="I572" s="1642"/>
      <c r="J572" s="1632"/>
      <c r="K572" s="1038"/>
      <c r="L572" s="1002"/>
      <c r="M572" s="1071"/>
      <c r="N572" s="1002"/>
      <c r="O572" s="1002"/>
      <c r="P572" s="1065"/>
      <c r="Q572" s="1715"/>
      <c r="R572" s="1642"/>
      <c r="S572" s="1711"/>
      <c r="T572" s="1642"/>
      <c r="U572" s="1711"/>
      <c r="V572" s="1642"/>
      <c r="W572" s="1711"/>
      <c r="X572" s="1666"/>
      <c r="Y572" s="1711"/>
      <c r="Z572" s="1711"/>
      <c r="AA572" s="1634"/>
      <c r="AB572" s="773">
        <v>6</v>
      </c>
      <c r="AC572" s="757"/>
      <c r="AD572" s="757"/>
      <c r="AE572" s="757"/>
      <c r="AF572" s="896" t="str">
        <f t="shared" si="65"/>
        <v/>
      </c>
      <c r="AG572" s="888"/>
      <c r="AH572" s="887" t="str">
        <f t="shared" si="62"/>
        <v/>
      </c>
      <c r="AI572" s="888"/>
      <c r="AJ572" s="887" t="str">
        <f t="shared" si="63"/>
        <v/>
      </c>
      <c r="AK572" s="889" t="str">
        <f t="shared" si="64"/>
        <v/>
      </c>
      <c r="AL572" s="935" t="str">
        <f>IFERROR(IF(AND(AF571="Probabilidad",AF572="Probabilidad"),(AL571-(+AL571*AK572)),IF(AND(AF571="Impacto",AF572="Probabilidad"),(AL570-(+AL570*AK572)),IF(AF572="Impacto",AL571,""))),"")</f>
        <v/>
      </c>
      <c r="AM572" s="935" t="str">
        <f>IFERROR(IF(AND(AF571="Impacto",AF572="Impacto"),(AM571-(+AM571*AK572)),IF(AND(AF571="Probabilidad",AF572="Impacto"),(AM570-(+AM570*AK572)),IF(AF572="Probabilidad",AM571,""))),"")</f>
        <v/>
      </c>
      <c r="AN572" s="51"/>
      <c r="AO572" s="51"/>
      <c r="AP572" s="51"/>
      <c r="AQ572" s="51"/>
      <c r="AR572" s="1032"/>
      <c r="AS572" s="1632"/>
      <c r="AT572" s="1632"/>
      <c r="AU572" s="1634"/>
      <c r="AV572" s="1632"/>
      <c r="AW572" s="1632"/>
      <c r="AX572" s="1634"/>
      <c r="AY572" s="1634"/>
      <c r="AZ572" s="1634"/>
      <c r="BA572" s="1642"/>
      <c r="BB572" s="770"/>
      <c r="BC572" s="770"/>
      <c r="BD572" s="762" t="str">
        <f t="shared" si="61"/>
        <v/>
      </c>
      <c r="BE572" s="757"/>
      <c r="BF572" s="757"/>
      <c r="BG572" s="757"/>
      <c r="BH572" s="757"/>
      <c r="BI572" s="770"/>
      <c r="BJ572" s="770"/>
      <c r="BK572" s="770"/>
      <c r="BL572" s="770"/>
      <c r="BM572" s="749"/>
      <c r="BN572" s="749"/>
      <c r="BO572" s="749"/>
      <c r="BP572" s="749"/>
      <c r="BQ572" s="766" t="str">
        <f t="shared" si="59"/>
        <v/>
      </c>
      <c r="BR572" s="890" t="str">
        <f t="shared" si="60"/>
        <v/>
      </c>
      <c r="BS572" s="891"/>
      <c r="BT572" s="891"/>
      <c r="BU572" s="999"/>
      <c r="BV572" s="1065"/>
      <c r="BW572" s="1065"/>
      <c r="BX572" s="1723"/>
      <c r="BY572" s="1740"/>
      <c r="BZ572" s="1005"/>
    </row>
    <row r="573" spans="1:78" ht="167" x14ac:dyDescent="0.2">
      <c r="A573" s="1702" t="s">
        <v>990</v>
      </c>
      <c r="B573" s="1703" t="s">
        <v>207</v>
      </c>
      <c r="C573" s="1704" t="s">
        <v>2035</v>
      </c>
      <c r="D573" s="1021" t="s">
        <v>1387</v>
      </c>
      <c r="E573" s="1024" t="s">
        <v>992</v>
      </c>
      <c r="F573" s="1027">
        <v>1</v>
      </c>
      <c r="G573" s="1063" t="s">
        <v>2036</v>
      </c>
      <c r="H573" s="1030" t="s">
        <v>1241</v>
      </c>
      <c r="I573" s="994" t="s">
        <v>1218</v>
      </c>
      <c r="J573" s="1697" t="str">
        <f>IF(D573="","",IF(D573="RG",[1]Árbol!A584,IF(D573="RIC",[1]Árbol!A584,IF(D573="RLAFT",[1]Árbol!A584,IF(D573="RF",[1]Árbol!A584,IF(I573="","",(CONCATENATE(I573," ",$M$3," ",G573," ",$M$4," ",O573," ",$M$5," ",N573))))))))</f>
        <v>Pérdida de confidencialidad e integridad de Expediente de Procesos Judiciales
(Información Análoga)  1. Acceso no autorizado a los expedientes con Datos Personales
1, 2 Pérdida, modificación y hurto de informacion  1. Ausencia de control de acceso a los expedientes</v>
      </c>
      <c r="K573" s="1036" t="s">
        <v>313</v>
      </c>
      <c r="L573" s="1000" t="s">
        <v>1179</v>
      </c>
      <c r="M573" s="1069" t="s">
        <v>1389</v>
      </c>
      <c r="N573" s="1000" t="s">
        <v>2037</v>
      </c>
      <c r="O573" s="1000" t="s">
        <v>2038</v>
      </c>
      <c r="P573" s="1063" t="s">
        <v>1392</v>
      </c>
      <c r="Q573" s="1077" t="s">
        <v>1392</v>
      </c>
      <c r="R573" s="994" t="s">
        <v>250</v>
      </c>
      <c r="S573" s="1709">
        <f>IF(R573="Muy Alta",100%,IF(R573="Alta",80%,IF(R573="Media",60%,IF(R573="Baja",40%,IF(R573="Muy Baja",20%,"")))))</f>
        <v>0.4</v>
      </c>
      <c r="T573" s="994"/>
      <c r="U573" s="1709" t="str">
        <f>IF(T573="Catastrófico",100%,IF(T573="Mayor",80%,IF(T573="Moderado",60%,IF(T573="Menor",40%,IF(T573="Leve",20%,"")))))</f>
        <v/>
      </c>
      <c r="V573" s="994" t="s">
        <v>251</v>
      </c>
      <c r="W573" s="1709">
        <f>IF(V573="Catastrófico",100%,IF(V573="Mayor",80%,IF(V573="Moderado",60%,IF(V573="Menor",40%,IF(V573="Leve",20%,"")))))</f>
        <v>0.4</v>
      </c>
      <c r="X573" s="1059" t="str">
        <f>IF(Y573=100%,"Catastrófico",IF(Y573=80%,"Mayor",IF(Y573=60%,"Moderado",IF(Y573=40%,"Menor",IF(Y573=20%,"Leve","")))))</f>
        <v>Menor</v>
      </c>
      <c r="Y573" s="1709">
        <f>IF(AND(U573="",W573=""),"",MAX(U573,W573))</f>
        <v>0.4</v>
      </c>
      <c r="Z573" s="1709" t="str">
        <f>CONCATENATE(R573,X573)</f>
        <v>BajaMenor</v>
      </c>
      <c r="AA573" s="1041" t="str">
        <f>IF(Z573="Muy AltaLeve","Alto",IF(Z573="Muy AltaMenor","Alto",IF(Z573="Muy AltaModerado","Alto",IF(Z573="Muy AltaMayor","Alto",IF(Z573="Muy AltaCatastrófico","Extremo",IF(Z573="AltaLeve","Moderado",IF(Z573="AltaMenor","Moderado",IF(Z573="AltaModerado","Alto",IF(Z573="AltaMayor","Alto",IF(Z573="AltaCatastrófico","Extremo",IF(Z573="MediaLeve","Moderado",IF(Z573="MediaMenor","Moderado",IF(Z573="MediaModerado","Moderado",IF(Z573="MediaMayor","Alto",IF(Z573="MediaCatastrófico","Extremo",IF(Z573="BajaLeve","Bajo",IF(Z573="BajaMenor","Moderado",IF(Z573="BajaModerado","Moderado",IF(Z573="BajaMayor","Alto",IF(Z573="BajaCatastrófico","Extremo",IF(Z573="Muy BajaLeve","Bajo",IF(Z573="Muy BajaMenor","Bajo",IF(Z573="Muy BajaModerado","Moderado",IF(Z573="Muy BajaMayor","Alto",IF(Z573="Muy BajaCatastrófico","Extremo","")))))))))))))))))))))))))</f>
        <v>Moderado</v>
      </c>
      <c r="AB573" s="97">
        <v>1</v>
      </c>
      <c r="AC573" s="9" t="s">
        <v>2039</v>
      </c>
      <c r="AD573" s="9">
        <v>1</v>
      </c>
      <c r="AE573" s="9" t="s">
        <v>2040</v>
      </c>
      <c r="AF573" s="813" t="str">
        <f t="shared" si="65"/>
        <v>Probabilidad</v>
      </c>
      <c r="AG573" s="10" t="s">
        <v>221</v>
      </c>
      <c r="AH573" s="790">
        <f t="shared" si="62"/>
        <v>0.25</v>
      </c>
      <c r="AI573" s="10" t="s">
        <v>734</v>
      </c>
      <c r="AJ573" s="790">
        <f t="shared" si="63"/>
        <v>0.25</v>
      </c>
      <c r="AK573" s="814">
        <f t="shared" si="64"/>
        <v>0.5</v>
      </c>
      <c r="AL573" s="100">
        <f>IFERROR(IF(AF573="Probabilidad",(S573-(+S573*AK573)),IF(AF573="Impacto",S573,"")),"")</f>
        <v>0.2</v>
      </c>
      <c r="AM573" s="100">
        <f>IFERROR(IF(AF573="Impacto",(Y573-(+Y573*AK573)),IF(AF573="Probabilidad",Y573,"")),"")</f>
        <v>0.4</v>
      </c>
      <c r="AN573" s="50" t="s">
        <v>223</v>
      </c>
      <c r="AO573" s="50" t="s">
        <v>291</v>
      </c>
      <c r="AP573" s="50" t="s">
        <v>241</v>
      </c>
      <c r="AQ573" s="50" t="s">
        <v>226</v>
      </c>
      <c r="AR573" s="1624" t="s">
        <v>2041</v>
      </c>
      <c r="AS573" s="1050">
        <f>S573</f>
        <v>0.4</v>
      </c>
      <c r="AT573" s="1050">
        <f>IF(AL573="","",MIN(AL573:AL578))</f>
        <v>0.14000000000000001</v>
      </c>
      <c r="AU573" s="1047" t="str">
        <f>IFERROR(IF(AT573="","",IF(AT573&lt;=0.2,"Muy Baja",IF(AT573&lt;=0.4,"Baja",IF(AT573&lt;=0.6,"Media",IF(AT573&lt;=0.8,"Alta","Muy Alta"))))),"")</f>
        <v>Muy Baja</v>
      </c>
      <c r="AV573" s="1050">
        <f>Y573</f>
        <v>0.4</v>
      </c>
      <c r="AW573" s="1050">
        <f>IF(AM573="","",MIN(AM573:AM578))</f>
        <v>0.4</v>
      </c>
      <c r="AX573" s="1047" t="str">
        <f>IFERROR(IF(AW573="","",IF(AW573&lt;=0.2,"Leve",IF(AW573&lt;=0.4,"Menor",IF(AW573&lt;=0.6,"Moderado",IF(AW573&lt;=0.8,"Mayor","Catastrófico"))))),"")</f>
        <v>Menor</v>
      </c>
      <c r="AY573" s="1047" t="str">
        <f>AA573</f>
        <v>Moderado</v>
      </c>
      <c r="AZ573" s="1047" t="str">
        <f>IFERROR(IF(OR(AND(AU573="Muy Baja",AX573="Leve"),AND(AU573="Muy Baja",AX573="Menor"),AND(AU573="Baja",AX573="Leve")),"Bajo",IF(OR(AND(AU573="Muy baja",AX573="Moderado"),AND(AU573="Baja",AX573="Menor"),AND(AU573="Baja",AX573="Moderado"),AND(AU573="Media",AX573="Leve"),AND(AU573="Media",AX573="Menor"),AND(AU573="Media",AX573="Moderado"),AND(AU573="Alta",AX573="Leve"),AND(AU573="Alta",AX573="Menor")),"Moderado",IF(OR(AND(AU573="Muy Baja",AX573="Mayor"),AND(AU573="Baja",AX573="Mayor"),AND(AU573="Media",AX573="Mayor"),AND(AU573="Alta",AX573="Moderado"),AND(AU573="Alta",AX573="Mayor"),AND(AU573="Muy Alta",AX573="Leve"),AND(AU573="Muy Alta",AX573="Menor"),AND(AU573="Muy Alta",AX573="Moderado"),AND(AU573="Muy Alta",AX573="Mayor")),"Alto",IF(OR(AND(AU573="Muy Baja",AX573="Catastrófico"),AND(AU573="Baja",AX573="Catastrófico"),AND(AU573="Media",AX573="Catastrófico"),AND(AU573="Alta",AX573="Catastrófico"),AND(AU573="Muy Alta",AX573="Catastrófico")),"Extremo","")))),"")</f>
        <v>Bajo</v>
      </c>
      <c r="BA573" s="994" t="s">
        <v>255</v>
      </c>
      <c r="BB573" s="216"/>
      <c r="BC573" s="216"/>
      <c r="BD573" s="102" t="str">
        <f>IF(SUM(BE573:BH573)=0,"",SUM(BE573:BH573))</f>
        <v/>
      </c>
      <c r="BE573" s="49" t="s">
        <v>436</v>
      </c>
      <c r="BF573" s="49" t="s">
        <v>436</v>
      </c>
      <c r="BG573" s="49"/>
      <c r="BH573" s="49" t="s">
        <v>436</v>
      </c>
      <c r="BI573" s="46"/>
      <c r="BJ573" s="46"/>
      <c r="BK573" s="46"/>
      <c r="BL573" s="46"/>
      <c r="BM573" s="48"/>
      <c r="BN573" s="48"/>
      <c r="BO573" s="48"/>
      <c r="BP573" s="48"/>
      <c r="BQ573" s="104" t="str">
        <f t="shared" si="59"/>
        <v/>
      </c>
      <c r="BR573" s="797" t="str">
        <f t="shared" si="60"/>
        <v/>
      </c>
      <c r="BS573" s="883"/>
      <c r="BT573" s="883"/>
      <c r="BU573" s="997" t="s">
        <v>1392</v>
      </c>
      <c r="BV573" s="1063" t="s">
        <v>3251</v>
      </c>
      <c r="BW573" s="1063" t="s">
        <v>1392</v>
      </c>
      <c r="BX573" s="1721" t="s">
        <v>1392</v>
      </c>
      <c r="BY573" s="1724" t="s">
        <v>3252</v>
      </c>
      <c r="BZ573" s="1003"/>
    </row>
    <row r="574" spans="1:78" ht="118" x14ac:dyDescent="0.2">
      <c r="A574" s="1702"/>
      <c r="B574" s="1703"/>
      <c r="C574" s="1704"/>
      <c r="D574" s="1705"/>
      <c r="E574" s="1025"/>
      <c r="F574" s="1619"/>
      <c r="G574" s="1064"/>
      <c r="H574" s="1031"/>
      <c r="I574" s="1641"/>
      <c r="J574" s="1631"/>
      <c r="K574" s="1037"/>
      <c r="L574" s="1001"/>
      <c r="M574" s="1070"/>
      <c r="N574" s="1001"/>
      <c r="O574" s="1001"/>
      <c r="P574" s="1064"/>
      <c r="Q574" s="1714"/>
      <c r="R574" s="1641"/>
      <c r="S574" s="1710"/>
      <c r="T574" s="1641"/>
      <c r="U574" s="1710"/>
      <c r="V574" s="1641"/>
      <c r="W574" s="1710"/>
      <c r="X574" s="1665"/>
      <c r="Y574" s="1710"/>
      <c r="Z574" s="1710"/>
      <c r="AA574" s="1042"/>
      <c r="AB574" s="812">
        <v>2</v>
      </c>
      <c r="AC574" s="761" t="s">
        <v>1571</v>
      </c>
      <c r="AD574" s="761">
        <v>1</v>
      </c>
      <c r="AE574" s="774" t="s">
        <v>1572</v>
      </c>
      <c r="AF574" s="813" t="str">
        <f t="shared" si="65"/>
        <v>Probabilidad</v>
      </c>
      <c r="AG574" s="780" t="s">
        <v>281</v>
      </c>
      <c r="AH574" s="790">
        <f t="shared" si="62"/>
        <v>0.15</v>
      </c>
      <c r="AI574" s="780" t="s">
        <v>222</v>
      </c>
      <c r="AJ574" s="790">
        <f t="shared" si="63"/>
        <v>0.15</v>
      </c>
      <c r="AK574" s="814">
        <f t="shared" si="64"/>
        <v>0.3</v>
      </c>
      <c r="AL574" s="815">
        <f>IFERROR(IF(AND(AF573="Probabilidad",AF574="Probabilidad"),(AL573-(+AL573*AK574)),IF(AF574="Probabilidad",(S573-(+S573*AK574)),IF(AF574="Impacto",AL573,""))),"")</f>
        <v>0.14000000000000001</v>
      </c>
      <c r="AM574" s="815">
        <f>IFERROR(IF(AND(AF573="Impacto",AF574="Impacto"),(AM573-(+AM573*AK574)),IF(AF574="Impacto",(Y573-(+Y573*AK574)),IF(AF574="Probabilidad",AM573,""))),"")</f>
        <v>0.4</v>
      </c>
      <c r="AN574" s="751" t="s">
        <v>859</v>
      </c>
      <c r="AO574" s="751" t="s">
        <v>245</v>
      </c>
      <c r="AP574" s="751" t="s">
        <v>241</v>
      </c>
      <c r="AQ574" s="751" t="s">
        <v>226</v>
      </c>
      <c r="AR574" s="1031"/>
      <c r="AS574" s="1631"/>
      <c r="AT574" s="1631"/>
      <c r="AU574" s="1633"/>
      <c r="AV574" s="1631"/>
      <c r="AW574" s="1631"/>
      <c r="AX574" s="1633"/>
      <c r="AY574" s="1633"/>
      <c r="AZ574" s="1633"/>
      <c r="BA574" s="1641"/>
      <c r="BB574" s="788"/>
      <c r="BC574" s="788"/>
      <c r="BD574" s="781" t="str">
        <f t="shared" ref="BD574:BD620" si="66">IF(SUM(BE574:BH574)=0,"",SUM(BE574:BH574))</f>
        <v/>
      </c>
      <c r="BE574" s="755"/>
      <c r="BF574" s="755"/>
      <c r="BG574" s="755"/>
      <c r="BH574" s="755"/>
      <c r="BI574" s="789"/>
      <c r="BJ574" s="789"/>
      <c r="BK574" s="789"/>
      <c r="BL574" s="789"/>
      <c r="BM574" s="791"/>
      <c r="BN574" s="791"/>
      <c r="BO574" s="791"/>
      <c r="BP574" s="351"/>
      <c r="BQ574" s="792" t="str">
        <f t="shared" si="59"/>
        <v/>
      </c>
      <c r="BR574" s="796" t="str">
        <f t="shared" si="60"/>
        <v/>
      </c>
      <c r="BS574" s="884"/>
      <c r="BT574" s="884"/>
      <c r="BU574" s="998"/>
      <c r="BV574" s="1064"/>
      <c r="BW574" s="1064"/>
      <c r="BX574" s="1722"/>
      <c r="BY574" s="1725"/>
      <c r="BZ574" s="1004"/>
    </row>
    <row r="575" spans="1:78" ht="16" x14ac:dyDescent="0.2">
      <c r="A575" s="1702"/>
      <c r="B575" s="1703"/>
      <c r="C575" s="1704"/>
      <c r="D575" s="1705"/>
      <c r="E575" s="1025"/>
      <c r="F575" s="1619"/>
      <c r="G575" s="1064"/>
      <c r="H575" s="1031"/>
      <c r="I575" s="1641"/>
      <c r="J575" s="1631"/>
      <c r="K575" s="1037"/>
      <c r="L575" s="1001"/>
      <c r="M575" s="1070"/>
      <c r="N575" s="1001"/>
      <c r="O575" s="1001"/>
      <c r="P575" s="1064"/>
      <c r="Q575" s="1714"/>
      <c r="R575" s="1641"/>
      <c r="S575" s="1710"/>
      <c r="T575" s="1641"/>
      <c r="U575" s="1710"/>
      <c r="V575" s="1641"/>
      <c r="W575" s="1710"/>
      <c r="X575" s="1665"/>
      <c r="Y575" s="1710"/>
      <c r="Z575" s="1710"/>
      <c r="AA575" s="1042"/>
      <c r="AB575" s="812">
        <v>3</v>
      </c>
      <c r="AC575" s="761"/>
      <c r="AD575" s="761"/>
      <c r="AE575" s="761"/>
      <c r="AF575" s="813" t="str">
        <f t="shared" si="65"/>
        <v/>
      </c>
      <c r="AG575" s="780"/>
      <c r="AH575" s="790" t="str">
        <f t="shared" si="62"/>
        <v/>
      </c>
      <c r="AI575" s="780"/>
      <c r="AJ575" s="790" t="str">
        <f t="shared" si="63"/>
        <v/>
      </c>
      <c r="AK575" s="814" t="str">
        <f t="shared" si="64"/>
        <v/>
      </c>
      <c r="AL575" s="815" t="str">
        <f>IFERROR(IF(AND(AF574="Probabilidad",AF575="Probabilidad"),(AL574-(+AL574*AK575)),IF(AND(AF574="Impacto",AF575="Probabilidad"),(AL573-(+AL573*AK575)),IF(AF575="Impacto",AL574,""))),"")</f>
        <v/>
      </c>
      <c r="AM575" s="815" t="str">
        <f>IFERROR(IF(AND(AF574="Impacto",AF575="Impacto"),(AM574-(+AM574*AK575)),IF(AND(AF574="Probabilidad",AF575="Impacto"),(AM573-(+AM573*AK575)),IF(AF575="Probabilidad",AM574,""))),"")</f>
        <v/>
      </c>
      <c r="AN575" s="751"/>
      <c r="AO575" s="751"/>
      <c r="AP575" s="751"/>
      <c r="AQ575" s="751"/>
      <c r="AR575" s="1031"/>
      <c r="AS575" s="1631"/>
      <c r="AT575" s="1631"/>
      <c r="AU575" s="1633"/>
      <c r="AV575" s="1631"/>
      <c r="AW575" s="1631"/>
      <c r="AX575" s="1633"/>
      <c r="AY575" s="1633"/>
      <c r="AZ575" s="1633"/>
      <c r="BA575" s="1641"/>
      <c r="BB575" s="788"/>
      <c r="BC575" s="788"/>
      <c r="BD575" s="781" t="str">
        <f t="shared" si="66"/>
        <v/>
      </c>
      <c r="BE575" s="755"/>
      <c r="BF575" s="755"/>
      <c r="BG575" s="755"/>
      <c r="BH575" s="755"/>
      <c r="BI575" s="789"/>
      <c r="BJ575" s="789"/>
      <c r="BK575" s="789"/>
      <c r="BL575" s="789"/>
      <c r="BM575" s="791"/>
      <c r="BN575" s="791"/>
      <c r="BO575" s="791"/>
      <c r="BP575" s="791"/>
      <c r="BQ575" s="792" t="str">
        <f t="shared" si="59"/>
        <v/>
      </c>
      <c r="BR575" s="796" t="str">
        <f t="shared" si="60"/>
        <v/>
      </c>
      <c r="BS575" s="884"/>
      <c r="BT575" s="884"/>
      <c r="BU575" s="998"/>
      <c r="BV575" s="1064"/>
      <c r="BW575" s="1064"/>
      <c r="BX575" s="1722"/>
      <c r="BY575" s="1725"/>
      <c r="BZ575" s="1004"/>
    </row>
    <row r="576" spans="1:78" ht="16" x14ac:dyDescent="0.2">
      <c r="A576" s="1702"/>
      <c r="B576" s="1703"/>
      <c r="C576" s="1704"/>
      <c r="D576" s="1705"/>
      <c r="E576" s="1025"/>
      <c r="F576" s="1619"/>
      <c r="G576" s="1064"/>
      <c r="H576" s="1031"/>
      <c r="I576" s="1641"/>
      <c r="J576" s="1631"/>
      <c r="K576" s="1037"/>
      <c r="L576" s="1001"/>
      <c r="M576" s="1070"/>
      <c r="N576" s="1001"/>
      <c r="O576" s="1001"/>
      <c r="P576" s="1064"/>
      <c r="Q576" s="1714"/>
      <c r="R576" s="1641"/>
      <c r="S576" s="1710"/>
      <c r="T576" s="1641"/>
      <c r="U576" s="1710"/>
      <c r="V576" s="1641"/>
      <c r="W576" s="1710"/>
      <c r="X576" s="1665"/>
      <c r="Y576" s="1710"/>
      <c r="Z576" s="1710"/>
      <c r="AA576" s="1042"/>
      <c r="AB576" s="812">
        <v>4</v>
      </c>
      <c r="AC576" s="774"/>
      <c r="AD576" s="774"/>
      <c r="AE576" s="774"/>
      <c r="AF576" s="813" t="str">
        <f t="shared" si="65"/>
        <v/>
      </c>
      <c r="AG576" s="780"/>
      <c r="AH576" s="790" t="str">
        <f t="shared" si="62"/>
        <v/>
      </c>
      <c r="AI576" s="780"/>
      <c r="AJ576" s="790" t="str">
        <f t="shared" si="63"/>
        <v/>
      </c>
      <c r="AK576" s="814" t="str">
        <f t="shared" si="64"/>
        <v/>
      </c>
      <c r="AL576" s="815" t="str">
        <f>IFERROR(IF(AND(AF575="Probabilidad",AF576="Probabilidad"),(AL575-(+AL575*AK576)),IF(AND(AF575="Impacto",AF576="Probabilidad"),(AL574-(+AL574*AK576)),IF(AF576="Impacto",AL575,""))),"")</f>
        <v/>
      </c>
      <c r="AM576" s="815" t="str">
        <f>IFERROR(IF(AND(AF575="Impacto",AF576="Impacto"),(AM575-(+AM575*AK576)),IF(AND(AF575="Probabilidad",AF576="Impacto"),(AM574-(+AM574*AK576)),IF(AF576="Probabilidad",AM575,""))),"")</f>
        <v/>
      </c>
      <c r="AN576" s="751"/>
      <c r="AO576" s="751"/>
      <c r="AP576" s="751"/>
      <c r="AQ576" s="751"/>
      <c r="AR576" s="1031"/>
      <c r="AS576" s="1631"/>
      <c r="AT576" s="1631"/>
      <c r="AU576" s="1633"/>
      <c r="AV576" s="1631"/>
      <c r="AW576" s="1631"/>
      <c r="AX576" s="1633"/>
      <c r="AY576" s="1633"/>
      <c r="AZ576" s="1633"/>
      <c r="BA576" s="1641"/>
      <c r="BB576" s="788"/>
      <c r="BC576" s="788"/>
      <c r="BD576" s="781" t="str">
        <f t="shared" si="66"/>
        <v/>
      </c>
      <c r="BE576" s="755"/>
      <c r="BF576" s="755"/>
      <c r="BG576" s="755"/>
      <c r="BH576" s="755"/>
      <c r="BI576" s="789"/>
      <c r="BJ576" s="789"/>
      <c r="BK576" s="789"/>
      <c r="BL576" s="789"/>
      <c r="BM576" s="791"/>
      <c r="BN576" s="791"/>
      <c r="BO576" s="791"/>
      <c r="BP576" s="791"/>
      <c r="BQ576" s="792" t="str">
        <f t="shared" si="59"/>
        <v/>
      </c>
      <c r="BR576" s="796" t="str">
        <f t="shared" si="60"/>
        <v/>
      </c>
      <c r="BS576" s="884"/>
      <c r="BT576" s="884"/>
      <c r="BU576" s="998"/>
      <c r="BV576" s="1064"/>
      <c r="BW576" s="1064"/>
      <c r="BX576" s="1722"/>
      <c r="BY576" s="1725"/>
      <c r="BZ576" s="1004"/>
    </row>
    <row r="577" spans="1:78" ht="16" x14ac:dyDescent="0.2">
      <c r="A577" s="1702"/>
      <c r="B577" s="1703"/>
      <c r="C577" s="1704"/>
      <c r="D577" s="1705"/>
      <c r="E577" s="1025"/>
      <c r="F577" s="1619"/>
      <c r="G577" s="1064"/>
      <c r="H577" s="1031"/>
      <c r="I577" s="1641"/>
      <c r="J577" s="1631"/>
      <c r="K577" s="1037"/>
      <c r="L577" s="1001"/>
      <c r="M577" s="1070"/>
      <c r="N577" s="1001"/>
      <c r="O577" s="1001"/>
      <c r="P577" s="1064"/>
      <c r="Q577" s="1714"/>
      <c r="R577" s="1641"/>
      <c r="S577" s="1710"/>
      <c r="T577" s="1641"/>
      <c r="U577" s="1710"/>
      <c r="V577" s="1641"/>
      <c r="W577" s="1710"/>
      <c r="X577" s="1665"/>
      <c r="Y577" s="1710"/>
      <c r="Z577" s="1710"/>
      <c r="AA577" s="1042"/>
      <c r="AB577" s="812">
        <v>5</v>
      </c>
      <c r="AC577" s="886"/>
      <c r="AD577" s="886"/>
      <c r="AE577" s="774"/>
      <c r="AF577" s="813" t="str">
        <f t="shared" si="65"/>
        <v/>
      </c>
      <c r="AG577" s="780"/>
      <c r="AH577" s="790" t="str">
        <f t="shared" si="62"/>
        <v/>
      </c>
      <c r="AI577" s="780"/>
      <c r="AJ577" s="790" t="str">
        <f t="shared" si="63"/>
        <v/>
      </c>
      <c r="AK577" s="814" t="str">
        <f t="shared" si="64"/>
        <v/>
      </c>
      <c r="AL577" s="815" t="str">
        <f>IFERROR(IF(AND(AF576="Probabilidad",AF577="Probabilidad"),(AL576-(+AL576*AK577)),IF(AND(AF576="Impacto",AF577="Probabilidad"),(AL575-(+AL575*AK577)),IF(AF577="Impacto",AL576,""))),"")</f>
        <v/>
      </c>
      <c r="AM577" s="815" t="str">
        <f>IFERROR(IF(AND(AF576="Impacto",AF577="Impacto"),(AM576-(+AM576*AK577)),IF(AND(AF576="Probabilidad",AF577="Impacto"),(AM575-(+AM575*AK577)),IF(AF577="Probabilidad",AM576,""))),"")</f>
        <v/>
      </c>
      <c r="AN577" s="751"/>
      <c r="AO577" s="751"/>
      <c r="AP577" s="751"/>
      <c r="AQ577" s="751"/>
      <c r="AR577" s="1031"/>
      <c r="AS577" s="1631"/>
      <c r="AT577" s="1631"/>
      <c r="AU577" s="1633"/>
      <c r="AV577" s="1631"/>
      <c r="AW577" s="1631"/>
      <c r="AX577" s="1633"/>
      <c r="AY577" s="1633"/>
      <c r="AZ577" s="1633"/>
      <c r="BA577" s="1641"/>
      <c r="BB577" s="788"/>
      <c r="BC577" s="788"/>
      <c r="BD577" s="781" t="str">
        <f t="shared" si="66"/>
        <v/>
      </c>
      <c r="BE577" s="755"/>
      <c r="BF577" s="755"/>
      <c r="BG577" s="755"/>
      <c r="BH577" s="755"/>
      <c r="BI577" s="789"/>
      <c r="BJ577" s="789"/>
      <c r="BK577" s="789"/>
      <c r="BL577" s="789"/>
      <c r="BM577" s="791"/>
      <c r="BN577" s="791"/>
      <c r="BO577" s="791"/>
      <c r="BP577" s="791"/>
      <c r="BQ577" s="792" t="str">
        <f t="shared" si="59"/>
        <v/>
      </c>
      <c r="BR577" s="796" t="str">
        <f t="shared" si="60"/>
        <v/>
      </c>
      <c r="BS577" s="884"/>
      <c r="BT577" s="884"/>
      <c r="BU577" s="998"/>
      <c r="BV577" s="1064"/>
      <c r="BW577" s="1064"/>
      <c r="BX577" s="1722"/>
      <c r="BY577" s="1725"/>
      <c r="BZ577" s="1004"/>
    </row>
    <row r="578" spans="1:78" ht="17" thickBot="1" x14ac:dyDescent="0.25">
      <c r="A578" s="1702"/>
      <c r="B578" s="1703"/>
      <c r="C578" s="1704"/>
      <c r="D578" s="1706"/>
      <c r="E578" s="1026"/>
      <c r="F578" s="1620"/>
      <c r="G578" s="1065"/>
      <c r="H578" s="1032"/>
      <c r="I578" s="1642"/>
      <c r="J578" s="1632"/>
      <c r="K578" s="1038"/>
      <c r="L578" s="1002"/>
      <c r="M578" s="1071"/>
      <c r="N578" s="1002"/>
      <c r="O578" s="1002"/>
      <c r="P578" s="1065"/>
      <c r="Q578" s="1715"/>
      <c r="R578" s="1642"/>
      <c r="S578" s="1711"/>
      <c r="T578" s="1642"/>
      <c r="U578" s="1711"/>
      <c r="V578" s="1642"/>
      <c r="W578" s="1711"/>
      <c r="X578" s="1666"/>
      <c r="Y578" s="1711"/>
      <c r="Z578" s="1711"/>
      <c r="AA578" s="1043"/>
      <c r="AB578" s="773">
        <v>6</v>
      </c>
      <c r="AC578" s="757"/>
      <c r="AD578" s="757"/>
      <c r="AE578" s="757"/>
      <c r="AF578" s="819" t="str">
        <f t="shared" si="65"/>
        <v/>
      </c>
      <c r="AG578" s="888"/>
      <c r="AH578" s="887" t="str">
        <f t="shared" si="62"/>
        <v/>
      </c>
      <c r="AI578" s="888"/>
      <c r="AJ578" s="887" t="str">
        <f t="shared" si="63"/>
        <v/>
      </c>
      <c r="AK578" s="889" t="str">
        <f t="shared" si="64"/>
        <v/>
      </c>
      <c r="AL578" s="815" t="str">
        <f>IFERROR(IF(AND(AF577="Probabilidad",AF578="Probabilidad"),(AL577-(+AL577*AK578)),IF(AND(AF577="Impacto",AF578="Probabilidad"),(AL576-(+AL576*AK578)),IF(AF578="Impacto",AL577,""))),"")</f>
        <v/>
      </c>
      <c r="AM578" s="815" t="str">
        <f>IFERROR(IF(AND(AF577="Impacto",AF578="Impacto"),(AM577-(+AM577*AK578)),IF(AND(AF577="Probabilidad",AF578="Impacto"),(AM576-(+AM576*AK578)),IF(AF578="Probabilidad",AM577,""))),"")</f>
        <v/>
      </c>
      <c r="AN578" s="126"/>
      <c r="AO578" s="51"/>
      <c r="AP578" s="51"/>
      <c r="AQ578" s="51"/>
      <c r="AR578" s="1032"/>
      <c r="AS578" s="1632"/>
      <c r="AT578" s="1632"/>
      <c r="AU578" s="1634"/>
      <c r="AV578" s="1632"/>
      <c r="AW578" s="1632"/>
      <c r="AX578" s="1634"/>
      <c r="AY578" s="1634"/>
      <c r="AZ578" s="1634"/>
      <c r="BA578" s="1642"/>
      <c r="BB578" s="873"/>
      <c r="BC578" s="873"/>
      <c r="BD578" s="767" t="str">
        <f t="shared" si="66"/>
        <v/>
      </c>
      <c r="BE578" s="826"/>
      <c r="BF578" s="826"/>
      <c r="BG578" s="826"/>
      <c r="BH578" s="826"/>
      <c r="BI578" s="770"/>
      <c r="BJ578" s="770"/>
      <c r="BK578" s="770"/>
      <c r="BL578" s="770"/>
      <c r="BM578" s="749"/>
      <c r="BN578" s="749"/>
      <c r="BO578" s="749"/>
      <c r="BP578" s="749"/>
      <c r="BQ578" s="766" t="str">
        <f t="shared" si="59"/>
        <v/>
      </c>
      <c r="BR578" s="890" t="str">
        <f t="shared" si="60"/>
        <v/>
      </c>
      <c r="BS578" s="891"/>
      <c r="BT578" s="891"/>
      <c r="BU578" s="999"/>
      <c r="BV578" s="1065"/>
      <c r="BW578" s="1065"/>
      <c r="BX578" s="1723"/>
      <c r="BY578" s="1726"/>
      <c r="BZ578" s="1005"/>
    </row>
    <row r="579" spans="1:78" ht="167" x14ac:dyDescent="0.2">
      <c r="A579" s="1702"/>
      <c r="B579" s="1703"/>
      <c r="C579" s="1704"/>
      <c r="D579" s="1021" t="s">
        <v>1387</v>
      </c>
      <c r="E579" s="1024" t="s">
        <v>992</v>
      </c>
      <c r="F579" s="1027">
        <v>2</v>
      </c>
      <c r="G579" s="1000" t="s">
        <v>2036</v>
      </c>
      <c r="H579" s="1030" t="s">
        <v>1241</v>
      </c>
      <c r="I579" s="994" t="s">
        <v>1215</v>
      </c>
      <c r="J579" s="1697" t="str">
        <f>IF(D579="","",IF(D579="RG",[1]Árbol!A590,IF(D579="RIC",[1]Árbol!A590,IF(D579="RLAFT",[1]Árbol!A590,IF(D579="RF",[1]Árbol!A590,IF(I579="","",(CONCATENATE(I579," ",$M$3," ",G579," ",$M$4," ",O579," ",$M$5," ",N579))))))))</f>
        <v>Pérdida de Disponibilidad de Expediente de Procesos Judiciales
(Información Análoga)  1 y 3. Pérdida o destrucción  de la informacion (datos personales)
2. Fallas Humanas  1. Ausencia de control de acceso a los expedientes
2. Desconocimiento de Políticas de seguridad de la información
3. Ausencia de planes de continuidad</v>
      </c>
      <c r="K579" s="1036" t="s">
        <v>313</v>
      </c>
      <c r="L579" s="1000" t="s">
        <v>1179</v>
      </c>
      <c r="M579" s="1069" t="s">
        <v>1389</v>
      </c>
      <c r="N579" s="1000" t="s">
        <v>2042</v>
      </c>
      <c r="O579" s="1000" t="s">
        <v>2043</v>
      </c>
      <c r="P579" s="1063" t="s">
        <v>1392</v>
      </c>
      <c r="Q579" s="1077" t="s">
        <v>1392</v>
      </c>
      <c r="R579" s="994" t="s">
        <v>250</v>
      </c>
      <c r="S579" s="1709">
        <f>IF(R579="Muy Alta",100%,IF(R579="Alta",80%,IF(R579="Media",60%,IF(R579="Baja",40%,IF(R579="Muy Baja",20%,"")))))</f>
        <v>0.4</v>
      </c>
      <c r="T579" s="994" t="s">
        <v>317</v>
      </c>
      <c r="U579" s="1709">
        <f>IF(T579="Catastrófico",100%,IF(T579="Mayor",80%,IF(T579="Moderado",60%,IF(T579="Menor",40%,IF(T579="Leve",20%,"")))))</f>
        <v>0.2</v>
      </c>
      <c r="V579" s="994" t="s">
        <v>251</v>
      </c>
      <c r="W579" s="1709">
        <f>IF(V579="Catastrófico",100%,IF(V579="Mayor",80%,IF(V579="Moderado",60%,IF(V579="Menor",40%,IF(V579="Leve",20%,"")))))</f>
        <v>0.4</v>
      </c>
      <c r="X579" s="1059" t="str">
        <f>IF(Y579=100%,"Catastrófico",IF(Y579=80%,"Mayor",IF(Y579=60%,"Moderado",IF(Y579=40%,"Menor",IF(Y579=20%,"Leve","")))))</f>
        <v>Menor</v>
      </c>
      <c r="Y579" s="1709">
        <f>IF(AND(U579="",W579=""),"",MAX(U579,W579))</f>
        <v>0.4</v>
      </c>
      <c r="Z579" s="1709" t="str">
        <f>CONCATENATE(R579,X579)</f>
        <v>BajaMenor</v>
      </c>
      <c r="AA579" s="1047" t="str">
        <f>IF(Z579="Muy AltaLeve","Alto",IF(Z579="Muy AltaMenor","Alto",IF(Z579="Muy AltaModerado","Alto",IF(Z579="Muy AltaMayor","Alto",IF(Z579="Muy AltaCatastrófico","Extremo",IF(Z579="AltaLeve","Moderado",IF(Z579="AltaMenor","Moderado",IF(Z579="AltaModerado","Alto",IF(Z579="AltaMayor","Alto",IF(Z579="AltaCatastrófico","Extremo",IF(Z579="MediaLeve","Moderado",IF(Z579="MediaMenor","Moderado",IF(Z579="MediaModerado","Moderado",IF(Z579="MediaMayor","Alto",IF(Z579="MediaCatastrófico","Extremo",IF(Z579="BajaLeve","Bajo",IF(Z579="BajaMenor","Moderado",IF(Z579="BajaModerado","Moderado",IF(Z579="BajaMayor","Alto",IF(Z579="BajaCatastrófico","Extremo",IF(Z579="Muy BajaLeve","Bajo",IF(Z579="Muy BajaMenor","Bajo",IF(Z579="Muy BajaModerado","Moderado",IF(Z579="Muy BajaMayor","Alto",IF(Z579="Muy BajaCatastrófico","Extremo","")))))))))))))))))))))))))</f>
        <v>Moderado</v>
      </c>
      <c r="AB579" s="97">
        <v>1</v>
      </c>
      <c r="AC579" s="12" t="s">
        <v>2039</v>
      </c>
      <c r="AD579" s="12" t="s">
        <v>2044</v>
      </c>
      <c r="AE579" s="12" t="s">
        <v>2040</v>
      </c>
      <c r="AF579" s="99" t="str">
        <f t="shared" si="65"/>
        <v>Probabilidad</v>
      </c>
      <c r="AG579" s="10" t="s">
        <v>221</v>
      </c>
      <c r="AH579" s="787">
        <f t="shared" si="62"/>
        <v>0.25</v>
      </c>
      <c r="AI579" s="10" t="s">
        <v>734</v>
      </c>
      <c r="AJ579" s="787">
        <f t="shared" si="63"/>
        <v>0.25</v>
      </c>
      <c r="AK579" s="101">
        <f t="shared" si="64"/>
        <v>0.5</v>
      </c>
      <c r="AL579" s="100">
        <f>IFERROR(IF(AF579="Probabilidad",(S579-(+S579*AK579)),IF(AF579="Impacto",S579,"")),"")</f>
        <v>0.2</v>
      </c>
      <c r="AM579" s="100">
        <f>IFERROR(IF(AF579="Impacto",(Y579-(+Y579*AK579)),IF(AF579="Probabilidad",Y579,"")),"")</f>
        <v>0.4</v>
      </c>
      <c r="AN579" s="50" t="s">
        <v>223</v>
      </c>
      <c r="AO579" s="50" t="s">
        <v>291</v>
      </c>
      <c r="AP579" s="50" t="s">
        <v>241</v>
      </c>
      <c r="AQ579" s="50" t="s">
        <v>226</v>
      </c>
      <c r="AR579" s="1624" t="s">
        <v>2041</v>
      </c>
      <c r="AS579" s="1050">
        <f>S579</f>
        <v>0.4</v>
      </c>
      <c r="AT579" s="1050">
        <f>IF(AL579="","",MIN(AL579:AL584))</f>
        <v>9.8000000000000004E-2</v>
      </c>
      <c r="AU579" s="1047" t="str">
        <f>IFERROR(IF(AT579="","",IF(AT579&lt;=0.2,"Muy Baja",IF(AT579&lt;=0.4,"Baja",IF(AT579&lt;=0.6,"Media",IF(AT579&lt;=0.8,"Alta","Muy Alta"))))),"")</f>
        <v>Muy Baja</v>
      </c>
      <c r="AV579" s="1050">
        <f>Y579</f>
        <v>0.4</v>
      </c>
      <c r="AW579" s="1050">
        <f>IF(AM579="","",MIN(AM579:AM584))</f>
        <v>0.4</v>
      </c>
      <c r="AX579" s="1047" t="str">
        <f>IFERROR(IF(AW579="","",IF(AW579&lt;=0.2,"Leve",IF(AW579&lt;=0.4,"Menor",IF(AW579&lt;=0.6,"Moderado",IF(AW579&lt;=0.8,"Mayor","Catastrófico"))))),"")</f>
        <v>Menor</v>
      </c>
      <c r="AY579" s="1047" t="str">
        <f>AA579</f>
        <v>Moderado</v>
      </c>
      <c r="AZ579" s="1047" t="str">
        <f>IFERROR(IF(OR(AND(AU579="Muy Baja",AX579="Leve"),AND(AU579="Muy Baja",AX579="Menor"),AND(AU579="Baja",AX579="Leve")),"Bajo",IF(OR(AND(AU579="Muy baja",AX579="Moderado"),AND(AU579="Baja",AX579="Menor"),AND(AU579="Baja",AX579="Moderado"),AND(AU579="Media",AX579="Leve"),AND(AU579="Media",AX579="Menor"),AND(AU579="Media",AX579="Moderado"),AND(AU579="Alta",AX579="Leve"),AND(AU579="Alta",AX579="Menor")),"Moderado",IF(OR(AND(AU579="Muy Baja",AX579="Mayor"),AND(AU579="Baja",AX579="Mayor"),AND(AU579="Media",AX579="Mayor"),AND(AU579="Alta",AX579="Moderado"),AND(AU579="Alta",AX579="Mayor"),AND(AU579="Muy Alta",AX579="Leve"),AND(AU579="Muy Alta",AX579="Menor"),AND(AU579="Muy Alta",AX579="Moderado"),AND(AU579="Muy Alta",AX579="Mayor")),"Alto",IF(OR(AND(AU579="Muy Baja",AX579="Catastrófico"),AND(AU579="Baja",AX579="Catastrófico"),AND(AU579="Media",AX579="Catastrófico"),AND(AU579="Alta",AX579="Catastrófico"),AND(AU579="Muy Alta",AX579="Catastrófico")),"Extremo","")))),"")</f>
        <v>Bajo</v>
      </c>
      <c r="BA579" s="994" t="s">
        <v>255</v>
      </c>
      <c r="BB579" s="46"/>
      <c r="BC579" s="46"/>
      <c r="BD579" s="103" t="str">
        <f t="shared" si="66"/>
        <v/>
      </c>
      <c r="BE579" s="9"/>
      <c r="BF579" s="9"/>
      <c r="BG579" s="9"/>
      <c r="BH579" s="9"/>
      <c r="BI579" s="46"/>
      <c r="BJ579" s="46"/>
      <c r="BK579" s="46"/>
      <c r="BL579" s="46"/>
      <c r="BM579" s="48"/>
      <c r="BN579" s="48"/>
      <c r="BO579" s="48"/>
      <c r="BP579" s="48"/>
      <c r="BQ579" s="104" t="str">
        <f t="shared" si="59"/>
        <v/>
      </c>
      <c r="BR579" s="797" t="str">
        <f t="shared" si="60"/>
        <v/>
      </c>
      <c r="BS579" s="883"/>
      <c r="BT579" s="883"/>
      <c r="BU579" s="997" t="s">
        <v>1392</v>
      </c>
      <c r="BV579" s="1063" t="s">
        <v>3251</v>
      </c>
      <c r="BW579" s="1063" t="s">
        <v>1392</v>
      </c>
      <c r="BX579" s="1721" t="s">
        <v>1392</v>
      </c>
      <c r="BY579" s="1724" t="s">
        <v>3252</v>
      </c>
      <c r="BZ579" s="1003"/>
    </row>
    <row r="580" spans="1:78" ht="118" x14ac:dyDescent="0.2">
      <c r="A580" s="1702"/>
      <c r="B580" s="1703"/>
      <c r="C580" s="1704"/>
      <c r="D580" s="1705"/>
      <c r="E580" s="1025"/>
      <c r="F580" s="1619"/>
      <c r="G580" s="1001"/>
      <c r="H580" s="1031"/>
      <c r="I580" s="1641"/>
      <c r="J580" s="1631"/>
      <c r="K580" s="1037"/>
      <c r="L580" s="1001"/>
      <c r="M580" s="1070"/>
      <c r="N580" s="1001"/>
      <c r="O580" s="1001"/>
      <c r="P580" s="1064"/>
      <c r="Q580" s="1714"/>
      <c r="R580" s="1641"/>
      <c r="S580" s="1710"/>
      <c r="T580" s="1641"/>
      <c r="U580" s="1710"/>
      <c r="V580" s="1641"/>
      <c r="W580" s="1710"/>
      <c r="X580" s="1665"/>
      <c r="Y580" s="1710"/>
      <c r="Z580" s="1710"/>
      <c r="AA580" s="1633"/>
      <c r="AB580" s="812">
        <v>2</v>
      </c>
      <c r="AC580" s="774" t="s">
        <v>1571</v>
      </c>
      <c r="AD580" s="774" t="s">
        <v>2044</v>
      </c>
      <c r="AE580" s="774" t="s">
        <v>1572</v>
      </c>
      <c r="AF580" s="816" t="str">
        <f t="shared" si="65"/>
        <v>Probabilidad</v>
      </c>
      <c r="AG580" s="751" t="s">
        <v>281</v>
      </c>
      <c r="AH580" s="790">
        <f t="shared" si="62"/>
        <v>0.15</v>
      </c>
      <c r="AI580" s="751" t="s">
        <v>222</v>
      </c>
      <c r="AJ580" s="790">
        <f t="shared" si="63"/>
        <v>0.15</v>
      </c>
      <c r="AK580" s="814">
        <f t="shared" si="64"/>
        <v>0.3</v>
      </c>
      <c r="AL580" s="817">
        <f>IFERROR(IF(AND(AF579="Probabilidad",AF580="Probabilidad"),(AL579-(+AL579*AK580)),IF(AF580="Probabilidad",(S579-(+S579*AK580)),IF(AF580="Impacto",AL579,""))),"")</f>
        <v>0.14000000000000001</v>
      </c>
      <c r="AM580" s="817">
        <f>IFERROR(IF(AND(AF579="Impacto",AF580="Impacto"),(AM579-(+AM579*AK580)),IF(AF580="Impacto",(Y579-(+Y579*AK580)),IF(AF580="Probabilidad",AM579,""))),"")</f>
        <v>0.4</v>
      </c>
      <c r="AN580" s="751" t="s">
        <v>859</v>
      </c>
      <c r="AO580" s="751" t="s">
        <v>245</v>
      </c>
      <c r="AP580" s="751" t="s">
        <v>241</v>
      </c>
      <c r="AQ580" s="751" t="s">
        <v>226</v>
      </c>
      <c r="AR580" s="1031"/>
      <c r="AS580" s="1631"/>
      <c r="AT580" s="1631"/>
      <c r="AU580" s="1633"/>
      <c r="AV580" s="1631"/>
      <c r="AW580" s="1631"/>
      <c r="AX580" s="1633"/>
      <c r="AY580" s="1633"/>
      <c r="AZ580" s="1633"/>
      <c r="BA580" s="1641"/>
      <c r="BB580" s="789"/>
      <c r="BC580" s="789"/>
      <c r="BD580" s="822" t="str">
        <f t="shared" si="66"/>
        <v/>
      </c>
      <c r="BE580" s="774"/>
      <c r="BF580" s="774"/>
      <c r="BG580" s="774"/>
      <c r="BH580" s="774"/>
      <c r="BI580" s="789"/>
      <c r="BJ580" s="789"/>
      <c r="BK580" s="789"/>
      <c r="BL580" s="789"/>
      <c r="BM580" s="791"/>
      <c r="BN580" s="791"/>
      <c r="BO580" s="791"/>
      <c r="BP580" s="791"/>
      <c r="BQ580" s="792" t="str">
        <f t="shared" si="59"/>
        <v/>
      </c>
      <c r="BR580" s="796" t="str">
        <f t="shared" si="60"/>
        <v/>
      </c>
      <c r="BS580" s="884"/>
      <c r="BT580" s="884"/>
      <c r="BU580" s="998"/>
      <c r="BV580" s="1064"/>
      <c r="BW580" s="1064"/>
      <c r="BX580" s="1722"/>
      <c r="BY580" s="1725"/>
      <c r="BZ580" s="1004"/>
    </row>
    <row r="581" spans="1:78" ht="167" x14ac:dyDescent="0.2">
      <c r="A581" s="1702"/>
      <c r="B581" s="1703"/>
      <c r="C581" s="1704"/>
      <c r="D581" s="1705"/>
      <c r="E581" s="1025"/>
      <c r="F581" s="1619"/>
      <c r="G581" s="1001"/>
      <c r="H581" s="1031"/>
      <c r="I581" s="1641"/>
      <c r="J581" s="1631"/>
      <c r="K581" s="1037"/>
      <c r="L581" s="1001"/>
      <c r="M581" s="1070"/>
      <c r="N581" s="1001"/>
      <c r="O581" s="1001"/>
      <c r="P581" s="1064"/>
      <c r="Q581" s="1714"/>
      <c r="R581" s="1641"/>
      <c r="S581" s="1710"/>
      <c r="T581" s="1641"/>
      <c r="U581" s="1710"/>
      <c r="V581" s="1641"/>
      <c r="W581" s="1710"/>
      <c r="X581" s="1665"/>
      <c r="Y581" s="1710"/>
      <c r="Z581" s="1710"/>
      <c r="AA581" s="1633"/>
      <c r="AB581" s="812">
        <v>3</v>
      </c>
      <c r="AC581" s="761" t="s">
        <v>2045</v>
      </c>
      <c r="AD581" s="761">
        <v>3</v>
      </c>
      <c r="AE581" s="761" t="s">
        <v>1552</v>
      </c>
      <c r="AF581" s="813" t="str">
        <f t="shared" si="65"/>
        <v>Probabilidad</v>
      </c>
      <c r="AG581" s="780" t="s">
        <v>281</v>
      </c>
      <c r="AH581" s="790">
        <f t="shared" si="62"/>
        <v>0.15</v>
      </c>
      <c r="AI581" s="780" t="s">
        <v>222</v>
      </c>
      <c r="AJ581" s="790">
        <f t="shared" si="63"/>
        <v>0.15</v>
      </c>
      <c r="AK581" s="814">
        <f t="shared" si="64"/>
        <v>0.3</v>
      </c>
      <c r="AL581" s="815">
        <f>IFERROR(IF(AND(AF580="Probabilidad",AF581="Probabilidad"),(AL580-(+AL580*AK581)),IF(AND(AF580="Impacto",AF581="Probabilidad"),(AL579-(+AL579*AK581)),IF(AF581="Impacto",AL580,""))),"")</f>
        <v>9.8000000000000004E-2</v>
      </c>
      <c r="AM581" s="815">
        <f>IFERROR(IF(AND(AF580="Impacto",AF581="Impacto"),(AM580-(+AM580*AK581)),IF(AND(AF580="Probabilidad",AF581="Impacto"),(AM579-(+AM579*AK581)),IF(AF581="Probabilidad",AM580,""))),"")</f>
        <v>0.4</v>
      </c>
      <c r="AN581" s="751" t="s">
        <v>859</v>
      </c>
      <c r="AO581" s="751" t="s">
        <v>291</v>
      </c>
      <c r="AP581" s="751" t="s">
        <v>241</v>
      </c>
      <c r="AQ581" s="751" t="s">
        <v>226</v>
      </c>
      <c r="AR581" s="1031"/>
      <c r="AS581" s="1631"/>
      <c r="AT581" s="1631"/>
      <c r="AU581" s="1633"/>
      <c r="AV581" s="1631"/>
      <c r="AW581" s="1631"/>
      <c r="AX581" s="1633"/>
      <c r="AY581" s="1633"/>
      <c r="AZ581" s="1633"/>
      <c r="BA581" s="1641"/>
      <c r="BB581" s="789"/>
      <c r="BC581" s="789"/>
      <c r="BD581" s="822" t="str">
        <f t="shared" si="66"/>
        <v/>
      </c>
      <c r="BE581" s="774"/>
      <c r="BF581" s="774"/>
      <c r="BG581" s="774"/>
      <c r="BH581" s="774"/>
      <c r="BI581" s="789"/>
      <c r="BJ581" s="789"/>
      <c r="BK581" s="789"/>
      <c r="BL581" s="789"/>
      <c r="BM581" s="791"/>
      <c r="BN581" s="791"/>
      <c r="BO581" s="791"/>
      <c r="BP581" s="791"/>
      <c r="BQ581" s="792" t="str">
        <f t="shared" si="59"/>
        <v/>
      </c>
      <c r="BR581" s="796" t="str">
        <f t="shared" si="60"/>
        <v/>
      </c>
      <c r="BS581" s="884"/>
      <c r="BT581" s="884"/>
      <c r="BU581" s="998"/>
      <c r="BV581" s="1064"/>
      <c r="BW581" s="1064"/>
      <c r="BX581" s="1722"/>
      <c r="BY581" s="1725"/>
      <c r="BZ581" s="1004"/>
    </row>
    <row r="582" spans="1:78" ht="16" x14ac:dyDescent="0.2">
      <c r="A582" s="1702"/>
      <c r="B582" s="1703"/>
      <c r="C582" s="1704"/>
      <c r="D582" s="1705"/>
      <c r="E582" s="1025"/>
      <c r="F582" s="1619"/>
      <c r="G582" s="1001"/>
      <c r="H582" s="1031"/>
      <c r="I582" s="1641"/>
      <c r="J582" s="1631"/>
      <c r="K582" s="1037"/>
      <c r="L582" s="1001"/>
      <c r="M582" s="1070"/>
      <c r="N582" s="1001"/>
      <c r="O582" s="1001"/>
      <c r="P582" s="1064"/>
      <c r="Q582" s="1714"/>
      <c r="R582" s="1641"/>
      <c r="S582" s="1710"/>
      <c r="T582" s="1641"/>
      <c r="U582" s="1710"/>
      <c r="V582" s="1641"/>
      <c r="W582" s="1710"/>
      <c r="X582" s="1665"/>
      <c r="Y582" s="1710"/>
      <c r="Z582" s="1710"/>
      <c r="AA582" s="1633"/>
      <c r="AB582" s="812">
        <v>4</v>
      </c>
      <c r="AC582" s="774"/>
      <c r="AD582" s="774"/>
      <c r="AE582" s="774"/>
      <c r="AF582" s="813" t="str">
        <f t="shared" si="65"/>
        <v/>
      </c>
      <c r="AG582" s="780"/>
      <c r="AH582" s="790" t="str">
        <f t="shared" si="62"/>
        <v/>
      </c>
      <c r="AI582" s="780"/>
      <c r="AJ582" s="790" t="str">
        <f t="shared" si="63"/>
        <v/>
      </c>
      <c r="AK582" s="814" t="str">
        <f t="shared" si="64"/>
        <v/>
      </c>
      <c r="AL582" s="815" t="str">
        <f>IFERROR(IF(AND(AF581="Probabilidad",AF582="Probabilidad"),(AL581-(+AL581*AK582)),IF(AND(AF581="Impacto",AF582="Probabilidad"),(AL580-(+AL580*AK582)),IF(AF582="Impacto",AL581,""))),"")</f>
        <v/>
      </c>
      <c r="AM582" s="815" t="str">
        <f>IFERROR(IF(AND(AF581="Impacto",AF582="Impacto"),(AM581-(+AM581*AK582)),IF(AND(AF581="Probabilidad",AF582="Impacto"),(AM580-(+AM580*AK582)),IF(AF582="Probabilidad",AM581,""))),"")</f>
        <v/>
      </c>
      <c r="AN582" s="751"/>
      <c r="AO582" s="751"/>
      <c r="AP582" s="751"/>
      <c r="AQ582" s="751"/>
      <c r="AR582" s="1031"/>
      <c r="AS582" s="1631"/>
      <c r="AT582" s="1631"/>
      <c r="AU582" s="1633"/>
      <c r="AV582" s="1631"/>
      <c r="AW582" s="1631"/>
      <c r="AX582" s="1633"/>
      <c r="AY582" s="1633"/>
      <c r="AZ582" s="1633"/>
      <c r="BA582" s="1641"/>
      <c r="BB582" s="789"/>
      <c r="BC582" s="789"/>
      <c r="BD582" s="822" t="str">
        <f t="shared" si="66"/>
        <v/>
      </c>
      <c r="BE582" s="774"/>
      <c r="BF582" s="774"/>
      <c r="BG582" s="774"/>
      <c r="BH582" s="774"/>
      <c r="BI582" s="789"/>
      <c r="BJ582" s="789"/>
      <c r="BK582" s="789"/>
      <c r="BL582" s="789"/>
      <c r="BM582" s="791"/>
      <c r="BN582" s="791"/>
      <c r="BO582" s="791"/>
      <c r="BP582" s="791"/>
      <c r="BQ582" s="792" t="str">
        <f t="shared" si="59"/>
        <v/>
      </c>
      <c r="BR582" s="796" t="str">
        <f t="shared" si="60"/>
        <v/>
      </c>
      <c r="BS582" s="884"/>
      <c r="BT582" s="884"/>
      <c r="BU582" s="998"/>
      <c r="BV582" s="1064"/>
      <c r="BW582" s="1064"/>
      <c r="BX582" s="1722"/>
      <c r="BY582" s="1725"/>
      <c r="BZ582" s="1004"/>
    </row>
    <row r="583" spans="1:78" ht="16" x14ac:dyDescent="0.2">
      <c r="A583" s="1702"/>
      <c r="B583" s="1703"/>
      <c r="C583" s="1704"/>
      <c r="D583" s="1705"/>
      <c r="E583" s="1025"/>
      <c r="F583" s="1619"/>
      <c r="G583" s="1001"/>
      <c r="H583" s="1031"/>
      <c r="I583" s="1641"/>
      <c r="J583" s="1631"/>
      <c r="K583" s="1037"/>
      <c r="L583" s="1001"/>
      <c r="M583" s="1070"/>
      <c r="N583" s="1001"/>
      <c r="O583" s="1001"/>
      <c r="P583" s="1064"/>
      <c r="Q583" s="1714"/>
      <c r="R583" s="1641"/>
      <c r="S583" s="1710"/>
      <c r="T583" s="1641"/>
      <c r="U583" s="1710"/>
      <c r="V583" s="1641"/>
      <c r="W583" s="1710"/>
      <c r="X583" s="1665"/>
      <c r="Y583" s="1710"/>
      <c r="Z583" s="1710"/>
      <c r="AA583" s="1633"/>
      <c r="AB583" s="812">
        <v>5</v>
      </c>
      <c r="AC583" s="895"/>
      <c r="AD583" s="895"/>
      <c r="AE583" s="774"/>
      <c r="AF583" s="813" t="str">
        <f t="shared" si="65"/>
        <v/>
      </c>
      <c r="AG583" s="780"/>
      <c r="AH583" s="790" t="str">
        <f t="shared" si="62"/>
        <v/>
      </c>
      <c r="AI583" s="780"/>
      <c r="AJ583" s="790" t="str">
        <f t="shared" si="63"/>
        <v/>
      </c>
      <c r="AK583" s="814" t="str">
        <f t="shared" si="64"/>
        <v/>
      </c>
      <c r="AL583" s="815" t="str">
        <f>IFERROR(IF(AND(AF582="Probabilidad",AF583="Probabilidad"),(AL582-(+AL582*AK583)),IF(AND(AF582="Impacto",AF583="Probabilidad"),(AL581-(+AL581*AK583)),IF(AF583="Impacto",AL582,""))),"")</f>
        <v/>
      </c>
      <c r="AM583" s="815" t="str">
        <f>IFERROR(IF(AND(AF582="Impacto",AF583="Impacto"),(AM582-(+AM582*AK583)),IF(AND(AF582="Probabilidad",AF583="Impacto"),(AM581-(+AM581*AK583)),IF(AF583="Probabilidad",AM582,""))),"")</f>
        <v/>
      </c>
      <c r="AN583" s="751"/>
      <c r="AO583" s="751"/>
      <c r="AP583" s="751"/>
      <c r="AQ583" s="751"/>
      <c r="AR583" s="1031"/>
      <c r="AS583" s="1631"/>
      <c r="AT583" s="1631"/>
      <c r="AU583" s="1633"/>
      <c r="AV583" s="1631"/>
      <c r="AW583" s="1631"/>
      <c r="AX583" s="1633"/>
      <c r="AY583" s="1633"/>
      <c r="AZ583" s="1633"/>
      <c r="BA583" s="1641"/>
      <c r="BB583" s="789"/>
      <c r="BC583" s="789"/>
      <c r="BD583" s="822" t="str">
        <f t="shared" si="66"/>
        <v/>
      </c>
      <c r="BE583" s="774"/>
      <c r="BF583" s="774"/>
      <c r="BG583" s="774"/>
      <c r="BH583" s="774"/>
      <c r="BI583" s="789"/>
      <c r="BJ583" s="789"/>
      <c r="BK583" s="789"/>
      <c r="BL583" s="789"/>
      <c r="BM583" s="791"/>
      <c r="BN583" s="791"/>
      <c r="BO583" s="791"/>
      <c r="BP583" s="791"/>
      <c r="BQ583" s="792" t="str">
        <f t="shared" si="59"/>
        <v/>
      </c>
      <c r="BR583" s="796" t="str">
        <f t="shared" si="60"/>
        <v/>
      </c>
      <c r="BS583" s="884"/>
      <c r="BT583" s="884"/>
      <c r="BU583" s="998"/>
      <c r="BV583" s="1064"/>
      <c r="BW583" s="1064"/>
      <c r="BX583" s="1722"/>
      <c r="BY583" s="1725"/>
      <c r="BZ583" s="1004"/>
    </row>
    <row r="584" spans="1:78" ht="17" thickBot="1" x14ac:dyDescent="0.25">
      <c r="A584" s="1702"/>
      <c r="B584" s="1703"/>
      <c r="C584" s="1704"/>
      <c r="D584" s="1706"/>
      <c r="E584" s="1026"/>
      <c r="F584" s="1620"/>
      <c r="G584" s="1002"/>
      <c r="H584" s="1032"/>
      <c r="I584" s="1642"/>
      <c r="J584" s="1632"/>
      <c r="K584" s="1038"/>
      <c r="L584" s="1002"/>
      <c r="M584" s="1071"/>
      <c r="N584" s="1002"/>
      <c r="O584" s="1002"/>
      <c r="P584" s="1065"/>
      <c r="Q584" s="1715"/>
      <c r="R584" s="1642"/>
      <c r="S584" s="1711"/>
      <c r="T584" s="1642"/>
      <c r="U584" s="1711"/>
      <c r="V584" s="1642"/>
      <c r="W584" s="1711"/>
      <c r="X584" s="1666"/>
      <c r="Y584" s="1711"/>
      <c r="Z584" s="1711"/>
      <c r="AA584" s="1634"/>
      <c r="AB584" s="773">
        <v>6</v>
      </c>
      <c r="AC584" s="757"/>
      <c r="AD584" s="757"/>
      <c r="AE584" s="757"/>
      <c r="AF584" s="896" t="str">
        <f t="shared" si="65"/>
        <v/>
      </c>
      <c r="AG584" s="888"/>
      <c r="AH584" s="887" t="str">
        <f t="shared" si="62"/>
        <v/>
      </c>
      <c r="AI584" s="888"/>
      <c r="AJ584" s="887" t="str">
        <f t="shared" si="63"/>
        <v/>
      </c>
      <c r="AK584" s="889" t="str">
        <f t="shared" si="64"/>
        <v/>
      </c>
      <c r="AL584" s="815" t="str">
        <f>IFERROR(IF(AND(AF583="Probabilidad",AF584="Probabilidad"),(AL583-(+AL583*AK584)),IF(AND(AF583="Impacto",AF584="Probabilidad"),(AL582-(+AL582*AK584)),IF(AF584="Impacto",AL583,""))),"")</f>
        <v/>
      </c>
      <c r="AM584" s="815" t="str">
        <f>IFERROR(IF(AND(AF583="Impacto",AF584="Impacto"),(AM583-(+AM583*AK584)),IF(AND(AF583="Probabilidad",AF584="Impacto"),(AM582-(+AM582*AK584)),IF(AF584="Probabilidad",AM583,""))),"")</f>
        <v/>
      </c>
      <c r="AN584" s="51"/>
      <c r="AO584" s="51"/>
      <c r="AP584" s="51"/>
      <c r="AQ584" s="51"/>
      <c r="AR584" s="1032"/>
      <c r="AS584" s="1632"/>
      <c r="AT584" s="1632"/>
      <c r="AU584" s="1634"/>
      <c r="AV584" s="1632"/>
      <c r="AW584" s="1632"/>
      <c r="AX584" s="1634"/>
      <c r="AY584" s="1634"/>
      <c r="AZ584" s="1634"/>
      <c r="BA584" s="1642"/>
      <c r="BB584" s="770"/>
      <c r="BC584" s="770"/>
      <c r="BD584" s="762" t="str">
        <f t="shared" si="66"/>
        <v/>
      </c>
      <c r="BE584" s="757"/>
      <c r="BF584" s="757"/>
      <c r="BG584" s="757"/>
      <c r="BH584" s="757"/>
      <c r="BI584" s="770"/>
      <c r="BJ584" s="770"/>
      <c r="BK584" s="770"/>
      <c r="BL584" s="770"/>
      <c r="BM584" s="749"/>
      <c r="BN584" s="749"/>
      <c r="BO584" s="749"/>
      <c r="BP584" s="749"/>
      <c r="BQ584" s="766" t="str">
        <f t="shared" si="59"/>
        <v/>
      </c>
      <c r="BR584" s="890" t="str">
        <f t="shared" si="60"/>
        <v/>
      </c>
      <c r="BS584" s="891"/>
      <c r="BT584" s="891"/>
      <c r="BU584" s="999"/>
      <c r="BV584" s="1065"/>
      <c r="BW584" s="1065"/>
      <c r="BX584" s="1723"/>
      <c r="BY584" s="1726"/>
      <c r="BZ584" s="1005"/>
    </row>
    <row r="585" spans="1:78" ht="167" x14ac:dyDescent="0.2">
      <c r="A585" s="1702"/>
      <c r="B585" s="1703"/>
      <c r="C585" s="1704"/>
      <c r="D585" s="1021" t="s">
        <v>1387</v>
      </c>
      <c r="E585" s="1024" t="s">
        <v>992</v>
      </c>
      <c r="F585" s="1027">
        <v>3</v>
      </c>
      <c r="G585" s="1000" t="s">
        <v>2046</v>
      </c>
      <c r="H585" s="1030" t="s">
        <v>1242</v>
      </c>
      <c r="I585" s="994" t="s">
        <v>1218</v>
      </c>
      <c r="J585" s="1697" t="str">
        <f>IF(D585="","",IF(D585="RG",[1]Árbol!A596,IF(D585="RIC",[1]Árbol!A596,IF(D585="RLAFT",[1]Árbol!A596,IF(D585="RF",[1]Árbol!A596,IF(I585="","",(CONCATENATE(I585," ",$M$3," ",G585," ",$M$4," ",O585," ",$M$5," ",N585))))))))</f>
        <v>Pérdida de confidencialidad e integridad de Expediente de Procesos Judiciales
(Información Electrónica)  1. Pérdida, borrado, modificación de información o Acceso no autorizado a los expedientes digitales con Datos Personales
2. Ataque intencionado de acceso a la información digital
3. Fallas Humanas  
1. Ausencia de control de acceso a la información  digital
2. Deficiencia en la asignación de permisos.
3. Desconocimiento de Políticas de seguridad de la información</v>
      </c>
      <c r="K585" s="1036" t="s">
        <v>313</v>
      </c>
      <c r="L585" s="1000" t="s">
        <v>562</v>
      </c>
      <c r="M585" s="1069" t="s">
        <v>1389</v>
      </c>
      <c r="N585" s="1000" t="s">
        <v>2047</v>
      </c>
      <c r="O585" s="1000" t="s">
        <v>1789</v>
      </c>
      <c r="P585" s="1063" t="s">
        <v>1392</v>
      </c>
      <c r="Q585" s="1077" t="s">
        <v>1392</v>
      </c>
      <c r="R585" s="994" t="s">
        <v>340</v>
      </c>
      <c r="S585" s="1709">
        <f>IF(R585="Muy Alta",100%,IF(R585="Alta",80%,IF(R585="Media",60%,IF(R585="Baja",40%,IF(R585="Muy Baja",20%,"")))))</f>
        <v>0.8</v>
      </c>
      <c r="T585" s="994" t="s">
        <v>317</v>
      </c>
      <c r="U585" s="1709">
        <f>IF(T585="Catastrófico",100%,IF(T585="Mayor",80%,IF(T585="Moderado",60%,IF(T585="Menor",40%,IF(T585="Leve",20%,"")))))</f>
        <v>0.2</v>
      </c>
      <c r="V585" s="994" t="s">
        <v>218</v>
      </c>
      <c r="W585" s="1709">
        <f>IF(V585="Catastrófico",100%,IF(V585="Mayor",80%,IF(V585="Moderado",60%,IF(V585="Menor",40%,IF(V585="Leve",20%,"")))))</f>
        <v>0.6</v>
      </c>
      <c r="X585" s="1059" t="str">
        <f>IF(Y585=100%,"Catastrófico",IF(Y585=80%,"Mayor",IF(Y585=60%,"Moderado",IF(Y585=40%,"Menor",IF(Y585=20%,"Leve","")))))</f>
        <v>Moderado</v>
      </c>
      <c r="Y585" s="1709">
        <f>IF(AND(U585="",W585=""),"",MAX(U585,W585))</f>
        <v>0.6</v>
      </c>
      <c r="Z585" s="1709" t="str">
        <f>CONCATENATE(R585,X585)</f>
        <v>AltaModerado</v>
      </c>
      <c r="AA585" s="1047" t="str">
        <f>IF(Z585="Muy AltaLeve","Alto",IF(Z585="Muy AltaMenor","Alto",IF(Z585="Muy AltaModerado","Alto",IF(Z585="Muy AltaMayor","Alto",IF(Z585="Muy AltaCatastrófico","Extremo",IF(Z585="AltaLeve","Moderado",IF(Z585="AltaMenor","Moderado",IF(Z585="AltaModerado","Alto",IF(Z585="AltaMayor","Alto",IF(Z585="AltaCatastrófico","Extremo",IF(Z585="MediaLeve","Moderado",IF(Z585="MediaMenor","Moderado",IF(Z585="MediaModerado","Moderado",IF(Z585="MediaMayor","Alto",IF(Z585="MediaCatastrófico","Extremo",IF(Z585="BajaLeve","Bajo",IF(Z585="BajaMenor","Moderado",IF(Z585="BajaModerado","Moderado",IF(Z585="BajaMayor","Alto",IF(Z585="BajaCatastrófico","Extremo",IF(Z585="Muy BajaLeve","Bajo",IF(Z585="Muy BajaMenor","Bajo",IF(Z585="Muy BajaModerado","Moderado",IF(Z585="Muy BajaMayor","Alto",IF(Z585="Muy BajaCatastrófico","Extremo","")))))))))))))))))))))))))</f>
        <v>Alto</v>
      </c>
      <c r="AB585" s="97">
        <v>1</v>
      </c>
      <c r="AC585" s="898" t="s">
        <v>2048</v>
      </c>
      <c r="AD585" s="230" t="s">
        <v>1493</v>
      </c>
      <c r="AE585" s="12" t="s">
        <v>1656</v>
      </c>
      <c r="AF585" s="99" t="str">
        <f t="shared" si="65"/>
        <v>Probabilidad</v>
      </c>
      <c r="AG585" s="10" t="s">
        <v>281</v>
      </c>
      <c r="AH585" s="787">
        <f t="shared" si="62"/>
        <v>0.15</v>
      </c>
      <c r="AI585" s="10" t="s">
        <v>222</v>
      </c>
      <c r="AJ585" s="787">
        <f t="shared" si="63"/>
        <v>0.15</v>
      </c>
      <c r="AK585" s="101">
        <f t="shared" si="64"/>
        <v>0.3</v>
      </c>
      <c r="AL585" s="100">
        <f>IFERROR(IF(AF585="Probabilidad",(S585-(+S585*AK585)),IF(AF585="Impacto",S585,"")),"")</f>
        <v>0.56000000000000005</v>
      </c>
      <c r="AM585" s="100">
        <f>IFERROR(IF(AF585="Impacto",(Y585-(+Y585*AK585)),IF(AF585="Probabilidad",Y585,"")),"")</f>
        <v>0.6</v>
      </c>
      <c r="AN585" s="50" t="s">
        <v>223</v>
      </c>
      <c r="AO585" s="50" t="s">
        <v>291</v>
      </c>
      <c r="AP585" s="50" t="s">
        <v>241</v>
      </c>
      <c r="AQ585" s="50" t="s">
        <v>226</v>
      </c>
      <c r="AR585" s="1624" t="s">
        <v>2041</v>
      </c>
      <c r="AS585" s="1050">
        <f>S585</f>
        <v>0.8</v>
      </c>
      <c r="AT585" s="1050">
        <f>IF(AL585="","",MIN(AL585:AL590))</f>
        <v>0.23520000000000002</v>
      </c>
      <c r="AU585" s="1047" t="str">
        <f>IFERROR(IF(AT585="","",IF(AT585&lt;=0.2,"Muy Baja",IF(AT585&lt;=0.4,"Baja",IF(AT585&lt;=0.6,"Media",IF(AT585&lt;=0.8,"Alta","Muy Alta"))))),"")</f>
        <v>Baja</v>
      </c>
      <c r="AV585" s="1050">
        <f>Y585</f>
        <v>0.6</v>
      </c>
      <c r="AW585" s="1050">
        <f>IF(AM585="","",MIN(AM585:AM590))</f>
        <v>0.44999999999999996</v>
      </c>
      <c r="AX585" s="1047" t="str">
        <f>IFERROR(IF(AW585="","",IF(AW585&lt;=0.2,"Leve",IF(AW585&lt;=0.4,"Menor",IF(AW585&lt;=0.6,"Moderado",IF(AW585&lt;=0.8,"Mayor","Catastrófico"))))),"")</f>
        <v>Moderado</v>
      </c>
      <c r="AY585" s="1047" t="str">
        <f>AA585</f>
        <v>Alto</v>
      </c>
      <c r="AZ585" s="1047" t="str">
        <f>IFERROR(IF(OR(AND(AU585="Muy Baja",AX585="Leve"),AND(AU585="Muy Baja",AX585="Menor"),AND(AU585="Baja",AX585="Leve")),"Bajo",IF(OR(AND(AU585="Muy baja",AX585="Moderado"),AND(AU585="Baja",AX585="Menor"),AND(AU585="Baja",AX585="Moderado"),AND(AU585="Media",AX585="Leve"),AND(AU585="Media",AX585="Menor"),AND(AU585="Media",AX585="Moderado"),AND(AU585="Alta",AX585="Leve"),AND(AU585="Alta",AX585="Menor")),"Moderado",IF(OR(AND(AU585="Muy Baja",AX585="Mayor"),AND(AU585="Baja",AX585="Mayor"),AND(AU585="Media",AX585="Mayor"),AND(AU585="Alta",AX585="Moderado"),AND(AU585="Alta",AX585="Mayor"),AND(AU585="Muy Alta",AX585="Leve"),AND(AU585="Muy Alta",AX585="Menor"),AND(AU585="Muy Alta",AX585="Moderado"),AND(AU585="Muy Alta",AX585="Mayor")),"Alto",IF(OR(AND(AU585="Muy Baja",AX585="Catastrófico"),AND(AU585="Baja",AX585="Catastrófico"),AND(AU585="Media",AX585="Catastrófico"),AND(AU585="Alta",AX585="Catastrófico"),AND(AU585="Muy Alta",AX585="Catastrófico")),"Extremo","")))),"")</f>
        <v>Moderado</v>
      </c>
      <c r="BA585" s="994" t="s">
        <v>228</v>
      </c>
      <c r="BB585" s="216" t="s">
        <v>2049</v>
      </c>
      <c r="BC585" s="216" t="s">
        <v>2050</v>
      </c>
      <c r="BD585" s="103">
        <f t="shared" si="66"/>
        <v>1</v>
      </c>
      <c r="BE585" s="9" t="s">
        <v>436</v>
      </c>
      <c r="BF585" s="9" t="s">
        <v>436</v>
      </c>
      <c r="BG585" s="9">
        <v>1</v>
      </c>
      <c r="BH585" s="9" t="s">
        <v>436</v>
      </c>
      <c r="BI585" s="46" t="s">
        <v>1484</v>
      </c>
      <c r="BJ585" s="46" t="s">
        <v>2051</v>
      </c>
      <c r="BK585" s="46"/>
      <c r="BL585" s="46"/>
      <c r="BM585" s="48"/>
      <c r="BN585" s="48"/>
      <c r="BO585" s="48"/>
      <c r="BP585" s="48"/>
      <c r="BQ585" s="104" t="str">
        <f t="shared" ref="BQ585:BQ648" si="67">IF(SUM(BM585:BP585)=0,"",SUM(BM585:BP585))</f>
        <v/>
      </c>
      <c r="BR585" s="797" t="str">
        <f t="shared" ref="BR585:BR648" si="68">IF(ISERROR(BQ585/BD585),"",(BQ585/BD585))</f>
        <v/>
      </c>
      <c r="BS585" s="883"/>
      <c r="BT585" s="883"/>
      <c r="BU585" s="997" t="s">
        <v>1392</v>
      </c>
      <c r="BV585" s="1063" t="s">
        <v>3251</v>
      </c>
      <c r="BW585" s="1063" t="s">
        <v>1392</v>
      </c>
      <c r="BX585" s="1721" t="s">
        <v>1392</v>
      </c>
      <c r="BY585" s="1738" t="s">
        <v>3253</v>
      </c>
      <c r="BZ585" s="1003"/>
    </row>
    <row r="586" spans="1:78" ht="167" x14ac:dyDescent="0.2">
      <c r="A586" s="1702"/>
      <c r="B586" s="1703"/>
      <c r="C586" s="1704"/>
      <c r="D586" s="1705"/>
      <c r="E586" s="1025"/>
      <c r="F586" s="1619"/>
      <c r="G586" s="1001"/>
      <c r="H586" s="1031"/>
      <c r="I586" s="1641"/>
      <c r="J586" s="1631"/>
      <c r="K586" s="1037"/>
      <c r="L586" s="1001"/>
      <c r="M586" s="1070"/>
      <c r="N586" s="1001"/>
      <c r="O586" s="1001"/>
      <c r="P586" s="1064"/>
      <c r="Q586" s="1714"/>
      <c r="R586" s="1641"/>
      <c r="S586" s="1710"/>
      <c r="T586" s="1641"/>
      <c r="U586" s="1710"/>
      <c r="V586" s="1641"/>
      <c r="W586" s="1710"/>
      <c r="X586" s="1665"/>
      <c r="Y586" s="1710"/>
      <c r="Z586" s="1710"/>
      <c r="AA586" s="1633"/>
      <c r="AB586" s="812">
        <v>2</v>
      </c>
      <c r="AC586" s="898" t="s">
        <v>1868</v>
      </c>
      <c r="AD586" s="898" t="s">
        <v>1493</v>
      </c>
      <c r="AE586" s="774" t="s">
        <v>1656</v>
      </c>
      <c r="AF586" s="813" t="str">
        <f t="shared" si="65"/>
        <v>Probabilidad</v>
      </c>
      <c r="AG586" s="780" t="s">
        <v>221</v>
      </c>
      <c r="AH586" s="790">
        <f t="shared" si="62"/>
        <v>0.25</v>
      </c>
      <c r="AI586" s="780" t="s">
        <v>222</v>
      </c>
      <c r="AJ586" s="790">
        <f t="shared" si="63"/>
        <v>0.15</v>
      </c>
      <c r="AK586" s="814">
        <f t="shared" si="64"/>
        <v>0.4</v>
      </c>
      <c r="AL586" s="815">
        <f>IFERROR(IF(AND(AF585="Probabilidad",AF586="Probabilidad"),(AL585-(+AL585*AK586)),IF(AF586="Probabilidad",(S585-(+S585*AK586)),IF(AF586="Impacto",AL585,""))),"")</f>
        <v>0.33600000000000002</v>
      </c>
      <c r="AM586" s="815">
        <f>IFERROR(IF(AND(AF585="Impacto",AF586="Impacto"),(AM585-(+AM585*AK586)),IF(AF586="Impacto",(Y585-(+Y585*AK586)),IF(AF586="Probabilidad",AM585,""))),"")</f>
        <v>0.6</v>
      </c>
      <c r="AN586" s="751" t="s">
        <v>223</v>
      </c>
      <c r="AO586" s="751" t="s">
        <v>291</v>
      </c>
      <c r="AP586" s="751" t="s">
        <v>241</v>
      </c>
      <c r="AQ586" s="751" t="s">
        <v>226</v>
      </c>
      <c r="AR586" s="1031"/>
      <c r="AS586" s="1631"/>
      <c r="AT586" s="1631"/>
      <c r="AU586" s="1633"/>
      <c r="AV586" s="1631"/>
      <c r="AW586" s="1631"/>
      <c r="AX586" s="1633"/>
      <c r="AY586" s="1633"/>
      <c r="AZ586" s="1633"/>
      <c r="BA586" s="1641"/>
      <c r="BB586" s="788" t="s">
        <v>2052</v>
      </c>
      <c r="BC586" s="788" t="s">
        <v>2053</v>
      </c>
      <c r="BD586" s="822">
        <f t="shared" si="66"/>
        <v>2</v>
      </c>
      <c r="BE586" s="774"/>
      <c r="BF586" s="774">
        <v>1</v>
      </c>
      <c r="BG586" s="774"/>
      <c r="BH586" s="774">
        <v>1</v>
      </c>
      <c r="BI586" s="789" t="s">
        <v>1484</v>
      </c>
      <c r="BJ586" s="789" t="s">
        <v>2051</v>
      </c>
      <c r="BK586" s="789" t="s">
        <v>3254</v>
      </c>
      <c r="BL586" s="789" t="s">
        <v>3255</v>
      </c>
      <c r="BM586" s="791"/>
      <c r="BN586" s="791">
        <v>1</v>
      </c>
      <c r="BO586" s="791"/>
      <c r="BP586" s="791"/>
      <c r="BQ586" s="792">
        <f t="shared" si="67"/>
        <v>1</v>
      </c>
      <c r="BR586" s="796">
        <f t="shared" si="68"/>
        <v>0.5</v>
      </c>
      <c r="BS586" s="884"/>
      <c r="BT586" s="884"/>
      <c r="BU586" s="998"/>
      <c r="BV586" s="1064"/>
      <c r="BW586" s="1064"/>
      <c r="BX586" s="1722"/>
      <c r="BY586" s="1739"/>
      <c r="BZ586" s="1004"/>
    </row>
    <row r="587" spans="1:78" ht="167" x14ac:dyDescent="0.2">
      <c r="A587" s="1702"/>
      <c r="B587" s="1703"/>
      <c r="C587" s="1704"/>
      <c r="D587" s="1705"/>
      <c r="E587" s="1025"/>
      <c r="F587" s="1619"/>
      <c r="G587" s="1001"/>
      <c r="H587" s="1031"/>
      <c r="I587" s="1641"/>
      <c r="J587" s="1631"/>
      <c r="K587" s="1037"/>
      <c r="L587" s="1001"/>
      <c r="M587" s="1070"/>
      <c r="N587" s="1001"/>
      <c r="O587" s="1001"/>
      <c r="P587" s="1064"/>
      <c r="Q587" s="1714"/>
      <c r="R587" s="1641"/>
      <c r="S587" s="1710"/>
      <c r="T587" s="1641"/>
      <c r="U587" s="1710"/>
      <c r="V587" s="1641"/>
      <c r="W587" s="1710"/>
      <c r="X587" s="1665"/>
      <c r="Y587" s="1710"/>
      <c r="Z587" s="1710"/>
      <c r="AA587" s="1633"/>
      <c r="AB587" s="812">
        <v>3</v>
      </c>
      <c r="AC587" s="898" t="s">
        <v>2054</v>
      </c>
      <c r="AD587" s="898" t="s">
        <v>1493</v>
      </c>
      <c r="AE587" s="774" t="s">
        <v>2055</v>
      </c>
      <c r="AF587" s="813" t="str">
        <f t="shared" si="65"/>
        <v>Impacto</v>
      </c>
      <c r="AG587" s="780" t="s">
        <v>264</v>
      </c>
      <c r="AH587" s="790">
        <f t="shared" si="62"/>
        <v>0.1</v>
      </c>
      <c r="AI587" s="780" t="s">
        <v>222</v>
      </c>
      <c r="AJ587" s="790">
        <f t="shared" si="63"/>
        <v>0.15</v>
      </c>
      <c r="AK587" s="814">
        <f t="shared" si="64"/>
        <v>0.25</v>
      </c>
      <c r="AL587" s="815">
        <f>IFERROR(IF(AND(AF586="Probabilidad",AF587="Probabilidad"),(AL586-(+AL586*AK587)),IF(AND(AF586="Impacto",AF587="Probabilidad"),(AL585-(+AL585*AK587)),IF(AF587="Impacto",AL586,""))),"")</f>
        <v>0.33600000000000002</v>
      </c>
      <c r="AM587" s="815">
        <f>IFERROR(IF(AND(AF586="Impacto",AF587="Impacto"),(AM586-(+AM586*AK587)),IF(AND(AF586="Probabilidad",AF587="Impacto"),(AM585-(+AM585*AK587)),IF(AF587="Probabilidad",AM586,""))),"")</f>
        <v>0.44999999999999996</v>
      </c>
      <c r="AN587" s="751" t="s">
        <v>223</v>
      </c>
      <c r="AO587" s="751" t="s">
        <v>291</v>
      </c>
      <c r="AP587" s="751" t="s">
        <v>241</v>
      </c>
      <c r="AQ587" s="751" t="s">
        <v>226</v>
      </c>
      <c r="AR587" s="1031"/>
      <c r="AS587" s="1631"/>
      <c r="AT587" s="1631"/>
      <c r="AU587" s="1633"/>
      <c r="AV587" s="1631"/>
      <c r="AW587" s="1631"/>
      <c r="AX587" s="1633"/>
      <c r="AY587" s="1633"/>
      <c r="AZ587" s="1633"/>
      <c r="BA587" s="1641"/>
      <c r="BB587" s="894"/>
      <c r="BC587" s="789"/>
      <c r="BD587" s="822" t="str">
        <f t="shared" si="66"/>
        <v/>
      </c>
      <c r="BE587" s="774"/>
      <c r="BF587" s="774"/>
      <c r="BG587" s="774"/>
      <c r="BH587" s="774"/>
      <c r="BI587" s="789"/>
      <c r="BJ587" s="789"/>
      <c r="BK587" s="789"/>
      <c r="BL587" s="789"/>
      <c r="BM587" s="791"/>
      <c r="BN587" s="791"/>
      <c r="BO587" s="791"/>
      <c r="BP587" s="791"/>
      <c r="BQ587" s="792" t="str">
        <f t="shared" si="67"/>
        <v/>
      </c>
      <c r="BR587" s="796" t="str">
        <f t="shared" si="68"/>
        <v/>
      </c>
      <c r="BS587" s="884"/>
      <c r="BT587" s="884"/>
      <c r="BU587" s="998"/>
      <c r="BV587" s="1064"/>
      <c r="BW587" s="1064"/>
      <c r="BX587" s="1722"/>
      <c r="BY587" s="1739"/>
      <c r="BZ587" s="1004"/>
    </row>
    <row r="588" spans="1:78" ht="118" x14ac:dyDescent="0.2">
      <c r="A588" s="1702"/>
      <c r="B588" s="1703"/>
      <c r="C588" s="1704"/>
      <c r="D588" s="1705"/>
      <c r="E588" s="1025"/>
      <c r="F588" s="1619"/>
      <c r="G588" s="1001"/>
      <c r="H588" s="1031"/>
      <c r="I588" s="1641"/>
      <c r="J588" s="1631"/>
      <c r="K588" s="1037"/>
      <c r="L588" s="1001"/>
      <c r="M588" s="1070"/>
      <c r="N588" s="1001"/>
      <c r="O588" s="1001"/>
      <c r="P588" s="1064"/>
      <c r="Q588" s="1714"/>
      <c r="R588" s="1641"/>
      <c r="S588" s="1710"/>
      <c r="T588" s="1641"/>
      <c r="U588" s="1710"/>
      <c r="V588" s="1641"/>
      <c r="W588" s="1710"/>
      <c r="X588" s="1665"/>
      <c r="Y588" s="1710"/>
      <c r="Z588" s="1710"/>
      <c r="AA588" s="1633"/>
      <c r="AB588" s="812">
        <v>4</v>
      </c>
      <c r="AC588" s="898" t="s">
        <v>1571</v>
      </c>
      <c r="AD588" s="898" t="s">
        <v>1493</v>
      </c>
      <c r="AE588" s="774" t="s">
        <v>1572</v>
      </c>
      <c r="AF588" s="813" t="str">
        <f t="shared" si="65"/>
        <v>Probabilidad</v>
      </c>
      <c r="AG588" s="780" t="s">
        <v>281</v>
      </c>
      <c r="AH588" s="790">
        <f t="shared" si="62"/>
        <v>0.15</v>
      </c>
      <c r="AI588" s="780" t="s">
        <v>222</v>
      </c>
      <c r="AJ588" s="790">
        <f t="shared" si="63"/>
        <v>0.15</v>
      </c>
      <c r="AK588" s="814">
        <f t="shared" si="64"/>
        <v>0.3</v>
      </c>
      <c r="AL588" s="815">
        <f>IFERROR(IF(AND(AF587="Probabilidad",AF588="Probabilidad"),(AL587-(+AL587*AK588)),IF(AND(AF587="Impacto",AF588="Probabilidad"),(AL586-(+AL586*AK588)),IF(AF588="Impacto",AL587,""))),"")</f>
        <v>0.23520000000000002</v>
      </c>
      <c r="AM588" s="815">
        <f>IFERROR(IF(AND(AF587="Impacto",AF588="Impacto"),(AM587-(+AM587*AK588)),IF(AND(AF587="Probabilidad",AF588="Impacto"),(AM586-(+AM586*AK588)),IF(AF588="Probabilidad",AM587,""))),"")</f>
        <v>0.44999999999999996</v>
      </c>
      <c r="AN588" s="751" t="s">
        <v>859</v>
      </c>
      <c r="AO588" s="751" t="s">
        <v>245</v>
      </c>
      <c r="AP588" s="751" t="s">
        <v>241</v>
      </c>
      <c r="AQ588" s="751" t="s">
        <v>226</v>
      </c>
      <c r="AR588" s="1031"/>
      <c r="AS588" s="1631"/>
      <c r="AT588" s="1631"/>
      <c r="AU588" s="1633"/>
      <c r="AV588" s="1631"/>
      <c r="AW588" s="1631"/>
      <c r="AX588" s="1633"/>
      <c r="AY588" s="1633"/>
      <c r="AZ588" s="1633"/>
      <c r="BA588" s="1641"/>
      <c r="BB588" s="894"/>
      <c r="BC588" s="789"/>
      <c r="BD588" s="822" t="str">
        <f t="shared" si="66"/>
        <v/>
      </c>
      <c r="BE588" s="774"/>
      <c r="BF588" s="774"/>
      <c r="BG588" s="774"/>
      <c r="BH588" s="774"/>
      <c r="BI588" s="789"/>
      <c r="BJ588" s="789"/>
      <c r="BK588" s="789"/>
      <c r="BL588" s="789"/>
      <c r="BM588" s="791"/>
      <c r="BN588" s="791"/>
      <c r="BO588" s="791"/>
      <c r="BP588" s="791"/>
      <c r="BQ588" s="792" t="str">
        <f t="shared" si="67"/>
        <v/>
      </c>
      <c r="BR588" s="796" t="str">
        <f t="shared" si="68"/>
        <v/>
      </c>
      <c r="BS588" s="884"/>
      <c r="BT588" s="884"/>
      <c r="BU588" s="998"/>
      <c r="BV588" s="1064"/>
      <c r="BW588" s="1064"/>
      <c r="BX588" s="1722"/>
      <c r="BY588" s="1739"/>
      <c r="BZ588" s="1004"/>
    </row>
    <row r="589" spans="1:78" ht="16" x14ac:dyDescent="0.2">
      <c r="A589" s="1702"/>
      <c r="B589" s="1703"/>
      <c r="C589" s="1704"/>
      <c r="D589" s="1705"/>
      <c r="E589" s="1025"/>
      <c r="F589" s="1619"/>
      <c r="G589" s="1001"/>
      <c r="H589" s="1031"/>
      <c r="I589" s="1641"/>
      <c r="J589" s="1631"/>
      <c r="K589" s="1037"/>
      <c r="L589" s="1001"/>
      <c r="M589" s="1070"/>
      <c r="N589" s="1001"/>
      <c r="O589" s="1001"/>
      <c r="P589" s="1064"/>
      <c r="Q589" s="1714"/>
      <c r="R589" s="1641"/>
      <c r="S589" s="1710"/>
      <c r="T589" s="1641"/>
      <c r="U589" s="1710"/>
      <c r="V589" s="1641"/>
      <c r="W589" s="1710"/>
      <c r="X589" s="1665"/>
      <c r="Y589" s="1710"/>
      <c r="Z589" s="1710"/>
      <c r="AA589" s="1633"/>
      <c r="AB589" s="812">
        <v>5</v>
      </c>
      <c r="AC589" s="900"/>
      <c r="AD589" s="900"/>
      <c r="AE589" s="28"/>
      <c r="AF589" s="813" t="str">
        <f t="shared" si="65"/>
        <v/>
      </c>
      <c r="AG589" s="780"/>
      <c r="AH589" s="790" t="str">
        <f t="shared" si="62"/>
        <v/>
      </c>
      <c r="AI589" s="780"/>
      <c r="AJ589" s="790" t="str">
        <f t="shared" si="63"/>
        <v/>
      </c>
      <c r="AK589" s="814" t="str">
        <f t="shared" si="64"/>
        <v/>
      </c>
      <c r="AL589" s="815" t="str">
        <f>IFERROR(IF(AND(AF588="Probabilidad",AF589="Probabilidad"),(AL588-(+AL588*AK589)),IF(AND(AF588="Impacto",AF589="Probabilidad"),(AL587-(+AL587*AK589)),IF(AF589="Impacto",AL588,""))),"")</f>
        <v/>
      </c>
      <c r="AM589" s="815" t="str">
        <f>IFERROR(IF(AND(AF588="Impacto",AF589="Impacto"),(AM588-(+AM588*AK589)),IF(AND(AF588="Probabilidad",AF589="Impacto"),(AM587-(+AM587*AK589)),IF(AF589="Probabilidad",AM588,""))),"")</f>
        <v/>
      </c>
      <c r="AN589" s="751"/>
      <c r="AO589" s="751"/>
      <c r="AP589" s="751"/>
      <c r="AQ589" s="751"/>
      <c r="AR589" s="1031"/>
      <c r="AS589" s="1631"/>
      <c r="AT589" s="1631"/>
      <c r="AU589" s="1633"/>
      <c r="AV589" s="1631"/>
      <c r="AW589" s="1631"/>
      <c r="AX589" s="1633"/>
      <c r="AY589" s="1633"/>
      <c r="AZ589" s="1633"/>
      <c r="BA589" s="1641"/>
      <c r="BB589" s="894"/>
      <c r="BC589" s="789"/>
      <c r="BD589" s="822" t="str">
        <f t="shared" si="66"/>
        <v/>
      </c>
      <c r="BE589" s="774"/>
      <c r="BF589" s="774"/>
      <c r="BG589" s="774"/>
      <c r="BH589" s="774"/>
      <c r="BI589" s="789"/>
      <c r="BJ589" s="789"/>
      <c r="BK589" s="789"/>
      <c r="BL589" s="789"/>
      <c r="BM589" s="791"/>
      <c r="BN589" s="791"/>
      <c r="BO589" s="791"/>
      <c r="BP589" s="791"/>
      <c r="BQ589" s="792" t="str">
        <f t="shared" si="67"/>
        <v/>
      </c>
      <c r="BR589" s="796" t="str">
        <f t="shared" si="68"/>
        <v/>
      </c>
      <c r="BS589" s="884"/>
      <c r="BT589" s="884"/>
      <c r="BU589" s="998"/>
      <c r="BV589" s="1064"/>
      <c r="BW589" s="1064"/>
      <c r="BX589" s="1722"/>
      <c r="BY589" s="1739"/>
      <c r="BZ589" s="1004"/>
    </row>
    <row r="590" spans="1:78" ht="17" thickBot="1" x14ac:dyDescent="0.25">
      <c r="A590" s="1702"/>
      <c r="B590" s="1703"/>
      <c r="C590" s="1704"/>
      <c r="D590" s="1706"/>
      <c r="E590" s="1026"/>
      <c r="F590" s="1620"/>
      <c r="G590" s="1002"/>
      <c r="H590" s="1032"/>
      <c r="I590" s="1642"/>
      <c r="J590" s="1632"/>
      <c r="K590" s="1038"/>
      <c r="L590" s="1002"/>
      <c r="M590" s="1071"/>
      <c r="N590" s="1002"/>
      <c r="O590" s="1002"/>
      <c r="P590" s="1065"/>
      <c r="Q590" s="1715"/>
      <c r="R590" s="1642"/>
      <c r="S590" s="1711"/>
      <c r="T590" s="1642"/>
      <c r="U590" s="1711"/>
      <c r="V590" s="1642"/>
      <c r="W590" s="1711"/>
      <c r="X590" s="1666"/>
      <c r="Y590" s="1711"/>
      <c r="Z590" s="1711"/>
      <c r="AA590" s="1634"/>
      <c r="AB590" s="773">
        <v>6</v>
      </c>
      <c r="AC590" s="757"/>
      <c r="AD590" s="757"/>
      <c r="AE590" s="757"/>
      <c r="AF590" s="896" t="str">
        <f t="shared" si="65"/>
        <v/>
      </c>
      <c r="AG590" s="888"/>
      <c r="AH590" s="887" t="str">
        <f t="shared" si="62"/>
        <v/>
      </c>
      <c r="AI590" s="888"/>
      <c r="AJ590" s="887" t="str">
        <f t="shared" si="63"/>
        <v/>
      </c>
      <c r="AK590" s="889" t="str">
        <f t="shared" si="64"/>
        <v/>
      </c>
      <c r="AL590" s="815" t="str">
        <f>IFERROR(IF(AND(AF589="Probabilidad",AF590="Probabilidad"),(AL589-(+AL589*AK590)),IF(AND(AF589="Impacto",AF590="Probabilidad"),(AL588-(+AL588*AK590)),IF(AF590="Impacto",AL589,""))),"")</f>
        <v/>
      </c>
      <c r="AM590" s="815" t="str">
        <f>IFERROR(IF(AND(AF589="Impacto",AF590="Impacto"),(AM589-(+AM589*AK590)),IF(AND(AF589="Probabilidad",AF590="Impacto"),(AM588-(+AM588*AK590)),IF(AF590="Probabilidad",AM589,""))),"")</f>
        <v/>
      </c>
      <c r="AN590" s="51"/>
      <c r="AO590" s="51"/>
      <c r="AP590" s="51"/>
      <c r="AQ590" s="51"/>
      <c r="AR590" s="1032"/>
      <c r="AS590" s="1632"/>
      <c r="AT590" s="1632"/>
      <c r="AU590" s="1634"/>
      <c r="AV590" s="1632"/>
      <c r="AW590" s="1632"/>
      <c r="AX590" s="1634"/>
      <c r="AY590" s="1634"/>
      <c r="AZ590" s="1634"/>
      <c r="BA590" s="1642"/>
      <c r="BB590" s="901"/>
      <c r="BC590" s="770"/>
      <c r="BD590" s="762" t="str">
        <f t="shared" si="66"/>
        <v/>
      </c>
      <c r="BE590" s="757"/>
      <c r="BF590" s="757"/>
      <c r="BG590" s="757"/>
      <c r="BH590" s="757"/>
      <c r="BI590" s="770"/>
      <c r="BJ590" s="770"/>
      <c r="BK590" s="770"/>
      <c r="BL590" s="770"/>
      <c r="BM590" s="749"/>
      <c r="BN590" s="749"/>
      <c r="BO590" s="749"/>
      <c r="BP590" s="749"/>
      <c r="BQ590" s="766" t="str">
        <f t="shared" si="67"/>
        <v/>
      </c>
      <c r="BR590" s="890" t="str">
        <f t="shared" si="68"/>
        <v/>
      </c>
      <c r="BS590" s="891"/>
      <c r="BT590" s="891"/>
      <c r="BU590" s="999"/>
      <c r="BV590" s="1065"/>
      <c r="BW590" s="1065"/>
      <c r="BX590" s="1723"/>
      <c r="BY590" s="1740"/>
      <c r="BZ590" s="1005"/>
    </row>
    <row r="591" spans="1:78" ht="145" x14ac:dyDescent="0.2">
      <c r="A591" s="1702"/>
      <c r="B591" s="1703"/>
      <c r="C591" s="1704"/>
      <c r="D591" s="1021" t="s">
        <v>1387</v>
      </c>
      <c r="E591" s="1024" t="s">
        <v>992</v>
      </c>
      <c r="F591" s="1027">
        <v>4</v>
      </c>
      <c r="G591" s="1000" t="s">
        <v>2046</v>
      </c>
      <c r="H591" s="1030" t="s">
        <v>1242</v>
      </c>
      <c r="I591" s="994" t="s">
        <v>1215</v>
      </c>
      <c r="J591" s="1697" t="str">
        <f>IF(D591="","",IF(D591="RG",[1]Árbol!A602,IF(D591="RIC",[1]Árbol!A602,IF(D591="RLAFT",[1]Árbol!A602,IF(D591="RF",[1]Árbol!A602,IF(I591="","",(CONCATENATE(I591," ",$M$3," ",G591," ",$M$4," ",O591," ",$M$5," ",N591))))))))</f>
        <v>Pérdida de Disponibilidad de Expediente de Procesos Judiciales
(Información Electrónica)  1 y 3. Pérdida, borrado, modificación de información o Acceso no autorizado a los expedientes digitales con Datos Personales
2. Fallas Humanas
CONTINUIDAD: 3. Fallas tecnológicas  
1. Ausencia de control de acceso a la información  digital
2. Desconocimiento de Políticas de Seguridad de la Información
3. Ausencia de Planes de continuidad</v>
      </c>
      <c r="K591" s="1036" t="s">
        <v>313</v>
      </c>
      <c r="L591" s="1000" t="s">
        <v>562</v>
      </c>
      <c r="M591" s="1069" t="s">
        <v>1389</v>
      </c>
      <c r="N591" s="1000" t="s">
        <v>2056</v>
      </c>
      <c r="O591" s="1000" t="s">
        <v>2057</v>
      </c>
      <c r="P591" s="1063" t="s">
        <v>1392</v>
      </c>
      <c r="Q591" s="1716" t="s">
        <v>1392</v>
      </c>
      <c r="R591" s="994" t="s">
        <v>340</v>
      </c>
      <c r="S591" s="1709">
        <f>IF(R591="Muy Alta",100%,IF(R591="Alta",80%,IF(R591="Media",60%,IF(R591="Baja",40%,IF(R591="Muy Baja",20%,"")))))</f>
        <v>0.8</v>
      </c>
      <c r="T591" s="994" t="s">
        <v>317</v>
      </c>
      <c r="U591" s="1709">
        <f>IF(T591="Catastrófico",100%,IF(T591="Mayor",80%,IF(T591="Moderado",60%,IF(T591="Menor",40%,IF(T591="Leve",20%,"")))))</f>
        <v>0.2</v>
      </c>
      <c r="V591" s="994" t="s">
        <v>251</v>
      </c>
      <c r="W591" s="1709">
        <f>IF(V591="Catastrófico",100%,IF(V591="Mayor",80%,IF(V591="Moderado",60%,IF(V591="Menor",40%,IF(V591="Leve",20%,"")))))</f>
        <v>0.4</v>
      </c>
      <c r="X591" s="1059" t="str">
        <f>IF(Y591=100%,"Catastrófico",IF(Y591=80%,"Mayor",IF(Y591=60%,"Moderado",IF(Y591=40%,"Menor",IF(Y591=20%,"Leve","")))))</f>
        <v>Menor</v>
      </c>
      <c r="Y591" s="1709">
        <f>IF(AND(U591="",W591=""),"",MAX(U591,W591))</f>
        <v>0.4</v>
      </c>
      <c r="Z591" s="1709" t="str">
        <f>CONCATENATE(R591,X591)</f>
        <v>AltaMenor</v>
      </c>
      <c r="AA591" s="1047" t="str">
        <f>IF(Z591="Muy AltaLeve","Alto",IF(Z591="Muy AltaMenor","Alto",IF(Z591="Muy AltaModerado","Alto",IF(Z591="Muy AltaMayor","Alto",IF(Z591="Muy AltaCatastrófico","Extremo",IF(Z591="AltaLeve","Moderado",IF(Z591="AltaMenor","Moderado",IF(Z591="AltaModerado","Alto",IF(Z591="AltaMayor","Alto",IF(Z591="AltaCatastrófico","Extremo",IF(Z591="MediaLeve","Moderado",IF(Z591="MediaMenor","Moderado",IF(Z591="MediaModerado","Moderado",IF(Z591="MediaMayor","Alto",IF(Z591="MediaCatastrófico","Extremo",IF(Z591="BajaLeve","Bajo",IF(Z591="BajaMenor","Moderado",IF(Z591="BajaModerado","Moderado",IF(Z591="BajaMayor","Alto",IF(Z591="BajaCatastrófico","Extremo",IF(Z591="Muy BajaLeve","Bajo",IF(Z591="Muy BajaMenor","Bajo",IF(Z591="Muy BajaModerado","Moderado",IF(Z591="Muy BajaMayor","Alto",IF(Z591="Muy BajaCatastrófico","Extremo","")))))))))))))))))))))))))</f>
        <v>Moderado</v>
      </c>
      <c r="AB591" s="97">
        <v>1</v>
      </c>
      <c r="AC591" s="9" t="s">
        <v>2058</v>
      </c>
      <c r="AD591" s="9" t="s">
        <v>1493</v>
      </c>
      <c r="AE591" s="9" t="s">
        <v>1403</v>
      </c>
      <c r="AF591" s="99" t="str">
        <f t="shared" si="65"/>
        <v>Probabilidad</v>
      </c>
      <c r="AG591" s="10" t="s">
        <v>221</v>
      </c>
      <c r="AH591" s="787">
        <f t="shared" si="62"/>
        <v>0.25</v>
      </c>
      <c r="AI591" s="10" t="s">
        <v>222</v>
      </c>
      <c r="AJ591" s="787">
        <f t="shared" si="63"/>
        <v>0.15</v>
      </c>
      <c r="AK591" s="101">
        <f t="shared" si="64"/>
        <v>0.4</v>
      </c>
      <c r="AL591" s="100">
        <f>IFERROR(IF(AF591="Probabilidad",(S591-(+S591*AK591)),IF(AF591="Impacto",S591,"")),"")</f>
        <v>0.48</v>
      </c>
      <c r="AM591" s="100">
        <f>IFERROR(IF(AF591="Impacto",(Y591-(+Y591*AK591)),IF(AF591="Probabilidad",Y591,"")),"")</f>
        <v>0.4</v>
      </c>
      <c r="AN591" s="50" t="s">
        <v>223</v>
      </c>
      <c r="AO591" s="50" t="s">
        <v>224</v>
      </c>
      <c r="AP591" s="50" t="s">
        <v>241</v>
      </c>
      <c r="AQ591" s="50" t="s">
        <v>226</v>
      </c>
      <c r="AR591" s="1624" t="s">
        <v>2041</v>
      </c>
      <c r="AS591" s="1050">
        <f>S591</f>
        <v>0.8</v>
      </c>
      <c r="AT591" s="1050">
        <f>IF(AL591="","",MIN(AL591:AL596))</f>
        <v>0.16463999999999998</v>
      </c>
      <c r="AU591" s="1047" t="str">
        <f>IFERROR(IF(AT591="","",IF(AT591&lt;=0.2,"Muy Baja",IF(AT591&lt;=0.4,"Baja",IF(AT591&lt;=0.6,"Media",IF(AT591&lt;=0.8,"Alta","Muy Alta"))))),"")</f>
        <v>Muy Baja</v>
      </c>
      <c r="AV591" s="1050">
        <f>Y591</f>
        <v>0.4</v>
      </c>
      <c r="AW591" s="1050">
        <f>IF(AM591="","",MIN(AM591:AM596))</f>
        <v>0.4</v>
      </c>
      <c r="AX591" s="1047" t="str">
        <f>IFERROR(IF(AW591="","",IF(AW591&lt;=0.2,"Leve",IF(AW591&lt;=0.4,"Menor",IF(AW591&lt;=0.6,"Moderado",IF(AW591&lt;=0.8,"Mayor","Catastrófico"))))),"")</f>
        <v>Menor</v>
      </c>
      <c r="AY591" s="1047" t="str">
        <f>AA591</f>
        <v>Moderado</v>
      </c>
      <c r="AZ591" s="1047" t="str">
        <f>IFERROR(IF(OR(AND(AU591="Muy Baja",AX591="Leve"),AND(AU591="Muy Baja",AX591="Menor"),AND(AU591="Baja",AX591="Leve")),"Bajo",IF(OR(AND(AU591="Muy baja",AX591="Moderado"),AND(AU591="Baja",AX591="Menor"),AND(AU591="Baja",AX591="Moderado"),AND(AU591="Media",AX591="Leve"),AND(AU591="Media",AX591="Menor"),AND(AU591="Media",AX591="Moderado"),AND(AU591="Alta",AX591="Leve"),AND(AU591="Alta",AX591="Menor")),"Moderado",IF(OR(AND(AU591="Muy Baja",AX591="Mayor"),AND(AU591="Baja",AX591="Mayor"),AND(AU591="Media",AX591="Mayor"),AND(AU591="Alta",AX591="Moderado"),AND(AU591="Alta",AX591="Mayor"),AND(AU591="Muy Alta",AX591="Leve"),AND(AU591="Muy Alta",AX591="Menor"),AND(AU591="Muy Alta",AX591="Moderado"),AND(AU591="Muy Alta",AX591="Mayor")),"Alto",IF(OR(AND(AU591="Muy Baja",AX591="Catastrófico"),AND(AU591="Baja",AX591="Catastrófico"),AND(AU591="Media",AX591="Catastrófico"),AND(AU591="Alta",AX591="Catastrófico"),AND(AU591="Muy Alta",AX591="Catastrófico")),"Extremo","")))),"")</f>
        <v>Bajo</v>
      </c>
      <c r="BA591" s="994" t="s">
        <v>255</v>
      </c>
      <c r="BB591" s="46"/>
      <c r="BC591" s="46"/>
      <c r="BD591" s="103" t="str">
        <f t="shared" si="66"/>
        <v/>
      </c>
      <c r="BE591" s="9"/>
      <c r="BF591" s="9"/>
      <c r="BG591" s="9"/>
      <c r="BH591" s="9"/>
      <c r="BI591" s="46"/>
      <c r="BJ591" s="46"/>
      <c r="BK591" s="46"/>
      <c r="BL591" s="46"/>
      <c r="BM591" s="48"/>
      <c r="BN591" s="48"/>
      <c r="BO591" s="48"/>
      <c r="BP591" s="48"/>
      <c r="BQ591" s="104" t="str">
        <f t="shared" si="67"/>
        <v/>
      </c>
      <c r="BR591" s="797" t="str">
        <f t="shared" si="68"/>
        <v/>
      </c>
      <c r="BS591" s="883"/>
      <c r="BT591" s="883"/>
      <c r="BU591" s="997" t="s">
        <v>1392</v>
      </c>
      <c r="BV591" s="1063" t="s">
        <v>3251</v>
      </c>
      <c r="BW591" s="1063" t="s">
        <v>1392</v>
      </c>
      <c r="BX591" s="1721" t="s">
        <v>1392</v>
      </c>
      <c r="BY591" s="1724" t="s">
        <v>3252</v>
      </c>
      <c r="BZ591" s="1003"/>
    </row>
    <row r="592" spans="1:78" ht="118" x14ac:dyDescent="0.2">
      <c r="A592" s="1702"/>
      <c r="B592" s="1703"/>
      <c r="C592" s="1704"/>
      <c r="D592" s="1705"/>
      <c r="E592" s="1025"/>
      <c r="F592" s="1619"/>
      <c r="G592" s="1001"/>
      <c r="H592" s="1031"/>
      <c r="I592" s="1641"/>
      <c r="J592" s="1631"/>
      <c r="K592" s="1037"/>
      <c r="L592" s="1001"/>
      <c r="M592" s="1070"/>
      <c r="N592" s="1001"/>
      <c r="O592" s="1001"/>
      <c r="P592" s="1064"/>
      <c r="Q592" s="1717"/>
      <c r="R592" s="1641"/>
      <c r="S592" s="1710"/>
      <c r="T592" s="1641"/>
      <c r="U592" s="1710"/>
      <c r="V592" s="1641"/>
      <c r="W592" s="1710"/>
      <c r="X592" s="1665"/>
      <c r="Y592" s="1710"/>
      <c r="Z592" s="1710"/>
      <c r="AA592" s="1633"/>
      <c r="AB592" s="812">
        <v>2</v>
      </c>
      <c r="AC592" s="774" t="s">
        <v>1571</v>
      </c>
      <c r="AD592" s="774" t="s">
        <v>1493</v>
      </c>
      <c r="AE592" s="774" t="s">
        <v>1572</v>
      </c>
      <c r="AF592" s="813" t="str">
        <f t="shared" si="65"/>
        <v>Probabilidad</v>
      </c>
      <c r="AG592" s="780" t="s">
        <v>281</v>
      </c>
      <c r="AH592" s="790">
        <f t="shared" si="62"/>
        <v>0.15</v>
      </c>
      <c r="AI592" s="780" t="s">
        <v>222</v>
      </c>
      <c r="AJ592" s="790">
        <f t="shared" si="63"/>
        <v>0.15</v>
      </c>
      <c r="AK592" s="814">
        <f t="shared" si="64"/>
        <v>0.3</v>
      </c>
      <c r="AL592" s="815">
        <f>IFERROR(IF(AND(AF591="Probabilidad",AF592="Probabilidad"),(AL591-(+AL591*AK592)),IF(AF592="Probabilidad",(S591-(+S591*AK592)),IF(AF592="Impacto",AL591,""))),"")</f>
        <v>0.33599999999999997</v>
      </c>
      <c r="AM592" s="815">
        <f>IFERROR(IF(AND(AF591="Impacto",AF592="Impacto"),(AM591-(+AM591*AK592)),IF(AF592="Impacto",(Y591-(+Y591*AK592)),IF(AF592="Probabilidad",AM591,""))),"")</f>
        <v>0.4</v>
      </c>
      <c r="AN592" s="751" t="s">
        <v>859</v>
      </c>
      <c r="AO592" s="751" t="s">
        <v>245</v>
      </c>
      <c r="AP592" s="751" t="s">
        <v>241</v>
      </c>
      <c r="AQ592" s="751" t="s">
        <v>226</v>
      </c>
      <c r="AR592" s="1031"/>
      <c r="AS592" s="1631"/>
      <c r="AT592" s="1631"/>
      <c r="AU592" s="1633"/>
      <c r="AV592" s="1631"/>
      <c r="AW592" s="1631"/>
      <c r="AX592" s="1633"/>
      <c r="AY592" s="1633"/>
      <c r="AZ592" s="1633"/>
      <c r="BA592" s="1641"/>
      <c r="BB592" s="789"/>
      <c r="BC592" s="789"/>
      <c r="BD592" s="822" t="str">
        <f t="shared" si="66"/>
        <v/>
      </c>
      <c r="BE592" s="774"/>
      <c r="BF592" s="774"/>
      <c r="BG592" s="774"/>
      <c r="BH592" s="774"/>
      <c r="BI592" s="789"/>
      <c r="BJ592" s="789"/>
      <c r="BK592" s="789"/>
      <c r="BL592" s="789"/>
      <c r="BM592" s="791"/>
      <c r="BN592" s="791"/>
      <c r="BO592" s="791"/>
      <c r="BP592" s="791"/>
      <c r="BQ592" s="792" t="str">
        <f t="shared" si="67"/>
        <v/>
      </c>
      <c r="BR592" s="796" t="str">
        <f t="shared" si="68"/>
        <v/>
      </c>
      <c r="BS592" s="884"/>
      <c r="BT592" s="884"/>
      <c r="BU592" s="998"/>
      <c r="BV592" s="1064"/>
      <c r="BW592" s="1064"/>
      <c r="BX592" s="1722"/>
      <c r="BY592" s="1725"/>
      <c r="BZ592" s="1004"/>
    </row>
    <row r="593" spans="1:78" ht="167" x14ac:dyDescent="0.2">
      <c r="A593" s="1702"/>
      <c r="B593" s="1703"/>
      <c r="C593" s="1704"/>
      <c r="D593" s="1705"/>
      <c r="E593" s="1025"/>
      <c r="F593" s="1619"/>
      <c r="G593" s="1001"/>
      <c r="H593" s="1031"/>
      <c r="I593" s="1641"/>
      <c r="J593" s="1631"/>
      <c r="K593" s="1037"/>
      <c r="L593" s="1001"/>
      <c r="M593" s="1070"/>
      <c r="N593" s="1001"/>
      <c r="O593" s="1001"/>
      <c r="P593" s="1064"/>
      <c r="Q593" s="1717"/>
      <c r="R593" s="1641"/>
      <c r="S593" s="1710"/>
      <c r="T593" s="1641"/>
      <c r="U593" s="1710"/>
      <c r="V593" s="1641"/>
      <c r="W593" s="1710"/>
      <c r="X593" s="1665"/>
      <c r="Y593" s="1710"/>
      <c r="Z593" s="1710"/>
      <c r="AA593" s="1633"/>
      <c r="AB593" s="812">
        <v>3</v>
      </c>
      <c r="AC593" s="761" t="s">
        <v>2059</v>
      </c>
      <c r="AD593" s="761">
        <v>1</v>
      </c>
      <c r="AE593" s="761" t="s">
        <v>1612</v>
      </c>
      <c r="AF593" s="813" t="str">
        <f t="shared" si="65"/>
        <v>Probabilidad</v>
      </c>
      <c r="AG593" s="780" t="s">
        <v>281</v>
      </c>
      <c r="AH593" s="790">
        <f t="shared" si="62"/>
        <v>0.15</v>
      </c>
      <c r="AI593" s="780" t="s">
        <v>222</v>
      </c>
      <c r="AJ593" s="790">
        <f t="shared" si="63"/>
        <v>0.15</v>
      </c>
      <c r="AK593" s="814">
        <f t="shared" si="64"/>
        <v>0.3</v>
      </c>
      <c r="AL593" s="815">
        <f>IFERROR(IF(AND(AF592="Probabilidad",AF593="Probabilidad"),(AL592-(+AL592*AK593)),IF(AND(AF592="Impacto",AF593="Probabilidad"),(AL591-(+AL591*AK593)),IF(AF593="Impacto",AL592,""))),"")</f>
        <v>0.23519999999999996</v>
      </c>
      <c r="AM593" s="815">
        <f>IFERROR(IF(AND(AF592="Impacto",AF593="Impacto"),(AM592-(+AM592*AK593)),IF(AND(AF592="Probabilidad",AF593="Impacto"),(AM591-(+AM591*AK593)),IF(AF593="Probabilidad",AM592,""))),"")</f>
        <v>0.4</v>
      </c>
      <c r="AN593" s="751" t="s">
        <v>223</v>
      </c>
      <c r="AO593" s="751" t="s">
        <v>291</v>
      </c>
      <c r="AP593" s="751" t="s">
        <v>241</v>
      </c>
      <c r="AQ593" s="751" t="s">
        <v>226</v>
      </c>
      <c r="AR593" s="1031"/>
      <c r="AS593" s="1631"/>
      <c r="AT593" s="1631"/>
      <c r="AU593" s="1633"/>
      <c r="AV593" s="1631"/>
      <c r="AW593" s="1631"/>
      <c r="AX593" s="1633"/>
      <c r="AY593" s="1633"/>
      <c r="AZ593" s="1633"/>
      <c r="BA593" s="1641"/>
      <c r="BB593" s="789"/>
      <c r="BC593" s="789"/>
      <c r="BD593" s="822" t="str">
        <f t="shared" si="66"/>
        <v/>
      </c>
      <c r="BE593" s="774"/>
      <c r="BF593" s="774"/>
      <c r="BG593" s="774"/>
      <c r="BH593" s="774"/>
      <c r="BI593" s="789"/>
      <c r="BJ593" s="789"/>
      <c r="BK593" s="789"/>
      <c r="BL593" s="789"/>
      <c r="BM593" s="791"/>
      <c r="BN593" s="791"/>
      <c r="BO593" s="791"/>
      <c r="BP593" s="791"/>
      <c r="BQ593" s="792" t="str">
        <f t="shared" si="67"/>
        <v/>
      </c>
      <c r="BR593" s="796" t="str">
        <f t="shared" si="68"/>
        <v/>
      </c>
      <c r="BS593" s="884"/>
      <c r="BT593" s="884"/>
      <c r="BU593" s="998"/>
      <c r="BV593" s="1064"/>
      <c r="BW593" s="1064"/>
      <c r="BX593" s="1722"/>
      <c r="BY593" s="1725"/>
      <c r="BZ593" s="1004"/>
    </row>
    <row r="594" spans="1:78" ht="167" x14ac:dyDescent="0.2">
      <c r="A594" s="1702"/>
      <c r="B594" s="1703"/>
      <c r="C594" s="1704"/>
      <c r="D594" s="1705"/>
      <c r="E594" s="1025"/>
      <c r="F594" s="1619"/>
      <c r="G594" s="1001"/>
      <c r="H594" s="1031"/>
      <c r="I594" s="1641"/>
      <c r="J594" s="1631"/>
      <c r="K594" s="1037"/>
      <c r="L594" s="1001"/>
      <c r="M594" s="1070"/>
      <c r="N594" s="1001"/>
      <c r="O594" s="1001"/>
      <c r="P594" s="1064"/>
      <c r="Q594" s="1717"/>
      <c r="R594" s="1641"/>
      <c r="S594" s="1710"/>
      <c r="T594" s="1641"/>
      <c r="U594" s="1710"/>
      <c r="V594" s="1641"/>
      <c r="W594" s="1710"/>
      <c r="X594" s="1665"/>
      <c r="Y594" s="1710"/>
      <c r="Z594" s="1710"/>
      <c r="AA594" s="1633"/>
      <c r="AB594" s="812">
        <v>4</v>
      </c>
      <c r="AC594" s="761" t="s">
        <v>2045</v>
      </c>
      <c r="AD594" s="761">
        <v>3</v>
      </c>
      <c r="AE594" s="761" t="s">
        <v>1552</v>
      </c>
      <c r="AF594" s="813" t="str">
        <f t="shared" si="65"/>
        <v>Probabilidad</v>
      </c>
      <c r="AG594" s="780" t="s">
        <v>281</v>
      </c>
      <c r="AH594" s="790">
        <f t="shared" si="62"/>
        <v>0.15</v>
      </c>
      <c r="AI594" s="780" t="s">
        <v>222</v>
      </c>
      <c r="AJ594" s="790">
        <f t="shared" si="63"/>
        <v>0.15</v>
      </c>
      <c r="AK594" s="814">
        <f t="shared" si="64"/>
        <v>0.3</v>
      </c>
      <c r="AL594" s="815">
        <f>IFERROR(IF(AND(AF593="Probabilidad",AF594="Probabilidad"),(AL593-(+AL593*AK594)),IF(AND(AF593="Impacto",AF594="Probabilidad"),(AL592-(+AL592*AK594)),IF(AF594="Impacto",AL593,""))),"")</f>
        <v>0.16463999999999998</v>
      </c>
      <c r="AM594" s="815">
        <f>IFERROR(IF(AND(AF593="Impacto",AF594="Impacto"),(AM593-(+AM593*AK594)),IF(AND(AF593="Probabilidad",AF594="Impacto"),(AM592-(+AM592*AK594)),IF(AF594="Probabilidad",AM593,""))),"")</f>
        <v>0.4</v>
      </c>
      <c r="AN594" s="751" t="s">
        <v>859</v>
      </c>
      <c r="AO594" s="751" t="s">
        <v>291</v>
      </c>
      <c r="AP594" s="751" t="s">
        <v>241</v>
      </c>
      <c r="AQ594" s="751" t="s">
        <v>226</v>
      </c>
      <c r="AR594" s="1031"/>
      <c r="AS594" s="1631"/>
      <c r="AT594" s="1631"/>
      <c r="AU594" s="1633"/>
      <c r="AV594" s="1631"/>
      <c r="AW594" s="1631"/>
      <c r="AX594" s="1633"/>
      <c r="AY594" s="1633"/>
      <c r="AZ594" s="1633"/>
      <c r="BA594" s="1641"/>
      <c r="BB594" s="789"/>
      <c r="BC594" s="789"/>
      <c r="BD594" s="822" t="str">
        <f t="shared" si="66"/>
        <v/>
      </c>
      <c r="BE594" s="774"/>
      <c r="BF594" s="774"/>
      <c r="BG594" s="774"/>
      <c r="BH594" s="774"/>
      <c r="BI594" s="789"/>
      <c r="BJ594" s="789"/>
      <c r="BK594" s="789"/>
      <c r="BL594" s="789"/>
      <c r="BM594" s="791"/>
      <c r="BN594" s="791"/>
      <c r="BO594" s="791"/>
      <c r="BP594" s="791"/>
      <c r="BQ594" s="792" t="str">
        <f t="shared" si="67"/>
        <v/>
      </c>
      <c r="BR594" s="796" t="str">
        <f t="shared" si="68"/>
        <v/>
      </c>
      <c r="BS594" s="884"/>
      <c r="BT594" s="884"/>
      <c r="BU594" s="998"/>
      <c r="BV594" s="1064"/>
      <c r="BW594" s="1064"/>
      <c r="BX594" s="1722"/>
      <c r="BY594" s="1725"/>
      <c r="BZ594" s="1004"/>
    </row>
    <row r="595" spans="1:78" ht="16" x14ac:dyDescent="0.2">
      <c r="A595" s="1702"/>
      <c r="B595" s="1703"/>
      <c r="C595" s="1704"/>
      <c r="D595" s="1705"/>
      <c r="E595" s="1025"/>
      <c r="F595" s="1619"/>
      <c r="G595" s="1001"/>
      <c r="H595" s="1031"/>
      <c r="I595" s="1641"/>
      <c r="J595" s="1631"/>
      <c r="K595" s="1037"/>
      <c r="L595" s="1001"/>
      <c r="M595" s="1070"/>
      <c r="N595" s="1001"/>
      <c r="O595" s="1001"/>
      <c r="P595" s="1064"/>
      <c r="Q595" s="1717"/>
      <c r="R595" s="1641"/>
      <c r="S595" s="1710"/>
      <c r="T595" s="1641"/>
      <c r="U595" s="1710"/>
      <c r="V595" s="1641"/>
      <c r="W595" s="1710"/>
      <c r="X595" s="1665"/>
      <c r="Y595" s="1710"/>
      <c r="Z595" s="1710"/>
      <c r="AA595" s="1633"/>
      <c r="AB595" s="812">
        <v>5</v>
      </c>
      <c r="AC595" s="774"/>
      <c r="AD595" s="774"/>
      <c r="AE595" s="774"/>
      <c r="AF595" s="813" t="str">
        <f t="shared" si="65"/>
        <v/>
      </c>
      <c r="AG595" s="780"/>
      <c r="AH595" s="790" t="str">
        <f t="shared" si="62"/>
        <v/>
      </c>
      <c r="AI595" s="780"/>
      <c r="AJ595" s="790" t="str">
        <f t="shared" si="63"/>
        <v/>
      </c>
      <c r="AK595" s="814" t="str">
        <f t="shared" si="64"/>
        <v/>
      </c>
      <c r="AL595" s="815" t="str">
        <f>IFERROR(IF(AND(AF594="Probabilidad",AF595="Probabilidad"),(AL594-(+AL594*AK595)),IF(AND(AF594="Impacto",AF595="Probabilidad"),(AL593-(+AL593*AK595)),IF(AF595="Impacto",AL594,""))),"")</f>
        <v/>
      </c>
      <c r="AM595" s="815" t="str">
        <f>IFERROR(IF(AND(AF594="Impacto",AF595="Impacto"),(AM594-(+AM594*AK595)),IF(AND(AF594="Probabilidad",AF595="Impacto"),(AM593-(+AM593*AK595)),IF(AF595="Probabilidad",AM594,""))),"")</f>
        <v/>
      </c>
      <c r="AN595" s="751"/>
      <c r="AO595" s="751"/>
      <c r="AP595" s="751"/>
      <c r="AQ595" s="751"/>
      <c r="AR595" s="1031"/>
      <c r="AS595" s="1631"/>
      <c r="AT595" s="1631"/>
      <c r="AU595" s="1633"/>
      <c r="AV595" s="1631"/>
      <c r="AW595" s="1631"/>
      <c r="AX595" s="1633"/>
      <c r="AY595" s="1633"/>
      <c r="AZ595" s="1633"/>
      <c r="BA595" s="1641"/>
      <c r="BB595" s="789"/>
      <c r="BC595" s="789"/>
      <c r="BD595" s="822" t="str">
        <f t="shared" si="66"/>
        <v/>
      </c>
      <c r="BE595" s="774"/>
      <c r="BF595" s="774"/>
      <c r="BG595" s="774"/>
      <c r="BH595" s="774"/>
      <c r="BI595" s="789"/>
      <c r="BJ595" s="789"/>
      <c r="BK595" s="789"/>
      <c r="BL595" s="789"/>
      <c r="BM595" s="791"/>
      <c r="BN595" s="791"/>
      <c r="BO595" s="791"/>
      <c r="BP595" s="791"/>
      <c r="BQ595" s="792" t="str">
        <f t="shared" si="67"/>
        <v/>
      </c>
      <c r="BR595" s="796" t="str">
        <f t="shared" si="68"/>
        <v/>
      </c>
      <c r="BS595" s="884"/>
      <c r="BT595" s="884"/>
      <c r="BU595" s="998"/>
      <c r="BV595" s="1064"/>
      <c r="BW595" s="1064"/>
      <c r="BX595" s="1722"/>
      <c r="BY595" s="1725"/>
      <c r="BZ595" s="1004"/>
    </row>
    <row r="596" spans="1:78" ht="17" thickBot="1" x14ac:dyDescent="0.25">
      <c r="A596" s="1702"/>
      <c r="B596" s="1703"/>
      <c r="C596" s="1704"/>
      <c r="D596" s="1706"/>
      <c r="E596" s="1026"/>
      <c r="F596" s="1620"/>
      <c r="G596" s="1002"/>
      <c r="H596" s="1032"/>
      <c r="I596" s="1642"/>
      <c r="J596" s="1632"/>
      <c r="K596" s="1038"/>
      <c r="L596" s="1002"/>
      <c r="M596" s="1071"/>
      <c r="N596" s="1002"/>
      <c r="O596" s="1002"/>
      <c r="P596" s="1065"/>
      <c r="Q596" s="1718"/>
      <c r="R596" s="1642"/>
      <c r="S596" s="1711"/>
      <c r="T596" s="1642"/>
      <c r="U596" s="1711"/>
      <c r="V596" s="1642"/>
      <c r="W596" s="1711"/>
      <c r="X596" s="1666"/>
      <c r="Y596" s="1711"/>
      <c r="Z596" s="1711"/>
      <c r="AA596" s="1634"/>
      <c r="AB596" s="773">
        <v>6</v>
      </c>
      <c r="AC596" s="757"/>
      <c r="AD596" s="757"/>
      <c r="AE596" s="757"/>
      <c r="AF596" s="896" t="str">
        <f t="shared" si="65"/>
        <v/>
      </c>
      <c r="AG596" s="888"/>
      <c r="AH596" s="887" t="str">
        <f t="shared" si="62"/>
        <v/>
      </c>
      <c r="AI596" s="888"/>
      <c r="AJ596" s="887" t="str">
        <f t="shared" si="63"/>
        <v/>
      </c>
      <c r="AK596" s="889" t="str">
        <f t="shared" si="64"/>
        <v/>
      </c>
      <c r="AL596" s="815" t="str">
        <f>IFERROR(IF(AND(AF595="Probabilidad",AF596="Probabilidad"),(AL595-(+AL595*AK596)),IF(AND(AF595="Impacto",AF596="Probabilidad"),(AL594-(+AL594*AK596)),IF(AF596="Impacto",AL595,""))),"")</f>
        <v/>
      </c>
      <c r="AM596" s="815" t="str">
        <f>IFERROR(IF(AND(AF595="Impacto",AF596="Impacto"),(AM595-(+AM595*AK596)),IF(AND(AF595="Probabilidad",AF596="Impacto"),(AM594-(+AM594*AK596)),IF(AF596="Probabilidad",AM595,""))),"")</f>
        <v/>
      </c>
      <c r="AN596" s="51"/>
      <c r="AO596" s="51"/>
      <c r="AP596" s="51"/>
      <c r="AQ596" s="51"/>
      <c r="AR596" s="1032"/>
      <c r="AS596" s="1632"/>
      <c r="AT596" s="1632"/>
      <c r="AU596" s="1634"/>
      <c r="AV596" s="1632"/>
      <c r="AW596" s="1632"/>
      <c r="AX596" s="1634"/>
      <c r="AY596" s="1634"/>
      <c r="AZ596" s="1634"/>
      <c r="BA596" s="1642"/>
      <c r="BB596" s="770"/>
      <c r="BC596" s="770"/>
      <c r="BD596" s="762" t="str">
        <f t="shared" si="66"/>
        <v/>
      </c>
      <c r="BE596" s="757"/>
      <c r="BF596" s="757"/>
      <c r="BG596" s="757"/>
      <c r="BH596" s="757"/>
      <c r="BI596" s="770"/>
      <c r="BJ596" s="770"/>
      <c r="BK596" s="770"/>
      <c r="BL596" s="770"/>
      <c r="BM596" s="749"/>
      <c r="BN596" s="749"/>
      <c r="BO596" s="749"/>
      <c r="BP596" s="749"/>
      <c r="BQ596" s="766" t="str">
        <f t="shared" si="67"/>
        <v/>
      </c>
      <c r="BR596" s="890" t="str">
        <f t="shared" si="68"/>
        <v/>
      </c>
      <c r="BS596" s="891"/>
      <c r="BT596" s="891"/>
      <c r="BU596" s="999"/>
      <c r="BV596" s="1065"/>
      <c r="BW596" s="1065"/>
      <c r="BX596" s="1723"/>
      <c r="BY596" s="1726"/>
      <c r="BZ596" s="1005"/>
    </row>
    <row r="597" spans="1:78" ht="145" x14ac:dyDescent="0.2">
      <c r="A597" s="1702"/>
      <c r="B597" s="1703"/>
      <c r="C597" s="1704"/>
      <c r="D597" s="1021" t="s">
        <v>1387</v>
      </c>
      <c r="E597" s="1024" t="s">
        <v>992</v>
      </c>
      <c r="F597" s="1027">
        <v>5</v>
      </c>
      <c r="G597" s="1000" t="s">
        <v>2060</v>
      </c>
      <c r="H597" s="1030" t="s">
        <v>1246</v>
      </c>
      <c r="I597" s="994" t="s">
        <v>1218</v>
      </c>
      <c r="J597" s="1697" t="str">
        <f>IF(D597="","",IF(D597="RG",[1]Árbol!A608,IF(D597="RIC",[1]Árbol!A608,IF(D597="RLAFT",[1]Árbol!A608,IF(D597="RF",[1]Árbol!A608,IF(I597="","",(CONCATENATE(I597," ",$M$3," ",G597," ",$M$4," ",O597," ",$M$5," ",N597))))))))</f>
        <v>Pérdida de confidencialidad e integridad de Archivo de Gestión GERENCIA JURIDICA  1. Acceso no autorizado a los expedientes con Datos Personales
1, 2 Pérdida, modificación y hurto de informacion  1. Ausencia de control de acceso a los expedientes</v>
      </c>
      <c r="K597" s="1036" t="s">
        <v>313</v>
      </c>
      <c r="L597" s="1000" t="s">
        <v>1179</v>
      </c>
      <c r="M597" s="1069" t="s">
        <v>1389</v>
      </c>
      <c r="N597" s="1000" t="s">
        <v>2037</v>
      </c>
      <c r="O597" s="1000" t="s">
        <v>2038</v>
      </c>
      <c r="P597" s="1044" t="s">
        <v>1392</v>
      </c>
      <c r="Q597" s="1716" t="s">
        <v>1392</v>
      </c>
      <c r="R597" s="994" t="s">
        <v>250</v>
      </c>
      <c r="S597" s="1709">
        <f>IF(R597="Muy Alta",100%,IF(R597="Alta",80%,IF(R597="Media",60%,IF(R597="Baja",40%,IF(R597="Muy Baja",20%,"")))))</f>
        <v>0.4</v>
      </c>
      <c r="T597" s="994" t="s">
        <v>317</v>
      </c>
      <c r="U597" s="1709">
        <f>IF(T597="Catastrófico",100%,IF(T597="Mayor",80%,IF(T597="Moderado",60%,IF(T597="Menor",40%,IF(T597="Leve",20%,"")))))</f>
        <v>0.2</v>
      </c>
      <c r="V597" s="994" t="s">
        <v>218</v>
      </c>
      <c r="W597" s="1709">
        <f>IF(V597="Catastrófico",100%,IF(V597="Mayor",80%,IF(V597="Moderado",60%,IF(V597="Menor",40%,IF(V597="Leve",20%,"")))))</f>
        <v>0.6</v>
      </c>
      <c r="X597" s="1059" t="str">
        <f>IF(Y597=100%,"Catastrófico",IF(Y597=80%,"Mayor",IF(Y597=60%,"Moderado",IF(Y597=40%,"Menor",IF(Y597=20%,"Leve","")))))</f>
        <v>Moderado</v>
      </c>
      <c r="Y597" s="1709">
        <f>IF(AND(U597="",W597=""),"",MAX(U597,W597))</f>
        <v>0.6</v>
      </c>
      <c r="Z597" s="1709" t="str">
        <f>CONCATENATE(R597,X597)</f>
        <v>BajaModerado</v>
      </c>
      <c r="AA597" s="1047" t="str">
        <f>IF(Z597="Muy AltaLeve","Alto",IF(Z597="Muy AltaMenor","Alto",IF(Z597="Muy AltaModerado","Alto",IF(Z597="Muy AltaMayor","Alto",IF(Z597="Muy AltaCatastrófico","Extremo",IF(Z597="AltaLeve","Moderado",IF(Z597="AltaMenor","Moderado",IF(Z597="AltaModerado","Alto",IF(Z597="AltaMayor","Alto",IF(Z597="AltaCatastrófico","Extremo",IF(Z597="MediaLeve","Moderado",IF(Z597="MediaMenor","Moderado",IF(Z597="MediaModerado","Moderado",IF(Z597="MediaMayor","Alto",IF(Z597="MediaCatastrófico","Extremo",IF(Z597="BajaLeve","Bajo",IF(Z597="BajaMenor","Moderado",IF(Z597="BajaModerado","Moderado",IF(Z597="BajaMayor","Alto",IF(Z597="BajaCatastrófico","Extremo",IF(Z597="Muy BajaLeve","Bajo",IF(Z597="Muy BajaMenor","Bajo",IF(Z597="Muy BajaModerado","Moderado",IF(Z597="Muy BajaMayor","Alto",IF(Z597="Muy BajaCatastrófico","Extremo","")))))))))))))))))))))))))</f>
        <v>Moderado</v>
      </c>
      <c r="AB597" s="97">
        <v>1</v>
      </c>
      <c r="AC597" s="9" t="s">
        <v>2061</v>
      </c>
      <c r="AD597" s="9">
        <v>1</v>
      </c>
      <c r="AE597" s="9" t="s">
        <v>1612</v>
      </c>
      <c r="AF597" s="231" t="str">
        <f t="shared" si="65"/>
        <v>Probabilidad</v>
      </c>
      <c r="AG597" s="10" t="s">
        <v>221</v>
      </c>
      <c r="AH597" s="787">
        <f t="shared" si="62"/>
        <v>0.25</v>
      </c>
      <c r="AI597" s="10" t="s">
        <v>734</v>
      </c>
      <c r="AJ597" s="787">
        <f t="shared" si="63"/>
        <v>0.25</v>
      </c>
      <c r="AK597" s="101">
        <f t="shared" si="64"/>
        <v>0.5</v>
      </c>
      <c r="AL597" s="100">
        <f>IFERROR(IF(AF597="Probabilidad",(S597-(+S597*AK597)),IF(AF597="Impacto",S597,"")),"")</f>
        <v>0.2</v>
      </c>
      <c r="AM597" s="100">
        <f>IFERROR(IF(AF597="Impacto",(Y597-(+Y597*AK597)),IF(AF597="Probabilidad",Y597,"")),"")</f>
        <v>0.6</v>
      </c>
      <c r="AN597" s="50" t="s">
        <v>223</v>
      </c>
      <c r="AO597" s="50" t="s">
        <v>443</v>
      </c>
      <c r="AP597" s="50" t="s">
        <v>241</v>
      </c>
      <c r="AQ597" s="50" t="s">
        <v>226</v>
      </c>
      <c r="AR597" s="1624" t="s">
        <v>2041</v>
      </c>
      <c r="AS597" s="1050">
        <f>S597</f>
        <v>0.4</v>
      </c>
      <c r="AT597" s="1050">
        <f>IF(AL597="","",MIN(AL597:AL602))</f>
        <v>0.14000000000000001</v>
      </c>
      <c r="AU597" s="1047" t="str">
        <f>IFERROR(IF(AT597="","",IF(AT597&lt;=0.2,"Muy Baja",IF(AT597&lt;=0.4,"Baja",IF(AT597&lt;=0.6,"Media",IF(AT597&lt;=0.8,"Alta","Muy Alta"))))),"")</f>
        <v>Muy Baja</v>
      </c>
      <c r="AV597" s="1050">
        <f>Y597</f>
        <v>0.6</v>
      </c>
      <c r="AW597" s="1050">
        <f>IF(AM597="","",MIN(AM597:AM602))</f>
        <v>0.6</v>
      </c>
      <c r="AX597" s="1047" t="str">
        <f>IFERROR(IF(AW597="","",IF(AW597&lt;=0.2,"Leve",IF(AW597&lt;=0.4,"Menor",IF(AW597&lt;=0.6,"Moderado",IF(AW597&lt;=0.8,"Mayor","Catastrófico"))))),"")</f>
        <v>Moderado</v>
      </c>
      <c r="AY597" s="1047" t="str">
        <f>AA597</f>
        <v>Moderado</v>
      </c>
      <c r="AZ597" s="1047" t="str">
        <f>IFERROR(IF(OR(AND(AU597="Muy Baja",AX597="Leve"),AND(AU597="Muy Baja",AX597="Menor"),AND(AU597="Baja",AX597="Leve")),"Bajo",IF(OR(AND(AU597="Muy baja",AX597="Moderado"),AND(AU597="Baja",AX597="Menor"),AND(AU597="Baja",AX597="Moderado"),AND(AU597="Media",AX597="Leve"),AND(AU597="Media",AX597="Menor"),AND(AU597="Media",AX597="Moderado"),AND(AU597="Alta",AX597="Leve"),AND(AU597="Alta",AX597="Menor")),"Moderado",IF(OR(AND(AU597="Muy Baja",AX597="Mayor"),AND(AU597="Baja",AX597="Mayor"),AND(AU597="Media",AX597="Mayor"),AND(AU597="Alta",AX597="Moderado"),AND(AU597="Alta",AX597="Mayor"),AND(AU597="Muy Alta",AX597="Leve"),AND(AU597="Muy Alta",AX597="Menor"),AND(AU597="Muy Alta",AX597="Moderado"),AND(AU597="Muy Alta",AX597="Mayor")),"Alto",IF(OR(AND(AU597="Muy Baja",AX597="Catastrófico"),AND(AU597="Baja",AX597="Catastrófico"),AND(AU597="Media",AX597="Catastrófico"),AND(AU597="Alta",AX597="Catastrófico"),AND(AU597="Muy Alta",AX597="Catastrófico")),"Extremo","")))),"")</f>
        <v>Moderado</v>
      </c>
      <c r="BA597" s="994" t="s">
        <v>228</v>
      </c>
      <c r="BB597" s="46" t="s">
        <v>2049</v>
      </c>
      <c r="BC597" s="46" t="s">
        <v>2050</v>
      </c>
      <c r="BD597" s="103">
        <f t="shared" si="66"/>
        <v>1</v>
      </c>
      <c r="BE597" s="9" t="s">
        <v>436</v>
      </c>
      <c r="BF597" s="9" t="s">
        <v>436</v>
      </c>
      <c r="BG597" s="9">
        <v>1</v>
      </c>
      <c r="BH597" s="9" t="s">
        <v>436</v>
      </c>
      <c r="BI597" s="46" t="s">
        <v>1484</v>
      </c>
      <c r="BJ597" s="46" t="s">
        <v>2051</v>
      </c>
      <c r="BK597" s="46"/>
      <c r="BL597" s="46"/>
      <c r="BM597" s="48"/>
      <c r="BN597" s="48"/>
      <c r="BO597" s="48"/>
      <c r="BP597" s="48"/>
      <c r="BQ597" s="104" t="str">
        <f t="shared" si="67"/>
        <v/>
      </c>
      <c r="BR597" s="797" t="str">
        <f t="shared" si="68"/>
        <v/>
      </c>
      <c r="BS597" s="883"/>
      <c r="BT597" s="883"/>
      <c r="BU597" s="997" t="s">
        <v>1392</v>
      </c>
      <c r="BV597" s="1063" t="s">
        <v>3251</v>
      </c>
      <c r="BW597" s="1063" t="s">
        <v>1392</v>
      </c>
      <c r="BX597" s="1721" t="s">
        <v>1392</v>
      </c>
      <c r="BY597" s="1738" t="s">
        <v>3256</v>
      </c>
      <c r="BZ597" s="1003"/>
    </row>
    <row r="598" spans="1:78" ht="118" x14ac:dyDescent="0.2">
      <c r="A598" s="1702"/>
      <c r="B598" s="1703"/>
      <c r="C598" s="1704"/>
      <c r="D598" s="1705"/>
      <c r="E598" s="1025"/>
      <c r="F598" s="1619"/>
      <c r="G598" s="1001"/>
      <c r="H598" s="1031"/>
      <c r="I598" s="1641"/>
      <c r="J598" s="1631"/>
      <c r="K598" s="1037"/>
      <c r="L598" s="1001"/>
      <c r="M598" s="1070"/>
      <c r="N598" s="1001"/>
      <c r="O598" s="1001"/>
      <c r="P598" s="1210"/>
      <c r="Q598" s="1717"/>
      <c r="R598" s="1641"/>
      <c r="S598" s="1710"/>
      <c r="T598" s="1641"/>
      <c r="U598" s="1710"/>
      <c r="V598" s="1641"/>
      <c r="W598" s="1710"/>
      <c r="X598" s="1665"/>
      <c r="Y598" s="1710"/>
      <c r="Z598" s="1710"/>
      <c r="AA598" s="1633"/>
      <c r="AB598" s="812">
        <v>2</v>
      </c>
      <c r="AC598" s="774" t="s">
        <v>1951</v>
      </c>
      <c r="AD598" s="774">
        <v>1</v>
      </c>
      <c r="AE598" s="774" t="s">
        <v>1572</v>
      </c>
      <c r="AF598" s="813" t="str">
        <f t="shared" si="65"/>
        <v>Probabilidad</v>
      </c>
      <c r="AG598" s="780" t="s">
        <v>281</v>
      </c>
      <c r="AH598" s="790">
        <f t="shared" si="62"/>
        <v>0.15</v>
      </c>
      <c r="AI598" s="780" t="s">
        <v>222</v>
      </c>
      <c r="AJ598" s="790">
        <f t="shared" si="63"/>
        <v>0.15</v>
      </c>
      <c r="AK598" s="814">
        <f t="shared" si="64"/>
        <v>0.3</v>
      </c>
      <c r="AL598" s="815">
        <f>IFERROR(IF(AND(AF597="Probabilidad",AF598="Probabilidad"),(AL597-(+AL597*AK598)),IF(AF598="Probabilidad",(S597-(+S597*AK598)),IF(AF598="Impacto",AL597,""))),"")</f>
        <v>0.14000000000000001</v>
      </c>
      <c r="AM598" s="815">
        <f>IFERROR(IF(AND(AF597="Impacto",AF598="Impacto"),(AM597-(+AM597*AK598)),IF(AF598="Impacto",(Y597-(+Y597*AK598)),IF(AF598="Probabilidad",AM597,""))),"")</f>
        <v>0.6</v>
      </c>
      <c r="AN598" s="751" t="s">
        <v>859</v>
      </c>
      <c r="AO598" s="751" t="s">
        <v>245</v>
      </c>
      <c r="AP598" s="751" t="s">
        <v>241</v>
      </c>
      <c r="AQ598" s="751" t="s">
        <v>226</v>
      </c>
      <c r="AR598" s="1031"/>
      <c r="AS598" s="1631"/>
      <c r="AT598" s="1631"/>
      <c r="AU598" s="1633"/>
      <c r="AV598" s="1631"/>
      <c r="AW598" s="1631"/>
      <c r="AX598" s="1633"/>
      <c r="AY598" s="1633"/>
      <c r="AZ598" s="1633"/>
      <c r="BA598" s="1641"/>
      <c r="BB598" s="789"/>
      <c r="BC598" s="789"/>
      <c r="BD598" s="822" t="str">
        <f t="shared" si="66"/>
        <v/>
      </c>
      <c r="BE598" s="774"/>
      <c r="BF598" s="774"/>
      <c r="BG598" s="774"/>
      <c r="BH598" s="774"/>
      <c r="BI598" s="789"/>
      <c r="BJ598" s="789"/>
      <c r="BK598" s="789"/>
      <c r="BL598" s="789"/>
      <c r="BM598" s="791"/>
      <c r="BN598" s="791"/>
      <c r="BO598" s="791"/>
      <c r="BP598" s="791"/>
      <c r="BQ598" s="792" t="str">
        <f t="shared" si="67"/>
        <v/>
      </c>
      <c r="BR598" s="796" t="str">
        <f t="shared" si="68"/>
        <v/>
      </c>
      <c r="BS598" s="884"/>
      <c r="BT598" s="884"/>
      <c r="BU598" s="998"/>
      <c r="BV598" s="1064"/>
      <c r="BW598" s="1064"/>
      <c r="BX598" s="1722"/>
      <c r="BY598" s="1739"/>
      <c r="BZ598" s="1004"/>
    </row>
    <row r="599" spans="1:78" ht="16" x14ac:dyDescent="0.2">
      <c r="A599" s="1702"/>
      <c r="B599" s="1703"/>
      <c r="C599" s="1704"/>
      <c r="D599" s="1705"/>
      <c r="E599" s="1025"/>
      <c r="F599" s="1619"/>
      <c r="G599" s="1001"/>
      <c r="H599" s="1031"/>
      <c r="I599" s="1641"/>
      <c r="J599" s="1631"/>
      <c r="K599" s="1037"/>
      <c r="L599" s="1001"/>
      <c r="M599" s="1070"/>
      <c r="N599" s="1001"/>
      <c r="O599" s="1001"/>
      <c r="P599" s="1210"/>
      <c r="Q599" s="1717"/>
      <c r="R599" s="1641"/>
      <c r="S599" s="1710"/>
      <c r="T599" s="1641"/>
      <c r="U599" s="1710"/>
      <c r="V599" s="1641"/>
      <c r="W599" s="1710"/>
      <c r="X599" s="1665"/>
      <c r="Y599" s="1710"/>
      <c r="Z599" s="1710"/>
      <c r="AA599" s="1633"/>
      <c r="AB599" s="812">
        <v>3</v>
      </c>
      <c r="AC599" s="774"/>
      <c r="AD599" s="774"/>
      <c r="AE599" s="774"/>
      <c r="AF599" s="813" t="str">
        <f t="shared" si="65"/>
        <v/>
      </c>
      <c r="AG599" s="780"/>
      <c r="AH599" s="790" t="str">
        <f t="shared" si="62"/>
        <v/>
      </c>
      <c r="AI599" s="780"/>
      <c r="AJ599" s="790" t="str">
        <f t="shared" si="63"/>
        <v/>
      </c>
      <c r="AK599" s="814" t="str">
        <f t="shared" si="64"/>
        <v/>
      </c>
      <c r="AL599" s="815" t="str">
        <f>IFERROR(IF(AND(AF598="Probabilidad",AF599="Probabilidad"),(AL598-(+AL598*AK599)),IF(AND(AF598="Impacto",AF599="Probabilidad"),(AL597-(+AL597*AK599)),IF(AF599="Impacto",AL598,""))),"")</f>
        <v/>
      </c>
      <c r="AM599" s="815" t="str">
        <f>IFERROR(IF(AND(AF598="Impacto",AF599="Impacto"),(AM598-(+AM598*AK599)),IF(AND(AF598="Probabilidad",AF599="Impacto"),(AM597-(+AM597*AK599)),IF(AF599="Probabilidad",AM598,""))),"")</f>
        <v/>
      </c>
      <c r="AN599" s="751"/>
      <c r="AO599" s="751"/>
      <c r="AP599" s="751"/>
      <c r="AQ599" s="751"/>
      <c r="AR599" s="1031"/>
      <c r="AS599" s="1631"/>
      <c r="AT599" s="1631"/>
      <c r="AU599" s="1633"/>
      <c r="AV599" s="1631"/>
      <c r="AW599" s="1631"/>
      <c r="AX599" s="1633"/>
      <c r="AY599" s="1633"/>
      <c r="AZ599" s="1633"/>
      <c r="BA599" s="1641"/>
      <c r="BB599" s="789"/>
      <c r="BC599" s="789"/>
      <c r="BD599" s="822" t="str">
        <f t="shared" si="66"/>
        <v/>
      </c>
      <c r="BE599" s="774"/>
      <c r="BF599" s="774"/>
      <c r="BG599" s="774"/>
      <c r="BH599" s="774"/>
      <c r="BI599" s="789"/>
      <c r="BJ599" s="789"/>
      <c r="BK599" s="789"/>
      <c r="BL599" s="789"/>
      <c r="BM599" s="791"/>
      <c r="BN599" s="791"/>
      <c r="BO599" s="791"/>
      <c r="BP599" s="791"/>
      <c r="BQ599" s="792" t="str">
        <f t="shared" si="67"/>
        <v/>
      </c>
      <c r="BR599" s="796" t="str">
        <f t="shared" si="68"/>
        <v/>
      </c>
      <c r="BS599" s="884"/>
      <c r="BT599" s="884"/>
      <c r="BU599" s="998"/>
      <c r="BV599" s="1064"/>
      <c r="BW599" s="1064"/>
      <c r="BX599" s="1722"/>
      <c r="BY599" s="1739"/>
      <c r="BZ599" s="1004"/>
    </row>
    <row r="600" spans="1:78" ht="16" x14ac:dyDescent="0.2">
      <c r="A600" s="1702"/>
      <c r="B600" s="1703"/>
      <c r="C600" s="1704"/>
      <c r="D600" s="1705"/>
      <c r="E600" s="1025"/>
      <c r="F600" s="1619"/>
      <c r="G600" s="1001"/>
      <c r="H600" s="1031"/>
      <c r="I600" s="1641"/>
      <c r="J600" s="1631"/>
      <c r="K600" s="1037"/>
      <c r="L600" s="1001"/>
      <c r="M600" s="1070"/>
      <c r="N600" s="1001"/>
      <c r="O600" s="1001"/>
      <c r="P600" s="1210"/>
      <c r="Q600" s="1717"/>
      <c r="R600" s="1641"/>
      <c r="S600" s="1710"/>
      <c r="T600" s="1641"/>
      <c r="U600" s="1710"/>
      <c r="V600" s="1641"/>
      <c r="W600" s="1710"/>
      <c r="X600" s="1665"/>
      <c r="Y600" s="1710"/>
      <c r="Z600" s="1710"/>
      <c r="AA600" s="1633"/>
      <c r="AB600" s="812">
        <v>4</v>
      </c>
      <c r="AC600" s="774"/>
      <c r="AD600" s="774"/>
      <c r="AE600" s="774"/>
      <c r="AF600" s="813" t="str">
        <f t="shared" si="65"/>
        <v/>
      </c>
      <c r="AG600" s="780"/>
      <c r="AH600" s="790" t="str">
        <f t="shared" si="62"/>
        <v/>
      </c>
      <c r="AI600" s="780"/>
      <c r="AJ600" s="790" t="str">
        <f t="shared" si="63"/>
        <v/>
      </c>
      <c r="AK600" s="814" t="str">
        <f t="shared" si="64"/>
        <v/>
      </c>
      <c r="AL600" s="815" t="str">
        <f>IFERROR(IF(AND(AF599="Probabilidad",AF600="Probabilidad"),(AL599-(+AL599*AK600)),IF(AND(AF599="Impacto",AF600="Probabilidad"),(AL598-(+AL598*AK600)),IF(AF600="Impacto",AL599,""))),"")</f>
        <v/>
      </c>
      <c r="AM600" s="815" t="str">
        <f>IFERROR(IF(AND(AF599="Impacto",AF600="Impacto"),(AM599-(+AM599*AK600)),IF(AND(AF599="Probabilidad",AF600="Impacto"),(AM598-(+AM598*AK600)),IF(AF600="Probabilidad",AM599,""))),"")</f>
        <v/>
      </c>
      <c r="AN600" s="751"/>
      <c r="AO600" s="751"/>
      <c r="AP600" s="751"/>
      <c r="AQ600" s="751"/>
      <c r="AR600" s="1031"/>
      <c r="AS600" s="1631"/>
      <c r="AT600" s="1631"/>
      <c r="AU600" s="1633"/>
      <c r="AV600" s="1631"/>
      <c r="AW600" s="1631"/>
      <c r="AX600" s="1633"/>
      <c r="AY600" s="1633"/>
      <c r="AZ600" s="1633"/>
      <c r="BA600" s="1641"/>
      <c r="BB600" s="789"/>
      <c r="BC600" s="789"/>
      <c r="BD600" s="822" t="str">
        <f t="shared" si="66"/>
        <v/>
      </c>
      <c r="BE600" s="774"/>
      <c r="BF600" s="774"/>
      <c r="BG600" s="774"/>
      <c r="BH600" s="774"/>
      <c r="BI600" s="789"/>
      <c r="BJ600" s="789"/>
      <c r="BK600" s="789"/>
      <c r="BL600" s="789"/>
      <c r="BM600" s="791"/>
      <c r="BN600" s="791"/>
      <c r="BO600" s="791"/>
      <c r="BP600" s="791"/>
      <c r="BQ600" s="792" t="str">
        <f t="shared" si="67"/>
        <v/>
      </c>
      <c r="BR600" s="796" t="str">
        <f t="shared" si="68"/>
        <v/>
      </c>
      <c r="BS600" s="884"/>
      <c r="BT600" s="884"/>
      <c r="BU600" s="998"/>
      <c r="BV600" s="1064"/>
      <c r="BW600" s="1064"/>
      <c r="BX600" s="1722"/>
      <c r="BY600" s="1739"/>
      <c r="BZ600" s="1004"/>
    </row>
    <row r="601" spans="1:78" ht="16" x14ac:dyDescent="0.2">
      <c r="A601" s="1702"/>
      <c r="B601" s="1703"/>
      <c r="C601" s="1704"/>
      <c r="D601" s="1705"/>
      <c r="E601" s="1025"/>
      <c r="F601" s="1619"/>
      <c r="G601" s="1001"/>
      <c r="H601" s="1031"/>
      <c r="I601" s="1641"/>
      <c r="J601" s="1631"/>
      <c r="K601" s="1037"/>
      <c r="L601" s="1001"/>
      <c r="M601" s="1070"/>
      <c r="N601" s="1001"/>
      <c r="O601" s="1001"/>
      <c r="P601" s="1210"/>
      <c r="Q601" s="1717"/>
      <c r="R601" s="1641"/>
      <c r="S601" s="1710"/>
      <c r="T601" s="1641"/>
      <c r="U601" s="1710"/>
      <c r="V601" s="1641"/>
      <c r="W601" s="1710"/>
      <c r="X601" s="1665"/>
      <c r="Y601" s="1710"/>
      <c r="Z601" s="1710"/>
      <c r="AA601" s="1633"/>
      <c r="AB601" s="812">
        <v>5</v>
      </c>
      <c r="AC601" s="774"/>
      <c r="AD601" s="774"/>
      <c r="AE601" s="774"/>
      <c r="AF601" s="813" t="str">
        <f t="shared" si="65"/>
        <v/>
      </c>
      <c r="AG601" s="780"/>
      <c r="AH601" s="790" t="str">
        <f t="shared" si="62"/>
        <v/>
      </c>
      <c r="AI601" s="780"/>
      <c r="AJ601" s="790" t="str">
        <f t="shared" si="63"/>
        <v/>
      </c>
      <c r="AK601" s="814" t="str">
        <f t="shared" si="64"/>
        <v/>
      </c>
      <c r="AL601" s="815" t="str">
        <f>IFERROR(IF(AND(AF600="Probabilidad",AF601="Probabilidad"),(AL600-(+AL600*AK601)),IF(AND(AF600="Impacto",AF601="Probabilidad"),(AL599-(+AL599*AK601)),IF(AF601="Impacto",AL600,""))),"")</f>
        <v/>
      </c>
      <c r="AM601" s="815" t="str">
        <f>IFERROR(IF(AND(AF600="Impacto",AF601="Impacto"),(AM600-(+AM600*AK601)),IF(AND(AF600="Probabilidad",AF601="Impacto"),(AM599-(+AM599*AK601)),IF(AF601="Probabilidad",AM600,""))),"")</f>
        <v/>
      </c>
      <c r="AN601" s="751"/>
      <c r="AO601" s="751"/>
      <c r="AP601" s="751"/>
      <c r="AQ601" s="751"/>
      <c r="AR601" s="1031"/>
      <c r="AS601" s="1631"/>
      <c r="AT601" s="1631"/>
      <c r="AU601" s="1633"/>
      <c r="AV601" s="1631"/>
      <c r="AW601" s="1631"/>
      <c r="AX601" s="1633"/>
      <c r="AY601" s="1633"/>
      <c r="AZ601" s="1633"/>
      <c r="BA601" s="1641"/>
      <c r="BB601" s="789"/>
      <c r="BC601" s="789"/>
      <c r="BD601" s="822" t="str">
        <f t="shared" si="66"/>
        <v/>
      </c>
      <c r="BE601" s="774"/>
      <c r="BF601" s="774"/>
      <c r="BG601" s="774"/>
      <c r="BH601" s="774"/>
      <c r="BI601" s="789"/>
      <c r="BJ601" s="789"/>
      <c r="BK601" s="789"/>
      <c r="BL601" s="789"/>
      <c r="BM601" s="791"/>
      <c r="BN601" s="791"/>
      <c r="BO601" s="791"/>
      <c r="BP601" s="791"/>
      <c r="BQ601" s="792" t="str">
        <f t="shared" si="67"/>
        <v/>
      </c>
      <c r="BR601" s="796" t="str">
        <f t="shared" si="68"/>
        <v/>
      </c>
      <c r="BS601" s="884"/>
      <c r="BT601" s="884"/>
      <c r="BU601" s="998"/>
      <c r="BV601" s="1064"/>
      <c r="BW601" s="1064"/>
      <c r="BX601" s="1722"/>
      <c r="BY601" s="1739"/>
      <c r="BZ601" s="1004"/>
    </row>
    <row r="602" spans="1:78" ht="17" thickBot="1" x14ac:dyDescent="0.25">
      <c r="A602" s="1702"/>
      <c r="B602" s="1703"/>
      <c r="C602" s="1704"/>
      <c r="D602" s="1706"/>
      <c r="E602" s="1026"/>
      <c r="F602" s="1620"/>
      <c r="G602" s="1002"/>
      <c r="H602" s="1032"/>
      <c r="I602" s="1642"/>
      <c r="J602" s="1632"/>
      <c r="K602" s="1038"/>
      <c r="L602" s="1002"/>
      <c r="M602" s="1071"/>
      <c r="N602" s="1002"/>
      <c r="O602" s="1002"/>
      <c r="P602" s="1211"/>
      <c r="Q602" s="1718"/>
      <c r="R602" s="1642"/>
      <c r="S602" s="1711"/>
      <c r="T602" s="1642"/>
      <c r="U602" s="1711"/>
      <c r="V602" s="1642"/>
      <c r="W602" s="1711"/>
      <c r="X602" s="1666"/>
      <c r="Y602" s="1711"/>
      <c r="Z602" s="1711"/>
      <c r="AA602" s="1634"/>
      <c r="AB602" s="773">
        <v>6</v>
      </c>
      <c r="AC602" s="757"/>
      <c r="AD602" s="757"/>
      <c r="AE602" s="757"/>
      <c r="AF602" s="819" t="str">
        <f t="shared" si="65"/>
        <v/>
      </c>
      <c r="AG602" s="902"/>
      <c r="AH602" s="887" t="str">
        <f t="shared" si="62"/>
        <v/>
      </c>
      <c r="AI602" s="902"/>
      <c r="AJ602" s="887" t="str">
        <f t="shared" si="63"/>
        <v/>
      </c>
      <c r="AK602" s="889" t="str">
        <f t="shared" si="64"/>
        <v/>
      </c>
      <c r="AL602" s="815" t="str">
        <f>IFERROR(IF(AND(AF601="Probabilidad",AF602="Probabilidad"),(AL601-(+AL601*AK602)),IF(AND(AF601="Impacto",AF602="Probabilidad"),(AL600-(+AL600*AK602)),IF(AF602="Impacto",AL601,""))),"")</f>
        <v/>
      </c>
      <c r="AM602" s="815" t="str">
        <f>IFERROR(IF(AND(AF601="Impacto",AF602="Impacto"),(AM601-(+AM601*AK602)),IF(AND(AF601="Probabilidad",AF602="Impacto"),(AM600-(+AM600*AK602)),IF(AF602="Probabilidad",AM601,""))),"")</f>
        <v/>
      </c>
      <c r="AN602" s="51"/>
      <c r="AO602" s="51"/>
      <c r="AP602" s="51"/>
      <c r="AQ602" s="51"/>
      <c r="AR602" s="1032"/>
      <c r="AS602" s="1632"/>
      <c r="AT602" s="1632"/>
      <c r="AU602" s="1634"/>
      <c r="AV602" s="1632"/>
      <c r="AW602" s="1632"/>
      <c r="AX602" s="1634"/>
      <c r="AY602" s="1634"/>
      <c r="AZ602" s="1634"/>
      <c r="BA602" s="1642"/>
      <c r="BB602" s="770"/>
      <c r="BC602" s="770"/>
      <c r="BD602" s="762" t="str">
        <f t="shared" si="66"/>
        <v/>
      </c>
      <c r="BE602" s="757"/>
      <c r="BF602" s="757"/>
      <c r="BG602" s="757"/>
      <c r="BH602" s="757"/>
      <c r="BI602" s="770"/>
      <c r="BJ602" s="770"/>
      <c r="BK602" s="770"/>
      <c r="BL602" s="770"/>
      <c r="BM602" s="749"/>
      <c r="BN602" s="749"/>
      <c r="BO602" s="749"/>
      <c r="BP602" s="749"/>
      <c r="BQ602" s="766" t="str">
        <f t="shared" si="67"/>
        <v/>
      </c>
      <c r="BR602" s="890" t="str">
        <f t="shared" si="68"/>
        <v/>
      </c>
      <c r="BS602" s="891"/>
      <c r="BT602" s="891"/>
      <c r="BU602" s="999"/>
      <c r="BV602" s="1065"/>
      <c r="BW602" s="1065"/>
      <c r="BX602" s="1723"/>
      <c r="BY602" s="1740"/>
      <c r="BZ602" s="1005"/>
    </row>
    <row r="603" spans="1:78" ht="167" x14ac:dyDescent="0.2">
      <c r="A603" s="1702"/>
      <c r="B603" s="1703"/>
      <c r="C603" s="1704"/>
      <c r="D603" s="1021" t="s">
        <v>1387</v>
      </c>
      <c r="E603" s="1024" t="s">
        <v>992</v>
      </c>
      <c r="F603" s="1027">
        <v>6</v>
      </c>
      <c r="G603" s="1000" t="s">
        <v>2060</v>
      </c>
      <c r="H603" s="1030" t="s">
        <v>1246</v>
      </c>
      <c r="I603" s="994" t="s">
        <v>1215</v>
      </c>
      <c r="J603" s="1697" t="str">
        <f>IF(D603="","",IF(D603="RG",[1]Árbol!A614,IF(D603="RIC",[1]Árbol!A614,IF(D603="RLAFT",[1]Árbol!A614,IF(D603="RF",[1]Árbol!A614,IF(I603="","",(CONCATENATE(I603," ",$M$3," ",G603," ",$M$4," ",O603," ",$M$5," ",N603))))))))</f>
        <v>Pérdida de Disponibilidad de Archivo de Gestión GERENCIA JURIDICA  1 y 3. Pérdida o destrucción  de la informacion (datos personales)
2. Fallas Humanas  1. Ausencia de control de acceso a los expedientes
2. Desconocimiento de Políticas de seguridad de la información
3. Ausencia de planes de continuidad</v>
      </c>
      <c r="K603" s="1036" t="s">
        <v>313</v>
      </c>
      <c r="L603" s="1000" t="s">
        <v>1179</v>
      </c>
      <c r="M603" s="1069" t="s">
        <v>1389</v>
      </c>
      <c r="N603" s="1000" t="s">
        <v>2042</v>
      </c>
      <c r="O603" s="1000" t="s">
        <v>2043</v>
      </c>
      <c r="P603" s="1063" t="s">
        <v>1392</v>
      </c>
      <c r="Q603" s="1077" t="s">
        <v>1392</v>
      </c>
      <c r="R603" s="994" t="s">
        <v>250</v>
      </c>
      <c r="S603" s="1709">
        <f>IF(R603="Muy Alta",100%,IF(R603="Alta",80%,IF(R603="Media",60%,IF(R603="Baja",40%,IF(R603="Muy Baja",20%,"")))))</f>
        <v>0.4</v>
      </c>
      <c r="T603" s="994" t="s">
        <v>317</v>
      </c>
      <c r="U603" s="1709">
        <f>IF(T603="Catastrófico",100%,IF(T603="Mayor",80%,IF(T603="Moderado",60%,IF(T603="Menor",40%,IF(T603="Leve",20%,"")))))</f>
        <v>0.2</v>
      </c>
      <c r="V603" s="994" t="s">
        <v>251</v>
      </c>
      <c r="W603" s="1709">
        <f>IF(V603="Catastrófico",100%,IF(V603="Mayor",80%,IF(V603="Moderado",60%,IF(V603="Menor",40%,IF(V603="Leve",20%,"")))))</f>
        <v>0.4</v>
      </c>
      <c r="X603" s="1059" t="str">
        <f>IF(Y603=100%,"Catastrófico",IF(Y603=80%,"Mayor",IF(Y603=60%,"Moderado",IF(Y603=40%,"Menor",IF(Y603=20%,"Leve","")))))</f>
        <v>Menor</v>
      </c>
      <c r="Y603" s="1709">
        <f>IF(AND(U603="",W603=""),"",MAX(U603,W603))</f>
        <v>0.4</v>
      </c>
      <c r="Z603" s="1709" t="str">
        <f>CONCATENATE(R603,X603)</f>
        <v>BajaMenor</v>
      </c>
      <c r="AA603" s="1047" t="str">
        <f>IF(Z603="Muy AltaLeve","Alto",IF(Z603="Muy AltaMenor","Alto",IF(Z603="Muy AltaModerado","Alto",IF(Z603="Muy AltaMayor","Alto",IF(Z603="Muy AltaCatastrófico","Extremo",IF(Z603="AltaLeve","Moderado",IF(Z603="AltaMenor","Moderado",IF(Z603="AltaModerado","Alto",IF(Z603="AltaMayor","Alto",IF(Z603="AltaCatastrófico","Extremo",IF(Z603="MediaLeve","Moderado",IF(Z603="MediaMenor","Moderado",IF(Z603="MediaModerado","Moderado",IF(Z603="MediaMayor","Alto",IF(Z603="MediaCatastrófico","Extremo",IF(Z603="BajaLeve","Bajo",IF(Z603="BajaMenor","Moderado",IF(Z603="BajaModerado","Moderado",IF(Z603="BajaMayor","Alto",IF(Z603="BajaCatastrófico","Extremo",IF(Z603="Muy BajaLeve","Bajo",IF(Z603="Muy BajaMenor","Bajo",IF(Z603="Muy BajaModerado","Moderado",IF(Z603="Muy BajaMayor","Alto",IF(Z603="Muy BajaCatastrófico","Extremo","")))))))))))))))))))))))))</f>
        <v>Moderado</v>
      </c>
      <c r="AB603" s="97">
        <v>1</v>
      </c>
      <c r="AC603" s="9" t="s">
        <v>2039</v>
      </c>
      <c r="AD603" s="9" t="s">
        <v>1493</v>
      </c>
      <c r="AE603" s="9" t="s">
        <v>2040</v>
      </c>
      <c r="AF603" s="99" t="str">
        <f t="shared" si="65"/>
        <v>Probabilidad</v>
      </c>
      <c r="AG603" s="10" t="s">
        <v>221</v>
      </c>
      <c r="AH603" s="787">
        <f t="shared" si="62"/>
        <v>0.25</v>
      </c>
      <c r="AI603" s="10" t="s">
        <v>734</v>
      </c>
      <c r="AJ603" s="787">
        <f t="shared" si="63"/>
        <v>0.25</v>
      </c>
      <c r="AK603" s="101">
        <f t="shared" si="64"/>
        <v>0.5</v>
      </c>
      <c r="AL603" s="100">
        <f>IFERROR(IF(AF603="Probabilidad",(S603-(+S603*AK603)),IF(AF603="Impacto",S603,"")),"")</f>
        <v>0.2</v>
      </c>
      <c r="AM603" s="100">
        <f>IFERROR(IF(AF603="Impacto",(Y603-(+Y603*AK603)),IF(AF603="Probabilidad",Y603,"")),"")</f>
        <v>0.4</v>
      </c>
      <c r="AN603" s="50" t="s">
        <v>223</v>
      </c>
      <c r="AO603" s="50" t="s">
        <v>291</v>
      </c>
      <c r="AP603" s="50" t="s">
        <v>241</v>
      </c>
      <c r="AQ603" s="50" t="s">
        <v>226</v>
      </c>
      <c r="AR603" s="1624" t="s">
        <v>2041</v>
      </c>
      <c r="AS603" s="1050">
        <f>S603</f>
        <v>0.4</v>
      </c>
      <c r="AT603" s="1050">
        <f>IF(AL603="","",MIN(AL603:AL608))</f>
        <v>9.8000000000000004E-2</v>
      </c>
      <c r="AU603" s="1047" t="str">
        <f>IFERROR(IF(AT603="","",IF(AT603&lt;=0.2,"Muy Baja",IF(AT603&lt;=0.4,"Baja",IF(AT603&lt;=0.6,"Media",IF(AT603&lt;=0.8,"Alta","Muy Alta"))))),"")</f>
        <v>Muy Baja</v>
      </c>
      <c r="AV603" s="1050">
        <f>Y603</f>
        <v>0.4</v>
      </c>
      <c r="AW603" s="1050">
        <f>IF(AM603="","",MIN(AM603:AM608))</f>
        <v>0.4</v>
      </c>
      <c r="AX603" s="1047" t="str">
        <f>IFERROR(IF(AW603="","",IF(AW603&lt;=0.2,"Leve",IF(AW603&lt;=0.4,"Menor",IF(AW603&lt;=0.6,"Moderado",IF(AW603&lt;=0.8,"Mayor","Catastrófico"))))),"")</f>
        <v>Menor</v>
      </c>
      <c r="AY603" s="1047" t="str">
        <f>AA603</f>
        <v>Moderado</v>
      </c>
      <c r="AZ603" s="1047" t="str">
        <f>IFERROR(IF(OR(AND(AU603="Muy Baja",AX603="Leve"),AND(AU603="Muy Baja",AX603="Menor"),AND(AU603="Baja",AX603="Leve")),"Bajo",IF(OR(AND(AU603="Muy baja",AX603="Moderado"),AND(AU603="Baja",AX603="Menor"),AND(AU603="Baja",AX603="Moderado"),AND(AU603="Media",AX603="Leve"),AND(AU603="Media",AX603="Menor"),AND(AU603="Media",AX603="Moderado"),AND(AU603="Alta",AX603="Leve"),AND(AU603="Alta",AX603="Menor")),"Moderado",IF(OR(AND(AU603="Muy Baja",AX603="Mayor"),AND(AU603="Baja",AX603="Mayor"),AND(AU603="Media",AX603="Mayor"),AND(AU603="Alta",AX603="Moderado"),AND(AU603="Alta",AX603="Mayor"),AND(AU603="Muy Alta",AX603="Leve"),AND(AU603="Muy Alta",AX603="Menor"),AND(AU603="Muy Alta",AX603="Moderado"),AND(AU603="Muy Alta",AX603="Mayor")),"Alto",IF(OR(AND(AU603="Muy Baja",AX603="Catastrófico"),AND(AU603="Baja",AX603="Catastrófico"),AND(AU603="Media",AX603="Catastrófico"),AND(AU603="Alta",AX603="Catastrófico"),AND(AU603="Muy Alta",AX603="Catastrófico")),"Extremo","")))),"")</f>
        <v>Bajo</v>
      </c>
      <c r="BA603" s="994" t="s">
        <v>255</v>
      </c>
      <c r="BB603" s="46"/>
      <c r="BC603" s="46"/>
      <c r="BD603" s="103" t="str">
        <f t="shared" si="66"/>
        <v/>
      </c>
      <c r="BE603" s="9"/>
      <c r="BF603" s="9"/>
      <c r="BG603" s="9"/>
      <c r="BH603" s="9"/>
      <c r="BI603" s="46"/>
      <c r="BJ603" s="46"/>
      <c r="BK603" s="46"/>
      <c r="BL603" s="46"/>
      <c r="BM603" s="48"/>
      <c r="BN603" s="48"/>
      <c r="BO603" s="48"/>
      <c r="BP603" s="48"/>
      <c r="BQ603" s="104" t="str">
        <f t="shared" si="67"/>
        <v/>
      </c>
      <c r="BR603" s="797" t="str">
        <f t="shared" si="68"/>
        <v/>
      </c>
      <c r="BS603" s="883"/>
      <c r="BT603" s="883"/>
      <c r="BU603" s="997" t="s">
        <v>1392</v>
      </c>
      <c r="BV603" s="1063" t="s">
        <v>3251</v>
      </c>
      <c r="BW603" s="1063" t="s">
        <v>1392</v>
      </c>
      <c r="BX603" s="1721" t="s">
        <v>1392</v>
      </c>
      <c r="BY603" s="1724" t="s">
        <v>3252</v>
      </c>
      <c r="BZ603" s="1003"/>
    </row>
    <row r="604" spans="1:78" ht="118" x14ac:dyDescent="0.2">
      <c r="A604" s="1702"/>
      <c r="B604" s="1703"/>
      <c r="C604" s="1704"/>
      <c r="D604" s="1705"/>
      <c r="E604" s="1025"/>
      <c r="F604" s="1619"/>
      <c r="G604" s="1001"/>
      <c r="H604" s="1031"/>
      <c r="I604" s="1641"/>
      <c r="J604" s="1631"/>
      <c r="K604" s="1037"/>
      <c r="L604" s="1001"/>
      <c r="M604" s="1070"/>
      <c r="N604" s="1001"/>
      <c r="O604" s="1001"/>
      <c r="P604" s="1064"/>
      <c r="Q604" s="1714"/>
      <c r="R604" s="1641"/>
      <c r="S604" s="1710"/>
      <c r="T604" s="1641"/>
      <c r="U604" s="1710"/>
      <c r="V604" s="1641"/>
      <c r="W604" s="1710"/>
      <c r="X604" s="1665"/>
      <c r="Y604" s="1710"/>
      <c r="Z604" s="1710"/>
      <c r="AA604" s="1633"/>
      <c r="AB604" s="812">
        <v>2</v>
      </c>
      <c r="AC604" s="774" t="s">
        <v>1951</v>
      </c>
      <c r="AD604" s="774" t="s">
        <v>1493</v>
      </c>
      <c r="AE604" s="774" t="s">
        <v>1572</v>
      </c>
      <c r="AF604" s="813" t="str">
        <f t="shared" si="65"/>
        <v>Probabilidad</v>
      </c>
      <c r="AG604" s="780" t="s">
        <v>281</v>
      </c>
      <c r="AH604" s="790">
        <f t="shared" si="62"/>
        <v>0.15</v>
      </c>
      <c r="AI604" s="780" t="s">
        <v>222</v>
      </c>
      <c r="AJ604" s="790">
        <f t="shared" si="63"/>
        <v>0.15</v>
      </c>
      <c r="AK604" s="814">
        <f t="shared" si="64"/>
        <v>0.3</v>
      </c>
      <c r="AL604" s="815">
        <f>IFERROR(IF(AND(AF603="Probabilidad",AF604="Probabilidad"),(AL603-(+AL603*AK604)),IF(AF604="Probabilidad",(S603-(+S603*AK604)),IF(AF604="Impacto",AL603,""))),"")</f>
        <v>0.14000000000000001</v>
      </c>
      <c r="AM604" s="815">
        <f>IFERROR(IF(AND(AF603="Impacto",AF604="Impacto"),(AM603-(+AM603*AK604)),IF(AF604="Impacto",(Y603-(+Y603*AK604)),IF(AF604="Probabilidad",AM603,""))),"")</f>
        <v>0.4</v>
      </c>
      <c r="AN604" s="751" t="s">
        <v>859</v>
      </c>
      <c r="AO604" s="751" t="s">
        <v>245</v>
      </c>
      <c r="AP604" s="751" t="s">
        <v>241</v>
      </c>
      <c r="AQ604" s="751" t="s">
        <v>226</v>
      </c>
      <c r="AR604" s="1031"/>
      <c r="AS604" s="1631"/>
      <c r="AT604" s="1631"/>
      <c r="AU604" s="1633"/>
      <c r="AV604" s="1631"/>
      <c r="AW604" s="1631"/>
      <c r="AX604" s="1633"/>
      <c r="AY604" s="1633"/>
      <c r="AZ604" s="1633"/>
      <c r="BA604" s="1641"/>
      <c r="BB604" s="789"/>
      <c r="BC604" s="789"/>
      <c r="BD604" s="822" t="str">
        <f t="shared" si="66"/>
        <v/>
      </c>
      <c r="BE604" s="774"/>
      <c r="BF604" s="774"/>
      <c r="BG604" s="774"/>
      <c r="BH604" s="774"/>
      <c r="BI604" s="789"/>
      <c r="BJ604" s="789"/>
      <c r="BK604" s="789"/>
      <c r="BL604" s="789"/>
      <c r="BM604" s="791"/>
      <c r="BN604" s="791"/>
      <c r="BO604" s="791"/>
      <c r="BP604" s="791"/>
      <c r="BQ604" s="792" t="str">
        <f t="shared" si="67"/>
        <v/>
      </c>
      <c r="BR604" s="796" t="str">
        <f t="shared" si="68"/>
        <v/>
      </c>
      <c r="BS604" s="884"/>
      <c r="BT604" s="884"/>
      <c r="BU604" s="998"/>
      <c r="BV604" s="1064"/>
      <c r="BW604" s="1064"/>
      <c r="BX604" s="1722"/>
      <c r="BY604" s="1725"/>
      <c r="BZ604" s="1004"/>
    </row>
    <row r="605" spans="1:78" ht="167" x14ac:dyDescent="0.2">
      <c r="A605" s="1702"/>
      <c r="B605" s="1703"/>
      <c r="C605" s="1704"/>
      <c r="D605" s="1705"/>
      <c r="E605" s="1025"/>
      <c r="F605" s="1619"/>
      <c r="G605" s="1001"/>
      <c r="H605" s="1031"/>
      <c r="I605" s="1641"/>
      <c r="J605" s="1631"/>
      <c r="K605" s="1037"/>
      <c r="L605" s="1001"/>
      <c r="M605" s="1070"/>
      <c r="N605" s="1001"/>
      <c r="O605" s="1001"/>
      <c r="P605" s="1064"/>
      <c r="Q605" s="1714"/>
      <c r="R605" s="1641"/>
      <c r="S605" s="1710"/>
      <c r="T605" s="1641"/>
      <c r="U605" s="1710"/>
      <c r="V605" s="1641"/>
      <c r="W605" s="1710"/>
      <c r="X605" s="1665"/>
      <c r="Y605" s="1710"/>
      <c r="Z605" s="1710"/>
      <c r="AA605" s="1633"/>
      <c r="AB605" s="812">
        <v>3</v>
      </c>
      <c r="AC605" s="761" t="s">
        <v>2045</v>
      </c>
      <c r="AD605" s="761">
        <v>3</v>
      </c>
      <c r="AE605" s="761" t="s">
        <v>1552</v>
      </c>
      <c r="AF605" s="813" t="str">
        <f t="shared" si="65"/>
        <v>Probabilidad</v>
      </c>
      <c r="AG605" s="780" t="s">
        <v>281</v>
      </c>
      <c r="AH605" s="790">
        <f t="shared" si="62"/>
        <v>0.15</v>
      </c>
      <c r="AI605" s="780" t="s">
        <v>222</v>
      </c>
      <c r="AJ605" s="790">
        <f t="shared" si="63"/>
        <v>0.15</v>
      </c>
      <c r="AK605" s="814">
        <f t="shared" si="64"/>
        <v>0.3</v>
      </c>
      <c r="AL605" s="815">
        <f>IFERROR(IF(AND(AF604="Probabilidad",AF605="Probabilidad"),(AL604-(+AL604*AK605)),IF(AND(AF604="Impacto",AF605="Probabilidad"),(AL603-(+AL603*AK605)),IF(AF605="Impacto",AL604,""))),"")</f>
        <v>9.8000000000000004E-2</v>
      </c>
      <c r="AM605" s="815">
        <f>IFERROR(IF(AND(AF604="Impacto",AF605="Impacto"),(AM604-(+AM604*AK605)),IF(AND(AF604="Probabilidad",AF605="Impacto"),(AM603-(+AM603*AK605)),IF(AF605="Probabilidad",AM604,""))),"")</f>
        <v>0.4</v>
      </c>
      <c r="AN605" s="751" t="s">
        <v>859</v>
      </c>
      <c r="AO605" s="751" t="s">
        <v>291</v>
      </c>
      <c r="AP605" s="751" t="s">
        <v>241</v>
      </c>
      <c r="AQ605" s="751" t="s">
        <v>226</v>
      </c>
      <c r="AR605" s="1031"/>
      <c r="AS605" s="1631"/>
      <c r="AT605" s="1631"/>
      <c r="AU605" s="1633"/>
      <c r="AV605" s="1631"/>
      <c r="AW605" s="1631"/>
      <c r="AX605" s="1633"/>
      <c r="AY605" s="1633"/>
      <c r="AZ605" s="1633"/>
      <c r="BA605" s="1641"/>
      <c r="BB605" s="789"/>
      <c r="BC605" s="789"/>
      <c r="BD605" s="822" t="str">
        <f t="shared" si="66"/>
        <v/>
      </c>
      <c r="BE605" s="774"/>
      <c r="BF605" s="774"/>
      <c r="BG605" s="774"/>
      <c r="BH605" s="774"/>
      <c r="BI605" s="789"/>
      <c r="BJ605" s="789"/>
      <c r="BK605" s="789"/>
      <c r="BL605" s="789"/>
      <c r="BM605" s="791"/>
      <c r="BN605" s="791"/>
      <c r="BO605" s="791"/>
      <c r="BP605" s="791"/>
      <c r="BQ605" s="792" t="str">
        <f t="shared" si="67"/>
        <v/>
      </c>
      <c r="BR605" s="796" t="str">
        <f t="shared" si="68"/>
        <v/>
      </c>
      <c r="BS605" s="884"/>
      <c r="BT605" s="884"/>
      <c r="BU605" s="998"/>
      <c r="BV605" s="1064"/>
      <c r="BW605" s="1064"/>
      <c r="BX605" s="1722"/>
      <c r="BY605" s="1725"/>
      <c r="BZ605" s="1004"/>
    </row>
    <row r="606" spans="1:78" ht="16" x14ac:dyDescent="0.2">
      <c r="A606" s="1702"/>
      <c r="B606" s="1703"/>
      <c r="C606" s="1704"/>
      <c r="D606" s="1705"/>
      <c r="E606" s="1025"/>
      <c r="F606" s="1619"/>
      <c r="G606" s="1001"/>
      <c r="H606" s="1031"/>
      <c r="I606" s="1641"/>
      <c r="J606" s="1631"/>
      <c r="K606" s="1037"/>
      <c r="L606" s="1001"/>
      <c r="M606" s="1070"/>
      <c r="N606" s="1001"/>
      <c r="O606" s="1001"/>
      <c r="P606" s="1064"/>
      <c r="Q606" s="1714"/>
      <c r="R606" s="1641"/>
      <c r="S606" s="1710"/>
      <c r="T606" s="1641"/>
      <c r="U606" s="1710"/>
      <c r="V606" s="1641"/>
      <c r="W606" s="1710"/>
      <c r="X606" s="1665"/>
      <c r="Y606" s="1710"/>
      <c r="Z606" s="1710"/>
      <c r="AA606" s="1633"/>
      <c r="AB606" s="812">
        <v>4</v>
      </c>
      <c r="AC606" s="774"/>
      <c r="AD606" s="774"/>
      <c r="AE606" s="774"/>
      <c r="AF606" s="813" t="str">
        <f t="shared" si="65"/>
        <v/>
      </c>
      <c r="AG606" s="780"/>
      <c r="AH606" s="790" t="str">
        <f t="shared" si="62"/>
        <v/>
      </c>
      <c r="AI606" s="780"/>
      <c r="AJ606" s="790" t="str">
        <f t="shared" si="63"/>
        <v/>
      </c>
      <c r="AK606" s="814" t="str">
        <f t="shared" si="64"/>
        <v/>
      </c>
      <c r="AL606" s="815" t="str">
        <f>IFERROR(IF(AND(AF605="Probabilidad",AF606="Probabilidad"),(AL605-(+AL605*AK606)),IF(AND(AF605="Impacto",AF606="Probabilidad"),(AL604-(+AL604*AK606)),IF(AF606="Impacto",AL605,""))),"")</f>
        <v/>
      </c>
      <c r="AM606" s="815" t="str">
        <f>IFERROR(IF(AND(AF605="Impacto",AF606="Impacto"),(AM605-(+AM605*AK606)),IF(AND(AF605="Probabilidad",AF606="Impacto"),(AM604-(+AM604*AK606)),IF(AF606="Probabilidad",AM605,""))),"")</f>
        <v/>
      </c>
      <c r="AN606" s="751"/>
      <c r="AO606" s="751"/>
      <c r="AP606" s="751"/>
      <c r="AQ606" s="751"/>
      <c r="AR606" s="1031"/>
      <c r="AS606" s="1631"/>
      <c r="AT606" s="1631"/>
      <c r="AU606" s="1633"/>
      <c r="AV606" s="1631"/>
      <c r="AW606" s="1631"/>
      <c r="AX606" s="1633"/>
      <c r="AY606" s="1633"/>
      <c r="AZ606" s="1633"/>
      <c r="BA606" s="1641"/>
      <c r="BB606" s="789"/>
      <c r="BC606" s="789"/>
      <c r="BD606" s="822" t="str">
        <f t="shared" si="66"/>
        <v/>
      </c>
      <c r="BE606" s="774"/>
      <c r="BF606" s="774"/>
      <c r="BG606" s="774"/>
      <c r="BH606" s="774"/>
      <c r="BI606" s="789"/>
      <c r="BJ606" s="789"/>
      <c r="BK606" s="789"/>
      <c r="BL606" s="789"/>
      <c r="BM606" s="791"/>
      <c r="BN606" s="791"/>
      <c r="BO606" s="791"/>
      <c r="BP606" s="791"/>
      <c r="BQ606" s="792" t="str">
        <f t="shared" si="67"/>
        <v/>
      </c>
      <c r="BR606" s="796" t="str">
        <f t="shared" si="68"/>
        <v/>
      </c>
      <c r="BS606" s="884"/>
      <c r="BT606" s="884"/>
      <c r="BU606" s="998"/>
      <c r="BV606" s="1064"/>
      <c r="BW606" s="1064"/>
      <c r="BX606" s="1722"/>
      <c r="BY606" s="1725"/>
      <c r="BZ606" s="1004"/>
    </row>
    <row r="607" spans="1:78" ht="16" x14ac:dyDescent="0.2">
      <c r="A607" s="1702"/>
      <c r="B607" s="1703"/>
      <c r="C607" s="1704"/>
      <c r="D607" s="1705"/>
      <c r="E607" s="1025"/>
      <c r="F607" s="1619"/>
      <c r="G607" s="1001"/>
      <c r="H607" s="1031"/>
      <c r="I607" s="1641"/>
      <c r="J607" s="1631"/>
      <c r="K607" s="1037"/>
      <c r="L607" s="1001"/>
      <c r="M607" s="1070"/>
      <c r="N607" s="1001"/>
      <c r="O607" s="1001"/>
      <c r="P607" s="1064"/>
      <c r="Q607" s="1714"/>
      <c r="R607" s="1641"/>
      <c r="S607" s="1710"/>
      <c r="T607" s="1641"/>
      <c r="U607" s="1710"/>
      <c r="V607" s="1641"/>
      <c r="W607" s="1710"/>
      <c r="X607" s="1665"/>
      <c r="Y607" s="1710"/>
      <c r="Z607" s="1710"/>
      <c r="AA607" s="1633"/>
      <c r="AB607" s="812">
        <v>5</v>
      </c>
      <c r="AC607" s="774"/>
      <c r="AD607" s="774"/>
      <c r="AE607" s="774"/>
      <c r="AF607" s="813" t="str">
        <f t="shared" si="65"/>
        <v/>
      </c>
      <c r="AG607" s="780"/>
      <c r="AH607" s="790" t="str">
        <f t="shared" si="62"/>
        <v/>
      </c>
      <c r="AI607" s="780"/>
      <c r="AJ607" s="790" t="str">
        <f t="shared" si="63"/>
        <v/>
      </c>
      <c r="AK607" s="814" t="str">
        <f t="shared" si="64"/>
        <v/>
      </c>
      <c r="AL607" s="815" t="str">
        <f>IFERROR(IF(AND(AF606="Probabilidad",AF607="Probabilidad"),(AL606-(+AL606*AK607)),IF(AND(AF606="Impacto",AF607="Probabilidad"),(AL605-(+AL605*AK607)),IF(AF607="Impacto",AL606,""))),"")</f>
        <v/>
      </c>
      <c r="AM607" s="815" t="str">
        <f>IFERROR(IF(AND(AF606="Impacto",AF607="Impacto"),(AM606-(+AM606*AK607)),IF(AND(AF606="Probabilidad",AF607="Impacto"),(AM605-(+AM605*AK607)),IF(AF607="Probabilidad",AM606,""))),"")</f>
        <v/>
      </c>
      <c r="AN607" s="751"/>
      <c r="AO607" s="751"/>
      <c r="AP607" s="751"/>
      <c r="AQ607" s="751"/>
      <c r="AR607" s="1031"/>
      <c r="AS607" s="1631"/>
      <c r="AT607" s="1631"/>
      <c r="AU607" s="1633"/>
      <c r="AV607" s="1631"/>
      <c r="AW607" s="1631"/>
      <c r="AX607" s="1633"/>
      <c r="AY607" s="1633"/>
      <c r="AZ607" s="1633"/>
      <c r="BA607" s="1641"/>
      <c r="BB607" s="789"/>
      <c r="BC607" s="789"/>
      <c r="BD607" s="822" t="str">
        <f t="shared" si="66"/>
        <v/>
      </c>
      <c r="BE607" s="774"/>
      <c r="BF607" s="774"/>
      <c r="BG607" s="774"/>
      <c r="BH607" s="774"/>
      <c r="BI607" s="789"/>
      <c r="BJ607" s="789"/>
      <c r="BK607" s="789"/>
      <c r="BL607" s="789"/>
      <c r="BM607" s="791"/>
      <c r="BN607" s="791"/>
      <c r="BO607" s="791"/>
      <c r="BP607" s="791"/>
      <c r="BQ607" s="792" t="str">
        <f t="shared" si="67"/>
        <v/>
      </c>
      <c r="BR607" s="796" t="str">
        <f t="shared" si="68"/>
        <v/>
      </c>
      <c r="BS607" s="884"/>
      <c r="BT607" s="884"/>
      <c r="BU607" s="998"/>
      <c r="BV607" s="1064"/>
      <c r="BW607" s="1064"/>
      <c r="BX607" s="1722"/>
      <c r="BY607" s="1725"/>
      <c r="BZ607" s="1004"/>
    </row>
    <row r="608" spans="1:78" ht="17" thickBot="1" x14ac:dyDescent="0.25">
      <c r="A608" s="1702"/>
      <c r="B608" s="1703"/>
      <c r="C608" s="1704"/>
      <c r="D608" s="1706"/>
      <c r="E608" s="1026"/>
      <c r="F608" s="1620"/>
      <c r="G608" s="1002"/>
      <c r="H608" s="1032"/>
      <c r="I608" s="1642"/>
      <c r="J608" s="1632"/>
      <c r="K608" s="1038"/>
      <c r="L608" s="1002"/>
      <c r="M608" s="1071"/>
      <c r="N608" s="1002"/>
      <c r="O608" s="1002"/>
      <c r="P608" s="1065"/>
      <c r="Q608" s="1715"/>
      <c r="R608" s="1642"/>
      <c r="S608" s="1711"/>
      <c r="T608" s="1642"/>
      <c r="U608" s="1711"/>
      <c r="V608" s="1642"/>
      <c r="W608" s="1711"/>
      <c r="X608" s="1666"/>
      <c r="Y608" s="1711"/>
      <c r="Z608" s="1711"/>
      <c r="AA608" s="1634"/>
      <c r="AB608" s="773">
        <v>6</v>
      </c>
      <c r="AC608" s="757"/>
      <c r="AD608" s="757"/>
      <c r="AE608" s="757"/>
      <c r="AF608" s="896" t="str">
        <f t="shared" si="65"/>
        <v/>
      </c>
      <c r="AG608" s="888"/>
      <c r="AH608" s="887" t="str">
        <f t="shared" si="62"/>
        <v/>
      </c>
      <c r="AI608" s="888"/>
      <c r="AJ608" s="887" t="str">
        <f t="shared" si="63"/>
        <v/>
      </c>
      <c r="AK608" s="889" t="str">
        <f t="shared" si="64"/>
        <v/>
      </c>
      <c r="AL608" s="815" t="str">
        <f>IFERROR(IF(AND(AF607="Probabilidad",AF608="Probabilidad"),(AL607-(+AL607*AK608)),IF(AND(AF607="Impacto",AF608="Probabilidad"),(AL606-(+AL606*AK608)),IF(AF608="Impacto",AL607,""))),"")</f>
        <v/>
      </c>
      <c r="AM608" s="815" t="str">
        <f>IFERROR(IF(AND(AF607="Impacto",AF608="Impacto"),(AM607-(+AM607*AK608)),IF(AND(AF607="Probabilidad",AF608="Impacto"),(AM606-(+AM606*AK608)),IF(AF608="Probabilidad",AM607,""))),"")</f>
        <v/>
      </c>
      <c r="AN608" s="51"/>
      <c r="AO608" s="51"/>
      <c r="AP608" s="51"/>
      <c r="AQ608" s="51"/>
      <c r="AR608" s="1032"/>
      <c r="AS608" s="1632"/>
      <c r="AT608" s="1632"/>
      <c r="AU608" s="1634"/>
      <c r="AV608" s="1632"/>
      <c r="AW608" s="1632"/>
      <c r="AX608" s="1634"/>
      <c r="AY608" s="1634"/>
      <c r="AZ608" s="1634"/>
      <c r="BA608" s="1642"/>
      <c r="BB608" s="770"/>
      <c r="BC608" s="770"/>
      <c r="BD608" s="762" t="str">
        <f t="shared" si="66"/>
        <v/>
      </c>
      <c r="BE608" s="757"/>
      <c r="BF608" s="757"/>
      <c r="BG608" s="757"/>
      <c r="BH608" s="757"/>
      <c r="BI608" s="770"/>
      <c r="BJ608" s="770"/>
      <c r="BK608" s="770"/>
      <c r="BL608" s="770"/>
      <c r="BM608" s="749"/>
      <c r="BN608" s="749"/>
      <c r="BO608" s="749"/>
      <c r="BP608" s="749"/>
      <c r="BQ608" s="766" t="str">
        <f t="shared" si="67"/>
        <v/>
      </c>
      <c r="BR608" s="890" t="str">
        <f t="shared" si="68"/>
        <v/>
      </c>
      <c r="BS608" s="891"/>
      <c r="BT608" s="891"/>
      <c r="BU608" s="999"/>
      <c r="BV608" s="1065"/>
      <c r="BW608" s="1065"/>
      <c r="BX608" s="1723"/>
      <c r="BY608" s="1726"/>
      <c r="BZ608" s="1005"/>
    </row>
    <row r="609" spans="1:78" ht="167" x14ac:dyDescent="0.2">
      <c r="A609" s="1702"/>
      <c r="B609" s="1703"/>
      <c r="C609" s="1704"/>
      <c r="D609" s="1021" t="s">
        <v>1387</v>
      </c>
      <c r="E609" s="1024" t="s">
        <v>992</v>
      </c>
      <c r="F609" s="1027">
        <v>7</v>
      </c>
      <c r="G609" s="1000" t="s">
        <v>2062</v>
      </c>
      <c r="H609" s="1030" t="s">
        <v>1247</v>
      </c>
      <c r="I609" s="994" t="s">
        <v>1218</v>
      </c>
      <c r="J609" s="1697" t="str">
        <f>IF(D609="","",IF(D609="RG",[1]Árbol!A620,IF(D609="RIC",[1]Árbol!A620,IF(D609="RLAFT",[1]Árbol!A620,IF(D609="RF",[1]Árbol!A620,IF(I609="","",(CONCATENATE(I609," ",$M$3," ",G609," ",$M$4," ",O609," ",$M$5," ",N609))))))))</f>
        <v>Pérdida de confidencialidad e integridad de Sharepoint de la Gerencia Jurídica  y la Subgerencia de Gestión Jurídica
OneDrive Personal  1. Fenómenos sísmicos
2. Acceso no autorizado de los datos personales
3. Robo de medios o documentos o credenciales  1. Ausencia de control de acceso
2. Desconocimiento o no aplicación de las políticas de seguridad y privacidad de la
información
3. Desconocimiento de la herramienta de OneDrive</v>
      </c>
      <c r="K609" s="1036" t="s">
        <v>313</v>
      </c>
      <c r="L609" s="1000" t="s">
        <v>562</v>
      </c>
      <c r="M609" s="1069" t="s">
        <v>1389</v>
      </c>
      <c r="N609" s="1000" t="s">
        <v>2031</v>
      </c>
      <c r="O609" s="1000" t="s">
        <v>2063</v>
      </c>
      <c r="P609" s="1063" t="s">
        <v>1392</v>
      </c>
      <c r="Q609" s="1077" t="s">
        <v>1392</v>
      </c>
      <c r="R609" s="994" t="s">
        <v>340</v>
      </c>
      <c r="S609" s="1709">
        <f>IF(R609="Muy Alta",100%,IF(R609="Alta",80%,IF(R609="Media",60%,IF(R609="Baja",40%,IF(R609="Muy Baja",20%,"")))))</f>
        <v>0.8</v>
      </c>
      <c r="T609" s="994" t="s">
        <v>317</v>
      </c>
      <c r="U609" s="1709">
        <f>IF(T609="Catastrófico",100%,IF(T609="Mayor",80%,IF(T609="Moderado",60%,IF(T609="Menor",40%,IF(T609="Leve",20%,"")))))</f>
        <v>0.2</v>
      </c>
      <c r="V609" s="994" t="s">
        <v>251</v>
      </c>
      <c r="W609" s="1709">
        <f>IF(V609="Catastrófico",100%,IF(V609="Mayor",80%,IF(V609="Moderado",60%,IF(V609="Menor",40%,IF(V609="Leve",20%,"")))))</f>
        <v>0.4</v>
      </c>
      <c r="X609" s="1059" t="str">
        <f>IF(Y609=100%,"Catastrófico",IF(Y609=80%,"Mayor",IF(Y609=60%,"Moderado",IF(Y609=40%,"Menor",IF(Y609=20%,"Leve","")))))</f>
        <v>Menor</v>
      </c>
      <c r="Y609" s="1709">
        <f>IF(AND(U609="",W609=""),"",MAX(U609,W609))</f>
        <v>0.4</v>
      </c>
      <c r="Z609" s="1709" t="str">
        <f>CONCATENATE(R609,X609)</f>
        <v>AltaMenor</v>
      </c>
      <c r="AA609" s="1047" t="str">
        <f>IF(Z609="Muy AltaLeve","Alto",IF(Z609="Muy AltaMenor","Alto",IF(Z609="Muy AltaModerado","Alto",IF(Z609="Muy AltaMayor","Alto",IF(Z609="Muy AltaCatastrófico","Extremo",IF(Z609="AltaLeve","Moderado",IF(Z609="AltaMenor","Moderado",IF(Z609="AltaModerado","Alto",IF(Z609="AltaMayor","Alto",IF(Z609="AltaCatastrófico","Extremo",IF(Z609="MediaLeve","Moderado",IF(Z609="MediaMenor","Moderado",IF(Z609="MediaModerado","Moderado",IF(Z609="MediaMayor","Alto",IF(Z609="MediaCatastrófico","Extremo",IF(Z609="BajaLeve","Bajo",IF(Z609="BajaMenor","Moderado",IF(Z609="BajaModerado","Moderado",IF(Z609="BajaMayor","Alto",IF(Z609="BajaCatastrófico","Extremo",IF(Z609="Muy BajaLeve","Bajo",IF(Z609="Muy BajaMenor","Bajo",IF(Z609="Muy BajaModerado","Moderado",IF(Z609="Muy BajaMayor","Alto",IF(Z609="Muy BajaCatastrófico","Extremo","")))))))))))))))))))))))))</f>
        <v>Moderado</v>
      </c>
      <c r="AB609" s="97">
        <v>1</v>
      </c>
      <c r="AC609" s="9" t="s">
        <v>1414</v>
      </c>
      <c r="AD609" s="9">
        <v>1.3</v>
      </c>
      <c r="AE609" s="9" t="s">
        <v>1410</v>
      </c>
      <c r="AF609" s="231" t="str">
        <f t="shared" si="65"/>
        <v>Probabilidad</v>
      </c>
      <c r="AG609" s="232" t="s">
        <v>221</v>
      </c>
      <c r="AH609" s="787">
        <f t="shared" si="62"/>
        <v>0.25</v>
      </c>
      <c r="AI609" s="232" t="s">
        <v>222</v>
      </c>
      <c r="AJ609" s="787">
        <f t="shared" si="63"/>
        <v>0.15</v>
      </c>
      <c r="AK609" s="101">
        <f t="shared" si="64"/>
        <v>0.4</v>
      </c>
      <c r="AL609" s="100">
        <f>IFERROR(IF(AF609="Probabilidad",(S609-(+S609*AK609)),IF(AF609="Impacto",S609,"")),"")</f>
        <v>0.48</v>
      </c>
      <c r="AM609" s="100">
        <f>IFERROR(IF(AF609="Impacto",(Y609-(+Y609*AK609)),IF(AF609="Probabilidad",Y609,"")),"")</f>
        <v>0.4</v>
      </c>
      <c r="AN609" s="50" t="s">
        <v>859</v>
      </c>
      <c r="AO609" s="50" t="s">
        <v>291</v>
      </c>
      <c r="AP609" s="50" t="s">
        <v>241</v>
      </c>
      <c r="AQ609" s="50" t="s">
        <v>242</v>
      </c>
      <c r="AR609" s="1624" t="s">
        <v>1448</v>
      </c>
      <c r="AS609" s="1050">
        <f>S609</f>
        <v>0.8</v>
      </c>
      <c r="AT609" s="1050">
        <f>IF(AL609="","",MIN(AL609:AL614))</f>
        <v>0.16799999999999998</v>
      </c>
      <c r="AU609" s="1047" t="str">
        <f>IFERROR(IF(AT609="","",IF(AT609&lt;=0.2,"Muy Baja",IF(AT609&lt;=0.4,"Baja",IF(AT609&lt;=0.6,"Media",IF(AT609&lt;=0.8,"Alta","Muy Alta"))))),"")</f>
        <v>Muy Baja</v>
      </c>
      <c r="AV609" s="1050">
        <f>Y609</f>
        <v>0.4</v>
      </c>
      <c r="AW609" s="1050">
        <f>IF(AM609="","",MIN(AM609:AM614))</f>
        <v>0.22500000000000003</v>
      </c>
      <c r="AX609" s="1047" t="str">
        <f>IFERROR(IF(AW609="","",IF(AW609&lt;=0.2,"Leve",IF(AW609&lt;=0.4,"Menor",IF(AW609&lt;=0.6,"Moderado",IF(AW609&lt;=0.8,"Mayor","Catastrófico"))))),"")</f>
        <v>Menor</v>
      </c>
      <c r="AY609" s="1047" t="str">
        <f>AA609</f>
        <v>Moderado</v>
      </c>
      <c r="AZ609" s="1047" t="str">
        <f>IFERROR(IF(OR(AND(AU609="Muy Baja",AX609="Leve"),AND(AU609="Muy Baja",AX609="Menor"),AND(AU609="Baja",AX609="Leve")),"Bajo",IF(OR(AND(AU609="Muy baja",AX609="Moderado"),AND(AU609="Baja",AX609="Menor"),AND(AU609="Baja",AX609="Moderado"),AND(AU609="Media",AX609="Leve"),AND(AU609="Media",AX609="Menor"),AND(AU609="Media",AX609="Moderado"),AND(AU609="Alta",AX609="Leve"),AND(AU609="Alta",AX609="Menor")),"Moderado",IF(OR(AND(AU609="Muy Baja",AX609="Mayor"),AND(AU609="Baja",AX609="Mayor"),AND(AU609="Media",AX609="Mayor"),AND(AU609="Alta",AX609="Moderado"),AND(AU609="Alta",AX609="Mayor"),AND(AU609="Muy Alta",AX609="Leve"),AND(AU609="Muy Alta",AX609="Menor"),AND(AU609="Muy Alta",AX609="Moderado"),AND(AU609="Muy Alta",AX609="Mayor")),"Alto",IF(OR(AND(AU609="Muy Baja",AX609="Catastrófico"),AND(AU609="Baja",AX609="Catastrófico"),AND(AU609="Media",AX609="Catastrófico"),AND(AU609="Alta",AX609="Catastrófico"),AND(AU609="Muy Alta",AX609="Catastrófico")),"Extremo","")))),"")</f>
        <v>Bajo</v>
      </c>
      <c r="BA609" s="994" t="s">
        <v>255</v>
      </c>
      <c r="BB609" s="46"/>
      <c r="BC609" s="46"/>
      <c r="BD609" s="103" t="str">
        <f t="shared" si="66"/>
        <v/>
      </c>
      <c r="BE609" s="9"/>
      <c r="BF609" s="9"/>
      <c r="BG609" s="9"/>
      <c r="BH609" s="9"/>
      <c r="BI609" s="46"/>
      <c r="BJ609" s="46"/>
      <c r="BK609" s="46"/>
      <c r="BL609" s="46"/>
      <c r="BM609" s="48"/>
      <c r="BN609" s="48"/>
      <c r="BO609" s="48"/>
      <c r="BP609" s="48"/>
      <c r="BQ609" s="104" t="str">
        <f t="shared" si="67"/>
        <v/>
      </c>
      <c r="BR609" s="797" t="str">
        <f t="shared" si="68"/>
        <v/>
      </c>
      <c r="BS609" s="883"/>
      <c r="BT609" s="883"/>
      <c r="BU609" s="997" t="s">
        <v>1392</v>
      </c>
      <c r="BV609" s="1063" t="s">
        <v>3251</v>
      </c>
      <c r="BW609" s="1063" t="s">
        <v>1392</v>
      </c>
      <c r="BX609" s="1721" t="s">
        <v>1392</v>
      </c>
      <c r="BY609" s="1724" t="s">
        <v>3252</v>
      </c>
      <c r="BZ609" s="1003"/>
    </row>
    <row r="610" spans="1:78" ht="145" x14ac:dyDescent="0.2">
      <c r="A610" s="1702"/>
      <c r="B610" s="1703"/>
      <c r="C610" s="1704"/>
      <c r="D610" s="1705"/>
      <c r="E610" s="1025"/>
      <c r="F610" s="1619"/>
      <c r="G610" s="1001"/>
      <c r="H610" s="1031"/>
      <c r="I610" s="1641"/>
      <c r="J610" s="1631"/>
      <c r="K610" s="1037"/>
      <c r="L610" s="1001"/>
      <c r="M610" s="1070"/>
      <c r="N610" s="1001"/>
      <c r="O610" s="1001"/>
      <c r="P610" s="1064"/>
      <c r="Q610" s="1714"/>
      <c r="R610" s="1641"/>
      <c r="S610" s="1710"/>
      <c r="T610" s="1641"/>
      <c r="U610" s="1710"/>
      <c r="V610" s="1641"/>
      <c r="W610" s="1710"/>
      <c r="X610" s="1665"/>
      <c r="Y610" s="1710"/>
      <c r="Z610" s="1710"/>
      <c r="AA610" s="1633"/>
      <c r="AB610" s="812">
        <v>2</v>
      </c>
      <c r="AC610" s="774" t="s">
        <v>2033</v>
      </c>
      <c r="AD610" s="774">
        <v>2</v>
      </c>
      <c r="AE610" s="774" t="s">
        <v>2034</v>
      </c>
      <c r="AF610" s="813" t="str">
        <f t="shared" si="65"/>
        <v>Impacto</v>
      </c>
      <c r="AG610" s="780" t="s">
        <v>264</v>
      </c>
      <c r="AH610" s="790">
        <f t="shared" si="62"/>
        <v>0.1</v>
      </c>
      <c r="AI610" s="780" t="s">
        <v>222</v>
      </c>
      <c r="AJ610" s="790">
        <f t="shared" si="63"/>
        <v>0.15</v>
      </c>
      <c r="AK610" s="814">
        <f t="shared" si="64"/>
        <v>0.25</v>
      </c>
      <c r="AL610" s="815">
        <f>IFERROR(IF(AND(AF609="Probabilidad",AF610="Probabilidad"),(AL609-(+AL609*AK610)),IF(AF610="Probabilidad",(S609-(+S609*AK610)),IF(AF610="Impacto",AL609,""))),"")</f>
        <v>0.48</v>
      </c>
      <c r="AM610" s="815">
        <f>IFERROR(IF(AND(AF609="Impacto",AF610="Impacto"),(AM609-(+AM609*AK610)),IF(AF610="Impacto",(Y609-(Y609*AK610)),IF(AF610="Probabilidad",AM609,""))),"")</f>
        <v>0.30000000000000004</v>
      </c>
      <c r="AN610" s="751" t="s">
        <v>223</v>
      </c>
      <c r="AO610" s="751" t="s">
        <v>443</v>
      </c>
      <c r="AP610" s="751" t="s">
        <v>241</v>
      </c>
      <c r="AQ610" s="751" t="s">
        <v>226</v>
      </c>
      <c r="AR610" s="1031"/>
      <c r="AS610" s="1631"/>
      <c r="AT610" s="1631"/>
      <c r="AU610" s="1633"/>
      <c r="AV610" s="1631"/>
      <c r="AW610" s="1631"/>
      <c r="AX610" s="1633"/>
      <c r="AY610" s="1633"/>
      <c r="AZ610" s="1633"/>
      <c r="BA610" s="1641"/>
      <c r="BB610" s="789"/>
      <c r="BC610" s="789"/>
      <c r="BD610" s="822" t="str">
        <f t="shared" si="66"/>
        <v/>
      </c>
      <c r="BE610" s="774"/>
      <c r="BF610" s="774"/>
      <c r="BG610" s="774"/>
      <c r="BH610" s="774"/>
      <c r="BI610" s="789"/>
      <c r="BJ610" s="789"/>
      <c r="BK610" s="789"/>
      <c r="BL610" s="789"/>
      <c r="BM610" s="791"/>
      <c r="BN610" s="791"/>
      <c r="BO610" s="791"/>
      <c r="BP610" s="791"/>
      <c r="BQ610" s="792" t="str">
        <f t="shared" si="67"/>
        <v/>
      </c>
      <c r="BR610" s="796" t="str">
        <f t="shared" si="68"/>
        <v/>
      </c>
      <c r="BS610" s="884"/>
      <c r="BT610" s="884"/>
      <c r="BU610" s="998"/>
      <c r="BV610" s="1064"/>
      <c r="BW610" s="1064"/>
      <c r="BX610" s="1722"/>
      <c r="BY610" s="1725"/>
      <c r="BZ610" s="1004"/>
    </row>
    <row r="611" spans="1:78" ht="118" x14ac:dyDescent="0.2">
      <c r="A611" s="1702"/>
      <c r="B611" s="1703"/>
      <c r="C611" s="1704"/>
      <c r="D611" s="1705"/>
      <c r="E611" s="1025"/>
      <c r="F611" s="1619"/>
      <c r="G611" s="1001"/>
      <c r="H611" s="1031"/>
      <c r="I611" s="1641"/>
      <c r="J611" s="1631"/>
      <c r="K611" s="1037"/>
      <c r="L611" s="1001"/>
      <c r="M611" s="1070"/>
      <c r="N611" s="1001"/>
      <c r="O611" s="1001"/>
      <c r="P611" s="1064"/>
      <c r="Q611" s="1714"/>
      <c r="R611" s="1641"/>
      <c r="S611" s="1710"/>
      <c r="T611" s="1641"/>
      <c r="U611" s="1710"/>
      <c r="V611" s="1641"/>
      <c r="W611" s="1710"/>
      <c r="X611" s="1665"/>
      <c r="Y611" s="1710"/>
      <c r="Z611" s="1710"/>
      <c r="AA611" s="1633"/>
      <c r="AB611" s="812">
        <v>3</v>
      </c>
      <c r="AC611" s="774" t="s">
        <v>1409</v>
      </c>
      <c r="AD611" s="774">
        <v>1</v>
      </c>
      <c r="AE611" s="774" t="s">
        <v>1420</v>
      </c>
      <c r="AF611" s="813" t="str">
        <f t="shared" si="65"/>
        <v>Probabilidad</v>
      </c>
      <c r="AG611" s="780" t="s">
        <v>281</v>
      </c>
      <c r="AH611" s="790">
        <f t="shared" si="62"/>
        <v>0.15</v>
      </c>
      <c r="AI611" s="780" t="s">
        <v>222</v>
      </c>
      <c r="AJ611" s="790">
        <f t="shared" si="63"/>
        <v>0.15</v>
      </c>
      <c r="AK611" s="814">
        <f t="shared" si="64"/>
        <v>0.3</v>
      </c>
      <c r="AL611" s="815">
        <f>IFERROR(IF(AND(AF610="Probabilidad",AF611="Probabilidad"),(AL610-(+AL610*AK611)),IF(AND(AF610="Impacto",AF611="Probabilidad"),(AL609-(+AL609*AK611)),IF(AF611="Impacto",AL610,""))),"")</f>
        <v>0.33599999999999997</v>
      </c>
      <c r="AM611" s="815">
        <f>IFERROR(IF(AND(AF610="Impacto",AF611="Impacto"),(AM610-(+AM610*AK611)),IF(AND(AF610="Probabilidad",AF611="Impacto"),(AM609-(+AM609*AK611)),IF(AF611="Probabilidad",AM610,""))),"")</f>
        <v>0.30000000000000004</v>
      </c>
      <c r="AN611" s="751" t="s">
        <v>859</v>
      </c>
      <c r="AO611" s="751" t="s">
        <v>245</v>
      </c>
      <c r="AP611" s="751" t="s">
        <v>241</v>
      </c>
      <c r="AQ611" s="751" t="s">
        <v>226</v>
      </c>
      <c r="AR611" s="1031"/>
      <c r="AS611" s="1631"/>
      <c r="AT611" s="1631"/>
      <c r="AU611" s="1633"/>
      <c r="AV611" s="1631"/>
      <c r="AW611" s="1631"/>
      <c r="AX611" s="1633"/>
      <c r="AY611" s="1633"/>
      <c r="AZ611" s="1633"/>
      <c r="BA611" s="1641"/>
      <c r="BB611" s="789"/>
      <c r="BC611" s="789"/>
      <c r="BD611" s="822" t="str">
        <f t="shared" si="66"/>
        <v/>
      </c>
      <c r="BE611" s="774"/>
      <c r="BF611" s="774"/>
      <c r="BG611" s="774"/>
      <c r="BH611" s="774"/>
      <c r="BI611" s="789"/>
      <c r="BJ611" s="789"/>
      <c r="BK611" s="789"/>
      <c r="BL611" s="789"/>
      <c r="BM611" s="791"/>
      <c r="BN611" s="791"/>
      <c r="BO611" s="791"/>
      <c r="BP611" s="791"/>
      <c r="BQ611" s="792" t="str">
        <f t="shared" si="67"/>
        <v/>
      </c>
      <c r="BR611" s="796" t="str">
        <f t="shared" si="68"/>
        <v/>
      </c>
      <c r="BS611" s="884"/>
      <c r="BT611" s="884"/>
      <c r="BU611" s="998"/>
      <c r="BV611" s="1064"/>
      <c r="BW611" s="1064"/>
      <c r="BX611" s="1722"/>
      <c r="BY611" s="1725"/>
      <c r="BZ611" s="1004"/>
    </row>
    <row r="612" spans="1:78" ht="145" x14ac:dyDescent="0.2">
      <c r="A612" s="1702"/>
      <c r="B612" s="1703"/>
      <c r="C612" s="1704"/>
      <c r="D612" s="1705"/>
      <c r="E612" s="1025"/>
      <c r="F612" s="1619"/>
      <c r="G612" s="1001"/>
      <c r="H612" s="1031"/>
      <c r="I612" s="1641"/>
      <c r="J612" s="1631"/>
      <c r="K612" s="1037"/>
      <c r="L612" s="1001"/>
      <c r="M612" s="1070"/>
      <c r="N612" s="1001"/>
      <c r="O612" s="1001"/>
      <c r="P612" s="1064"/>
      <c r="Q612" s="1714"/>
      <c r="R612" s="1641"/>
      <c r="S612" s="1710"/>
      <c r="T612" s="1641"/>
      <c r="U612" s="1710"/>
      <c r="V612" s="1641"/>
      <c r="W612" s="1710"/>
      <c r="X612" s="1665"/>
      <c r="Y612" s="1710"/>
      <c r="Z612" s="1710"/>
      <c r="AA612" s="1633"/>
      <c r="AB612" s="812">
        <v>4</v>
      </c>
      <c r="AC612" s="774" t="s">
        <v>1402</v>
      </c>
      <c r="AD612" s="774">
        <v>2</v>
      </c>
      <c r="AE612" s="774" t="s">
        <v>1403</v>
      </c>
      <c r="AF612" s="813" t="str">
        <f t="shared" si="65"/>
        <v>Probabilidad</v>
      </c>
      <c r="AG612" s="780" t="s">
        <v>221</v>
      </c>
      <c r="AH612" s="790">
        <f t="shared" si="62"/>
        <v>0.25</v>
      </c>
      <c r="AI612" s="780" t="s">
        <v>734</v>
      </c>
      <c r="AJ612" s="790">
        <f t="shared" si="63"/>
        <v>0.25</v>
      </c>
      <c r="AK612" s="814">
        <f t="shared" si="64"/>
        <v>0.5</v>
      </c>
      <c r="AL612" s="815">
        <f>IFERROR(IF(AND(AF611="Probabilidad",AF612="Probabilidad"),(AL611-(+AL611*AK612)),IF(AND(AF611="Impacto",AF612="Probabilidad"),(AL610-(+AL610*AK612)),IF(AF612="Impacto",AL611,""))),"")</f>
        <v>0.16799999999999998</v>
      </c>
      <c r="AM612" s="815">
        <f>IFERROR(IF(AND(AF611="Impacto",AF612="Impacto"),(AM611-(+AM611*AK612)),IF(AND(AF611="Probabilidad",AF612="Impacto"),(AM610-(+AM610*AK612)),IF(AF612="Probabilidad",AM611,""))),"")</f>
        <v>0.30000000000000004</v>
      </c>
      <c r="AN612" s="751" t="s">
        <v>223</v>
      </c>
      <c r="AO612" s="751" t="s">
        <v>443</v>
      </c>
      <c r="AP612" s="751" t="s">
        <v>241</v>
      </c>
      <c r="AQ612" s="751" t="s">
        <v>226</v>
      </c>
      <c r="AR612" s="1031"/>
      <c r="AS612" s="1631"/>
      <c r="AT612" s="1631"/>
      <c r="AU612" s="1633"/>
      <c r="AV612" s="1631"/>
      <c r="AW612" s="1631"/>
      <c r="AX612" s="1633"/>
      <c r="AY612" s="1633"/>
      <c r="AZ612" s="1633"/>
      <c r="BA612" s="1641"/>
      <c r="BB612" s="789"/>
      <c r="BC612" s="789"/>
      <c r="BD612" s="822" t="str">
        <f t="shared" si="66"/>
        <v/>
      </c>
      <c r="BE612" s="774"/>
      <c r="BF612" s="774"/>
      <c r="BG612" s="774"/>
      <c r="BH612" s="774"/>
      <c r="BI612" s="789"/>
      <c r="BJ612" s="789"/>
      <c r="BK612" s="789"/>
      <c r="BL612" s="789"/>
      <c r="BM612" s="791"/>
      <c r="BN612" s="791"/>
      <c r="BO612" s="791"/>
      <c r="BP612" s="791"/>
      <c r="BQ612" s="792" t="str">
        <f t="shared" si="67"/>
        <v/>
      </c>
      <c r="BR612" s="796" t="str">
        <f t="shared" si="68"/>
        <v/>
      </c>
      <c r="BS612" s="884"/>
      <c r="BT612" s="884"/>
      <c r="BU612" s="998"/>
      <c r="BV612" s="1064"/>
      <c r="BW612" s="1064"/>
      <c r="BX612" s="1722"/>
      <c r="BY612" s="1725"/>
      <c r="BZ612" s="1004"/>
    </row>
    <row r="613" spans="1:78" ht="167" x14ac:dyDescent="0.2">
      <c r="A613" s="1702"/>
      <c r="B613" s="1703"/>
      <c r="C613" s="1704"/>
      <c r="D613" s="1705"/>
      <c r="E613" s="1025"/>
      <c r="F613" s="1619"/>
      <c r="G613" s="1001"/>
      <c r="H613" s="1031"/>
      <c r="I613" s="1641"/>
      <c r="J613" s="1631"/>
      <c r="K613" s="1037"/>
      <c r="L613" s="1001"/>
      <c r="M613" s="1070"/>
      <c r="N613" s="1001"/>
      <c r="O613" s="1001"/>
      <c r="P613" s="1064"/>
      <c r="Q613" s="1714"/>
      <c r="R613" s="1641"/>
      <c r="S613" s="1710"/>
      <c r="T613" s="1641"/>
      <c r="U613" s="1710"/>
      <c r="V613" s="1641"/>
      <c r="W613" s="1710"/>
      <c r="X613" s="1665"/>
      <c r="Y613" s="1710"/>
      <c r="Z613" s="1710"/>
      <c r="AA613" s="1633"/>
      <c r="AB613" s="812">
        <v>5</v>
      </c>
      <c r="AC613" s="774" t="s">
        <v>1421</v>
      </c>
      <c r="AD613" s="774">
        <v>2</v>
      </c>
      <c r="AE613" s="774" t="s">
        <v>1403</v>
      </c>
      <c r="AF613" s="813" t="str">
        <f t="shared" si="65"/>
        <v>Impacto</v>
      </c>
      <c r="AG613" s="780" t="s">
        <v>264</v>
      </c>
      <c r="AH613" s="790">
        <f t="shared" ref="AH613:AH631" si="69">IF(AG613="","",IF(AG613="Preventivo",25%,IF(AG613="Detectivo",15%,IF(AG613="Correctivo",10%))))</f>
        <v>0.1</v>
      </c>
      <c r="AI613" s="780" t="s">
        <v>222</v>
      </c>
      <c r="AJ613" s="790">
        <f t="shared" ref="AJ613:AJ631" si="70">IF(AI613="Automático",25%,IF(AI613="Manual",15%,""))</f>
        <v>0.15</v>
      </c>
      <c r="AK613" s="814">
        <f t="shared" ref="AK613:AK631" si="71">IF(OR(AH613="",AJ613=""),"",AH613+AJ613)</f>
        <v>0.25</v>
      </c>
      <c r="AL613" s="815">
        <f>IFERROR(IF(AND(AF612="Probabilidad",AF613="Probabilidad"),(AL612-(+AL612*AK613)),IF(AND(AF612="Impacto",AF613="Probabilidad"),(AL611-(+AL611*AK613)),IF(AF613="Impacto",AL612,""))),"")</f>
        <v>0.16799999999999998</v>
      </c>
      <c r="AM613" s="815">
        <f>IFERROR(IF(AND(AF612="Impacto",AF613="Impacto"),(AM612-(+AM612*AK613)),IF(AND(AF612="Probabilidad",AF613="Impacto"),(AM611-(+AM611*AK613)),IF(AF613="Probabilidad",AM612,""))),"")</f>
        <v>0.22500000000000003</v>
      </c>
      <c r="AN613" s="751" t="s">
        <v>223</v>
      </c>
      <c r="AO613" s="751" t="s">
        <v>291</v>
      </c>
      <c r="AP613" s="751" t="s">
        <v>241</v>
      </c>
      <c r="AQ613" s="751" t="s">
        <v>226</v>
      </c>
      <c r="AR613" s="1031"/>
      <c r="AS613" s="1631"/>
      <c r="AT613" s="1631"/>
      <c r="AU613" s="1633"/>
      <c r="AV613" s="1631"/>
      <c r="AW613" s="1631"/>
      <c r="AX613" s="1633"/>
      <c r="AY613" s="1633"/>
      <c r="AZ613" s="1633"/>
      <c r="BA613" s="1641"/>
      <c r="BB613" s="789"/>
      <c r="BC613" s="789"/>
      <c r="BD613" s="822" t="str">
        <f t="shared" si="66"/>
        <v/>
      </c>
      <c r="BE613" s="774"/>
      <c r="BF613" s="774"/>
      <c r="BG613" s="774"/>
      <c r="BH613" s="774"/>
      <c r="BI613" s="789"/>
      <c r="BJ613" s="789"/>
      <c r="BK613" s="789"/>
      <c r="BL613" s="789"/>
      <c r="BM613" s="791"/>
      <c r="BN613" s="791"/>
      <c r="BO613" s="791"/>
      <c r="BP613" s="791"/>
      <c r="BQ613" s="792" t="str">
        <f t="shared" si="67"/>
        <v/>
      </c>
      <c r="BR613" s="796" t="str">
        <f t="shared" si="68"/>
        <v/>
      </c>
      <c r="BS613" s="884"/>
      <c r="BT613" s="884"/>
      <c r="BU613" s="998"/>
      <c r="BV613" s="1064"/>
      <c r="BW613" s="1064"/>
      <c r="BX613" s="1722"/>
      <c r="BY613" s="1725"/>
      <c r="BZ613" s="1004"/>
    </row>
    <row r="614" spans="1:78" ht="17" thickBot="1" x14ac:dyDescent="0.25">
      <c r="A614" s="1702"/>
      <c r="B614" s="1703"/>
      <c r="C614" s="1704"/>
      <c r="D614" s="1706"/>
      <c r="E614" s="1026"/>
      <c r="F614" s="1620"/>
      <c r="G614" s="1002"/>
      <c r="H614" s="1032"/>
      <c r="I614" s="1642"/>
      <c r="J614" s="1632"/>
      <c r="K614" s="1038"/>
      <c r="L614" s="1002"/>
      <c r="M614" s="1071"/>
      <c r="N614" s="1002"/>
      <c r="O614" s="1002"/>
      <c r="P614" s="1065"/>
      <c r="Q614" s="1715"/>
      <c r="R614" s="1642"/>
      <c r="S614" s="1711"/>
      <c r="T614" s="1642"/>
      <c r="U614" s="1711"/>
      <c r="V614" s="1642"/>
      <c r="W614" s="1711"/>
      <c r="X614" s="1666"/>
      <c r="Y614" s="1711"/>
      <c r="Z614" s="1711"/>
      <c r="AA614" s="1634"/>
      <c r="AB614" s="773">
        <v>6</v>
      </c>
      <c r="AC614" s="757"/>
      <c r="AD614" s="757"/>
      <c r="AE614" s="757"/>
      <c r="AF614" s="819" t="str">
        <f t="shared" ref="AF614:AF631" si="72">IF(OR(AG614="Preventivo",AG614="Detectivo"),"Probabilidad",IF(AG614="Correctivo","Impacto",""))</f>
        <v/>
      </c>
      <c r="AG614" s="902"/>
      <c r="AH614" s="887" t="str">
        <f t="shared" si="69"/>
        <v/>
      </c>
      <c r="AI614" s="902"/>
      <c r="AJ614" s="887" t="str">
        <f t="shared" si="70"/>
        <v/>
      </c>
      <c r="AK614" s="889" t="str">
        <f t="shared" si="71"/>
        <v/>
      </c>
      <c r="AL614" s="815" t="str">
        <f>IFERROR(IF(AND(AF613="Probabilidad",AF614="Probabilidad"),(AL613-(+AL613*AK614)),IF(AND(AF613="Impacto",AF614="Probabilidad"),(AL612-(+AL612*AK614)),IF(AF614="Impacto",AL613,""))),"")</f>
        <v/>
      </c>
      <c r="AM614" s="815" t="str">
        <f>IFERROR(IF(AND(AF613="Impacto",AF614="Impacto"),(AM613-(+AM613*AK614)),IF(AND(AF613="Probabilidad",AF614="Impacto"),(AM612-(+AM612*AK614)),IF(AF614="Probabilidad",AM613,""))),"")</f>
        <v/>
      </c>
      <c r="AN614" s="51"/>
      <c r="AO614" s="51"/>
      <c r="AP614" s="51"/>
      <c r="AQ614" s="51"/>
      <c r="AR614" s="1032"/>
      <c r="AS614" s="1632"/>
      <c r="AT614" s="1632"/>
      <c r="AU614" s="1634"/>
      <c r="AV614" s="1632"/>
      <c r="AW614" s="1632"/>
      <c r="AX614" s="1634"/>
      <c r="AY614" s="1634"/>
      <c r="AZ614" s="1634"/>
      <c r="BA614" s="1642"/>
      <c r="BB614" s="770"/>
      <c r="BC614" s="770"/>
      <c r="BD614" s="762" t="str">
        <f t="shared" si="66"/>
        <v/>
      </c>
      <c r="BE614" s="757"/>
      <c r="BF614" s="757"/>
      <c r="BG614" s="757"/>
      <c r="BH614" s="757"/>
      <c r="BI614" s="770"/>
      <c r="BJ614" s="770"/>
      <c r="BK614" s="770"/>
      <c r="BL614" s="770"/>
      <c r="BM614" s="749"/>
      <c r="BN614" s="749"/>
      <c r="BO614" s="749"/>
      <c r="BP614" s="749"/>
      <c r="BQ614" s="766" t="str">
        <f t="shared" si="67"/>
        <v/>
      </c>
      <c r="BR614" s="890" t="str">
        <f t="shared" si="68"/>
        <v/>
      </c>
      <c r="BS614" s="891"/>
      <c r="BT614" s="891"/>
      <c r="BU614" s="999"/>
      <c r="BV614" s="1065"/>
      <c r="BW614" s="1065"/>
      <c r="BX614" s="1723"/>
      <c r="BY614" s="1726"/>
      <c r="BZ614" s="1005"/>
    </row>
    <row r="615" spans="1:78" ht="145" x14ac:dyDescent="0.2">
      <c r="A615" s="1702"/>
      <c r="B615" s="1703"/>
      <c r="C615" s="1704"/>
      <c r="D615" s="1021" t="s">
        <v>1387</v>
      </c>
      <c r="E615" s="1024" t="s">
        <v>992</v>
      </c>
      <c r="F615" s="1027">
        <v>8</v>
      </c>
      <c r="G615" s="1000" t="s">
        <v>2062</v>
      </c>
      <c r="H615" s="1030" t="s">
        <v>1247</v>
      </c>
      <c r="I615" s="994" t="s">
        <v>1215</v>
      </c>
      <c r="J615" s="1697" t="str">
        <f>IF(D615="","",IF(D615="RG",[1]Árbol!A626,IF(D615="RIC",[1]Árbol!A626,IF(D615="RLAFT",[1]Árbol!A626,IF(D615="RF",[1]Árbol!A626,IF(I615="","",(CONCATENATE(I615," ",$M$3," ",G615," ",$M$4," ",O615," ",$M$5," ",N615))))))))</f>
        <v xml:space="preserve">Pérdida de Disponibilidad de Sharepoint de la Gerencia Jurídica  y la Subgerencia de Gestión Jurídica
OneDrive Personal  1. Perdida o hurto  de información                                            2. Espionaje remoto                                                                                                                    3 Corrupción de los datos         1. Desconocimiento de las políticas de seguridad de la información                                                                                                        2. Ausencia de copias de respaldo                                                                             3. Asignación errada de los derechos de acceso                                                                              </v>
      </c>
      <c r="K615" s="1036" t="s">
        <v>313</v>
      </c>
      <c r="L615" s="1000" t="s">
        <v>562</v>
      </c>
      <c r="M615" s="1069" t="s">
        <v>1389</v>
      </c>
      <c r="N615" s="1000" t="s">
        <v>1526</v>
      </c>
      <c r="O615" s="1000" t="s">
        <v>2064</v>
      </c>
      <c r="P615" s="1063" t="s">
        <v>1392</v>
      </c>
      <c r="Q615" s="1077" t="s">
        <v>1392</v>
      </c>
      <c r="R615" s="994" t="s">
        <v>340</v>
      </c>
      <c r="S615" s="1709">
        <f>IF(R615="Muy Alta",100%,IF(R615="Alta",80%,IF(R615="Media",60%,IF(R615="Baja",40%,IF(R615="Muy Baja",20%,"")))))</f>
        <v>0.8</v>
      </c>
      <c r="T615" s="994" t="s">
        <v>317</v>
      </c>
      <c r="U615" s="1709">
        <f>IF(T615="Catastrófico",100%,IF(T615="Mayor",80%,IF(T615="Moderado",60%,IF(T615="Menor",40%,IF(T615="Leve",20%,"")))))</f>
        <v>0.2</v>
      </c>
      <c r="V615" s="994" t="s">
        <v>251</v>
      </c>
      <c r="W615" s="1709">
        <f>IF(V615="Catastrófico",100%,IF(V615="Mayor",80%,IF(V615="Moderado",60%,IF(V615="Menor",40%,IF(V615="Leve",20%,"")))))</f>
        <v>0.4</v>
      </c>
      <c r="X615" s="1059" t="str">
        <f>IF(Y615=100%,"Catastrófico",IF(Y615=80%,"Mayor",IF(Y615=60%,"Moderado",IF(Y615=40%,"Menor",IF(Y615=20%,"Leve","")))))</f>
        <v>Menor</v>
      </c>
      <c r="Y615" s="1709">
        <f>IF(AND(U615="",W615=""),"",MAX(U615,W615))</f>
        <v>0.4</v>
      </c>
      <c r="Z615" s="1709" t="str">
        <f>CONCATENATE(R615,X615)</f>
        <v>AltaMenor</v>
      </c>
      <c r="AA615" s="1047" t="str">
        <f>IF(Z615="Muy AltaLeve","Alto",IF(Z615="Muy AltaMenor","Alto",IF(Z615="Muy AltaModerado","Alto",IF(Z615="Muy AltaMayor","Alto",IF(Z615="Muy AltaCatastrófico","Extremo",IF(Z615="AltaLeve","Moderado",IF(Z615="AltaMenor","Moderado",IF(Z615="AltaModerado","Alto",IF(Z615="AltaMayor","Alto",IF(Z615="AltaCatastrófico","Extremo",IF(Z615="MediaLeve","Moderado",IF(Z615="MediaMenor","Moderado",IF(Z615="MediaModerado","Moderado",IF(Z615="MediaMayor","Alto",IF(Z615="MediaCatastrófico","Extremo",IF(Z615="BajaLeve","Bajo",IF(Z615="BajaMenor","Moderado",IF(Z615="BajaModerado","Moderado",IF(Z615="BajaMayor","Alto",IF(Z615="BajaCatastrófico","Extremo",IF(Z615="Muy BajaLeve","Bajo",IF(Z615="Muy BajaMenor","Bajo",IF(Z615="Muy BajaModerado","Moderado",IF(Z615="Muy BajaMayor","Alto",IF(Z615="Muy BajaCatastrófico","Extremo","")))))))))))))))))))))))))</f>
        <v>Moderado</v>
      </c>
      <c r="AB615" s="97">
        <v>1</v>
      </c>
      <c r="AC615" s="9" t="s">
        <v>1402</v>
      </c>
      <c r="AD615" s="9">
        <v>3</v>
      </c>
      <c r="AE615" s="9" t="s">
        <v>1403</v>
      </c>
      <c r="AF615" s="99" t="str">
        <f t="shared" si="72"/>
        <v>Probabilidad</v>
      </c>
      <c r="AG615" s="10" t="s">
        <v>221</v>
      </c>
      <c r="AH615" s="787">
        <f t="shared" si="69"/>
        <v>0.25</v>
      </c>
      <c r="AI615" s="10" t="s">
        <v>734</v>
      </c>
      <c r="AJ615" s="787">
        <f t="shared" si="70"/>
        <v>0.25</v>
      </c>
      <c r="AK615" s="101">
        <f t="shared" si="71"/>
        <v>0.5</v>
      </c>
      <c r="AL615" s="100">
        <f>IFERROR(IF(AF615="Probabilidad",(S615-(+S615*AK615)),IF(AF615="Impacto",S615,"")),"")</f>
        <v>0.4</v>
      </c>
      <c r="AM615" s="100">
        <f>IFERROR(IF(AF615="Impacto",(Y615-(+Y615*AK615)),IF(AF615="Probabilidad",Y615,"")),"")</f>
        <v>0.4</v>
      </c>
      <c r="AN615" s="50" t="s">
        <v>223</v>
      </c>
      <c r="AO615" s="50" t="s">
        <v>443</v>
      </c>
      <c r="AP615" s="50" t="s">
        <v>241</v>
      </c>
      <c r="AQ615" s="50" t="s">
        <v>242</v>
      </c>
      <c r="AR615" s="1624" t="s">
        <v>1404</v>
      </c>
      <c r="AS615" s="1050">
        <f>S615</f>
        <v>0.8</v>
      </c>
      <c r="AT615" s="1050">
        <f>IF(AL615="","",MIN(AL615:AL620))</f>
        <v>0.16799999999999998</v>
      </c>
      <c r="AU615" s="1047" t="str">
        <f>IFERROR(IF(AT615="","",IF(AT615&lt;=0.2,"Muy Baja",IF(AT615&lt;=0.4,"Baja",IF(AT615&lt;=0.6,"Media",IF(AT615&lt;=0.8,"Alta","Muy Alta"))))),"")</f>
        <v>Muy Baja</v>
      </c>
      <c r="AV615" s="1050">
        <f>Y615</f>
        <v>0.4</v>
      </c>
      <c r="AW615" s="1050">
        <f>IF(AM615="","",MIN(AM615:AM620))</f>
        <v>0.30000000000000004</v>
      </c>
      <c r="AX615" s="1047" t="str">
        <f>IFERROR(IF(AW615="","",IF(AW615&lt;=0.2,"Leve",IF(AW615&lt;=0.4,"Menor",IF(AW615&lt;=0.6,"Moderado",IF(AW615&lt;=0.8,"Mayor","Catastrófico"))))),"")</f>
        <v>Menor</v>
      </c>
      <c r="AY615" s="1047" t="str">
        <f>AA615</f>
        <v>Moderado</v>
      </c>
      <c r="AZ615" s="1047" t="str">
        <f>IFERROR(IF(OR(AND(AU615="Muy Baja",AX615="Leve"),AND(AU615="Muy Baja",AX615="Menor"),AND(AU615="Baja",AX615="Leve")),"Bajo",IF(OR(AND(AU615="Muy baja",AX615="Moderado"),AND(AU615="Baja",AX615="Menor"),AND(AU615="Baja",AX615="Moderado"),AND(AU615="Media",AX615="Leve"),AND(AU615="Media",AX615="Menor"),AND(AU615="Media",AX615="Moderado"),AND(AU615="Alta",AX615="Leve"),AND(AU615="Alta",AX615="Menor")),"Moderado",IF(OR(AND(AU615="Muy Baja",AX615="Mayor"),AND(AU615="Baja",AX615="Mayor"),AND(AU615="Media",AX615="Mayor"),AND(AU615="Alta",AX615="Moderado"),AND(AU615="Alta",AX615="Mayor"),AND(AU615="Muy Alta",AX615="Leve"),AND(AU615="Muy Alta",AX615="Menor"),AND(AU615="Muy Alta",AX615="Moderado"),AND(AU615="Muy Alta",AX615="Mayor")),"Alto",IF(OR(AND(AU615="Muy Baja",AX615="Catastrófico"),AND(AU615="Baja",AX615="Catastrófico"),AND(AU615="Media",AX615="Catastrófico"),AND(AU615="Alta",AX615="Catastrófico"),AND(AU615="Muy Alta",AX615="Catastrófico")),"Extremo","")))),"")</f>
        <v>Bajo</v>
      </c>
      <c r="BA615" s="994" t="s">
        <v>255</v>
      </c>
      <c r="BB615" s="46"/>
      <c r="BC615" s="46"/>
      <c r="BD615" s="103" t="str">
        <f t="shared" si="66"/>
        <v/>
      </c>
      <c r="BE615" s="9"/>
      <c r="BF615" s="9"/>
      <c r="BG615" s="9"/>
      <c r="BH615" s="9"/>
      <c r="BI615" s="46"/>
      <c r="BJ615" s="46"/>
      <c r="BK615" s="46"/>
      <c r="BL615" s="46"/>
      <c r="BM615" s="48"/>
      <c r="BN615" s="48"/>
      <c r="BO615" s="48"/>
      <c r="BP615" s="48"/>
      <c r="BQ615" s="104" t="str">
        <f t="shared" si="67"/>
        <v/>
      </c>
      <c r="BR615" s="797" t="str">
        <f t="shared" si="68"/>
        <v/>
      </c>
      <c r="BS615" s="883"/>
      <c r="BT615" s="883"/>
      <c r="BU615" s="997" t="s">
        <v>1392</v>
      </c>
      <c r="BV615" s="1063" t="s">
        <v>3251</v>
      </c>
      <c r="BW615" s="1063" t="s">
        <v>1392</v>
      </c>
      <c r="BX615" s="1721" t="s">
        <v>1392</v>
      </c>
      <c r="BY615" s="1724" t="s">
        <v>3252</v>
      </c>
      <c r="BZ615" s="1003"/>
    </row>
    <row r="616" spans="1:78" ht="167" x14ac:dyDescent="0.2">
      <c r="A616" s="1702"/>
      <c r="B616" s="1703"/>
      <c r="C616" s="1704"/>
      <c r="D616" s="1705"/>
      <c r="E616" s="1025"/>
      <c r="F616" s="1619"/>
      <c r="G616" s="1001"/>
      <c r="H616" s="1031"/>
      <c r="I616" s="1641"/>
      <c r="J616" s="1631"/>
      <c r="K616" s="1037"/>
      <c r="L616" s="1001"/>
      <c r="M616" s="1070"/>
      <c r="N616" s="1001"/>
      <c r="O616" s="1001"/>
      <c r="P616" s="1064"/>
      <c r="Q616" s="1714"/>
      <c r="R616" s="1641"/>
      <c r="S616" s="1710"/>
      <c r="T616" s="1641"/>
      <c r="U616" s="1710"/>
      <c r="V616" s="1641"/>
      <c r="W616" s="1710"/>
      <c r="X616" s="1665"/>
      <c r="Y616" s="1710"/>
      <c r="Z616" s="1710"/>
      <c r="AA616" s="1633"/>
      <c r="AB616" s="812">
        <v>2</v>
      </c>
      <c r="AC616" s="774" t="s">
        <v>1405</v>
      </c>
      <c r="AD616" s="774">
        <v>3</v>
      </c>
      <c r="AE616" s="774" t="s">
        <v>1403</v>
      </c>
      <c r="AF616" s="813" t="str">
        <f t="shared" si="72"/>
        <v>Impacto</v>
      </c>
      <c r="AG616" s="780" t="s">
        <v>264</v>
      </c>
      <c r="AH616" s="790">
        <f t="shared" si="69"/>
        <v>0.1</v>
      </c>
      <c r="AI616" s="780" t="s">
        <v>222</v>
      </c>
      <c r="AJ616" s="790">
        <f t="shared" si="70"/>
        <v>0.15</v>
      </c>
      <c r="AK616" s="814">
        <f t="shared" si="71"/>
        <v>0.25</v>
      </c>
      <c r="AL616" s="815">
        <f>IFERROR(IF(AND(AF615="Probabilidad",AF616="Probabilidad"),(AL615-(+AL615*AK616)),IF(AF616="Probabilidad",(S615-(+S615*AK616)),IF(AF616="Impacto",AL615,""))),"")</f>
        <v>0.4</v>
      </c>
      <c r="AM616" s="815">
        <f>IFERROR(IF(AND(AF615="Impacto",AF616="Impacto"),(AM615-(+AM615*AK616)),IF(AF616="Impacto",(Y615-(Y615*AK616)),IF(AF616="Probabilidad",AM615,""))),"")</f>
        <v>0.30000000000000004</v>
      </c>
      <c r="AN616" s="751" t="s">
        <v>223</v>
      </c>
      <c r="AO616" s="751" t="s">
        <v>291</v>
      </c>
      <c r="AP616" s="751" t="s">
        <v>241</v>
      </c>
      <c r="AQ616" s="751" t="s">
        <v>242</v>
      </c>
      <c r="AR616" s="1031"/>
      <c r="AS616" s="1631"/>
      <c r="AT616" s="1631"/>
      <c r="AU616" s="1633"/>
      <c r="AV616" s="1631"/>
      <c r="AW616" s="1631"/>
      <c r="AX616" s="1633"/>
      <c r="AY616" s="1633"/>
      <c r="AZ616" s="1633"/>
      <c r="BA616" s="1641"/>
      <c r="BB616" s="789"/>
      <c r="BC616" s="789"/>
      <c r="BD616" s="822" t="str">
        <f t="shared" si="66"/>
        <v/>
      </c>
      <c r="BE616" s="774"/>
      <c r="BF616" s="774"/>
      <c r="BG616" s="774"/>
      <c r="BH616" s="774"/>
      <c r="BI616" s="789"/>
      <c r="BJ616" s="789"/>
      <c r="BK616" s="789"/>
      <c r="BL616" s="789"/>
      <c r="BM616" s="791"/>
      <c r="BN616" s="791"/>
      <c r="BO616" s="791"/>
      <c r="BP616" s="791"/>
      <c r="BQ616" s="792" t="str">
        <f t="shared" si="67"/>
        <v/>
      </c>
      <c r="BR616" s="796" t="str">
        <f t="shared" si="68"/>
        <v/>
      </c>
      <c r="BS616" s="884"/>
      <c r="BT616" s="884"/>
      <c r="BU616" s="998"/>
      <c r="BV616" s="1064"/>
      <c r="BW616" s="1064"/>
      <c r="BX616" s="1722"/>
      <c r="BY616" s="1725"/>
      <c r="BZ616" s="1004"/>
    </row>
    <row r="617" spans="1:78" ht="145" x14ac:dyDescent="0.2">
      <c r="A617" s="1702"/>
      <c r="B617" s="1703"/>
      <c r="C617" s="1704"/>
      <c r="D617" s="1705"/>
      <c r="E617" s="1025"/>
      <c r="F617" s="1619"/>
      <c r="G617" s="1001"/>
      <c r="H617" s="1031"/>
      <c r="I617" s="1641"/>
      <c r="J617" s="1631"/>
      <c r="K617" s="1037"/>
      <c r="L617" s="1001"/>
      <c r="M617" s="1070"/>
      <c r="N617" s="1001"/>
      <c r="O617" s="1001"/>
      <c r="P617" s="1064"/>
      <c r="Q617" s="1714"/>
      <c r="R617" s="1641"/>
      <c r="S617" s="1710"/>
      <c r="T617" s="1641"/>
      <c r="U617" s="1710"/>
      <c r="V617" s="1641"/>
      <c r="W617" s="1710"/>
      <c r="X617" s="1665"/>
      <c r="Y617" s="1710"/>
      <c r="Z617" s="1710"/>
      <c r="AA617" s="1633"/>
      <c r="AB617" s="812">
        <v>3</v>
      </c>
      <c r="AC617" s="774" t="s">
        <v>1406</v>
      </c>
      <c r="AD617" s="774">
        <v>2</v>
      </c>
      <c r="AE617" s="774" t="s">
        <v>1408</v>
      </c>
      <c r="AF617" s="813" t="str">
        <f t="shared" si="72"/>
        <v>Probabilidad</v>
      </c>
      <c r="AG617" s="780" t="s">
        <v>221</v>
      </c>
      <c r="AH617" s="790">
        <f t="shared" si="69"/>
        <v>0.25</v>
      </c>
      <c r="AI617" s="780" t="s">
        <v>222</v>
      </c>
      <c r="AJ617" s="790">
        <f t="shared" si="70"/>
        <v>0.15</v>
      </c>
      <c r="AK617" s="814">
        <f t="shared" si="71"/>
        <v>0.4</v>
      </c>
      <c r="AL617" s="815">
        <f>IFERROR(IF(AND(AF616="Probabilidad",AF617="Probabilidad"),(AL616-(+AL616*AK617)),IF(AND(AF616="Impacto",AF617="Probabilidad"),(AL615-(+AL615*AK617)),IF(AF617="Impacto",AL616,""))),"")</f>
        <v>0.24</v>
      </c>
      <c r="AM617" s="815">
        <f>IFERROR(IF(AND(AF616="Impacto",AF617="Impacto"),(AM616-(+AM616*AK617)),IF(AND(AF616="Probabilidad",AF617="Impacto"),(AM615-(+AM615*AK617)),IF(AF617="Probabilidad",AM616,""))),"")</f>
        <v>0.30000000000000004</v>
      </c>
      <c r="AN617" s="751" t="s">
        <v>223</v>
      </c>
      <c r="AO617" s="751" t="s">
        <v>443</v>
      </c>
      <c r="AP617" s="751" t="s">
        <v>241</v>
      </c>
      <c r="AQ617" s="751" t="s">
        <v>226</v>
      </c>
      <c r="AR617" s="1031"/>
      <c r="AS617" s="1631"/>
      <c r="AT617" s="1631"/>
      <c r="AU617" s="1633"/>
      <c r="AV617" s="1631"/>
      <c r="AW617" s="1631"/>
      <c r="AX617" s="1633"/>
      <c r="AY617" s="1633"/>
      <c r="AZ617" s="1633"/>
      <c r="BA617" s="1641"/>
      <c r="BB617" s="789"/>
      <c r="BC617" s="789"/>
      <c r="BD617" s="822" t="str">
        <f t="shared" si="66"/>
        <v/>
      </c>
      <c r="BE617" s="774"/>
      <c r="BF617" s="774"/>
      <c r="BG617" s="774"/>
      <c r="BH617" s="774"/>
      <c r="BI617" s="789"/>
      <c r="BJ617" s="789"/>
      <c r="BK617" s="789"/>
      <c r="BL617" s="789"/>
      <c r="BM617" s="791"/>
      <c r="BN617" s="791"/>
      <c r="BO617" s="791"/>
      <c r="BP617" s="791"/>
      <c r="BQ617" s="792" t="str">
        <f t="shared" si="67"/>
        <v/>
      </c>
      <c r="BR617" s="796" t="str">
        <f t="shared" si="68"/>
        <v/>
      </c>
      <c r="BS617" s="884"/>
      <c r="BT617" s="884"/>
      <c r="BU617" s="998"/>
      <c r="BV617" s="1064"/>
      <c r="BW617" s="1064"/>
      <c r="BX617" s="1722"/>
      <c r="BY617" s="1725"/>
      <c r="BZ617" s="1004"/>
    </row>
    <row r="618" spans="1:78" ht="118" x14ac:dyDescent="0.2">
      <c r="A618" s="1702"/>
      <c r="B618" s="1703"/>
      <c r="C618" s="1704"/>
      <c r="D618" s="1705"/>
      <c r="E618" s="1025"/>
      <c r="F618" s="1619"/>
      <c r="G618" s="1001"/>
      <c r="H618" s="1031"/>
      <c r="I618" s="1641"/>
      <c r="J618" s="1631"/>
      <c r="K618" s="1037"/>
      <c r="L618" s="1001"/>
      <c r="M618" s="1070"/>
      <c r="N618" s="1001"/>
      <c r="O618" s="1001"/>
      <c r="P618" s="1064"/>
      <c r="Q618" s="1714"/>
      <c r="R618" s="1641"/>
      <c r="S618" s="1710"/>
      <c r="T618" s="1641"/>
      <c r="U618" s="1710"/>
      <c r="V618" s="1641"/>
      <c r="W618" s="1710"/>
      <c r="X618" s="1665"/>
      <c r="Y618" s="1710"/>
      <c r="Z618" s="1710"/>
      <c r="AA618" s="1633"/>
      <c r="AB618" s="812">
        <v>4</v>
      </c>
      <c r="AC618" s="774" t="s">
        <v>1409</v>
      </c>
      <c r="AD618" s="774">
        <v>1</v>
      </c>
      <c r="AE618" s="774" t="s">
        <v>1410</v>
      </c>
      <c r="AF618" s="813" t="str">
        <f t="shared" si="72"/>
        <v>Probabilidad</v>
      </c>
      <c r="AG618" s="780" t="s">
        <v>281</v>
      </c>
      <c r="AH618" s="790">
        <f t="shared" si="69"/>
        <v>0.15</v>
      </c>
      <c r="AI618" s="780" t="s">
        <v>222</v>
      </c>
      <c r="AJ618" s="790">
        <f t="shared" si="70"/>
        <v>0.15</v>
      </c>
      <c r="AK618" s="814">
        <f t="shared" si="71"/>
        <v>0.3</v>
      </c>
      <c r="AL618" s="815">
        <f>IFERROR(IF(AND(AF617="Probabilidad",AF618="Probabilidad"),(AL617-(+AL617*AK618)),IF(AND(AF617="Impacto",AF618="Probabilidad"),(AL616-(+AL616*AK618)),IF(AF618="Impacto",AL617,""))),"")</f>
        <v>0.16799999999999998</v>
      </c>
      <c r="AM618" s="817">
        <f>IFERROR(IF(AND(AF617="Impacto",AF618="Impacto"),(AM617-(+AM617*AK618)),IF(AND(AF617="Probabilidad",AF618="Impacto"),(AM616-(+AM616*AK618)),IF(AF618="Probabilidad",AM617,""))),"")</f>
        <v>0.30000000000000004</v>
      </c>
      <c r="AN618" s="751" t="s">
        <v>859</v>
      </c>
      <c r="AO618" s="751" t="s">
        <v>245</v>
      </c>
      <c r="AP618" s="751" t="s">
        <v>241</v>
      </c>
      <c r="AQ618" s="751" t="s">
        <v>226</v>
      </c>
      <c r="AR618" s="1031"/>
      <c r="AS618" s="1631"/>
      <c r="AT618" s="1631"/>
      <c r="AU618" s="1633"/>
      <c r="AV618" s="1631"/>
      <c r="AW618" s="1631"/>
      <c r="AX618" s="1633"/>
      <c r="AY618" s="1633"/>
      <c r="AZ618" s="1633"/>
      <c r="BA618" s="1641"/>
      <c r="BB618" s="789"/>
      <c r="BC618" s="789"/>
      <c r="BD618" s="822" t="str">
        <f t="shared" si="66"/>
        <v/>
      </c>
      <c r="BE618" s="774"/>
      <c r="BF618" s="774"/>
      <c r="BG618" s="774"/>
      <c r="BH618" s="774"/>
      <c r="BI618" s="789"/>
      <c r="BJ618" s="789"/>
      <c r="BK618" s="789"/>
      <c r="BL618" s="789"/>
      <c r="BM618" s="791"/>
      <c r="BN618" s="791"/>
      <c r="BO618" s="791"/>
      <c r="BP618" s="791"/>
      <c r="BQ618" s="792" t="str">
        <f t="shared" si="67"/>
        <v/>
      </c>
      <c r="BR618" s="796" t="str">
        <f t="shared" si="68"/>
        <v/>
      </c>
      <c r="BS618" s="884"/>
      <c r="BT618" s="884"/>
      <c r="BU618" s="998"/>
      <c r="BV618" s="1064"/>
      <c r="BW618" s="1064"/>
      <c r="BX618" s="1722"/>
      <c r="BY618" s="1725"/>
      <c r="BZ618" s="1004"/>
    </row>
    <row r="619" spans="1:78" ht="16" x14ac:dyDescent="0.2">
      <c r="A619" s="1702"/>
      <c r="B619" s="1703"/>
      <c r="C619" s="1704"/>
      <c r="D619" s="1705"/>
      <c r="E619" s="1025"/>
      <c r="F619" s="1619"/>
      <c r="G619" s="1001"/>
      <c r="H619" s="1031"/>
      <c r="I619" s="1641"/>
      <c r="J619" s="1631"/>
      <c r="K619" s="1037"/>
      <c r="L619" s="1001"/>
      <c r="M619" s="1070"/>
      <c r="N619" s="1001"/>
      <c r="O619" s="1001"/>
      <c r="P619" s="1064"/>
      <c r="Q619" s="1714"/>
      <c r="R619" s="1641"/>
      <c r="S619" s="1710"/>
      <c r="T619" s="1641"/>
      <c r="U619" s="1710"/>
      <c r="V619" s="1641"/>
      <c r="W619" s="1710"/>
      <c r="X619" s="1665"/>
      <c r="Y619" s="1710"/>
      <c r="Z619" s="1710"/>
      <c r="AA619" s="1633"/>
      <c r="AB619" s="812">
        <v>5</v>
      </c>
      <c r="AC619" s="774"/>
      <c r="AD619" s="774"/>
      <c r="AE619" s="774"/>
      <c r="AF619" s="813" t="str">
        <f t="shared" si="72"/>
        <v/>
      </c>
      <c r="AG619" s="780"/>
      <c r="AH619" s="790" t="str">
        <f t="shared" si="69"/>
        <v/>
      </c>
      <c r="AI619" s="780"/>
      <c r="AJ619" s="790" t="str">
        <f t="shared" si="70"/>
        <v/>
      </c>
      <c r="AK619" s="814" t="str">
        <f t="shared" si="71"/>
        <v/>
      </c>
      <c r="AL619" s="815" t="str">
        <f>IFERROR(IF(AND(AF618="Probabilidad",AF619="Probabilidad"),(AL618-(+AL618*AK619)),IF(AND(AF618="Impacto",AF619="Probabilidad"),(AL617-(+AL617*AK619)),IF(AF619="Impacto",AL618,""))),"")</f>
        <v/>
      </c>
      <c r="AM619" s="815" t="str">
        <f>IFERROR(IF(AND(AF618="Impacto",AF619="Impacto"),(AM618-(+AM618*AK619)),IF(AND(AF618="Probabilidad",AF619="Impacto"),(AM617-(+AM617*AK619)),IF(AF619="Probabilidad",AM618,""))),"")</f>
        <v/>
      </c>
      <c r="AN619" s="751"/>
      <c r="AO619" s="751"/>
      <c r="AP619" s="751"/>
      <c r="AQ619" s="751"/>
      <c r="AR619" s="1031"/>
      <c r="AS619" s="1631"/>
      <c r="AT619" s="1631"/>
      <c r="AU619" s="1633"/>
      <c r="AV619" s="1631"/>
      <c r="AW619" s="1631"/>
      <c r="AX619" s="1633"/>
      <c r="AY619" s="1633"/>
      <c r="AZ619" s="1633"/>
      <c r="BA619" s="1641"/>
      <c r="BB619" s="789"/>
      <c r="BC619" s="789"/>
      <c r="BD619" s="822" t="str">
        <f t="shared" si="66"/>
        <v/>
      </c>
      <c r="BE619" s="774"/>
      <c r="BF619" s="774"/>
      <c r="BG619" s="774"/>
      <c r="BH619" s="774"/>
      <c r="BI619" s="789"/>
      <c r="BJ619" s="789"/>
      <c r="BK619" s="789"/>
      <c r="BL619" s="789"/>
      <c r="BM619" s="791"/>
      <c r="BN619" s="791"/>
      <c r="BO619" s="791"/>
      <c r="BP619" s="791"/>
      <c r="BQ619" s="792" t="str">
        <f t="shared" si="67"/>
        <v/>
      </c>
      <c r="BR619" s="796" t="str">
        <f t="shared" si="68"/>
        <v/>
      </c>
      <c r="BS619" s="884"/>
      <c r="BT619" s="884"/>
      <c r="BU619" s="998"/>
      <c r="BV619" s="1064"/>
      <c r="BW619" s="1064"/>
      <c r="BX619" s="1722"/>
      <c r="BY619" s="1725"/>
      <c r="BZ619" s="1004"/>
    </row>
    <row r="620" spans="1:78" ht="17" thickBot="1" x14ac:dyDescent="0.25">
      <c r="A620" s="1702"/>
      <c r="B620" s="1703"/>
      <c r="C620" s="1704"/>
      <c r="D620" s="1706"/>
      <c r="E620" s="1026"/>
      <c r="F620" s="1620"/>
      <c r="G620" s="1002"/>
      <c r="H620" s="1032"/>
      <c r="I620" s="1642"/>
      <c r="J620" s="1632"/>
      <c r="K620" s="1038"/>
      <c r="L620" s="1002"/>
      <c r="M620" s="1071"/>
      <c r="N620" s="1002"/>
      <c r="O620" s="1002"/>
      <c r="P620" s="1065"/>
      <c r="Q620" s="1715"/>
      <c r="R620" s="1642"/>
      <c r="S620" s="1711"/>
      <c r="T620" s="1642"/>
      <c r="U620" s="1711"/>
      <c r="V620" s="1642"/>
      <c r="W620" s="1711"/>
      <c r="X620" s="1666"/>
      <c r="Y620" s="1711"/>
      <c r="Z620" s="1711"/>
      <c r="AA620" s="1634"/>
      <c r="AB620" s="773">
        <v>6</v>
      </c>
      <c r="AC620" s="757"/>
      <c r="AD620" s="757"/>
      <c r="AE620" s="757"/>
      <c r="AF620" s="896" t="str">
        <f t="shared" si="72"/>
        <v/>
      </c>
      <c r="AG620" s="888"/>
      <c r="AH620" s="887" t="str">
        <f t="shared" si="69"/>
        <v/>
      </c>
      <c r="AI620" s="888"/>
      <c r="AJ620" s="887" t="str">
        <f t="shared" si="70"/>
        <v/>
      </c>
      <c r="AK620" s="889" t="str">
        <f t="shared" si="71"/>
        <v/>
      </c>
      <c r="AL620" s="815" t="str">
        <f>IFERROR(IF(AND(AF619="Probabilidad",AF620="Probabilidad"),(AL619-(+AL619*AK620)),IF(AND(AF619="Impacto",AF620="Probabilidad"),(AL618-(+AL618*AK620)),IF(AF620="Impacto",AL619,""))),"")</f>
        <v/>
      </c>
      <c r="AM620" s="815" t="str">
        <f>IFERROR(IF(AND(AF619="Impacto",AF620="Impacto"),(AM619-(+AM619*AK620)),IF(AND(AF619="Probabilidad",AF620="Impacto"),(AM618-(+AM618*AK620)),IF(AF620="Probabilidad",AM619,""))),"")</f>
        <v/>
      </c>
      <c r="AN620" s="51"/>
      <c r="AO620" s="51"/>
      <c r="AP620" s="51"/>
      <c r="AQ620" s="51"/>
      <c r="AR620" s="1032"/>
      <c r="AS620" s="1632"/>
      <c r="AT620" s="1632"/>
      <c r="AU620" s="1634"/>
      <c r="AV620" s="1632"/>
      <c r="AW620" s="1632"/>
      <c r="AX620" s="1634"/>
      <c r="AY620" s="1634"/>
      <c r="AZ620" s="1634"/>
      <c r="BA620" s="1642"/>
      <c r="BB620" s="770"/>
      <c r="BC620" s="770"/>
      <c r="BD620" s="762" t="str">
        <f t="shared" si="66"/>
        <v/>
      </c>
      <c r="BE620" s="757"/>
      <c r="BF620" s="757"/>
      <c r="BG620" s="757"/>
      <c r="BH620" s="757"/>
      <c r="BI620" s="770"/>
      <c r="BJ620" s="770"/>
      <c r="BK620" s="770"/>
      <c r="BL620" s="770"/>
      <c r="BM620" s="749"/>
      <c r="BN620" s="749"/>
      <c r="BO620" s="749"/>
      <c r="BP620" s="749"/>
      <c r="BQ620" s="766" t="str">
        <f t="shared" si="67"/>
        <v/>
      </c>
      <c r="BR620" s="890" t="str">
        <f t="shared" si="68"/>
        <v/>
      </c>
      <c r="BS620" s="891"/>
      <c r="BT620" s="891"/>
      <c r="BU620" s="999"/>
      <c r="BV620" s="1065"/>
      <c r="BW620" s="1065"/>
      <c r="BX620" s="1723"/>
      <c r="BY620" s="1726"/>
      <c r="BZ620" s="1005"/>
    </row>
    <row r="621" spans="1:78" ht="167" x14ac:dyDescent="0.2">
      <c r="A621" s="1702" t="s">
        <v>1031</v>
      </c>
      <c r="B621" s="1703" t="s">
        <v>207</v>
      </c>
      <c r="C621" s="1704" t="s">
        <v>2065</v>
      </c>
      <c r="D621" s="1795" t="s">
        <v>1387</v>
      </c>
      <c r="E621" s="1795" t="s">
        <v>1033</v>
      </c>
      <c r="F621" s="1619">
        <v>1</v>
      </c>
      <c r="G621" s="1063" t="s">
        <v>2066</v>
      </c>
      <c r="H621" s="1030" t="s">
        <v>1248</v>
      </c>
      <c r="I621" s="994" t="s">
        <v>1218</v>
      </c>
      <c r="J621" s="1697" t="str">
        <f>IF(D621="","",IF(D621="RG",[1]Árbol!A632,IF(D621="RIC",[1]Árbol!A632,IF(D621="RLAFT",[1]Árbol!A632,IF(D621="RF",[1]Árbol!A632,IF(I621="","",(CONCATENATE(I621," ",$M$3," ",G621," ",$M$4," ",O621," ",$M$5," ",N621))))))))</f>
        <v>Pérdida de confidencialidad e integridad de Mesa de servicio
Base de datos Plataforma de Datos Abiertos - Producción - ckan_default
MISIONAL
ADMINISTRATIVA Y FINANCIERA
HISTÓRICA MISIONAL
WCC
GEOEDIC
MAPASPRO
MAPASPROLOCAL
MAPASPROLOCALPRU
DESMISIONAL 
DESADMINISTRATIVA
REPOREP
MONITOREO
REPOWSL
DESWCC 
Intranet
PortalWeb
DRP MISIONAL
DRP ADMINISTRATIVA Y FINANCIERA
DRP WCC
PRUGEOEDIC
IMC  1. Abuso de derechos
1a. Perdida, Hurto o modificación de la información
3. Falsificación de derechos.
4 y 5. Fallas Humanas  1. Asignación errada de los derechos de acceso a nivel de administración de la base de datos.
2. Información Sensible sin cifrado a nivel de base de datos
3. Gestión deficiente de las contraseñas de administración en la base de datos.
4. Desconocimiento de la configuración de la base de datos
5. Desconocimiento de las politicas de seguridad de la información</v>
      </c>
      <c r="K621" s="1036" t="s">
        <v>313</v>
      </c>
      <c r="L621" s="1000" t="s">
        <v>562</v>
      </c>
      <c r="M621" s="1069" t="s">
        <v>1389</v>
      </c>
      <c r="N621" s="1000" t="s">
        <v>2067</v>
      </c>
      <c r="O621" s="1000" t="s">
        <v>2068</v>
      </c>
      <c r="P621" s="1063" t="s">
        <v>1392</v>
      </c>
      <c r="Q621" s="1077" t="s">
        <v>1392</v>
      </c>
      <c r="R621" s="994" t="s">
        <v>340</v>
      </c>
      <c r="S621" s="1709">
        <f>IF(R621="Muy Alta",100%,IF(R621="Alta",80%,IF(R621="Media",60%,IF(R621="Baja",40%,IF(R621="Muy Baja",20%,"")))))</f>
        <v>0.8</v>
      </c>
      <c r="T621" s="994" t="s">
        <v>317</v>
      </c>
      <c r="U621" s="1709">
        <f>IF(T621="Catastrófico",100%,IF(T621="Mayor",80%,IF(T621="Moderado",60%,IF(T621="Menor",40%,IF(T621="Leve",20%,"")))))</f>
        <v>0.2</v>
      </c>
      <c r="V621" s="994" t="s">
        <v>403</v>
      </c>
      <c r="W621" s="1709">
        <f>IF(V621="Catastrófico",100%,IF(V621="Mayor",80%,IF(V621="Moderado",60%,IF(V621="Menor",40%,IF(V621="Leve",20%,"")))))</f>
        <v>0.8</v>
      </c>
      <c r="X621" s="1059" t="str">
        <f>IF(Y621=100%,"Catastrófico",IF(Y621=80%,"Mayor",IF(Y621=60%,"Moderado",IF(Y621=40%,"Menor",IF(Y621=20%,"Leve","")))))</f>
        <v>Mayor</v>
      </c>
      <c r="Y621" s="1709">
        <f>IF(AND(U621="",W621=""),"",MAX(U621,W621))</f>
        <v>0.8</v>
      </c>
      <c r="Z621" s="1709" t="str">
        <f>CONCATENATE(R621,X621)</f>
        <v>AltaMayor</v>
      </c>
      <c r="AA621" s="1041" t="str">
        <f>IF(Z621="Muy AltaLeve","Alto",IF(Z621="Muy AltaMenor","Alto",IF(Z621="Muy AltaModerado","Alto",IF(Z621="Muy AltaMayor","Alto",IF(Z621="Muy AltaCatastrófico","Extremo",IF(Z621="AltaLeve","Moderado",IF(Z621="AltaMenor","Moderado",IF(Z621="AltaModerado","Alto",IF(Z621="AltaMayor","Alto",IF(Z621="AltaCatastrófico","Extremo",IF(Z621="MediaLeve","Moderado",IF(Z621="MediaMenor","Moderado",IF(Z621="MediaModerado","Moderado",IF(Z621="MediaMayor","Alto",IF(Z621="MediaCatastrófico","Extremo",IF(Z621="BajaLeve","Bajo",IF(Z621="BajaMenor","Moderado",IF(Z621="BajaModerado","Moderado",IF(Z621="BajaMayor","Alto",IF(Z621="BajaCatastrófico","Extremo",IF(Z621="Muy BajaLeve","Bajo",IF(Z621="Muy BajaMenor","Bajo",IF(Z621="Muy BajaModerado","Moderado",IF(Z621="Muy BajaMayor","Alto",IF(Z621="Muy BajaCatastrófico","Extremo","")))))))))))))))))))))))))</f>
        <v>Alto</v>
      </c>
      <c r="AB621" s="97">
        <v>1</v>
      </c>
      <c r="AC621" s="9" t="s">
        <v>2069</v>
      </c>
      <c r="AD621" s="9">
        <v>1</v>
      </c>
      <c r="AE621" s="9" t="s">
        <v>1738</v>
      </c>
      <c r="AF621" s="813" t="str">
        <f t="shared" si="72"/>
        <v>Probabilidad</v>
      </c>
      <c r="AG621" s="10" t="s">
        <v>281</v>
      </c>
      <c r="AH621" s="790">
        <f t="shared" si="69"/>
        <v>0.15</v>
      </c>
      <c r="AI621" s="10" t="s">
        <v>222</v>
      </c>
      <c r="AJ621" s="790">
        <f t="shared" si="70"/>
        <v>0.15</v>
      </c>
      <c r="AK621" s="814">
        <f t="shared" si="71"/>
        <v>0.3</v>
      </c>
      <c r="AL621" s="100">
        <f>IFERROR(IF(AF621="Probabilidad",(S621-(+S621*AK621)),IF(AF621="Impacto",S621,"")),"")</f>
        <v>0.56000000000000005</v>
      </c>
      <c r="AM621" s="100">
        <f>IFERROR(IF(AF621="Impacto",(Y621-(+Y621*AK621)),IF(AF621="Probabilidad",Y621,"")),"")</f>
        <v>0.8</v>
      </c>
      <c r="AN621" s="50" t="s">
        <v>859</v>
      </c>
      <c r="AO621" s="50" t="s">
        <v>291</v>
      </c>
      <c r="AP621" s="50" t="s">
        <v>241</v>
      </c>
      <c r="AQ621" s="50" t="s">
        <v>226</v>
      </c>
      <c r="AR621" s="1624" t="s">
        <v>2070</v>
      </c>
      <c r="AS621" s="1050">
        <f>S621</f>
        <v>0.8</v>
      </c>
      <c r="AT621" s="1050">
        <f>IF(AL621="","",MIN(AL621:AL626))</f>
        <v>8.4671999999999997E-2</v>
      </c>
      <c r="AU621" s="1047" t="str">
        <f>IFERROR(IF(AT621="","",IF(AT621&lt;=0.2,"Muy Baja",IF(AT621&lt;=0.4,"Baja",IF(AT621&lt;=0.6,"Media",IF(AT621&lt;=0.8,"Alta","Muy Alta"))))),"")</f>
        <v>Muy Baja</v>
      </c>
      <c r="AV621" s="1050">
        <f>Y621</f>
        <v>0.8</v>
      </c>
      <c r="AW621" s="1050">
        <f>IF(AM621="","",MIN(AM621:AM626))</f>
        <v>0.60000000000000009</v>
      </c>
      <c r="AX621" s="1047" t="str">
        <f>IFERROR(IF(AW621="","",IF(AW621&lt;=0.2,"Leve",IF(AW621&lt;=0.4,"Menor",IF(AW621&lt;=0.6,"Moderado",IF(AW621&lt;=0.8,"Mayor","Catastrófico"))))),"")</f>
        <v>Moderado</v>
      </c>
      <c r="AY621" s="1047" t="str">
        <f>AA621</f>
        <v>Alto</v>
      </c>
      <c r="AZ621" s="1047" t="str">
        <f>IFERROR(IF(OR(AND(AU621="Muy Baja",AX621="Leve"),AND(AU621="Muy Baja",AX621="Menor"),AND(AU621="Baja",AX621="Leve")),"Bajo",IF(OR(AND(AU621="Muy baja",AX621="Moderado"),AND(AU621="Baja",AX621="Menor"),AND(AU621="Baja",AX621="Moderado"),AND(AU621="Media",AX621="Leve"),AND(AU621="Media",AX621="Menor"),AND(AU621="Media",AX621="Moderado"),AND(AU621="Alta",AX621="Leve"),AND(AU621="Alta",AX621="Menor")),"Moderado",IF(OR(AND(AU621="Muy Baja",AX621="Mayor"),AND(AU621="Baja",AX621="Mayor"),AND(AU621="Media",AX621="Mayor"),AND(AU621="Alta",AX621="Moderado"),AND(AU621="Alta",AX621="Mayor"),AND(AU621="Muy Alta",AX621="Leve"),AND(AU621="Muy Alta",AX621="Menor"),AND(AU621="Muy Alta",AX621="Moderado"),AND(AU621="Muy Alta",AX621="Mayor")),"Alto",IF(OR(AND(AU621="Muy Baja",AX621="Catastrófico"),AND(AU621="Baja",AX621="Catastrófico"),AND(AU621="Media",AX621="Catastrófico"),AND(AU621="Alta",AX621="Catastrófico"),AND(AU621="Muy Alta",AX621="Catastrófico")),"Extremo","")))),"")</f>
        <v>Moderado</v>
      </c>
      <c r="BA621" s="994" t="s">
        <v>228</v>
      </c>
      <c r="BB621" s="216" t="s">
        <v>2071</v>
      </c>
      <c r="BC621" s="216" t="s">
        <v>2072</v>
      </c>
      <c r="BD621" s="102">
        <f>IF(SUM(BE621:BH621)=0,"",SUM(BE621:BH621))</f>
        <v>4</v>
      </c>
      <c r="BE621" s="49">
        <v>1</v>
      </c>
      <c r="BF621" s="49">
        <v>1</v>
      </c>
      <c r="BG621" s="49">
        <v>1</v>
      </c>
      <c r="BH621" s="49">
        <v>1</v>
      </c>
      <c r="BI621" s="46" t="s">
        <v>1748</v>
      </c>
      <c r="BJ621" s="46" t="s">
        <v>2073</v>
      </c>
      <c r="BK621" s="46" t="s">
        <v>3257</v>
      </c>
      <c r="BL621" s="958" t="s">
        <v>3258</v>
      </c>
      <c r="BM621" s="48">
        <v>1</v>
      </c>
      <c r="BN621" s="48">
        <v>1</v>
      </c>
      <c r="BO621" s="48"/>
      <c r="BP621" s="716"/>
      <c r="BQ621" s="104">
        <f t="shared" si="67"/>
        <v>2</v>
      </c>
      <c r="BR621" s="797">
        <f t="shared" si="68"/>
        <v>0.5</v>
      </c>
      <c r="BS621" s="883"/>
      <c r="BT621" s="883"/>
      <c r="BU621" s="997" t="s">
        <v>1392</v>
      </c>
      <c r="BV621" s="1063" t="s">
        <v>3194</v>
      </c>
      <c r="BW621" s="1063" t="s">
        <v>1392</v>
      </c>
      <c r="BX621" s="1721" t="s">
        <v>1392</v>
      </c>
      <c r="BY621" s="1724" t="s">
        <v>3259</v>
      </c>
      <c r="BZ621" s="1003"/>
    </row>
    <row r="622" spans="1:78" ht="118" x14ac:dyDescent="0.2">
      <c r="A622" s="1702"/>
      <c r="B622" s="1703"/>
      <c r="C622" s="1704"/>
      <c r="D622" s="1795"/>
      <c r="E622" s="1795"/>
      <c r="F622" s="1619"/>
      <c r="G622" s="1064"/>
      <c r="H622" s="1031"/>
      <c r="I622" s="1641"/>
      <c r="J622" s="1631"/>
      <c r="K622" s="1037"/>
      <c r="L622" s="1001"/>
      <c r="M622" s="1070"/>
      <c r="N622" s="1001"/>
      <c r="O622" s="1001"/>
      <c r="P622" s="1064"/>
      <c r="Q622" s="1714"/>
      <c r="R622" s="1641"/>
      <c r="S622" s="1710"/>
      <c r="T622" s="1641"/>
      <c r="U622" s="1710"/>
      <c r="V622" s="1641"/>
      <c r="W622" s="1710"/>
      <c r="X622" s="1665"/>
      <c r="Y622" s="1710"/>
      <c r="Z622" s="1710"/>
      <c r="AA622" s="1042"/>
      <c r="AB622" s="812">
        <v>2</v>
      </c>
      <c r="AC622" s="761" t="s">
        <v>1571</v>
      </c>
      <c r="AD622" s="761">
        <v>4.5</v>
      </c>
      <c r="AE622" s="774" t="s">
        <v>1572</v>
      </c>
      <c r="AF622" s="813" t="str">
        <f t="shared" si="72"/>
        <v>Probabilidad</v>
      </c>
      <c r="AG622" s="780" t="s">
        <v>221</v>
      </c>
      <c r="AH622" s="790">
        <f t="shared" si="69"/>
        <v>0.25</v>
      </c>
      <c r="AI622" s="780" t="s">
        <v>222</v>
      </c>
      <c r="AJ622" s="790">
        <f t="shared" si="70"/>
        <v>0.15</v>
      </c>
      <c r="AK622" s="814">
        <f t="shared" si="71"/>
        <v>0.4</v>
      </c>
      <c r="AL622" s="815">
        <f>IFERROR(IF(AND(AF621="Probabilidad",AF622="Probabilidad"),(AL621-(+AL621*AK622)),IF(AF622="Probabilidad",(S621-(+S621*AK622)),IF(AF622="Impacto",AL621,""))),"")</f>
        <v>0.33600000000000002</v>
      </c>
      <c r="AM622" s="815">
        <f>IFERROR(IF(AND(AF621="Impacto",AF622="Impacto"),(AM621-(+AM621*AK622)),IF(AF622="Impacto",(Y621-(+Y621*AK622)),IF(AF622="Probabilidad",AM621,""))),"")</f>
        <v>0.8</v>
      </c>
      <c r="AN622" s="751" t="s">
        <v>859</v>
      </c>
      <c r="AO622" s="751" t="s">
        <v>245</v>
      </c>
      <c r="AP622" s="751" t="s">
        <v>241</v>
      </c>
      <c r="AQ622" s="751" t="s">
        <v>226</v>
      </c>
      <c r="AR622" s="1031"/>
      <c r="AS622" s="1631"/>
      <c r="AT622" s="1631"/>
      <c r="AU622" s="1633"/>
      <c r="AV622" s="1631"/>
      <c r="AW622" s="1631"/>
      <c r="AX622" s="1633"/>
      <c r="AY622" s="1633"/>
      <c r="AZ622" s="1633"/>
      <c r="BA622" s="1641"/>
      <c r="BB622" s="788" t="s">
        <v>2074</v>
      </c>
      <c r="BC622" s="788" t="s">
        <v>2075</v>
      </c>
      <c r="BD622" s="781">
        <f t="shared" ref="BD622:BD685" si="73">IF(SUM(BE622:BH622)=0,"",SUM(BE622:BH622))</f>
        <v>2</v>
      </c>
      <c r="BE622" s="755"/>
      <c r="BF622" s="755">
        <v>1</v>
      </c>
      <c r="BG622" s="755"/>
      <c r="BH622" s="755">
        <v>1</v>
      </c>
      <c r="BI622" s="789" t="s">
        <v>1748</v>
      </c>
      <c r="BJ622" s="789" t="s">
        <v>2073</v>
      </c>
      <c r="BK622" s="235" t="s">
        <v>3260</v>
      </c>
      <c r="BL622" s="235" t="s">
        <v>3261</v>
      </c>
      <c r="BM622" s="791"/>
      <c r="BN622" s="791">
        <v>1</v>
      </c>
      <c r="BO622" s="791"/>
      <c r="BP622" s="791"/>
      <c r="BQ622" s="792">
        <f t="shared" si="67"/>
        <v>1</v>
      </c>
      <c r="BR622" s="796">
        <f t="shared" si="68"/>
        <v>0.5</v>
      </c>
      <c r="BS622" s="884"/>
      <c r="BT622" s="884"/>
      <c r="BU622" s="998"/>
      <c r="BV622" s="1064"/>
      <c r="BW622" s="1064"/>
      <c r="BX622" s="1722"/>
      <c r="BY622" s="1725"/>
      <c r="BZ622" s="1004"/>
    </row>
    <row r="623" spans="1:78" ht="167" x14ac:dyDescent="0.2">
      <c r="A623" s="1702"/>
      <c r="B623" s="1703"/>
      <c r="C623" s="1704"/>
      <c r="D623" s="1795"/>
      <c r="E623" s="1795"/>
      <c r="F623" s="1619"/>
      <c r="G623" s="1064"/>
      <c r="H623" s="1031"/>
      <c r="I623" s="1641"/>
      <c r="J623" s="1631"/>
      <c r="K623" s="1037"/>
      <c r="L623" s="1001"/>
      <c r="M623" s="1070"/>
      <c r="N623" s="1001"/>
      <c r="O623" s="1001"/>
      <c r="P623" s="1064"/>
      <c r="Q623" s="1714"/>
      <c r="R623" s="1641"/>
      <c r="S623" s="1710"/>
      <c r="T623" s="1641"/>
      <c r="U623" s="1710"/>
      <c r="V623" s="1641"/>
      <c r="W623" s="1710"/>
      <c r="X623" s="1665"/>
      <c r="Y623" s="1710"/>
      <c r="Z623" s="1710"/>
      <c r="AA623" s="1042"/>
      <c r="AB623" s="812">
        <v>3</v>
      </c>
      <c r="AC623" s="761" t="s">
        <v>1790</v>
      </c>
      <c r="AD623" s="761">
        <v>5</v>
      </c>
      <c r="AE623" s="761" t="s">
        <v>1792</v>
      </c>
      <c r="AF623" s="813" t="str">
        <f t="shared" si="72"/>
        <v>Probabilidad</v>
      </c>
      <c r="AG623" s="780" t="s">
        <v>221</v>
      </c>
      <c r="AH623" s="790">
        <f t="shared" si="69"/>
        <v>0.25</v>
      </c>
      <c r="AI623" s="780" t="s">
        <v>222</v>
      </c>
      <c r="AJ623" s="790">
        <f t="shared" si="70"/>
        <v>0.15</v>
      </c>
      <c r="AK623" s="814">
        <f t="shared" si="71"/>
        <v>0.4</v>
      </c>
      <c r="AL623" s="815">
        <f>IFERROR(IF(AND(AF622="Probabilidad",AF623="Probabilidad"),(AL622-(+AL622*AK623)),IF(AND(AF622="Impacto",AF623="Probabilidad"),(AL621-(+AL621*AK623)),IF(AF623="Impacto",AL622,""))),"")</f>
        <v>0.2016</v>
      </c>
      <c r="AM623" s="815">
        <f>IFERROR(IF(AND(AF622="Impacto",AF623="Impacto"),(AM622-(+AM622*AK623)),IF(AND(AF622="Probabilidad",AF623="Impacto"),(AM621-(+AM621*AK623)),IF(AF623="Probabilidad",AM622,""))),"")</f>
        <v>0.8</v>
      </c>
      <c r="AN623" s="751" t="s">
        <v>859</v>
      </c>
      <c r="AO623" s="751" t="s">
        <v>291</v>
      </c>
      <c r="AP623" s="751" t="s">
        <v>241</v>
      </c>
      <c r="AQ623" s="751" t="s">
        <v>226</v>
      </c>
      <c r="AR623" s="1031"/>
      <c r="AS623" s="1631"/>
      <c r="AT623" s="1631"/>
      <c r="AU623" s="1633"/>
      <c r="AV623" s="1631"/>
      <c r="AW623" s="1631"/>
      <c r="AX623" s="1633"/>
      <c r="AY623" s="1633"/>
      <c r="AZ623" s="1633"/>
      <c r="BA623" s="1641"/>
      <c r="BB623" s="788"/>
      <c r="BC623" s="788"/>
      <c r="BD623" s="781" t="str">
        <f t="shared" si="73"/>
        <v/>
      </c>
      <c r="BE623" s="755"/>
      <c r="BF623" s="755"/>
      <c r="BG623" s="755"/>
      <c r="BH623" s="755"/>
      <c r="BI623" s="789"/>
      <c r="BJ623" s="789"/>
      <c r="BK623" s="789"/>
      <c r="BL623" s="789"/>
      <c r="BM623" s="791"/>
      <c r="BN623" s="791"/>
      <c r="BO623" s="791"/>
      <c r="BP623" s="791"/>
      <c r="BQ623" s="792" t="str">
        <f t="shared" si="67"/>
        <v/>
      </c>
      <c r="BR623" s="796" t="str">
        <f t="shared" si="68"/>
        <v/>
      </c>
      <c r="BS623" s="884"/>
      <c r="BT623" s="884"/>
      <c r="BU623" s="998"/>
      <c r="BV623" s="1064"/>
      <c r="BW623" s="1064"/>
      <c r="BX623" s="1722"/>
      <c r="BY623" s="1725"/>
      <c r="BZ623" s="1004"/>
    </row>
    <row r="624" spans="1:78" ht="167" x14ac:dyDescent="0.2">
      <c r="A624" s="1702"/>
      <c r="B624" s="1703"/>
      <c r="C624" s="1704"/>
      <c r="D624" s="1795"/>
      <c r="E624" s="1795"/>
      <c r="F624" s="1619"/>
      <c r="G624" s="1064"/>
      <c r="H624" s="1031"/>
      <c r="I624" s="1641"/>
      <c r="J624" s="1631"/>
      <c r="K624" s="1037"/>
      <c r="L624" s="1001"/>
      <c r="M624" s="1070"/>
      <c r="N624" s="1001"/>
      <c r="O624" s="1001"/>
      <c r="P624" s="1064"/>
      <c r="Q624" s="1714"/>
      <c r="R624" s="1641"/>
      <c r="S624" s="1710"/>
      <c r="T624" s="1641"/>
      <c r="U624" s="1710"/>
      <c r="V624" s="1641"/>
      <c r="W624" s="1710"/>
      <c r="X624" s="1665"/>
      <c r="Y624" s="1710"/>
      <c r="Z624" s="1710"/>
      <c r="AA624" s="1042"/>
      <c r="AB624" s="812">
        <v>4</v>
      </c>
      <c r="AC624" s="774" t="s">
        <v>2076</v>
      </c>
      <c r="AD624" s="774" t="s">
        <v>607</v>
      </c>
      <c r="AE624" s="774" t="s">
        <v>1792</v>
      </c>
      <c r="AF624" s="813" t="str">
        <f t="shared" si="72"/>
        <v>Impacto</v>
      </c>
      <c r="AG624" s="780" t="s">
        <v>264</v>
      </c>
      <c r="AH624" s="790">
        <f t="shared" si="69"/>
        <v>0.1</v>
      </c>
      <c r="AI624" s="780" t="s">
        <v>222</v>
      </c>
      <c r="AJ624" s="790">
        <f t="shared" si="70"/>
        <v>0.15</v>
      </c>
      <c r="AK624" s="814">
        <f t="shared" si="71"/>
        <v>0.25</v>
      </c>
      <c r="AL624" s="815">
        <f>IFERROR(IF(AND(AF623="Probabilidad",AF624="Probabilidad"),(AL623-(+AL623*AK624)),IF(AND(AF623="Impacto",AF624="Probabilidad"),(AL622-(+AL622*AK624)),IF(AF624="Impacto",AL623,""))),"")</f>
        <v>0.2016</v>
      </c>
      <c r="AM624" s="815">
        <f>IFERROR(IF(AND(AF623="Impacto",AF624="Impacto"),(AM623-(+AM623*AK624)),IF(AND(AF623="Probabilidad",AF624="Impacto"),(AM622-(+AM622*AK624)),IF(AF624="Probabilidad",AM623,""))),"")</f>
        <v>0.60000000000000009</v>
      </c>
      <c r="AN624" s="751" t="s">
        <v>859</v>
      </c>
      <c r="AO624" s="751" t="s">
        <v>291</v>
      </c>
      <c r="AP624" s="751" t="s">
        <v>241</v>
      </c>
      <c r="AQ624" s="751" t="s">
        <v>226</v>
      </c>
      <c r="AR624" s="1031"/>
      <c r="AS624" s="1631"/>
      <c r="AT624" s="1631"/>
      <c r="AU624" s="1633"/>
      <c r="AV624" s="1631"/>
      <c r="AW624" s="1631"/>
      <c r="AX624" s="1633"/>
      <c r="AY624" s="1633"/>
      <c r="AZ624" s="1633"/>
      <c r="BA624" s="1641"/>
      <c r="BB624" s="788"/>
      <c r="BC624" s="788"/>
      <c r="BD624" s="781" t="str">
        <f t="shared" si="73"/>
        <v/>
      </c>
      <c r="BE624" s="755"/>
      <c r="BF624" s="755"/>
      <c r="BG624" s="755"/>
      <c r="BH624" s="755"/>
      <c r="BI624" s="789"/>
      <c r="BJ624" s="789"/>
      <c r="BK624" s="789"/>
      <c r="BL624" s="789"/>
      <c r="BM624" s="791"/>
      <c r="BN624" s="791"/>
      <c r="BO624" s="791"/>
      <c r="BP624" s="791"/>
      <c r="BQ624" s="792" t="str">
        <f t="shared" si="67"/>
        <v/>
      </c>
      <c r="BR624" s="796" t="str">
        <f t="shared" si="68"/>
        <v/>
      </c>
      <c r="BS624" s="884"/>
      <c r="BT624" s="884"/>
      <c r="BU624" s="998"/>
      <c r="BV624" s="1064"/>
      <c r="BW624" s="1064"/>
      <c r="BX624" s="1722"/>
      <c r="BY624" s="1725"/>
      <c r="BZ624" s="1004"/>
    </row>
    <row r="625" spans="1:78" ht="167" x14ac:dyDescent="0.2">
      <c r="A625" s="1702"/>
      <c r="B625" s="1703"/>
      <c r="C625" s="1704"/>
      <c r="D625" s="1795"/>
      <c r="E625" s="1795"/>
      <c r="F625" s="1619"/>
      <c r="G625" s="1064"/>
      <c r="H625" s="1031"/>
      <c r="I625" s="1641"/>
      <c r="J625" s="1631"/>
      <c r="K625" s="1037"/>
      <c r="L625" s="1001"/>
      <c r="M625" s="1070"/>
      <c r="N625" s="1001"/>
      <c r="O625" s="1001"/>
      <c r="P625" s="1064"/>
      <c r="Q625" s="1714"/>
      <c r="R625" s="1641"/>
      <c r="S625" s="1710"/>
      <c r="T625" s="1641"/>
      <c r="U625" s="1710"/>
      <c r="V625" s="1641"/>
      <c r="W625" s="1710"/>
      <c r="X625" s="1665"/>
      <c r="Y625" s="1710"/>
      <c r="Z625" s="1710"/>
      <c r="AA625" s="1042"/>
      <c r="AB625" s="812">
        <v>5</v>
      </c>
      <c r="AC625" s="774" t="s">
        <v>2077</v>
      </c>
      <c r="AD625" s="774" t="s">
        <v>607</v>
      </c>
      <c r="AE625" s="774" t="s">
        <v>1762</v>
      </c>
      <c r="AF625" s="813" t="str">
        <f t="shared" si="72"/>
        <v>Probabilidad</v>
      </c>
      <c r="AG625" s="780" t="s">
        <v>281</v>
      </c>
      <c r="AH625" s="790">
        <f t="shared" si="69"/>
        <v>0.15</v>
      </c>
      <c r="AI625" s="780" t="s">
        <v>222</v>
      </c>
      <c r="AJ625" s="790">
        <f t="shared" si="70"/>
        <v>0.15</v>
      </c>
      <c r="AK625" s="814">
        <f t="shared" si="71"/>
        <v>0.3</v>
      </c>
      <c r="AL625" s="815">
        <f>IFERROR(IF(AND(AF624="Probabilidad",AF625="Probabilidad"),(AL624-(+AL624*AK625)),IF(AND(AF624="Impacto",AF625="Probabilidad"),(AL623-(+AL623*AK625)),IF(AF625="Impacto",AL624,""))),"")</f>
        <v>0.14112</v>
      </c>
      <c r="AM625" s="815">
        <f>IFERROR(IF(AND(AF624="Impacto",AF625="Impacto"),(AM624-(+AM624*AK625)),IF(AND(AF624="Probabilidad",AF625="Impacto"),(AM623-(+AM623*AK625)),IF(AF625="Probabilidad",AM624,""))),"")</f>
        <v>0.60000000000000009</v>
      </c>
      <c r="AN625" s="751" t="s">
        <v>859</v>
      </c>
      <c r="AO625" s="751" t="s">
        <v>291</v>
      </c>
      <c r="AP625" s="751" t="s">
        <v>241</v>
      </c>
      <c r="AQ625" s="751" t="s">
        <v>226</v>
      </c>
      <c r="AR625" s="1031"/>
      <c r="AS625" s="1631"/>
      <c r="AT625" s="1631"/>
      <c r="AU625" s="1633"/>
      <c r="AV625" s="1631"/>
      <c r="AW625" s="1631"/>
      <c r="AX625" s="1633"/>
      <c r="AY625" s="1633"/>
      <c r="AZ625" s="1633"/>
      <c r="BA625" s="1641"/>
      <c r="BB625" s="788"/>
      <c r="BC625" s="788"/>
      <c r="BD625" s="781" t="str">
        <f t="shared" si="73"/>
        <v/>
      </c>
      <c r="BE625" s="755"/>
      <c r="BF625" s="755"/>
      <c r="BG625" s="755"/>
      <c r="BH625" s="755"/>
      <c r="BI625" s="789"/>
      <c r="BJ625" s="789"/>
      <c r="BK625" s="789"/>
      <c r="BL625" s="789"/>
      <c r="BM625" s="791"/>
      <c r="BN625" s="791"/>
      <c r="BO625" s="791"/>
      <c r="BP625" s="791"/>
      <c r="BQ625" s="792" t="str">
        <f t="shared" si="67"/>
        <v/>
      </c>
      <c r="BR625" s="796" t="str">
        <f t="shared" si="68"/>
        <v/>
      </c>
      <c r="BS625" s="884"/>
      <c r="BT625" s="884"/>
      <c r="BU625" s="998"/>
      <c r="BV625" s="1064"/>
      <c r="BW625" s="1064"/>
      <c r="BX625" s="1722"/>
      <c r="BY625" s="1725"/>
      <c r="BZ625" s="1004"/>
    </row>
    <row r="626" spans="1:78" ht="119" thickBot="1" x14ac:dyDescent="0.25">
      <c r="A626" s="1702"/>
      <c r="B626" s="1703"/>
      <c r="C626" s="1704"/>
      <c r="D626" s="1795"/>
      <c r="E626" s="1795"/>
      <c r="F626" s="1619"/>
      <c r="G626" s="1065"/>
      <c r="H626" s="1032"/>
      <c r="I626" s="1642"/>
      <c r="J626" s="1632"/>
      <c r="K626" s="1038"/>
      <c r="L626" s="1002"/>
      <c r="M626" s="1071"/>
      <c r="N626" s="1002"/>
      <c r="O626" s="1002"/>
      <c r="P626" s="1065"/>
      <c r="Q626" s="1715"/>
      <c r="R626" s="1642"/>
      <c r="S626" s="1711"/>
      <c r="T626" s="1642"/>
      <c r="U626" s="1711"/>
      <c r="V626" s="1642"/>
      <c r="W626" s="1711"/>
      <c r="X626" s="1666"/>
      <c r="Y626" s="1711"/>
      <c r="Z626" s="1711"/>
      <c r="AA626" s="1043"/>
      <c r="AB626" s="773">
        <v>6</v>
      </c>
      <c r="AC626" s="757" t="s">
        <v>2078</v>
      </c>
      <c r="AD626" s="757">
        <v>1</v>
      </c>
      <c r="AE626" s="757" t="s">
        <v>1762</v>
      </c>
      <c r="AF626" s="819" t="str">
        <f t="shared" si="72"/>
        <v>Probabilidad</v>
      </c>
      <c r="AG626" s="888" t="s">
        <v>221</v>
      </c>
      <c r="AH626" s="887">
        <f t="shared" si="69"/>
        <v>0.25</v>
      </c>
      <c r="AI626" s="888" t="s">
        <v>222</v>
      </c>
      <c r="AJ626" s="887">
        <f t="shared" si="70"/>
        <v>0.15</v>
      </c>
      <c r="AK626" s="889">
        <f t="shared" si="71"/>
        <v>0.4</v>
      </c>
      <c r="AL626" s="815">
        <f>IFERROR(IF(AND(AF625="Probabilidad",AF626="Probabilidad"),(AL625-(+AL625*AK626)),IF(AND(AF625="Impacto",AF626="Probabilidad"),(AL624-(+AL624*AK626)),IF(AF626="Impacto",AL625,""))),"")</f>
        <v>8.4671999999999997E-2</v>
      </c>
      <c r="AM626" s="815">
        <f>IFERROR(IF(AND(AF625="Impacto",AF626="Impacto"),(AM625-(+AM625*AK626)),IF(AND(AF625="Probabilidad",AF626="Impacto"),(AM624-(+AM624*AK626)),IF(AF626="Probabilidad",AM625,""))),"")</f>
        <v>0.60000000000000009</v>
      </c>
      <c r="AN626" s="751" t="s">
        <v>859</v>
      </c>
      <c r="AO626" s="51" t="s">
        <v>240</v>
      </c>
      <c r="AP626" s="751" t="s">
        <v>241</v>
      </c>
      <c r="AQ626" s="751" t="s">
        <v>226</v>
      </c>
      <c r="AR626" s="1032"/>
      <c r="AS626" s="1632"/>
      <c r="AT626" s="1632"/>
      <c r="AU626" s="1634"/>
      <c r="AV626" s="1632"/>
      <c r="AW626" s="1632"/>
      <c r="AX626" s="1634"/>
      <c r="AY626" s="1634"/>
      <c r="AZ626" s="1634"/>
      <c r="BA626" s="1642"/>
      <c r="BB626" s="873"/>
      <c r="BC626" s="873"/>
      <c r="BD626" s="767" t="str">
        <f t="shared" si="73"/>
        <v/>
      </c>
      <c r="BE626" s="826"/>
      <c r="BF626" s="826"/>
      <c r="BG626" s="826"/>
      <c r="BH626" s="826"/>
      <c r="BI626" s="770"/>
      <c r="BJ626" s="770"/>
      <c r="BK626" s="770"/>
      <c r="BL626" s="770"/>
      <c r="BM626" s="749"/>
      <c r="BN626" s="749"/>
      <c r="BO626" s="749"/>
      <c r="BP626" s="749"/>
      <c r="BQ626" s="766" t="str">
        <f t="shared" si="67"/>
        <v/>
      </c>
      <c r="BR626" s="890" t="str">
        <f t="shared" si="68"/>
        <v/>
      </c>
      <c r="BS626" s="891"/>
      <c r="BT626" s="891"/>
      <c r="BU626" s="999"/>
      <c r="BV626" s="1065"/>
      <c r="BW626" s="1065"/>
      <c r="BX626" s="1723"/>
      <c r="BY626" s="1726"/>
      <c r="BZ626" s="1005"/>
    </row>
    <row r="627" spans="1:78" ht="145" x14ac:dyDescent="0.2">
      <c r="A627" s="1702"/>
      <c r="B627" s="1703"/>
      <c r="C627" s="1704"/>
      <c r="D627" s="1795" t="s">
        <v>1387</v>
      </c>
      <c r="E627" s="1795" t="s">
        <v>1033</v>
      </c>
      <c r="F627" s="1619">
        <v>2</v>
      </c>
      <c r="G627" s="1000" t="s">
        <v>2066</v>
      </c>
      <c r="H627" s="1030" t="s">
        <v>1248</v>
      </c>
      <c r="I627" s="994" t="s">
        <v>1215</v>
      </c>
      <c r="J627" s="1697" t="str">
        <f>IF(D627="","",IF(D627="RG",[1]Árbol!A638,IF(D627="RIC",[1]Árbol!A638,IF(D627="RLAFT",[1]Árbol!A638,IF(D627="RF",[1]Árbol!A638,IF(I627="","",(CONCATENATE(I627," ",$M$3," ",G627," ",$M$4," ",O627," ",$M$5," ",N627))))))))</f>
        <v xml:space="preserve">Pérdida de Disponibilidad de Mesa de servicio
Base de datos Plataforma de Datos Abiertos - Producción - ckan_default
MISIONAL
ADMINISTRATIVA Y FINANCIERA
HISTÓRICA MISIONAL
WCC
GEOEDIC
MAPASPRO
MAPASPROLOCAL
MAPASPROLOCALPRU
DESMISIONAL 
DESADMINISTRATIVA
REPOREP
MONITOREO
REPOWSL
DESWCC 
Intranet
PortalWeb
DRP MISIONAL
DRP ADMINISTRATIVA Y FINANCIERA
DRP WCC
PRUGEOEDIC
IMC  1. Mal funcionamiento del equipo y/o software
1. Perdida de información
2. Error en el uso
  1. Ausencia de copias de respaldo 
1a. Ausencia de mecanismos de monitoreo
2. Ausencia de documentación
2a.Configuración incorrecta de parámetros 
3. Ausencia de planes de continuidad
4. Desconocimiento de politicas de seguridad de la Información
</v>
      </c>
      <c r="K627" s="1036" t="s">
        <v>313</v>
      </c>
      <c r="L627" s="1000" t="s">
        <v>562</v>
      </c>
      <c r="M627" s="1069" t="s">
        <v>1389</v>
      </c>
      <c r="N627" s="1000" t="s">
        <v>2079</v>
      </c>
      <c r="O627" s="1000" t="s">
        <v>2080</v>
      </c>
      <c r="P627" s="1000" t="s">
        <v>1392</v>
      </c>
      <c r="Q627" s="1204" t="s">
        <v>1392</v>
      </c>
      <c r="R627" s="994" t="s">
        <v>340</v>
      </c>
      <c r="S627" s="1709">
        <f>IF(R627="Muy Alta",100%,IF(R627="Alta",80%,IF(R627="Media",60%,IF(R627="Baja",40%,IF(R627="Muy Baja",20%,"")))))</f>
        <v>0.8</v>
      </c>
      <c r="T627" s="994" t="s">
        <v>317</v>
      </c>
      <c r="U627" s="1709">
        <f>IF(T627="Catastrófico",100%,IF(T627="Mayor",80%,IF(T627="Moderado",60%,IF(T627="Menor",40%,IF(T627="Leve",20%,"")))))</f>
        <v>0.2</v>
      </c>
      <c r="V627" s="994" t="s">
        <v>403</v>
      </c>
      <c r="W627" s="1709">
        <f>IF(V627="Catastrófico",100%,IF(V627="Mayor",80%,IF(V627="Moderado",60%,IF(V627="Menor",40%,IF(V627="Leve",20%,"")))))</f>
        <v>0.8</v>
      </c>
      <c r="X627" s="1059" t="str">
        <f>IF(Y627=100%,"Catastrófico",IF(Y627=80%,"Mayor",IF(Y627=60%,"Moderado",IF(Y627=40%,"Menor",IF(Y627=20%,"Leve","")))))</f>
        <v>Mayor</v>
      </c>
      <c r="Y627" s="1709">
        <f>IF(AND(U627="",W627=""),"",MAX(U627,W627))</f>
        <v>0.8</v>
      </c>
      <c r="Z627" s="1709" t="str">
        <f>CONCATENATE(R627,X627)</f>
        <v>AltaMayor</v>
      </c>
      <c r="AA627" s="1047" t="str">
        <f>IF(Z627="Muy AltaLeve","Alto",IF(Z627="Muy AltaMenor","Alto",IF(Z627="Muy AltaModerado","Alto",IF(Z627="Muy AltaMayor","Alto",IF(Z627="Muy AltaCatastrófico","Extremo",IF(Z627="AltaLeve","Moderado",IF(Z627="AltaMenor","Moderado",IF(Z627="AltaModerado","Alto",IF(Z627="AltaMayor","Alto",IF(Z627="AltaCatastrófico","Extremo",IF(Z627="MediaLeve","Moderado",IF(Z627="MediaMenor","Moderado",IF(Z627="MediaModerado","Moderado",IF(Z627="MediaMayor","Alto",IF(Z627="MediaCatastrófico","Extremo",IF(Z627="BajaLeve","Bajo",IF(Z627="BajaMenor","Moderado",IF(Z627="BajaModerado","Moderado",IF(Z627="BajaMayor","Alto",IF(Z627="BajaCatastrófico","Extremo",IF(Z627="Muy BajaLeve","Bajo",IF(Z627="Muy BajaMenor","Bajo",IF(Z627="Muy BajaModerado","Moderado",IF(Z627="Muy BajaMayor","Alto",IF(Z627="Muy BajaCatastrófico","Extremo","")))))))))))))))))))))))))</f>
        <v>Alto</v>
      </c>
      <c r="AB627" s="97">
        <v>1</v>
      </c>
      <c r="AC627" s="12" t="s">
        <v>1548</v>
      </c>
      <c r="AD627" s="12">
        <v>1.2</v>
      </c>
      <c r="AE627" s="12" t="s">
        <v>1612</v>
      </c>
      <c r="AF627" s="99" t="str">
        <f t="shared" si="72"/>
        <v>Probabilidad</v>
      </c>
      <c r="AG627" s="10" t="s">
        <v>221</v>
      </c>
      <c r="AH627" s="787">
        <f t="shared" si="69"/>
        <v>0.25</v>
      </c>
      <c r="AI627" s="10" t="s">
        <v>222</v>
      </c>
      <c r="AJ627" s="787">
        <f t="shared" si="70"/>
        <v>0.15</v>
      </c>
      <c r="AK627" s="101">
        <f t="shared" si="71"/>
        <v>0.4</v>
      </c>
      <c r="AL627" s="100">
        <f>IFERROR(IF(AF627="Probabilidad",(S627-(+S627*AK627)),IF(AF627="Impacto",S627,"")),"")</f>
        <v>0.48</v>
      </c>
      <c r="AM627" s="100">
        <f>IFERROR(IF(AF627="Impacto",(Y627-(+Y627*AK627)),IF(AF627="Probabilidad",Y627,"")),"")</f>
        <v>0.8</v>
      </c>
      <c r="AN627" s="50" t="s">
        <v>223</v>
      </c>
      <c r="AO627" s="50" t="s">
        <v>224</v>
      </c>
      <c r="AP627" s="50" t="s">
        <v>241</v>
      </c>
      <c r="AQ627" s="50" t="s">
        <v>226</v>
      </c>
      <c r="AR627" s="1624" t="s">
        <v>2081</v>
      </c>
      <c r="AS627" s="1050">
        <f>S627</f>
        <v>0.8</v>
      </c>
      <c r="AT627" s="1050">
        <f>IF(AL627="","",MIN(AL627:AL632))</f>
        <v>4.2335999999999999E-2</v>
      </c>
      <c r="AU627" s="1047" t="str">
        <f>IFERROR(IF(AT627="","",IF(AT627&lt;=0.2,"Muy Baja",IF(AT627&lt;=0.4,"Baja",IF(AT627&lt;=0.6,"Media",IF(AT627&lt;=0.8,"Alta","Muy Alta"))))),"")</f>
        <v>Muy Baja</v>
      </c>
      <c r="AV627" s="1050">
        <f>Y627</f>
        <v>0.8</v>
      </c>
      <c r="AW627" s="1050">
        <f>IF(AM627="","",MIN(AM627:AM632))</f>
        <v>0.8</v>
      </c>
      <c r="AX627" s="1047" t="str">
        <f>IFERROR(IF(AW627="","",IF(AW627&lt;=0.2,"Leve",IF(AW627&lt;=0.4,"Menor",IF(AW627&lt;=0.6,"Moderado",IF(AW627&lt;=0.8,"Mayor","Catastrófico"))))),"")</f>
        <v>Mayor</v>
      </c>
      <c r="AY627" s="1047" t="str">
        <f>AA627</f>
        <v>Alto</v>
      </c>
      <c r="AZ627" s="1047" t="str">
        <f>IFERROR(IF(OR(AND(AU627="Muy Baja",AX627="Leve"),AND(AU627="Muy Baja",AX627="Menor"),AND(AU627="Baja",AX627="Leve")),"Bajo",IF(OR(AND(AU627="Muy baja",AX627="Moderado"),AND(AU627="Baja",AX627="Menor"),AND(AU627="Baja",AX627="Moderado"),AND(AU627="Media",AX627="Leve"),AND(AU627="Media",AX627="Menor"),AND(AU627="Media",AX627="Moderado"),AND(AU627="Alta",AX627="Leve"),AND(AU627="Alta",AX627="Menor")),"Moderado",IF(OR(AND(AU627="Muy Baja",AX627="Mayor"),AND(AU627="Baja",AX627="Mayor"),AND(AU627="Media",AX627="Mayor"),AND(AU627="Alta",AX627="Moderado"),AND(AU627="Alta",AX627="Mayor"),AND(AU627="Muy Alta",AX627="Leve"),AND(AU627="Muy Alta",AX627="Menor"),AND(AU627="Muy Alta",AX627="Moderado"),AND(AU627="Muy Alta",AX627="Mayor")),"Alto",IF(OR(AND(AU627="Muy Baja",AX627="Catastrófico"),AND(AU627="Baja",AX627="Catastrófico"),AND(AU627="Media",AX627="Catastrófico"),AND(AU627="Alta",AX627="Catastrófico"),AND(AU627="Muy Alta",AX627="Catastrófico")),"Extremo","")))),"")</f>
        <v>Alto</v>
      </c>
      <c r="BA627" s="994" t="s">
        <v>228</v>
      </c>
      <c r="BB627" s="46" t="s">
        <v>2082</v>
      </c>
      <c r="BC627" s="46" t="s">
        <v>2083</v>
      </c>
      <c r="BD627" s="103">
        <f t="shared" si="73"/>
        <v>1</v>
      </c>
      <c r="BE627" s="9"/>
      <c r="BF627" s="9">
        <v>1</v>
      </c>
      <c r="BG627" s="9"/>
      <c r="BH627" s="9"/>
      <c r="BI627" s="46" t="s">
        <v>1748</v>
      </c>
      <c r="BJ627" s="46" t="s">
        <v>2084</v>
      </c>
      <c r="BK627" s="46" t="s">
        <v>3262</v>
      </c>
      <c r="BL627" s="46" t="s">
        <v>3263</v>
      </c>
      <c r="BM627" s="48"/>
      <c r="BN627" s="48">
        <v>1</v>
      </c>
      <c r="BO627" s="48"/>
      <c r="BP627" s="48"/>
      <c r="BQ627" s="104">
        <f t="shared" si="67"/>
        <v>1</v>
      </c>
      <c r="BR627" s="797">
        <f t="shared" si="68"/>
        <v>1</v>
      </c>
      <c r="BS627" s="883"/>
      <c r="BT627" s="883"/>
      <c r="BU627" s="997" t="s">
        <v>1392</v>
      </c>
      <c r="BV627" s="1063" t="s">
        <v>3194</v>
      </c>
      <c r="BW627" s="1063" t="s">
        <v>1392</v>
      </c>
      <c r="BX627" s="1721" t="s">
        <v>1392</v>
      </c>
      <c r="BY627" s="1738" t="s">
        <v>3264</v>
      </c>
      <c r="BZ627" s="1003"/>
    </row>
    <row r="628" spans="1:78" ht="145" x14ac:dyDescent="0.2">
      <c r="A628" s="1702"/>
      <c r="B628" s="1703"/>
      <c r="C628" s="1704"/>
      <c r="D628" s="1795"/>
      <c r="E628" s="1795"/>
      <c r="F628" s="1619"/>
      <c r="G628" s="1001"/>
      <c r="H628" s="1031"/>
      <c r="I628" s="1641"/>
      <c r="J628" s="1631"/>
      <c r="K628" s="1037"/>
      <c r="L628" s="1001"/>
      <c r="M628" s="1070"/>
      <c r="N628" s="1001"/>
      <c r="O628" s="1001"/>
      <c r="P628" s="1001"/>
      <c r="Q628" s="1712"/>
      <c r="R628" s="1641"/>
      <c r="S628" s="1710"/>
      <c r="T628" s="1641"/>
      <c r="U628" s="1710"/>
      <c r="V628" s="1641"/>
      <c r="W628" s="1710"/>
      <c r="X628" s="1665"/>
      <c r="Y628" s="1710"/>
      <c r="Z628" s="1710"/>
      <c r="AA628" s="1633"/>
      <c r="AB628" s="812">
        <v>2</v>
      </c>
      <c r="AC628" s="774" t="s">
        <v>2085</v>
      </c>
      <c r="AD628" s="774" t="s">
        <v>2086</v>
      </c>
      <c r="AE628" s="774" t="s">
        <v>1612</v>
      </c>
      <c r="AF628" s="816" t="str">
        <f t="shared" si="72"/>
        <v>Probabilidad</v>
      </c>
      <c r="AG628" s="751" t="s">
        <v>281</v>
      </c>
      <c r="AH628" s="790">
        <f t="shared" si="69"/>
        <v>0.15</v>
      </c>
      <c r="AI628" s="751" t="s">
        <v>222</v>
      </c>
      <c r="AJ628" s="790">
        <f t="shared" si="70"/>
        <v>0.15</v>
      </c>
      <c r="AK628" s="814">
        <f t="shared" si="71"/>
        <v>0.3</v>
      </c>
      <c r="AL628" s="817">
        <f>IFERROR(IF(AND(AF627="Probabilidad",AF628="Probabilidad"),(AL627-(+AL627*AK628)),IF(AF628="Probabilidad",(S627-(+S627*AK628)),IF(AF628="Impacto",AL627,""))),"")</f>
        <v>0.33599999999999997</v>
      </c>
      <c r="AM628" s="817">
        <f>IFERROR(IF(AND(AF627="Impacto",AF628="Impacto"),(AM627-(+AM627*AK628)),IF(AF628="Impacto",(Y627-(+Y627*AK628)),IF(AF628="Probabilidad",AM627,""))),"")</f>
        <v>0.8</v>
      </c>
      <c r="AN628" s="751" t="s">
        <v>223</v>
      </c>
      <c r="AO628" s="751" t="s">
        <v>377</v>
      </c>
      <c r="AP628" s="751" t="s">
        <v>241</v>
      </c>
      <c r="AQ628" s="751" t="s">
        <v>226</v>
      </c>
      <c r="AR628" s="1031"/>
      <c r="AS628" s="1631"/>
      <c r="AT628" s="1631"/>
      <c r="AU628" s="1633"/>
      <c r="AV628" s="1631"/>
      <c r="AW628" s="1631"/>
      <c r="AX628" s="1633"/>
      <c r="AY628" s="1633"/>
      <c r="AZ628" s="1633"/>
      <c r="BA628" s="1641"/>
      <c r="BB628" s="789" t="s">
        <v>2087</v>
      </c>
      <c r="BC628" s="789" t="s">
        <v>2088</v>
      </c>
      <c r="BD628" s="822">
        <f t="shared" si="73"/>
        <v>4</v>
      </c>
      <c r="BE628" s="774">
        <v>1</v>
      </c>
      <c r="BF628" s="774">
        <v>1</v>
      </c>
      <c r="BG628" s="774">
        <v>1</v>
      </c>
      <c r="BH628" s="774">
        <v>1</v>
      </c>
      <c r="BI628" s="789" t="s">
        <v>1748</v>
      </c>
      <c r="BJ628" s="789" t="s">
        <v>2084</v>
      </c>
      <c r="BK628" s="789" t="s">
        <v>3265</v>
      </c>
      <c r="BL628" s="789" t="s">
        <v>3266</v>
      </c>
      <c r="BM628" s="791">
        <v>1</v>
      </c>
      <c r="BN628" s="791">
        <v>1</v>
      </c>
      <c r="BO628" s="791"/>
      <c r="BP628" s="791"/>
      <c r="BQ628" s="792">
        <f t="shared" si="67"/>
        <v>2</v>
      </c>
      <c r="BR628" s="796">
        <f t="shared" si="68"/>
        <v>0.5</v>
      </c>
      <c r="BS628" s="884"/>
      <c r="BT628" s="884"/>
      <c r="BU628" s="998"/>
      <c r="BV628" s="1064"/>
      <c r="BW628" s="1064"/>
      <c r="BX628" s="1722"/>
      <c r="BY628" s="1739"/>
      <c r="BZ628" s="1004"/>
    </row>
    <row r="629" spans="1:78" ht="145" x14ac:dyDescent="0.2">
      <c r="A629" s="1702"/>
      <c r="B629" s="1703"/>
      <c r="C629" s="1704"/>
      <c r="D629" s="1795"/>
      <c r="E629" s="1795"/>
      <c r="F629" s="1619"/>
      <c r="G629" s="1001"/>
      <c r="H629" s="1031"/>
      <c r="I629" s="1641"/>
      <c r="J629" s="1631"/>
      <c r="K629" s="1037"/>
      <c r="L629" s="1001"/>
      <c r="M629" s="1070"/>
      <c r="N629" s="1001"/>
      <c r="O629" s="1001"/>
      <c r="P629" s="1001"/>
      <c r="Q629" s="1712"/>
      <c r="R629" s="1641"/>
      <c r="S629" s="1710"/>
      <c r="T629" s="1641"/>
      <c r="U629" s="1710"/>
      <c r="V629" s="1641"/>
      <c r="W629" s="1710"/>
      <c r="X629" s="1665"/>
      <c r="Y629" s="1710"/>
      <c r="Z629" s="1710"/>
      <c r="AA629" s="1633"/>
      <c r="AB629" s="812">
        <v>3</v>
      </c>
      <c r="AC629" s="761" t="s">
        <v>2089</v>
      </c>
      <c r="AD629" s="761">
        <v>3</v>
      </c>
      <c r="AE629" s="774" t="s">
        <v>1612</v>
      </c>
      <c r="AF629" s="813" t="str">
        <f t="shared" si="72"/>
        <v>Probabilidad</v>
      </c>
      <c r="AG629" s="780" t="s">
        <v>221</v>
      </c>
      <c r="AH629" s="790">
        <f t="shared" si="69"/>
        <v>0.25</v>
      </c>
      <c r="AI629" s="780" t="s">
        <v>734</v>
      </c>
      <c r="AJ629" s="790">
        <f t="shared" si="70"/>
        <v>0.25</v>
      </c>
      <c r="AK629" s="814">
        <f t="shared" si="71"/>
        <v>0.5</v>
      </c>
      <c r="AL629" s="815">
        <f>IFERROR(IF(AND(AF628="Probabilidad",AF629="Probabilidad"),(AL628-(+AL628*AK629)),IF(AND(AF628="Impacto",AF629="Probabilidad"),(AL627-(+AL627*AK629)),IF(AF629="Impacto",AL628,""))),"")</f>
        <v>0.16799999999999998</v>
      </c>
      <c r="AM629" s="815">
        <f>IFERROR(IF(AND(AF628="Impacto",AF629="Impacto"),(AM628-(+AM628*AK629)),IF(AND(AF628="Probabilidad",AF629="Impacto"),(AM627-(+AM627*AK629)),IF(AF629="Probabilidad",AM628,""))),"")</f>
        <v>0.8</v>
      </c>
      <c r="AN629" s="751" t="s">
        <v>223</v>
      </c>
      <c r="AO629" s="751" t="s">
        <v>443</v>
      </c>
      <c r="AP629" s="751" t="s">
        <v>241</v>
      </c>
      <c r="AQ629" s="751" t="s">
        <v>226</v>
      </c>
      <c r="AR629" s="1031"/>
      <c r="AS629" s="1631"/>
      <c r="AT629" s="1631"/>
      <c r="AU629" s="1633"/>
      <c r="AV629" s="1631"/>
      <c r="AW629" s="1631"/>
      <c r="AX629" s="1633"/>
      <c r="AY629" s="1633"/>
      <c r="AZ629" s="1633"/>
      <c r="BA629" s="1641"/>
      <c r="BB629" s="789" t="s">
        <v>2090</v>
      </c>
      <c r="BC629" s="789" t="s">
        <v>2091</v>
      </c>
      <c r="BD629" s="822">
        <f t="shared" si="73"/>
        <v>12</v>
      </c>
      <c r="BE629" s="774">
        <v>3</v>
      </c>
      <c r="BF629" s="774">
        <v>3</v>
      </c>
      <c r="BG629" s="774">
        <v>3</v>
      </c>
      <c r="BH629" s="774">
        <v>3</v>
      </c>
      <c r="BI629" s="789" t="s">
        <v>1748</v>
      </c>
      <c r="BJ629" s="789" t="s">
        <v>2084</v>
      </c>
      <c r="BK629" s="789" t="s">
        <v>3267</v>
      </c>
      <c r="BL629" s="789" t="s">
        <v>3266</v>
      </c>
      <c r="BM629" s="791">
        <v>3</v>
      </c>
      <c r="BN629" s="791">
        <v>3</v>
      </c>
      <c r="BO629" s="791"/>
      <c r="BP629" s="791"/>
      <c r="BQ629" s="792">
        <f t="shared" si="67"/>
        <v>6</v>
      </c>
      <c r="BR629" s="796">
        <f t="shared" si="68"/>
        <v>0.5</v>
      </c>
      <c r="BS629" s="884"/>
      <c r="BT629" s="884"/>
      <c r="BU629" s="998"/>
      <c r="BV629" s="1064"/>
      <c r="BW629" s="1064"/>
      <c r="BX629" s="1722"/>
      <c r="BY629" s="1739"/>
      <c r="BZ629" s="1004"/>
    </row>
    <row r="630" spans="1:78" ht="118" x14ac:dyDescent="0.2">
      <c r="A630" s="1702"/>
      <c r="B630" s="1703"/>
      <c r="C630" s="1704"/>
      <c r="D630" s="1795"/>
      <c r="E630" s="1795"/>
      <c r="F630" s="1619"/>
      <c r="G630" s="1001"/>
      <c r="H630" s="1031"/>
      <c r="I630" s="1641"/>
      <c r="J630" s="1631"/>
      <c r="K630" s="1037"/>
      <c r="L630" s="1001"/>
      <c r="M630" s="1070"/>
      <c r="N630" s="1001"/>
      <c r="O630" s="1001"/>
      <c r="P630" s="1001"/>
      <c r="Q630" s="1712"/>
      <c r="R630" s="1641"/>
      <c r="S630" s="1710"/>
      <c r="T630" s="1641"/>
      <c r="U630" s="1710"/>
      <c r="V630" s="1641"/>
      <c r="W630" s="1710"/>
      <c r="X630" s="1665"/>
      <c r="Y630" s="1710"/>
      <c r="Z630" s="1710"/>
      <c r="AA630" s="1633"/>
      <c r="AB630" s="812">
        <v>4</v>
      </c>
      <c r="AC630" s="761" t="s">
        <v>1571</v>
      </c>
      <c r="AD630" s="774">
        <v>4</v>
      </c>
      <c r="AE630" s="774" t="s">
        <v>1572</v>
      </c>
      <c r="AF630" s="813" t="str">
        <f t="shared" si="72"/>
        <v>Probabilidad</v>
      </c>
      <c r="AG630" s="780" t="s">
        <v>221</v>
      </c>
      <c r="AH630" s="790">
        <f t="shared" si="69"/>
        <v>0.25</v>
      </c>
      <c r="AI630" s="780" t="s">
        <v>222</v>
      </c>
      <c r="AJ630" s="790">
        <f t="shared" si="70"/>
        <v>0.15</v>
      </c>
      <c r="AK630" s="814">
        <f t="shared" si="71"/>
        <v>0.4</v>
      </c>
      <c r="AL630" s="815">
        <f>IFERROR(IF(AND(AF629="Probabilidad",AF630="Probabilidad"),(AL629-(+AL629*AK630)),IF(AND(AF629="Impacto",AF630="Probabilidad"),(AL628-(+AL628*AK630)),IF(AF630="Impacto",AL629,""))),"")</f>
        <v>0.10079999999999999</v>
      </c>
      <c r="AM630" s="815">
        <f>IFERROR(IF(AND(AF629="Impacto",AF630="Impacto"),(AM629-(+AM629*AK630)),IF(AND(AF629="Probabilidad",AF630="Impacto"),(AM628-(+AM628*AK630)),IF(AF630="Probabilidad",AM629,""))),"")</f>
        <v>0.8</v>
      </c>
      <c r="AN630" s="751" t="s">
        <v>859</v>
      </c>
      <c r="AO630" s="751" t="s">
        <v>245</v>
      </c>
      <c r="AP630" s="751" t="s">
        <v>241</v>
      </c>
      <c r="AQ630" s="751" t="s">
        <v>226</v>
      </c>
      <c r="AR630" s="1031"/>
      <c r="AS630" s="1631"/>
      <c r="AT630" s="1631"/>
      <c r="AU630" s="1633"/>
      <c r="AV630" s="1631"/>
      <c r="AW630" s="1631"/>
      <c r="AX630" s="1633"/>
      <c r="AY630" s="1633"/>
      <c r="AZ630" s="1633"/>
      <c r="BA630" s="1641"/>
      <c r="BB630" s="789" t="s">
        <v>2092</v>
      </c>
      <c r="BC630" s="789" t="s">
        <v>2093</v>
      </c>
      <c r="BD630" s="822">
        <f t="shared" si="73"/>
        <v>4</v>
      </c>
      <c r="BE630" s="774">
        <v>1</v>
      </c>
      <c r="BF630" s="774">
        <v>1</v>
      </c>
      <c r="BG630" s="774">
        <v>1</v>
      </c>
      <c r="BH630" s="774">
        <v>1</v>
      </c>
      <c r="BI630" s="789" t="s">
        <v>1748</v>
      </c>
      <c r="BJ630" s="789" t="s">
        <v>2084</v>
      </c>
      <c r="BK630" s="789" t="s">
        <v>3268</v>
      </c>
      <c r="BL630" s="789" t="s">
        <v>3266</v>
      </c>
      <c r="BM630" s="791">
        <v>1</v>
      </c>
      <c r="BN630" s="791">
        <v>1</v>
      </c>
      <c r="BO630" s="791"/>
      <c r="BP630" s="791"/>
      <c r="BQ630" s="792">
        <f t="shared" si="67"/>
        <v>2</v>
      </c>
      <c r="BR630" s="796">
        <f t="shared" si="68"/>
        <v>0.5</v>
      </c>
      <c r="BS630" s="884"/>
      <c r="BT630" s="884"/>
      <c r="BU630" s="998"/>
      <c r="BV630" s="1064"/>
      <c r="BW630" s="1064"/>
      <c r="BX630" s="1722"/>
      <c r="BY630" s="1739"/>
      <c r="BZ630" s="1004"/>
    </row>
    <row r="631" spans="1:78" ht="145" x14ac:dyDescent="0.2">
      <c r="A631" s="1702"/>
      <c r="B631" s="1703"/>
      <c r="C631" s="1704"/>
      <c r="D631" s="1795"/>
      <c r="E631" s="1795"/>
      <c r="F631" s="1619"/>
      <c r="G631" s="1001"/>
      <c r="H631" s="1031"/>
      <c r="I631" s="1641"/>
      <c r="J631" s="1631"/>
      <c r="K631" s="1037"/>
      <c r="L631" s="1001"/>
      <c r="M631" s="1070"/>
      <c r="N631" s="1001"/>
      <c r="O631" s="1001"/>
      <c r="P631" s="1001"/>
      <c r="Q631" s="1712"/>
      <c r="R631" s="1641"/>
      <c r="S631" s="1710"/>
      <c r="T631" s="1641"/>
      <c r="U631" s="1710"/>
      <c r="V631" s="1641"/>
      <c r="W631" s="1710"/>
      <c r="X631" s="1665"/>
      <c r="Y631" s="1710"/>
      <c r="Z631" s="1710"/>
      <c r="AA631" s="1633"/>
      <c r="AB631" s="812">
        <v>5</v>
      </c>
      <c r="AC631" s="774" t="s">
        <v>2094</v>
      </c>
      <c r="AD631" s="774" t="s">
        <v>1611</v>
      </c>
      <c r="AE631" s="774" t="s">
        <v>1612</v>
      </c>
      <c r="AF631" s="813" t="str">
        <f t="shared" si="72"/>
        <v>Probabilidad</v>
      </c>
      <c r="AG631" s="780" t="s">
        <v>221</v>
      </c>
      <c r="AH631" s="790">
        <f t="shared" si="69"/>
        <v>0.25</v>
      </c>
      <c r="AI631" s="780" t="s">
        <v>222</v>
      </c>
      <c r="AJ631" s="790">
        <f t="shared" si="70"/>
        <v>0.15</v>
      </c>
      <c r="AK631" s="814">
        <f t="shared" si="71"/>
        <v>0.4</v>
      </c>
      <c r="AL631" s="815">
        <f>IFERROR(IF(AND(AF630="Probabilidad",AF631="Probabilidad"),(AL630-(+AL630*AK631)),IF(AND(AF630="Impacto",AF631="Probabilidad"),(AL629-(+AL629*AK631)),IF(AF631="Impacto",AL630,""))),"")</f>
        <v>6.0479999999999992E-2</v>
      </c>
      <c r="AM631" s="815">
        <f>IFERROR(IF(AND(AF630="Impacto",AF631="Impacto"),(AM630-(+AM630*AK631)),IF(AND(AF630="Probabilidad",AF631="Impacto"),(AM629-(+AM629*AK631)),IF(AF631="Probabilidad",AM630,""))),"")</f>
        <v>0.8</v>
      </c>
      <c r="AN631" s="751" t="s">
        <v>223</v>
      </c>
      <c r="AO631" s="751" t="s">
        <v>443</v>
      </c>
      <c r="AP631" s="751" t="s">
        <v>241</v>
      </c>
      <c r="AQ631" s="751" t="s">
        <v>226</v>
      </c>
      <c r="AR631" s="1031"/>
      <c r="AS631" s="1631"/>
      <c r="AT631" s="1631"/>
      <c r="AU631" s="1633"/>
      <c r="AV631" s="1631"/>
      <c r="AW631" s="1631"/>
      <c r="AX631" s="1633"/>
      <c r="AY631" s="1633"/>
      <c r="AZ631" s="1633"/>
      <c r="BA631" s="1641"/>
      <c r="BB631" s="789" t="s">
        <v>2095</v>
      </c>
      <c r="BC631" s="789" t="s">
        <v>2096</v>
      </c>
      <c r="BD631" s="822">
        <f t="shared" si="73"/>
        <v>4</v>
      </c>
      <c r="BE631" s="774">
        <v>1</v>
      </c>
      <c r="BF631" s="774">
        <v>1</v>
      </c>
      <c r="BG631" s="774">
        <v>1</v>
      </c>
      <c r="BH631" s="774">
        <v>1</v>
      </c>
      <c r="BI631" s="789" t="s">
        <v>1748</v>
      </c>
      <c r="BJ631" s="789" t="s">
        <v>2084</v>
      </c>
      <c r="BK631" s="789" t="s">
        <v>3269</v>
      </c>
      <c r="BL631" s="789" t="s">
        <v>3266</v>
      </c>
      <c r="BM631" s="791">
        <v>1</v>
      </c>
      <c r="BN631" s="791">
        <v>1</v>
      </c>
      <c r="BO631" s="791"/>
      <c r="BP631" s="791"/>
      <c r="BQ631" s="792">
        <f t="shared" si="67"/>
        <v>2</v>
      </c>
      <c r="BR631" s="796">
        <f t="shared" si="68"/>
        <v>0.5</v>
      </c>
      <c r="BS631" s="884"/>
      <c r="BT631" s="884"/>
      <c r="BU631" s="998"/>
      <c r="BV631" s="1064"/>
      <c r="BW631" s="1064"/>
      <c r="BX631" s="1722"/>
      <c r="BY631" s="1739"/>
      <c r="BZ631" s="1004"/>
    </row>
    <row r="632" spans="1:78" ht="168" thickBot="1" x14ac:dyDescent="0.25">
      <c r="A632" s="1702"/>
      <c r="B632" s="1703"/>
      <c r="C632" s="1704"/>
      <c r="D632" s="1795"/>
      <c r="E632" s="1795"/>
      <c r="F632" s="1619"/>
      <c r="G632" s="1002"/>
      <c r="H632" s="1032"/>
      <c r="I632" s="1642"/>
      <c r="J632" s="1632"/>
      <c r="K632" s="1038"/>
      <c r="L632" s="1002"/>
      <c r="M632" s="1071"/>
      <c r="N632" s="1002"/>
      <c r="O632" s="1002"/>
      <c r="P632" s="1002"/>
      <c r="Q632" s="1713"/>
      <c r="R632" s="1642"/>
      <c r="S632" s="1711"/>
      <c r="T632" s="1642"/>
      <c r="U632" s="1711"/>
      <c r="V632" s="1642"/>
      <c r="W632" s="1711"/>
      <c r="X632" s="1666"/>
      <c r="Y632" s="1711"/>
      <c r="Z632" s="1711"/>
      <c r="AA632" s="1634"/>
      <c r="AB632" s="773">
        <v>6</v>
      </c>
      <c r="AC632" s="757" t="s">
        <v>2097</v>
      </c>
      <c r="AD632" s="757">
        <v>3</v>
      </c>
      <c r="AE632" s="757" t="s">
        <v>1952</v>
      </c>
      <c r="AF632" s="896" t="s">
        <v>1119</v>
      </c>
      <c r="AG632" s="888" t="s">
        <v>281</v>
      </c>
      <c r="AH632" s="887">
        <v>0.15</v>
      </c>
      <c r="AI632" s="888" t="s">
        <v>222</v>
      </c>
      <c r="AJ632" s="887">
        <v>0.15</v>
      </c>
      <c r="AK632" s="889">
        <v>0.3</v>
      </c>
      <c r="AL632" s="815">
        <v>4.2335999999999999E-2</v>
      </c>
      <c r="AM632" s="815">
        <v>0.8</v>
      </c>
      <c r="AN632" s="51" t="s">
        <v>859</v>
      </c>
      <c r="AO632" s="51" t="s">
        <v>291</v>
      </c>
      <c r="AP632" s="51" t="s">
        <v>241</v>
      </c>
      <c r="AQ632" s="51" t="s">
        <v>226</v>
      </c>
      <c r="AR632" s="1032"/>
      <c r="AS632" s="1632"/>
      <c r="AT632" s="1632"/>
      <c r="AU632" s="1634"/>
      <c r="AV632" s="1632"/>
      <c r="AW632" s="1632"/>
      <c r="AX632" s="1634"/>
      <c r="AY632" s="1634"/>
      <c r="AZ632" s="1634"/>
      <c r="BA632" s="1642"/>
      <c r="BB632" s="770" t="s">
        <v>2098</v>
      </c>
      <c r="BC632" s="770" t="s">
        <v>2099</v>
      </c>
      <c r="BD632" s="762">
        <f t="shared" si="73"/>
        <v>2</v>
      </c>
      <c r="BE632" s="757"/>
      <c r="BF632" s="757">
        <v>1</v>
      </c>
      <c r="BG632" s="757"/>
      <c r="BH632" s="757">
        <v>1</v>
      </c>
      <c r="BI632" s="770" t="s">
        <v>1748</v>
      </c>
      <c r="BJ632" s="770" t="s">
        <v>2084</v>
      </c>
      <c r="BK632" s="770" t="s">
        <v>3270</v>
      </c>
      <c r="BL632" s="789" t="s">
        <v>3271</v>
      </c>
      <c r="BM632" s="749"/>
      <c r="BN632" s="749">
        <v>1</v>
      </c>
      <c r="BO632" s="749"/>
      <c r="BP632" s="749"/>
      <c r="BQ632" s="766">
        <f t="shared" si="67"/>
        <v>1</v>
      </c>
      <c r="BR632" s="890">
        <f t="shared" si="68"/>
        <v>0.5</v>
      </c>
      <c r="BS632" s="891"/>
      <c r="BT632" s="891"/>
      <c r="BU632" s="999"/>
      <c r="BV632" s="1065"/>
      <c r="BW632" s="1065"/>
      <c r="BX632" s="1723"/>
      <c r="BY632" s="1740"/>
      <c r="BZ632" s="1005"/>
    </row>
    <row r="633" spans="1:78" ht="167" x14ac:dyDescent="0.2">
      <c r="A633" s="1702"/>
      <c r="B633" s="1703"/>
      <c r="C633" s="1704"/>
      <c r="D633" s="1795" t="s">
        <v>1387</v>
      </c>
      <c r="E633" s="1795" t="s">
        <v>1033</v>
      </c>
      <c r="F633" s="1619">
        <v>3</v>
      </c>
      <c r="G633" s="1000" t="s">
        <v>2100</v>
      </c>
      <c r="H633" s="1030" t="s">
        <v>1244</v>
      </c>
      <c r="I633" s="994" t="s">
        <v>1218</v>
      </c>
      <c r="J633" s="1697" t="str">
        <f>IF(D633="","",IF(D633="RG",[1]Árbol!A644,IF(D633="RIC",[1]Árbol!A644,IF(D633="RLAFT",[1]Árbol!A644,IF(D633="RF",[1]Árbol!A644,IF(I633="","",(CONCATENATE(I633," ",$M$3," ",G633," ",$M$4," ",O633," ",$M$5," ",N633))))))))</f>
        <v>Pérdida de confidencialidad e integridad de ANTIVIRUS   1. Ataques externos 
2. Error en el uso  1. Configuración incorrecta de parametros 
2. Desconocimiento en el funcionamiento de la herramienta</v>
      </c>
      <c r="K633" s="1036" t="s">
        <v>313</v>
      </c>
      <c r="L633" s="1000" t="s">
        <v>562</v>
      </c>
      <c r="M633" s="1069" t="s">
        <v>1389</v>
      </c>
      <c r="N633" s="1000" t="s">
        <v>2101</v>
      </c>
      <c r="O633" s="1000" t="s">
        <v>2102</v>
      </c>
      <c r="P633" s="1063" t="s">
        <v>1392</v>
      </c>
      <c r="Q633" s="1077" t="s">
        <v>1392</v>
      </c>
      <c r="R633" s="994" t="s">
        <v>269</v>
      </c>
      <c r="S633" s="1709">
        <f>IF(R633="Muy Alta",100%,IF(R633="Alta",80%,IF(R633="Media",60%,IF(R633="Baja",40%,IF(R633="Muy Baja",20%,"")))))</f>
        <v>0.2</v>
      </c>
      <c r="T633" s="994" t="s">
        <v>317</v>
      </c>
      <c r="U633" s="1709">
        <f>IF(T633="Catastrófico",100%,IF(T633="Mayor",80%,IF(T633="Moderado",60%,IF(T633="Menor",40%,IF(T633="Leve",20%,"")))))</f>
        <v>0.2</v>
      </c>
      <c r="V633" s="994" t="s">
        <v>317</v>
      </c>
      <c r="W633" s="1709">
        <f>IF(V633="Catastrófico",100%,IF(V633="Mayor",80%,IF(V633="Moderado",60%,IF(V633="Menor",40%,IF(V633="Leve",20%,"")))))</f>
        <v>0.2</v>
      </c>
      <c r="X633" s="1059" t="str">
        <f>IF(Y633=100%,"Catastrófico",IF(Y633=80%,"Mayor",IF(Y633=60%,"Moderado",IF(Y633=40%,"Menor",IF(Y633=20%,"Leve","")))))</f>
        <v>Leve</v>
      </c>
      <c r="Y633" s="1709">
        <f>IF(AND(U633="",W633=""),"",MAX(U633,W633))</f>
        <v>0.2</v>
      </c>
      <c r="Z633" s="1709" t="str">
        <f>CONCATENATE(R633,X633)</f>
        <v>Muy BajaLeve</v>
      </c>
      <c r="AA633" s="1047" t="str">
        <f>IF(Z633="Muy AltaLeve","Alto",IF(Z633="Muy AltaMenor","Alto",IF(Z633="Muy AltaModerado","Alto",IF(Z633="Muy AltaMayor","Alto",IF(Z633="Muy AltaCatastrófico","Extremo",IF(Z633="AltaLeve","Moderado",IF(Z633="AltaMenor","Moderado",IF(Z633="AltaModerado","Alto",IF(Z633="AltaMayor","Alto",IF(Z633="AltaCatastrófico","Extremo",IF(Z633="MediaLeve","Moderado",IF(Z633="MediaMenor","Moderado",IF(Z633="MediaModerado","Moderado",IF(Z633="MediaMayor","Alto",IF(Z633="MediaCatastrófico","Extremo",IF(Z633="BajaLeve","Bajo",IF(Z633="BajaMenor","Moderado",IF(Z633="BajaModerado","Moderado",IF(Z633="BajaMayor","Alto",IF(Z633="BajaCatastrófico","Extremo",IF(Z633="Muy BajaLeve","Bajo",IF(Z633="Muy BajaMenor","Bajo",IF(Z633="Muy BajaModerado","Moderado",IF(Z633="Muy BajaMayor","Alto",IF(Z633="Muy BajaCatastrófico","Extremo","")))))))))))))))))))))))))</f>
        <v>Bajo</v>
      </c>
      <c r="AB633" s="97">
        <v>1</v>
      </c>
      <c r="AC633" s="898" t="s">
        <v>2103</v>
      </c>
      <c r="AD633" s="230">
        <v>1.2</v>
      </c>
      <c r="AE633" s="12" t="s">
        <v>1738</v>
      </c>
      <c r="AF633" s="99" t="str">
        <f t="shared" ref="AF633:AF696" si="74">IF(OR(AG633="Preventivo",AG633="Detectivo"),"Probabilidad",IF(AG633="Correctivo","Impacto",""))</f>
        <v>Probabilidad</v>
      </c>
      <c r="AG633" s="10" t="s">
        <v>281</v>
      </c>
      <c r="AH633" s="787">
        <f t="shared" ref="AH633:AH696" si="75">IF(AG633="","",IF(AG633="Preventivo",25%,IF(AG633="Detectivo",15%,IF(AG633="Correctivo",10%))))</f>
        <v>0.15</v>
      </c>
      <c r="AI633" s="10" t="s">
        <v>222</v>
      </c>
      <c r="AJ633" s="787">
        <f t="shared" ref="AJ633:AJ696" si="76">IF(AI633="Automático",25%,IF(AI633="Manual",15%,""))</f>
        <v>0.15</v>
      </c>
      <c r="AK633" s="101">
        <f t="shared" ref="AK633:AK696" si="77">IF(OR(AH633="",AJ633=""),"",AH633+AJ633)</f>
        <v>0.3</v>
      </c>
      <c r="AL633" s="100">
        <f>IFERROR(IF(AF633="Probabilidad",(S633-(+S633*AK633)),IF(AF633="Impacto",S633,"")),"")</f>
        <v>0.14000000000000001</v>
      </c>
      <c r="AM633" s="100">
        <f>IFERROR(IF(AF633="Impacto",(Y633-(+Y633*AK633)),IF(AF633="Probabilidad",Y633,"")),"")</f>
        <v>0.2</v>
      </c>
      <c r="AN633" s="50" t="s">
        <v>859</v>
      </c>
      <c r="AO633" s="50" t="s">
        <v>291</v>
      </c>
      <c r="AP633" s="50" t="s">
        <v>241</v>
      </c>
      <c r="AQ633" s="50" t="s">
        <v>226</v>
      </c>
      <c r="AR633" s="1624" t="s">
        <v>2104</v>
      </c>
      <c r="AS633" s="1050">
        <f>S633</f>
        <v>0.2</v>
      </c>
      <c r="AT633" s="1050">
        <f>IF(AL633="","",MIN(AL633:AL638))</f>
        <v>4.9000000000000002E-2</v>
      </c>
      <c r="AU633" s="1047" t="str">
        <f>IFERROR(IF(AT633="","",IF(AT633&lt;=0.2,"Muy Baja",IF(AT633&lt;=0.4,"Baja",IF(AT633&lt;=0.6,"Media",IF(AT633&lt;=0.8,"Alta","Muy Alta"))))),"")</f>
        <v>Muy Baja</v>
      </c>
      <c r="AV633" s="1050">
        <f>Y633</f>
        <v>0.2</v>
      </c>
      <c r="AW633" s="1050">
        <f>IF(AM633="","",MIN(AM633:AM638))</f>
        <v>0.15000000000000002</v>
      </c>
      <c r="AX633" s="1047" t="str">
        <f>IFERROR(IF(AW633="","",IF(AW633&lt;=0.2,"Leve",IF(AW633&lt;=0.4,"Menor",IF(AW633&lt;=0.6,"Moderado",IF(AW633&lt;=0.8,"Mayor","Catastrófico"))))),"")</f>
        <v>Leve</v>
      </c>
      <c r="AY633" s="1047" t="str">
        <f>AA633</f>
        <v>Bajo</v>
      </c>
      <c r="AZ633" s="1047" t="str">
        <f>IFERROR(IF(OR(AND(AU633="Muy Baja",AX633="Leve"),AND(AU633="Muy Baja",AX633="Menor"),AND(AU633="Baja",AX633="Leve")),"Bajo",IF(OR(AND(AU633="Muy baja",AX633="Moderado"),AND(AU633="Baja",AX633="Menor"),AND(AU633="Baja",AX633="Moderado"),AND(AU633="Media",AX633="Leve"),AND(AU633="Media",AX633="Menor"),AND(AU633="Media",AX633="Moderado"),AND(AU633="Alta",AX633="Leve"),AND(AU633="Alta",AX633="Menor")),"Moderado",IF(OR(AND(AU633="Muy Baja",AX633="Mayor"),AND(AU633="Baja",AX633="Mayor"),AND(AU633="Media",AX633="Mayor"),AND(AU633="Alta",AX633="Moderado"),AND(AU633="Alta",AX633="Mayor"),AND(AU633="Muy Alta",AX633="Leve"),AND(AU633="Muy Alta",AX633="Menor"),AND(AU633="Muy Alta",AX633="Moderado"),AND(AU633="Muy Alta",AX633="Mayor")),"Alto",IF(OR(AND(AU633="Muy Baja",AX633="Catastrófico"),AND(AU633="Baja",AX633="Catastrófico"),AND(AU633="Media",AX633="Catastrófico"),AND(AU633="Alta",AX633="Catastrófico"),AND(AU633="Muy Alta",AX633="Catastrófico")),"Extremo","")))),"")</f>
        <v>Bajo</v>
      </c>
      <c r="BA633" s="994" t="s">
        <v>255</v>
      </c>
      <c r="BB633" s="309"/>
      <c r="BC633" s="46"/>
      <c r="BD633" s="103" t="str">
        <f t="shared" si="73"/>
        <v/>
      </c>
      <c r="BE633" s="9"/>
      <c r="BF633" s="9"/>
      <c r="BG633" s="9"/>
      <c r="BH633" s="9"/>
      <c r="BI633" s="46"/>
      <c r="BJ633" s="46"/>
      <c r="BK633" s="46"/>
      <c r="BL633" s="46"/>
      <c r="BM633" s="48"/>
      <c r="BN633" s="48"/>
      <c r="BO633" s="48"/>
      <c r="BP633" s="48"/>
      <c r="BQ633" s="104" t="str">
        <f t="shared" si="67"/>
        <v/>
      </c>
      <c r="BR633" s="797" t="str">
        <f t="shared" si="68"/>
        <v/>
      </c>
      <c r="BS633" s="883"/>
      <c r="BT633" s="883"/>
      <c r="BU633" s="997" t="s">
        <v>1392</v>
      </c>
      <c r="BV633" s="1063" t="s">
        <v>3194</v>
      </c>
      <c r="BW633" s="1063" t="s">
        <v>1392</v>
      </c>
      <c r="BX633" s="1721" t="s">
        <v>1392</v>
      </c>
      <c r="BY633" s="1738" t="s">
        <v>3272</v>
      </c>
      <c r="BZ633" s="1003"/>
    </row>
    <row r="634" spans="1:78" ht="167" x14ac:dyDescent="0.2">
      <c r="A634" s="1702"/>
      <c r="B634" s="1703"/>
      <c r="C634" s="1704"/>
      <c r="D634" s="1795"/>
      <c r="E634" s="1795"/>
      <c r="F634" s="1619"/>
      <c r="G634" s="1001"/>
      <c r="H634" s="1031"/>
      <c r="I634" s="1641"/>
      <c r="J634" s="1631"/>
      <c r="K634" s="1037"/>
      <c r="L634" s="1001"/>
      <c r="M634" s="1070"/>
      <c r="N634" s="1001"/>
      <c r="O634" s="1001"/>
      <c r="P634" s="1064"/>
      <c r="Q634" s="1714"/>
      <c r="R634" s="1641"/>
      <c r="S634" s="1710"/>
      <c r="T634" s="1641"/>
      <c r="U634" s="1710"/>
      <c r="V634" s="1641"/>
      <c r="W634" s="1710"/>
      <c r="X634" s="1665"/>
      <c r="Y634" s="1710"/>
      <c r="Z634" s="1710"/>
      <c r="AA634" s="1633"/>
      <c r="AB634" s="812">
        <v>2</v>
      </c>
      <c r="AC634" s="898" t="s">
        <v>2105</v>
      </c>
      <c r="AD634" s="898">
        <v>1.2</v>
      </c>
      <c r="AE634" s="774" t="s">
        <v>1762</v>
      </c>
      <c r="AF634" s="813" t="str">
        <f t="shared" si="74"/>
        <v>Probabilidad</v>
      </c>
      <c r="AG634" s="780" t="s">
        <v>221</v>
      </c>
      <c r="AH634" s="790">
        <f t="shared" si="75"/>
        <v>0.25</v>
      </c>
      <c r="AI634" s="780" t="s">
        <v>734</v>
      </c>
      <c r="AJ634" s="790">
        <f t="shared" si="76"/>
        <v>0.25</v>
      </c>
      <c r="AK634" s="814">
        <f t="shared" si="77"/>
        <v>0.5</v>
      </c>
      <c r="AL634" s="815">
        <f>IFERROR(IF(AND(AF633="Probabilidad",AF634="Probabilidad"),(AL633-(+AL633*AK634)),IF(AF634="Probabilidad",(S633-(+S633*AK634)),IF(AF634="Impacto",AL633,""))),"")</f>
        <v>7.0000000000000007E-2</v>
      </c>
      <c r="AM634" s="815">
        <f>IFERROR(IF(AND(AF633="Impacto",AF634="Impacto"),(AM633-(+AM633*AK634)),IF(AF634="Impacto",(Y633-(+Y633*AK634)),IF(AF634="Probabilidad",AM633,""))),"")</f>
        <v>0.2</v>
      </c>
      <c r="AN634" s="751" t="s">
        <v>859</v>
      </c>
      <c r="AO634" s="751" t="s">
        <v>291</v>
      </c>
      <c r="AP634" s="751" t="s">
        <v>241</v>
      </c>
      <c r="AQ634" s="751" t="s">
        <v>226</v>
      </c>
      <c r="AR634" s="1031"/>
      <c r="AS634" s="1631"/>
      <c r="AT634" s="1631"/>
      <c r="AU634" s="1633"/>
      <c r="AV634" s="1631"/>
      <c r="AW634" s="1631"/>
      <c r="AX634" s="1633"/>
      <c r="AY634" s="1633"/>
      <c r="AZ634" s="1633"/>
      <c r="BA634" s="1641"/>
      <c r="BB634" s="894"/>
      <c r="BC634" s="789"/>
      <c r="BD634" s="822" t="str">
        <f t="shared" si="73"/>
        <v/>
      </c>
      <c r="BE634" s="774"/>
      <c r="BF634" s="774"/>
      <c r="BG634" s="774"/>
      <c r="BH634" s="774"/>
      <c r="BI634" s="789"/>
      <c r="BJ634" s="789"/>
      <c r="BK634" s="789"/>
      <c r="BL634" s="789"/>
      <c r="BM634" s="791"/>
      <c r="BN634" s="791"/>
      <c r="BO634" s="791"/>
      <c r="BP634" s="791"/>
      <c r="BQ634" s="792" t="str">
        <f t="shared" si="67"/>
        <v/>
      </c>
      <c r="BR634" s="796" t="str">
        <f t="shared" si="68"/>
        <v/>
      </c>
      <c r="BS634" s="884"/>
      <c r="BT634" s="884"/>
      <c r="BU634" s="998"/>
      <c r="BV634" s="1064"/>
      <c r="BW634" s="1064"/>
      <c r="BX634" s="1722"/>
      <c r="BY634" s="1739"/>
      <c r="BZ634" s="1004"/>
    </row>
    <row r="635" spans="1:78" ht="167" x14ac:dyDescent="0.2">
      <c r="A635" s="1702"/>
      <c r="B635" s="1703"/>
      <c r="C635" s="1704"/>
      <c r="D635" s="1795"/>
      <c r="E635" s="1795"/>
      <c r="F635" s="1619"/>
      <c r="G635" s="1001"/>
      <c r="H635" s="1031"/>
      <c r="I635" s="1641"/>
      <c r="J635" s="1631"/>
      <c r="K635" s="1037"/>
      <c r="L635" s="1001"/>
      <c r="M635" s="1070"/>
      <c r="N635" s="1001"/>
      <c r="O635" s="1001"/>
      <c r="P635" s="1064"/>
      <c r="Q635" s="1714"/>
      <c r="R635" s="1641"/>
      <c r="S635" s="1710"/>
      <c r="T635" s="1641"/>
      <c r="U635" s="1710"/>
      <c r="V635" s="1641"/>
      <c r="W635" s="1710"/>
      <c r="X635" s="1665"/>
      <c r="Y635" s="1710"/>
      <c r="Z635" s="1710"/>
      <c r="AA635" s="1633"/>
      <c r="AB635" s="812">
        <v>3</v>
      </c>
      <c r="AC635" s="898" t="s">
        <v>2106</v>
      </c>
      <c r="AD635" s="898">
        <v>1.2</v>
      </c>
      <c r="AE635" s="774" t="s">
        <v>1762</v>
      </c>
      <c r="AF635" s="813" t="str">
        <f t="shared" si="74"/>
        <v>Probabilidad</v>
      </c>
      <c r="AG635" s="780" t="s">
        <v>281</v>
      </c>
      <c r="AH635" s="790">
        <f t="shared" si="75"/>
        <v>0.15</v>
      </c>
      <c r="AI635" s="780" t="s">
        <v>222</v>
      </c>
      <c r="AJ635" s="790">
        <f t="shared" si="76"/>
        <v>0.15</v>
      </c>
      <c r="AK635" s="814">
        <f t="shared" si="77"/>
        <v>0.3</v>
      </c>
      <c r="AL635" s="815">
        <f>IFERROR(IF(AND(AF634="Probabilidad",AF635="Probabilidad"),(AL634-(+AL634*AK635)),IF(AND(AF634="Impacto",AF635="Probabilidad"),(AL633-(+AL633*AK635)),IF(AF635="Impacto",AL634,""))),"")</f>
        <v>4.9000000000000002E-2</v>
      </c>
      <c r="AM635" s="815">
        <f>IFERROR(IF(AND(AF634="Impacto",AF635="Impacto"),(AM634-(+AM634*AK635)),IF(AND(AF634="Probabilidad",AF635="Impacto"),(AM633-(+AM633*AK635)),IF(AF635="Probabilidad",AM634,""))),"")</f>
        <v>0.2</v>
      </c>
      <c r="AN635" s="751" t="s">
        <v>859</v>
      </c>
      <c r="AO635" s="751" t="s">
        <v>291</v>
      </c>
      <c r="AP635" s="751" t="s">
        <v>241</v>
      </c>
      <c r="AQ635" s="751" t="s">
        <v>226</v>
      </c>
      <c r="AR635" s="1031"/>
      <c r="AS635" s="1631"/>
      <c r="AT635" s="1631"/>
      <c r="AU635" s="1633"/>
      <c r="AV635" s="1631"/>
      <c r="AW635" s="1631"/>
      <c r="AX635" s="1633"/>
      <c r="AY635" s="1633"/>
      <c r="AZ635" s="1633"/>
      <c r="BA635" s="1641"/>
      <c r="BB635" s="894"/>
      <c r="BC635" s="789"/>
      <c r="BD635" s="822" t="str">
        <f t="shared" si="73"/>
        <v/>
      </c>
      <c r="BE635" s="774"/>
      <c r="BF635" s="774"/>
      <c r="BG635" s="774"/>
      <c r="BH635" s="774"/>
      <c r="BI635" s="789"/>
      <c r="BJ635" s="789"/>
      <c r="BK635" s="789"/>
      <c r="BL635" s="789"/>
      <c r="BM635" s="791"/>
      <c r="BN635" s="791"/>
      <c r="BO635" s="791"/>
      <c r="BP635" s="791"/>
      <c r="BQ635" s="792" t="str">
        <f t="shared" si="67"/>
        <v/>
      </c>
      <c r="BR635" s="796" t="str">
        <f t="shared" si="68"/>
        <v/>
      </c>
      <c r="BS635" s="884"/>
      <c r="BT635" s="884"/>
      <c r="BU635" s="998"/>
      <c r="BV635" s="1064"/>
      <c r="BW635" s="1064"/>
      <c r="BX635" s="1722"/>
      <c r="BY635" s="1739"/>
      <c r="BZ635" s="1004"/>
    </row>
    <row r="636" spans="1:78" ht="167" x14ac:dyDescent="0.2">
      <c r="A636" s="1702"/>
      <c r="B636" s="1703"/>
      <c r="C636" s="1704"/>
      <c r="D636" s="1795"/>
      <c r="E636" s="1795"/>
      <c r="F636" s="1619"/>
      <c r="G636" s="1001"/>
      <c r="H636" s="1031"/>
      <c r="I636" s="1641"/>
      <c r="J636" s="1631"/>
      <c r="K636" s="1037"/>
      <c r="L636" s="1001"/>
      <c r="M636" s="1070"/>
      <c r="N636" s="1001"/>
      <c r="O636" s="1001"/>
      <c r="P636" s="1064"/>
      <c r="Q636" s="1714"/>
      <c r="R636" s="1641"/>
      <c r="S636" s="1710"/>
      <c r="T636" s="1641"/>
      <c r="U636" s="1710"/>
      <c r="V636" s="1641"/>
      <c r="W636" s="1710"/>
      <c r="X636" s="1665"/>
      <c r="Y636" s="1710"/>
      <c r="Z636" s="1710"/>
      <c r="AA636" s="1633"/>
      <c r="AB636" s="812">
        <v>4</v>
      </c>
      <c r="AC636" s="898" t="s">
        <v>2107</v>
      </c>
      <c r="AD636" s="898">
        <v>1.2</v>
      </c>
      <c r="AE636" s="774" t="s">
        <v>1574</v>
      </c>
      <c r="AF636" s="813" t="str">
        <f t="shared" si="74"/>
        <v>Impacto</v>
      </c>
      <c r="AG636" s="780" t="s">
        <v>264</v>
      </c>
      <c r="AH636" s="790">
        <f t="shared" si="75"/>
        <v>0.1</v>
      </c>
      <c r="AI636" s="780" t="s">
        <v>222</v>
      </c>
      <c r="AJ636" s="790">
        <f t="shared" si="76"/>
        <v>0.15</v>
      </c>
      <c r="AK636" s="814">
        <f t="shared" si="77"/>
        <v>0.25</v>
      </c>
      <c r="AL636" s="815">
        <f>IFERROR(IF(AND(AF635="Probabilidad",AF636="Probabilidad"),(AL635-(+AL635*AK636)),IF(AND(AF635="Impacto",AF636="Probabilidad"),(AL634-(+AL634*AK636)),IF(AF636="Impacto",AL635,""))),"")</f>
        <v>4.9000000000000002E-2</v>
      </c>
      <c r="AM636" s="815">
        <f>IFERROR(IF(AND(AF635="Impacto",AF636="Impacto"),(AM635-(+AM635*AK636)),IF(AND(AF635="Probabilidad",AF636="Impacto"),(AM634-(+AM634*AK636)),IF(AF636="Probabilidad",AM635,""))),"")</f>
        <v>0.15000000000000002</v>
      </c>
      <c r="AN636" s="751" t="s">
        <v>223</v>
      </c>
      <c r="AO636" s="751" t="s">
        <v>291</v>
      </c>
      <c r="AP636" s="751" t="s">
        <v>241</v>
      </c>
      <c r="AQ636" s="751" t="s">
        <v>226</v>
      </c>
      <c r="AR636" s="1031"/>
      <c r="AS636" s="1631"/>
      <c r="AT636" s="1631"/>
      <c r="AU636" s="1633"/>
      <c r="AV636" s="1631"/>
      <c r="AW636" s="1631"/>
      <c r="AX636" s="1633"/>
      <c r="AY636" s="1633"/>
      <c r="AZ636" s="1633"/>
      <c r="BA636" s="1641"/>
      <c r="BB636" s="894"/>
      <c r="BC636" s="789"/>
      <c r="BD636" s="822" t="str">
        <f t="shared" si="73"/>
        <v/>
      </c>
      <c r="BE636" s="774"/>
      <c r="BF636" s="774"/>
      <c r="BG636" s="774"/>
      <c r="BH636" s="774"/>
      <c r="BI636" s="789"/>
      <c r="BJ636" s="789"/>
      <c r="BK636" s="789"/>
      <c r="BL636" s="789"/>
      <c r="BM636" s="791"/>
      <c r="BN636" s="791"/>
      <c r="BO636" s="791"/>
      <c r="BP636" s="791"/>
      <c r="BQ636" s="792" t="str">
        <f t="shared" si="67"/>
        <v/>
      </c>
      <c r="BR636" s="796" t="str">
        <f t="shared" si="68"/>
        <v/>
      </c>
      <c r="BS636" s="884"/>
      <c r="BT636" s="884"/>
      <c r="BU636" s="998"/>
      <c r="BV636" s="1064"/>
      <c r="BW636" s="1064"/>
      <c r="BX636" s="1722"/>
      <c r="BY636" s="1739"/>
      <c r="BZ636" s="1004"/>
    </row>
    <row r="637" spans="1:78" ht="16" x14ac:dyDescent="0.2">
      <c r="A637" s="1702"/>
      <c r="B637" s="1703"/>
      <c r="C637" s="1704"/>
      <c r="D637" s="1795"/>
      <c r="E637" s="1795"/>
      <c r="F637" s="1619"/>
      <c r="G637" s="1001"/>
      <c r="H637" s="1031"/>
      <c r="I637" s="1641"/>
      <c r="J637" s="1631"/>
      <c r="K637" s="1037"/>
      <c r="L637" s="1001"/>
      <c r="M637" s="1070"/>
      <c r="N637" s="1001"/>
      <c r="O637" s="1001"/>
      <c r="P637" s="1064"/>
      <c r="Q637" s="1714"/>
      <c r="R637" s="1641"/>
      <c r="S637" s="1710"/>
      <c r="T637" s="1641"/>
      <c r="U637" s="1710"/>
      <c r="V637" s="1641"/>
      <c r="W637" s="1710"/>
      <c r="X637" s="1665"/>
      <c r="Y637" s="1710"/>
      <c r="Z637" s="1710"/>
      <c r="AA637" s="1633"/>
      <c r="AB637" s="812">
        <v>5</v>
      </c>
      <c r="AC637" s="900"/>
      <c r="AD637" s="900"/>
      <c r="AE637" s="28"/>
      <c r="AF637" s="813" t="str">
        <f t="shared" si="74"/>
        <v/>
      </c>
      <c r="AG637" s="780"/>
      <c r="AH637" s="790" t="str">
        <f t="shared" si="75"/>
        <v/>
      </c>
      <c r="AI637" s="780"/>
      <c r="AJ637" s="790" t="str">
        <f t="shared" si="76"/>
        <v/>
      </c>
      <c r="AK637" s="814" t="str">
        <f t="shared" si="77"/>
        <v/>
      </c>
      <c r="AL637" s="815" t="str">
        <f>IFERROR(IF(AND(AF636="Probabilidad",AF637="Probabilidad"),(AL636-(+AL636*AK637)),IF(AND(AF636="Impacto",AF637="Probabilidad"),(AL635-(+AL635*AK637)),IF(AF637="Impacto",AL636,""))),"")</f>
        <v/>
      </c>
      <c r="AM637" s="815" t="str">
        <f>IFERROR(IF(AND(AF636="Impacto",AF637="Impacto"),(AM636-(+AM636*AK637)),IF(AND(AF636="Probabilidad",AF637="Impacto"),(AM635-(+AM635*AK637)),IF(AF637="Probabilidad",AM636,""))),"")</f>
        <v/>
      </c>
      <c r="AN637" s="751"/>
      <c r="AO637" s="751"/>
      <c r="AP637" s="751"/>
      <c r="AQ637" s="751"/>
      <c r="AR637" s="1031"/>
      <c r="AS637" s="1631"/>
      <c r="AT637" s="1631"/>
      <c r="AU637" s="1633"/>
      <c r="AV637" s="1631"/>
      <c r="AW637" s="1631"/>
      <c r="AX637" s="1633"/>
      <c r="AY637" s="1633"/>
      <c r="AZ637" s="1633"/>
      <c r="BA637" s="1641"/>
      <c r="BB637" s="894"/>
      <c r="BC637" s="789"/>
      <c r="BD637" s="822" t="str">
        <f t="shared" si="73"/>
        <v/>
      </c>
      <c r="BE637" s="774"/>
      <c r="BF637" s="774"/>
      <c r="BG637" s="774"/>
      <c r="BH637" s="774"/>
      <c r="BI637" s="789"/>
      <c r="BJ637" s="789"/>
      <c r="BK637" s="789"/>
      <c r="BL637" s="789"/>
      <c r="BM637" s="791"/>
      <c r="BN637" s="791"/>
      <c r="BO637" s="791"/>
      <c r="BP637" s="791"/>
      <c r="BQ637" s="792" t="str">
        <f t="shared" si="67"/>
        <v/>
      </c>
      <c r="BR637" s="796" t="str">
        <f t="shared" si="68"/>
        <v/>
      </c>
      <c r="BS637" s="884"/>
      <c r="BT637" s="884"/>
      <c r="BU637" s="998"/>
      <c r="BV637" s="1064"/>
      <c r="BW637" s="1064"/>
      <c r="BX637" s="1722"/>
      <c r="BY637" s="1739"/>
      <c r="BZ637" s="1004"/>
    </row>
    <row r="638" spans="1:78" ht="17" thickBot="1" x14ac:dyDescent="0.25">
      <c r="A638" s="1702"/>
      <c r="B638" s="1703"/>
      <c r="C638" s="1704"/>
      <c r="D638" s="1795"/>
      <c r="E638" s="1795"/>
      <c r="F638" s="1619"/>
      <c r="G638" s="1002"/>
      <c r="H638" s="1032"/>
      <c r="I638" s="1642"/>
      <c r="J638" s="1632"/>
      <c r="K638" s="1038"/>
      <c r="L638" s="1002"/>
      <c r="M638" s="1071"/>
      <c r="N638" s="1002"/>
      <c r="O638" s="1002"/>
      <c r="P638" s="1065"/>
      <c r="Q638" s="1715"/>
      <c r="R638" s="1642"/>
      <c r="S638" s="1711"/>
      <c r="T638" s="1642"/>
      <c r="U638" s="1711"/>
      <c r="V638" s="1642"/>
      <c r="W638" s="1711"/>
      <c r="X638" s="1666"/>
      <c r="Y638" s="1711"/>
      <c r="Z638" s="1711"/>
      <c r="AA638" s="1634"/>
      <c r="AB638" s="773">
        <v>6</v>
      </c>
      <c r="AC638" s="757"/>
      <c r="AD638" s="757"/>
      <c r="AE638" s="757"/>
      <c r="AF638" s="896" t="str">
        <f t="shared" si="74"/>
        <v/>
      </c>
      <c r="AG638" s="888"/>
      <c r="AH638" s="887" t="str">
        <f t="shared" si="75"/>
        <v/>
      </c>
      <c r="AI638" s="888"/>
      <c r="AJ638" s="887" t="str">
        <f t="shared" si="76"/>
        <v/>
      </c>
      <c r="AK638" s="889" t="str">
        <f t="shared" si="77"/>
        <v/>
      </c>
      <c r="AL638" s="815" t="str">
        <f>IFERROR(IF(AND(AF637="Probabilidad",AF638="Probabilidad"),(AL637-(+AL637*AK638)),IF(AND(AF637="Impacto",AF638="Probabilidad"),(AL636-(+AL636*AK638)),IF(AF638="Impacto",AL637,""))),"")</f>
        <v/>
      </c>
      <c r="AM638" s="815" t="str">
        <f>IFERROR(IF(AND(AF637="Impacto",AF638="Impacto"),(AM637-(+AM637*AK638)),IF(AND(AF637="Probabilidad",AF638="Impacto"),(AM636-(+AM636*AK638)),IF(AF638="Probabilidad",AM637,""))),"")</f>
        <v/>
      </c>
      <c r="AN638" s="51"/>
      <c r="AO638" s="51"/>
      <c r="AP638" s="51"/>
      <c r="AQ638" s="51"/>
      <c r="AR638" s="1032"/>
      <c r="AS638" s="1632"/>
      <c r="AT638" s="1632"/>
      <c r="AU638" s="1634"/>
      <c r="AV638" s="1632"/>
      <c r="AW638" s="1632"/>
      <c r="AX638" s="1634"/>
      <c r="AY638" s="1634"/>
      <c r="AZ638" s="1634"/>
      <c r="BA638" s="1642"/>
      <c r="BB638" s="901"/>
      <c r="BC638" s="770"/>
      <c r="BD638" s="762" t="str">
        <f t="shared" si="73"/>
        <v/>
      </c>
      <c r="BE638" s="757"/>
      <c r="BF638" s="757"/>
      <c r="BG638" s="757"/>
      <c r="BH638" s="757"/>
      <c r="BI638" s="770"/>
      <c r="BJ638" s="770"/>
      <c r="BK638" s="770"/>
      <c r="BL638" s="770"/>
      <c r="BM638" s="749"/>
      <c r="BN638" s="749"/>
      <c r="BO638" s="749"/>
      <c r="BP638" s="749"/>
      <c r="BQ638" s="766" t="str">
        <f t="shared" si="67"/>
        <v/>
      </c>
      <c r="BR638" s="890" t="str">
        <f t="shared" si="68"/>
        <v/>
      </c>
      <c r="BS638" s="891"/>
      <c r="BT638" s="891"/>
      <c r="BU638" s="999"/>
      <c r="BV638" s="1065"/>
      <c r="BW638" s="1065"/>
      <c r="BX638" s="1723"/>
      <c r="BY638" s="1740"/>
      <c r="BZ638" s="1005"/>
    </row>
    <row r="639" spans="1:78" ht="145" x14ac:dyDescent="0.2">
      <c r="A639" s="1702"/>
      <c r="B639" s="1703"/>
      <c r="C639" s="1704"/>
      <c r="D639" s="1795" t="s">
        <v>1387</v>
      </c>
      <c r="E639" s="1795" t="s">
        <v>1033</v>
      </c>
      <c r="F639" s="1619">
        <v>4</v>
      </c>
      <c r="G639" s="1000" t="s">
        <v>2100</v>
      </c>
      <c r="H639" s="1030" t="s">
        <v>1244</v>
      </c>
      <c r="I639" s="994" t="s">
        <v>1215</v>
      </c>
      <c r="J639" s="1697" t="str">
        <f>IF(D639="","",IF(D639="RG",[1]Árbol!A650,IF(D639="RIC",[1]Árbol!A650,IF(D639="RLAFT",[1]Árbol!A650,IF(D639="RF",[1]Árbol!A650,IF(I639="","",(CONCATENATE(I639," ",$M$3," ",G639," ",$M$4," ",O639," ",$M$5," ",N639))))))))</f>
        <v>Pérdida de Disponibilidad de ANTIVIRUS   1 y 3. Pérdida de la información de configuración
2. Mal funcionamiento de equipo donde se almacena los archivos de configuración  1. Ausencia de copias de respaldo
2. Ubicación de los archivos de configuración.
3. Ausencia de planes de continuidad</v>
      </c>
      <c r="K639" s="1036" t="s">
        <v>313</v>
      </c>
      <c r="L639" s="1000" t="s">
        <v>562</v>
      </c>
      <c r="M639" s="1069" t="s">
        <v>1389</v>
      </c>
      <c r="N639" s="1000" t="s">
        <v>2108</v>
      </c>
      <c r="O639" s="1000" t="s">
        <v>2109</v>
      </c>
      <c r="P639" s="1063" t="s">
        <v>1392</v>
      </c>
      <c r="Q639" s="1716" t="s">
        <v>1392</v>
      </c>
      <c r="R639" s="994" t="s">
        <v>269</v>
      </c>
      <c r="S639" s="1709">
        <f>IF(R639="Muy Alta",100%,IF(R639="Alta",80%,IF(R639="Media",60%,IF(R639="Baja",40%,IF(R639="Muy Baja",20%,"")))))</f>
        <v>0.2</v>
      </c>
      <c r="T639" s="994" t="s">
        <v>317</v>
      </c>
      <c r="U639" s="1709">
        <f>IF(T639="Catastrófico",100%,IF(T639="Mayor",80%,IF(T639="Moderado",60%,IF(T639="Menor",40%,IF(T639="Leve",20%,"")))))</f>
        <v>0.2</v>
      </c>
      <c r="V639" s="994" t="s">
        <v>317</v>
      </c>
      <c r="W639" s="1709">
        <f>IF(V639="Catastrófico",100%,IF(V639="Mayor",80%,IF(V639="Moderado",60%,IF(V639="Menor",40%,IF(V639="Leve",20%,"")))))</f>
        <v>0.2</v>
      </c>
      <c r="X639" s="1059" t="str">
        <f>IF(Y639=100%,"Catastrófico",IF(Y639=80%,"Mayor",IF(Y639=60%,"Moderado",IF(Y639=40%,"Menor",IF(Y639=20%,"Leve","")))))</f>
        <v>Leve</v>
      </c>
      <c r="Y639" s="1709">
        <f>IF(AND(U639="",W639=""),"",MAX(U639,W639))</f>
        <v>0.2</v>
      </c>
      <c r="Z639" s="1709" t="str">
        <f>CONCATENATE(R639,X639)</f>
        <v>Muy BajaLeve</v>
      </c>
      <c r="AA639" s="1047" t="str">
        <f>IF(Z639="Muy AltaLeve","Alto",IF(Z639="Muy AltaMenor","Alto",IF(Z639="Muy AltaModerado","Alto",IF(Z639="Muy AltaMayor","Alto",IF(Z639="Muy AltaCatastrófico","Extremo",IF(Z639="AltaLeve","Moderado",IF(Z639="AltaMenor","Moderado",IF(Z639="AltaModerado","Alto",IF(Z639="AltaMayor","Alto",IF(Z639="AltaCatastrófico","Extremo",IF(Z639="MediaLeve","Moderado",IF(Z639="MediaMenor","Moderado",IF(Z639="MediaModerado","Moderado",IF(Z639="MediaMayor","Alto",IF(Z639="MediaCatastrófico","Extremo",IF(Z639="BajaLeve","Bajo",IF(Z639="BajaMenor","Moderado",IF(Z639="BajaModerado","Moderado",IF(Z639="BajaMayor","Alto",IF(Z639="BajaCatastrófico","Extremo",IF(Z639="Muy BajaLeve","Bajo",IF(Z639="Muy BajaMenor","Bajo",IF(Z639="Muy BajaModerado","Moderado",IF(Z639="Muy BajaMayor","Alto",IF(Z639="Muy BajaCatastrófico","Extremo","")))))))))))))))))))))))))</f>
        <v>Bajo</v>
      </c>
      <c r="AB639" s="97">
        <v>1</v>
      </c>
      <c r="AC639" s="9" t="s">
        <v>2110</v>
      </c>
      <c r="AD639" s="9">
        <v>1.2</v>
      </c>
      <c r="AE639" s="9" t="s">
        <v>1408</v>
      </c>
      <c r="AF639" s="99" t="str">
        <f t="shared" si="74"/>
        <v>Probabilidad</v>
      </c>
      <c r="AG639" s="10" t="s">
        <v>281</v>
      </c>
      <c r="AH639" s="787">
        <f t="shared" si="75"/>
        <v>0.15</v>
      </c>
      <c r="AI639" s="10" t="s">
        <v>222</v>
      </c>
      <c r="AJ639" s="787">
        <f t="shared" si="76"/>
        <v>0.15</v>
      </c>
      <c r="AK639" s="101">
        <f t="shared" si="77"/>
        <v>0.3</v>
      </c>
      <c r="AL639" s="100">
        <f>IFERROR(IF(AF639="Probabilidad",(S639-(+S639*AK639)),IF(AF639="Impacto",S639,"")),"")</f>
        <v>0.14000000000000001</v>
      </c>
      <c r="AM639" s="100">
        <f>IFERROR(IF(AF639="Impacto",(Y639-(+Y639*AK639)),IF(AF639="Probabilidad",Y639,"")),"")</f>
        <v>0.2</v>
      </c>
      <c r="AN639" s="50" t="s">
        <v>223</v>
      </c>
      <c r="AO639" s="50" t="s">
        <v>443</v>
      </c>
      <c r="AP639" s="50" t="s">
        <v>241</v>
      </c>
      <c r="AQ639" s="50" t="s">
        <v>226</v>
      </c>
      <c r="AR639" s="1624" t="s">
        <v>2104</v>
      </c>
      <c r="AS639" s="1050">
        <f>S639</f>
        <v>0.2</v>
      </c>
      <c r="AT639" s="1050">
        <f>IF(AL639="","",MIN(AL639:AL644))</f>
        <v>8.4000000000000005E-2</v>
      </c>
      <c r="AU639" s="1047" t="str">
        <f>IFERROR(IF(AT639="","",IF(AT639&lt;=0.2,"Muy Baja",IF(AT639&lt;=0.4,"Baja",IF(AT639&lt;=0.6,"Media",IF(AT639&lt;=0.8,"Alta","Muy Alta"))))),"")</f>
        <v>Muy Baja</v>
      </c>
      <c r="AV639" s="1050">
        <f>Y639</f>
        <v>0.2</v>
      </c>
      <c r="AW639" s="1050">
        <f>IF(AM639="","",MIN(AM639:AM644))</f>
        <v>0.2</v>
      </c>
      <c r="AX639" s="1047" t="str">
        <f>IFERROR(IF(AW639="","",IF(AW639&lt;=0.2,"Leve",IF(AW639&lt;=0.4,"Menor",IF(AW639&lt;=0.6,"Moderado",IF(AW639&lt;=0.8,"Mayor","Catastrófico"))))),"")</f>
        <v>Leve</v>
      </c>
      <c r="AY639" s="1047" t="str">
        <f>AA639</f>
        <v>Bajo</v>
      </c>
      <c r="AZ639" s="1047" t="str">
        <f>IFERROR(IF(OR(AND(AU639="Muy Baja",AX639="Leve"),AND(AU639="Muy Baja",AX639="Menor"),AND(AU639="Baja",AX639="Leve")),"Bajo",IF(OR(AND(AU639="Muy baja",AX639="Moderado"),AND(AU639="Baja",AX639="Menor"),AND(AU639="Baja",AX639="Moderado"),AND(AU639="Media",AX639="Leve"),AND(AU639="Media",AX639="Menor"),AND(AU639="Media",AX639="Moderado"),AND(AU639="Alta",AX639="Leve"),AND(AU639="Alta",AX639="Menor")),"Moderado",IF(OR(AND(AU639="Muy Baja",AX639="Mayor"),AND(AU639="Baja",AX639="Mayor"),AND(AU639="Media",AX639="Mayor"),AND(AU639="Alta",AX639="Moderado"),AND(AU639="Alta",AX639="Mayor"),AND(AU639="Muy Alta",AX639="Leve"),AND(AU639="Muy Alta",AX639="Menor"),AND(AU639="Muy Alta",AX639="Moderado"),AND(AU639="Muy Alta",AX639="Mayor")),"Alto",IF(OR(AND(AU639="Muy Baja",AX639="Catastrófico"),AND(AU639="Baja",AX639="Catastrófico"),AND(AU639="Media",AX639="Catastrófico"),AND(AU639="Alta",AX639="Catastrófico"),AND(AU639="Muy Alta",AX639="Catastrófico")),"Extremo","")))),"")</f>
        <v>Bajo</v>
      </c>
      <c r="BA639" s="994" t="s">
        <v>255</v>
      </c>
      <c r="BB639" s="46"/>
      <c r="BC639" s="46"/>
      <c r="BD639" s="103" t="str">
        <f t="shared" si="73"/>
        <v/>
      </c>
      <c r="BE639" s="9"/>
      <c r="BF639" s="9"/>
      <c r="BG639" s="9"/>
      <c r="BH639" s="9"/>
      <c r="BI639" s="46"/>
      <c r="BJ639" s="46"/>
      <c r="BK639" s="46"/>
      <c r="BL639" s="46"/>
      <c r="BM639" s="48"/>
      <c r="BN639" s="48"/>
      <c r="BO639" s="48"/>
      <c r="BP639" s="48"/>
      <c r="BQ639" s="104" t="str">
        <f t="shared" si="67"/>
        <v/>
      </c>
      <c r="BR639" s="797" t="str">
        <f t="shared" si="68"/>
        <v/>
      </c>
      <c r="BS639" s="883"/>
      <c r="BT639" s="883"/>
      <c r="BU639" s="997" t="s">
        <v>1392</v>
      </c>
      <c r="BV639" s="1063" t="s">
        <v>3194</v>
      </c>
      <c r="BW639" s="1063" t="s">
        <v>1392</v>
      </c>
      <c r="BX639" s="1721" t="s">
        <v>1392</v>
      </c>
      <c r="BY639" s="1738" t="s">
        <v>3272</v>
      </c>
      <c r="BZ639" s="1003"/>
    </row>
    <row r="640" spans="1:78" ht="167" x14ac:dyDescent="0.2">
      <c r="A640" s="1702"/>
      <c r="B640" s="1703"/>
      <c r="C640" s="1704"/>
      <c r="D640" s="1795"/>
      <c r="E640" s="1795"/>
      <c r="F640" s="1619"/>
      <c r="G640" s="1001"/>
      <c r="H640" s="1031"/>
      <c r="I640" s="1641"/>
      <c r="J640" s="1631"/>
      <c r="K640" s="1037"/>
      <c r="L640" s="1001"/>
      <c r="M640" s="1070"/>
      <c r="N640" s="1001"/>
      <c r="O640" s="1001"/>
      <c r="P640" s="1064"/>
      <c r="Q640" s="1717"/>
      <c r="R640" s="1641"/>
      <c r="S640" s="1710"/>
      <c r="T640" s="1641"/>
      <c r="U640" s="1710"/>
      <c r="V640" s="1641"/>
      <c r="W640" s="1710"/>
      <c r="X640" s="1665"/>
      <c r="Y640" s="1710"/>
      <c r="Z640" s="1710"/>
      <c r="AA640" s="1633"/>
      <c r="AB640" s="812">
        <v>2</v>
      </c>
      <c r="AC640" s="774" t="s">
        <v>2111</v>
      </c>
      <c r="AD640" s="774">
        <v>2</v>
      </c>
      <c r="AE640" s="774" t="s">
        <v>1408</v>
      </c>
      <c r="AF640" s="813" t="str">
        <f t="shared" si="74"/>
        <v>Probabilidad</v>
      </c>
      <c r="AG640" s="780" t="s">
        <v>221</v>
      </c>
      <c r="AH640" s="790">
        <f t="shared" si="75"/>
        <v>0.25</v>
      </c>
      <c r="AI640" s="780" t="s">
        <v>222</v>
      </c>
      <c r="AJ640" s="790">
        <f t="shared" si="76"/>
        <v>0.15</v>
      </c>
      <c r="AK640" s="814">
        <f t="shared" si="77"/>
        <v>0.4</v>
      </c>
      <c r="AL640" s="815">
        <f>IFERROR(IF(AND(AF639="Probabilidad",AF640="Probabilidad"),(AL639-(+AL639*AK640)),IF(AF640="Probabilidad",(S639-(+S639*AK640)),IF(AF640="Impacto",AL639,""))),"")</f>
        <v>8.4000000000000005E-2</v>
      </c>
      <c r="AM640" s="815">
        <f>IFERROR(IF(AND(AF639="Impacto",AF640="Impacto"),(AM639-(+AM639*AK640)),IF(AF640="Impacto",(Y639-(+Y639*AK640)),IF(AF640="Probabilidad",AM639,""))),"")</f>
        <v>0.2</v>
      </c>
      <c r="AN640" s="751" t="s">
        <v>223</v>
      </c>
      <c r="AO640" s="751" t="s">
        <v>291</v>
      </c>
      <c r="AP640" s="751" t="s">
        <v>241</v>
      </c>
      <c r="AQ640" s="751" t="s">
        <v>226</v>
      </c>
      <c r="AR640" s="1031"/>
      <c r="AS640" s="1631"/>
      <c r="AT640" s="1631"/>
      <c r="AU640" s="1633"/>
      <c r="AV640" s="1631"/>
      <c r="AW640" s="1631"/>
      <c r="AX640" s="1633"/>
      <c r="AY640" s="1633"/>
      <c r="AZ640" s="1633"/>
      <c r="BA640" s="1641"/>
      <c r="BB640" s="789"/>
      <c r="BC640" s="789"/>
      <c r="BD640" s="822" t="str">
        <f t="shared" si="73"/>
        <v/>
      </c>
      <c r="BE640" s="774"/>
      <c r="BF640" s="774"/>
      <c r="BG640" s="774"/>
      <c r="BH640" s="774"/>
      <c r="BI640" s="789"/>
      <c r="BJ640" s="789"/>
      <c r="BK640" s="789"/>
      <c r="BL640" s="789"/>
      <c r="BM640" s="791"/>
      <c r="BN640" s="791"/>
      <c r="BO640" s="791"/>
      <c r="BP640" s="791"/>
      <c r="BQ640" s="792" t="str">
        <f t="shared" si="67"/>
        <v/>
      </c>
      <c r="BR640" s="796" t="str">
        <f t="shared" si="68"/>
        <v/>
      </c>
      <c r="BS640" s="884"/>
      <c r="BT640" s="884"/>
      <c r="BU640" s="998"/>
      <c r="BV640" s="1064"/>
      <c r="BW640" s="1064"/>
      <c r="BX640" s="1722"/>
      <c r="BY640" s="1739"/>
      <c r="BZ640" s="1004"/>
    </row>
    <row r="641" spans="1:78" ht="16" x14ac:dyDescent="0.2">
      <c r="A641" s="1702"/>
      <c r="B641" s="1703"/>
      <c r="C641" s="1704"/>
      <c r="D641" s="1795"/>
      <c r="E641" s="1795"/>
      <c r="F641" s="1619"/>
      <c r="G641" s="1001"/>
      <c r="H641" s="1031"/>
      <c r="I641" s="1641"/>
      <c r="J641" s="1631"/>
      <c r="K641" s="1037"/>
      <c r="L641" s="1001"/>
      <c r="M641" s="1070"/>
      <c r="N641" s="1001"/>
      <c r="O641" s="1001"/>
      <c r="P641" s="1064"/>
      <c r="Q641" s="1717"/>
      <c r="R641" s="1641"/>
      <c r="S641" s="1710"/>
      <c r="T641" s="1641"/>
      <c r="U641" s="1710"/>
      <c r="V641" s="1641"/>
      <c r="W641" s="1710"/>
      <c r="X641" s="1665"/>
      <c r="Y641" s="1710"/>
      <c r="Z641" s="1710"/>
      <c r="AA641" s="1633"/>
      <c r="AB641" s="812">
        <v>3</v>
      </c>
      <c r="AC641" s="774"/>
      <c r="AD641" s="774"/>
      <c r="AE641" s="774"/>
      <c r="AF641" s="813" t="str">
        <f t="shared" si="74"/>
        <v/>
      </c>
      <c r="AG641" s="780"/>
      <c r="AH641" s="790" t="str">
        <f t="shared" si="75"/>
        <v/>
      </c>
      <c r="AI641" s="780"/>
      <c r="AJ641" s="790" t="str">
        <f t="shared" si="76"/>
        <v/>
      </c>
      <c r="AK641" s="814" t="str">
        <f t="shared" si="77"/>
        <v/>
      </c>
      <c r="AL641" s="815" t="str">
        <f>IFERROR(IF(AND(AF640="Probabilidad",AF641="Probabilidad"),(AL640-(+AL640*AK641)),IF(AND(AF640="Impacto",AF641="Probabilidad"),(AL639-(+AL639*AK641)),IF(AF641="Impacto",AL640,""))),"")</f>
        <v/>
      </c>
      <c r="AM641" s="815" t="str">
        <f>IFERROR(IF(AND(AF640="Impacto",AF641="Impacto"),(AM640-(+AM640*AK641)),IF(AND(AF640="Probabilidad",AF641="Impacto"),(AM639-(+AM639*AK641)),IF(AF641="Probabilidad",AM640,""))),"")</f>
        <v/>
      </c>
      <c r="AN641" s="751"/>
      <c r="AO641" s="751"/>
      <c r="AP641" s="751"/>
      <c r="AQ641" s="751"/>
      <c r="AR641" s="1031"/>
      <c r="AS641" s="1631"/>
      <c r="AT641" s="1631"/>
      <c r="AU641" s="1633"/>
      <c r="AV641" s="1631"/>
      <c r="AW641" s="1631"/>
      <c r="AX641" s="1633"/>
      <c r="AY641" s="1633"/>
      <c r="AZ641" s="1633"/>
      <c r="BA641" s="1641"/>
      <c r="BB641" s="789"/>
      <c r="BC641" s="789"/>
      <c r="BD641" s="822" t="str">
        <f t="shared" si="73"/>
        <v/>
      </c>
      <c r="BE641" s="774"/>
      <c r="BF641" s="774"/>
      <c r="BG641" s="774"/>
      <c r="BH641" s="774"/>
      <c r="BI641" s="789"/>
      <c r="BJ641" s="789"/>
      <c r="BK641" s="789"/>
      <c r="BL641" s="789"/>
      <c r="BM641" s="791"/>
      <c r="BN641" s="791"/>
      <c r="BO641" s="791"/>
      <c r="BP641" s="791"/>
      <c r="BQ641" s="792" t="str">
        <f t="shared" si="67"/>
        <v/>
      </c>
      <c r="BR641" s="796" t="str">
        <f t="shared" si="68"/>
        <v/>
      </c>
      <c r="BS641" s="884"/>
      <c r="BT641" s="884"/>
      <c r="BU641" s="998"/>
      <c r="BV641" s="1064"/>
      <c r="BW641" s="1064"/>
      <c r="BX641" s="1722"/>
      <c r="BY641" s="1739"/>
      <c r="BZ641" s="1004"/>
    </row>
    <row r="642" spans="1:78" ht="16" x14ac:dyDescent="0.2">
      <c r="A642" s="1702"/>
      <c r="B642" s="1703"/>
      <c r="C642" s="1704"/>
      <c r="D642" s="1795"/>
      <c r="E642" s="1795"/>
      <c r="F642" s="1619"/>
      <c r="G642" s="1001"/>
      <c r="H642" s="1031"/>
      <c r="I642" s="1641"/>
      <c r="J642" s="1631"/>
      <c r="K642" s="1037"/>
      <c r="L642" s="1001"/>
      <c r="M642" s="1070"/>
      <c r="N642" s="1001"/>
      <c r="O642" s="1001"/>
      <c r="P642" s="1064"/>
      <c r="Q642" s="1717"/>
      <c r="R642" s="1641"/>
      <c r="S642" s="1710"/>
      <c r="T642" s="1641"/>
      <c r="U642" s="1710"/>
      <c r="V642" s="1641"/>
      <c r="W642" s="1710"/>
      <c r="X642" s="1665"/>
      <c r="Y642" s="1710"/>
      <c r="Z642" s="1710"/>
      <c r="AA642" s="1633"/>
      <c r="AB642" s="812">
        <v>4</v>
      </c>
      <c r="AC642" s="774"/>
      <c r="AD642" s="774"/>
      <c r="AE642" s="774"/>
      <c r="AF642" s="813" t="str">
        <f t="shared" si="74"/>
        <v/>
      </c>
      <c r="AG642" s="780"/>
      <c r="AH642" s="790" t="str">
        <f t="shared" si="75"/>
        <v/>
      </c>
      <c r="AI642" s="780"/>
      <c r="AJ642" s="790" t="str">
        <f t="shared" si="76"/>
        <v/>
      </c>
      <c r="AK642" s="814" t="str">
        <f t="shared" si="77"/>
        <v/>
      </c>
      <c r="AL642" s="815" t="str">
        <f>IFERROR(IF(AND(AF641="Probabilidad",AF642="Probabilidad"),(AL641-(+AL641*AK642)),IF(AND(AF641="Impacto",AF642="Probabilidad"),(AL640-(+AL640*AK642)),IF(AF642="Impacto",AL641,""))),"")</f>
        <v/>
      </c>
      <c r="AM642" s="815" t="str">
        <f>IFERROR(IF(AND(AF641="Impacto",AF642="Impacto"),(AM641-(+AM641*AK642)),IF(AND(AF641="Probabilidad",AF642="Impacto"),(AM640-(+AM640*AK642)),IF(AF642="Probabilidad",AM641,""))),"")</f>
        <v/>
      </c>
      <c r="AN642" s="751"/>
      <c r="AO642" s="751"/>
      <c r="AP642" s="751"/>
      <c r="AQ642" s="751"/>
      <c r="AR642" s="1031"/>
      <c r="AS642" s="1631"/>
      <c r="AT642" s="1631"/>
      <c r="AU642" s="1633"/>
      <c r="AV642" s="1631"/>
      <c r="AW642" s="1631"/>
      <c r="AX642" s="1633"/>
      <c r="AY642" s="1633"/>
      <c r="AZ642" s="1633"/>
      <c r="BA642" s="1641"/>
      <c r="BB642" s="789"/>
      <c r="BC642" s="789"/>
      <c r="BD642" s="822" t="str">
        <f t="shared" si="73"/>
        <v/>
      </c>
      <c r="BE642" s="774"/>
      <c r="BF642" s="774"/>
      <c r="BG642" s="774"/>
      <c r="BH642" s="774"/>
      <c r="BI642" s="789"/>
      <c r="BJ642" s="789"/>
      <c r="BK642" s="789"/>
      <c r="BL642" s="789"/>
      <c r="BM642" s="791"/>
      <c r="BN642" s="791"/>
      <c r="BO642" s="791"/>
      <c r="BP642" s="791"/>
      <c r="BQ642" s="792" t="str">
        <f t="shared" si="67"/>
        <v/>
      </c>
      <c r="BR642" s="796" t="str">
        <f t="shared" si="68"/>
        <v/>
      </c>
      <c r="BS642" s="884"/>
      <c r="BT642" s="884"/>
      <c r="BU642" s="998"/>
      <c r="BV642" s="1064"/>
      <c r="BW642" s="1064"/>
      <c r="BX642" s="1722"/>
      <c r="BY642" s="1739"/>
      <c r="BZ642" s="1004"/>
    </row>
    <row r="643" spans="1:78" ht="16" x14ac:dyDescent="0.2">
      <c r="A643" s="1702"/>
      <c r="B643" s="1703"/>
      <c r="C643" s="1704"/>
      <c r="D643" s="1795"/>
      <c r="E643" s="1795"/>
      <c r="F643" s="1619"/>
      <c r="G643" s="1001"/>
      <c r="H643" s="1031"/>
      <c r="I643" s="1641"/>
      <c r="J643" s="1631"/>
      <c r="K643" s="1037"/>
      <c r="L643" s="1001"/>
      <c r="M643" s="1070"/>
      <c r="N643" s="1001"/>
      <c r="O643" s="1001"/>
      <c r="P643" s="1064"/>
      <c r="Q643" s="1717"/>
      <c r="R643" s="1641"/>
      <c r="S643" s="1710"/>
      <c r="T643" s="1641"/>
      <c r="U643" s="1710"/>
      <c r="V643" s="1641"/>
      <c r="W643" s="1710"/>
      <c r="X643" s="1665"/>
      <c r="Y643" s="1710"/>
      <c r="Z643" s="1710"/>
      <c r="AA643" s="1633"/>
      <c r="AB643" s="812">
        <v>5</v>
      </c>
      <c r="AC643" s="774"/>
      <c r="AD643" s="774"/>
      <c r="AE643" s="774"/>
      <c r="AF643" s="813" t="str">
        <f t="shared" si="74"/>
        <v/>
      </c>
      <c r="AG643" s="780"/>
      <c r="AH643" s="790" t="str">
        <f t="shared" si="75"/>
        <v/>
      </c>
      <c r="AI643" s="780"/>
      <c r="AJ643" s="790" t="str">
        <f t="shared" si="76"/>
        <v/>
      </c>
      <c r="AK643" s="814" t="str">
        <f t="shared" si="77"/>
        <v/>
      </c>
      <c r="AL643" s="815" t="str">
        <f>IFERROR(IF(AND(AF642="Probabilidad",AF643="Probabilidad"),(AL642-(+AL642*AK643)),IF(AND(AF642="Impacto",AF643="Probabilidad"),(AL641-(+AL641*AK643)),IF(AF643="Impacto",AL642,""))),"")</f>
        <v/>
      </c>
      <c r="AM643" s="815" t="str">
        <f>IFERROR(IF(AND(AF642="Impacto",AF643="Impacto"),(AM642-(+AM642*AK643)),IF(AND(AF642="Probabilidad",AF643="Impacto"),(AM641-(+AM641*AK643)),IF(AF643="Probabilidad",AM642,""))),"")</f>
        <v/>
      </c>
      <c r="AN643" s="751"/>
      <c r="AO643" s="751"/>
      <c r="AP643" s="751"/>
      <c r="AQ643" s="751"/>
      <c r="AR643" s="1031"/>
      <c r="AS643" s="1631"/>
      <c r="AT643" s="1631"/>
      <c r="AU643" s="1633"/>
      <c r="AV643" s="1631"/>
      <c r="AW643" s="1631"/>
      <c r="AX643" s="1633"/>
      <c r="AY643" s="1633"/>
      <c r="AZ643" s="1633"/>
      <c r="BA643" s="1641"/>
      <c r="BB643" s="789"/>
      <c r="BC643" s="789"/>
      <c r="BD643" s="822" t="str">
        <f t="shared" si="73"/>
        <v/>
      </c>
      <c r="BE643" s="774"/>
      <c r="BF643" s="774"/>
      <c r="BG643" s="774"/>
      <c r="BH643" s="774"/>
      <c r="BI643" s="789"/>
      <c r="BJ643" s="789"/>
      <c r="BK643" s="789"/>
      <c r="BL643" s="789"/>
      <c r="BM643" s="791"/>
      <c r="BN643" s="791"/>
      <c r="BO643" s="791"/>
      <c r="BP643" s="791"/>
      <c r="BQ643" s="792" t="str">
        <f t="shared" si="67"/>
        <v/>
      </c>
      <c r="BR643" s="796" t="str">
        <f t="shared" si="68"/>
        <v/>
      </c>
      <c r="BS643" s="884"/>
      <c r="BT643" s="884"/>
      <c r="BU643" s="998"/>
      <c r="BV643" s="1064"/>
      <c r="BW643" s="1064"/>
      <c r="BX643" s="1722"/>
      <c r="BY643" s="1739"/>
      <c r="BZ643" s="1004"/>
    </row>
    <row r="644" spans="1:78" ht="17" thickBot="1" x14ac:dyDescent="0.25">
      <c r="A644" s="1702"/>
      <c r="B644" s="1703"/>
      <c r="C644" s="1704"/>
      <c r="D644" s="1795"/>
      <c r="E644" s="1795"/>
      <c r="F644" s="1619"/>
      <c r="G644" s="1002"/>
      <c r="H644" s="1032"/>
      <c r="I644" s="1642"/>
      <c r="J644" s="1632"/>
      <c r="K644" s="1038"/>
      <c r="L644" s="1002"/>
      <c r="M644" s="1071"/>
      <c r="N644" s="1002"/>
      <c r="O644" s="1002"/>
      <c r="P644" s="1065"/>
      <c r="Q644" s="1718"/>
      <c r="R644" s="1642"/>
      <c r="S644" s="1711"/>
      <c r="T644" s="1642"/>
      <c r="U644" s="1711"/>
      <c r="V644" s="1642"/>
      <c r="W644" s="1711"/>
      <c r="X644" s="1666"/>
      <c r="Y644" s="1711"/>
      <c r="Z644" s="1711"/>
      <c r="AA644" s="1634"/>
      <c r="AB644" s="773">
        <v>6</v>
      </c>
      <c r="AC644" s="757"/>
      <c r="AD644" s="757"/>
      <c r="AE644" s="757"/>
      <c r="AF644" s="896" t="str">
        <f t="shared" si="74"/>
        <v/>
      </c>
      <c r="AG644" s="888"/>
      <c r="AH644" s="887" t="str">
        <f t="shared" si="75"/>
        <v/>
      </c>
      <c r="AI644" s="888"/>
      <c r="AJ644" s="887" t="str">
        <f t="shared" si="76"/>
        <v/>
      </c>
      <c r="AK644" s="889" t="str">
        <f t="shared" si="77"/>
        <v/>
      </c>
      <c r="AL644" s="815" t="str">
        <f>IFERROR(IF(AND(AF643="Probabilidad",AF644="Probabilidad"),(AL643-(+AL643*AK644)),IF(AND(AF643="Impacto",AF644="Probabilidad"),(AL642-(+AL642*AK644)),IF(AF644="Impacto",AL643,""))),"")</f>
        <v/>
      </c>
      <c r="AM644" s="815" t="str">
        <f>IFERROR(IF(AND(AF643="Impacto",AF644="Impacto"),(AM643-(+AM643*AK644)),IF(AND(AF643="Probabilidad",AF644="Impacto"),(AM642-(+AM642*AK644)),IF(AF644="Probabilidad",AM643,""))),"")</f>
        <v/>
      </c>
      <c r="AN644" s="51"/>
      <c r="AO644" s="51"/>
      <c r="AP644" s="51"/>
      <c r="AQ644" s="51"/>
      <c r="AR644" s="1032"/>
      <c r="AS644" s="1632"/>
      <c r="AT644" s="1632"/>
      <c r="AU644" s="1634"/>
      <c r="AV644" s="1632"/>
      <c r="AW644" s="1632"/>
      <c r="AX644" s="1634"/>
      <c r="AY644" s="1634"/>
      <c r="AZ644" s="1634"/>
      <c r="BA644" s="1642"/>
      <c r="BB644" s="770"/>
      <c r="BC644" s="770"/>
      <c r="BD644" s="762" t="str">
        <f t="shared" si="73"/>
        <v/>
      </c>
      <c r="BE644" s="757"/>
      <c r="BF644" s="757"/>
      <c r="BG644" s="757"/>
      <c r="BH644" s="757"/>
      <c r="BI644" s="770"/>
      <c r="BJ644" s="770"/>
      <c r="BK644" s="770"/>
      <c r="BL644" s="770"/>
      <c r="BM644" s="749"/>
      <c r="BN644" s="749"/>
      <c r="BO644" s="749"/>
      <c r="BP644" s="749"/>
      <c r="BQ644" s="766" t="str">
        <f t="shared" si="67"/>
        <v/>
      </c>
      <c r="BR644" s="890" t="str">
        <f t="shared" si="68"/>
        <v/>
      </c>
      <c r="BS644" s="891"/>
      <c r="BT644" s="891"/>
      <c r="BU644" s="999"/>
      <c r="BV644" s="1065"/>
      <c r="BW644" s="1065"/>
      <c r="BX644" s="1723"/>
      <c r="BY644" s="1740"/>
      <c r="BZ644" s="1005"/>
    </row>
    <row r="645" spans="1:78" ht="145" x14ac:dyDescent="0.2">
      <c r="A645" s="1702"/>
      <c r="B645" s="1703"/>
      <c r="C645" s="1704"/>
      <c r="D645" s="1795" t="s">
        <v>1387</v>
      </c>
      <c r="E645" s="1795" t="s">
        <v>1033</v>
      </c>
      <c r="F645" s="1619">
        <v>5</v>
      </c>
      <c r="G645" s="1000" t="s">
        <v>2112</v>
      </c>
      <c r="H645" s="1030" t="s">
        <v>1244</v>
      </c>
      <c r="I645" s="994" t="s">
        <v>1218</v>
      </c>
      <c r="J645" s="1697" t="str">
        <f>IF(D645="","",IF(D645="RG",[1]Árbol!A656,IF(D645="RIC",[1]Árbol!A656,IF(D645="RLAFT",[1]Árbol!A656,IF(D645="RF",[1]Árbol!A656,IF(I645="","",(CONCATENATE(I645," ",$M$3," ",G645," ",$M$4," ",O645," ",$M$5," ",N645))))))))</f>
        <v>Pérdida de confidencialidad e integridad de FIREWALL AZURE 
FIREWALL DE APLICACIÓN AZURE
FIREWALL DE NUBE ORACLE
FIREWALL DE APLICACIÓN ORACLE  1 y 3. Pérdida de la información de configuración
2. Mal funcionamiento de equipo donde se almacena los archivos de configuración  1. Ausencia de copias de respaldo
2. Ubicación de los archivos de configuración.
3. Ausencia de alta disponibilidad para los Firewall.</v>
      </c>
      <c r="K645" s="1036" t="s">
        <v>313</v>
      </c>
      <c r="L645" s="1000" t="s">
        <v>562</v>
      </c>
      <c r="M645" s="1069" t="s">
        <v>1389</v>
      </c>
      <c r="N645" s="1000" t="s">
        <v>2113</v>
      </c>
      <c r="O645" s="1000" t="s">
        <v>2114</v>
      </c>
      <c r="P645" s="1044" t="s">
        <v>1392</v>
      </c>
      <c r="Q645" s="1716" t="s">
        <v>1392</v>
      </c>
      <c r="R645" s="994" t="s">
        <v>269</v>
      </c>
      <c r="S645" s="1709">
        <f>IF(R645="Muy Alta",100%,IF(R645="Alta",80%,IF(R645="Media",60%,IF(R645="Baja",40%,IF(R645="Muy Baja",20%,"")))))</f>
        <v>0.2</v>
      </c>
      <c r="T645" s="994" t="s">
        <v>317</v>
      </c>
      <c r="U645" s="1709">
        <f>IF(T645="Catastrófico",100%,IF(T645="Mayor",80%,IF(T645="Moderado",60%,IF(T645="Menor",40%,IF(T645="Leve",20%,"")))))</f>
        <v>0.2</v>
      </c>
      <c r="V645" s="994" t="s">
        <v>317</v>
      </c>
      <c r="W645" s="1709">
        <f>IF(V645="Catastrófico",100%,IF(V645="Mayor",80%,IF(V645="Moderado",60%,IF(V645="Menor",40%,IF(V645="Leve",20%,"")))))</f>
        <v>0.2</v>
      </c>
      <c r="X645" s="1059" t="str">
        <f>IF(Y645=100%,"Catastrófico",IF(Y645=80%,"Mayor",IF(Y645=60%,"Moderado",IF(Y645=40%,"Menor",IF(Y645=20%,"Leve","")))))</f>
        <v>Leve</v>
      </c>
      <c r="Y645" s="1709">
        <f>IF(AND(U645="",W645=""),"",MAX(U645,W645))</f>
        <v>0.2</v>
      </c>
      <c r="Z645" s="1709" t="str">
        <f>CONCATENATE(R645,X645)</f>
        <v>Muy BajaLeve</v>
      </c>
      <c r="AA645" s="1047" t="str">
        <f>IF(Z645="Muy AltaLeve","Alto",IF(Z645="Muy AltaMenor","Alto",IF(Z645="Muy AltaModerado","Alto",IF(Z645="Muy AltaMayor","Alto",IF(Z645="Muy AltaCatastrófico","Extremo",IF(Z645="AltaLeve","Moderado",IF(Z645="AltaMenor","Moderado",IF(Z645="AltaModerado","Alto",IF(Z645="AltaMayor","Alto",IF(Z645="AltaCatastrófico","Extremo",IF(Z645="MediaLeve","Moderado",IF(Z645="MediaMenor","Moderado",IF(Z645="MediaModerado","Moderado",IF(Z645="MediaMayor","Alto",IF(Z645="MediaCatastrófico","Extremo",IF(Z645="BajaLeve","Bajo",IF(Z645="BajaMenor","Moderado",IF(Z645="BajaModerado","Moderado",IF(Z645="BajaMayor","Alto",IF(Z645="BajaCatastrófico","Extremo",IF(Z645="Muy BajaLeve","Bajo",IF(Z645="Muy BajaMenor","Bajo",IF(Z645="Muy BajaModerado","Moderado",IF(Z645="Muy BajaMayor","Alto",IF(Z645="Muy BajaCatastrófico","Extremo","")))))))))))))))))))))))))</f>
        <v>Bajo</v>
      </c>
      <c r="AB645" s="97">
        <v>1</v>
      </c>
      <c r="AC645" s="9" t="s">
        <v>2115</v>
      </c>
      <c r="AD645" s="9">
        <v>1</v>
      </c>
      <c r="AE645" s="9" t="s">
        <v>1612</v>
      </c>
      <c r="AF645" s="231" t="str">
        <f t="shared" si="74"/>
        <v>Probabilidad</v>
      </c>
      <c r="AG645" s="10" t="s">
        <v>221</v>
      </c>
      <c r="AH645" s="787">
        <f t="shared" si="75"/>
        <v>0.25</v>
      </c>
      <c r="AI645" s="10" t="s">
        <v>734</v>
      </c>
      <c r="AJ645" s="787">
        <f t="shared" si="76"/>
        <v>0.25</v>
      </c>
      <c r="AK645" s="101">
        <f t="shared" si="77"/>
        <v>0.5</v>
      </c>
      <c r="AL645" s="100">
        <f>IFERROR(IF(AF645="Probabilidad",(S645-(+S645*AK645)),IF(AF645="Impacto",S645,"")),"")</f>
        <v>0.1</v>
      </c>
      <c r="AM645" s="100">
        <f>IFERROR(IF(AF645="Impacto",(Y645-(+Y645*AK645)),IF(AF645="Probabilidad",Y645,"")),"")</f>
        <v>0.2</v>
      </c>
      <c r="AN645" s="50" t="s">
        <v>223</v>
      </c>
      <c r="AO645" s="50" t="s">
        <v>240</v>
      </c>
      <c r="AP645" s="50" t="s">
        <v>241</v>
      </c>
      <c r="AQ645" s="50" t="s">
        <v>226</v>
      </c>
      <c r="AR645" s="1624" t="s">
        <v>2104</v>
      </c>
      <c r="AS645" s="1050">
        <f>S645</f>
        <v>0.2</v>
      </c>
      <c r="AT645" s="1050">
        <f>IF(AL645="","",MIN(AL645:AL650))</f>
        <v>4.2000000000000003E-2</v>
      </c>
      <c r="AU645" s="1047" t="str">
        <f>IFERROR(IF(AT645="","",IF(AT645&lt;=0.2,"Muy Baja",IF(AT645&lt;=0.4,"Baja",IF(AT645&lt;=0.6,"Media",IF(AT645&lt;=0.8,"Alta","Muy Alta"))))),"")</f>
        <v>Muy Baja</v>
      </c>
      <c r="AV645" s="1050">
        <f>Y645</f>
        <v>0.2</v>
      </c>
      <c r="AW645" s="1050">
        <f>IF(AM645="","",MIN(AM645:AM650))</f>
        <v>0.15000000000000002</v>
      </c>
      <c r="AX645" s="1047" t="str">
        <f>IFERROR(IF(AW645="","",IF(AW645&lt;=0.2,"Leve",IF(AW645&lt;=0.4,"Menor",IF(AW645&lt;=0.6,"Moderado",IF(AW645&lt;=0.8,"Mayor","Catastrófico"))))),"")</f>
        <v>Leve</v>
      </c>
      <c r="AY645" s="1047" t="str">
        <f>AA645</f>
        <v>Bajo</v>
      </c>
      <c r="AZ645" s="1047" t="str">
        <f>IFERROR(IF(OR(AND(AU645="Muy Baja",AX645="Leve"),AND(AU645="Muy Baja",AX645="Menor"),AND(AU645="Baja",AX645="Leve")),"Bajo",IF(OR(AND(AU645="Muy baja",AX645="Moderado"),AND(AU645="Baja",AX645="Menor"),AND(AU645="Baja",AX645="Moderado"),AND(AU645="Media",AX645="Leve"),AND(AU645="Media",AX645="Menor"),AND(AU645="Media",AX645="Moderado"),AND(AU645="Alta",AX645="Leve"),AND(AU645="Alta",AX645="Menor")),"Moderado",IF(OR(AND(AU645="Muy Baja",AX645="Mayor"),AND(AU645="Baja",AX645="Mayor"),AND(AU645="Media",AX645="Mayor"),AND(AU645="Alta",AX645="Moderado"),AND(AU645="Alta",AX645="Mayor"),AND(AU645="Muy Alta",AX645="Leve"),AND(AU645="Muy Alta",AX645="Menor"),AND(AU645="Muy Alta",AX645="Moderado"),AND(AU645="Muy Alta",AX645="Mayor")),"Alto",IF(OR(AND(AU645="Muy Baja",AX645="Catastrófico"),AND(AU645="Baja",AX645="Catastrófico"),AND(AU645="Media",AX645="Catastrófico"),AND(AU645="Alta",AX645="Catastrófico"),AND(AU645="Muy Alta",AX645="Catastrófico")),"Extremo","")))),"")</f>
        <v>Bajo</v>
      </c>
      <c r="BA645" s="994" t="s">
        <v>255</v>
      </c>
      <c r="BB645" s="46"/>
      <c r="BC645" s="46"/>
      <c r="BD645" s="103" t="str">
        <f t="shared" si="73"/>
        <v/>
      </c>
      <c r="BE645" s="9"/>
      <c r="BF645" s="9"/>
      <c r="BG645" s="9"/>
      <c r="BH645" s="9"/>
      <c r="BI645" s="46"/>
      <c r="BJ645" s="46"/>
      <c r="BK645" s="46"/>
      <c r="BL645" s="46"/>
      <c r="BM645" s="48"/>
      <c r="BN645" s="48"/>
      <c r="BO645" s="48"/>
      <c r="BP645" s="48"/>
      <c r="BQ645" s="104" t="str">
        <f t="shared" si="67"/>
        <v/>
      </c>
      <c r="BR645" s="797" t="str">
        <f t="shared" si="68"/>
        <v/>
      </c>
      <c r="BS645" s="883"/>
      <c r="BT645" s="883"/>
      <c r="BU645" s="997" t="s">
        <v>1392</v>
      </c>
      <c r="BV645" s="1063" t="s">
        <v>3194</v>
      </c>
      <c r="BW645" s="1063" t="s">
        <v>1392</v>
      </c>
      <c r="BX645" s="1721" t="s">
        <v>1392</v>
      </c>
      <c r="BY645" s="1738" t="s">
        <v>3272</v>
      </c>
      <c r="BZ645" s="1003"/>
    </row>
    <row r="646" spans="1:78" ht="167" x14ac:dyDescent="0.2">
      <c r="A646" s="1702"/>
      <c r="B646" s="1703"/>
      <c r="C646" s="1704"/>
      <c r="D646" s="1795"/>
      <c r="E646" s="1795"/>
      <c r="F646" s="1619"/>
      <c r="G646" s="1001"/>
      <c r="H646" s="1031"/>
      <c r="I646" s="1641"/>
      <c r="J646" s="1631"/>
      <c r="K646" s="1037"/>
      <c r="L646" s="1001"/>
      <c r="M646" s="1070"/>
      <c r="N646" s="1001"/>
      <c r="O646" s="1001"/>
      <c r="P646" s="1210"/>
      <c r="Q646" s="1717"/>
      <c r="R646" s="1641"/>
      <c r="S646" s="1710"/>
      <c r="T646" s="1641"/>
      <c r="U646" s="1710"/>
      <c r="V646" s="1641"/>
      <c r="W646" s="1710"/>
      <c r="X646" s="1665"/>
      <c r="Y646" s="1710"/>
      <c r="Z646" s="1710"/>
      <c r="AA646" s="1633"/>
      <c r="AB646" s="812">
        <v>2</v>
      </c>
      <c r="AC646" s="774" t="s">
        <v>2116</v>
      </c>
      <c r="AD646" s="774">
        <v>2</v>
      </c>
      <c r="AE646" s="774" t="s">
        <v>1612</v>
      </c>
      <c r="AF646" s="813" t="str">
        <f t="shared" si="74"/>
        <v>Impacto</v>
      </c>
      <c r="AG646" s="780" t="s">
        <v>264</v>
      </c>
      <c r="AH646" s="790">
        <f t="shared" si="75"/>
        <v>0.1</v>
      </c>
      <c r="AI646" s="780" t="s">
        <v>222</v>
      </c>
      <c r="AJ646" s="790">
        <f t="shared" si="76"/>
        <v>0.15</v>
      </c>
      <c r="AK646" s="814">
        <f t="shared" si="77"/>
        <v>0.25</v>
      </c>
      <c r="AL646" s="815">
        <f>IFERROR(IF(AND(AF645="Probabilidad",AF646="Probabilidad"),(AL645-(+AL645*AK646)),IF(AF646="Probabilidad",(S645-(+S645*AK646)),IF(AF646="Impacto",AL645,""))),"")</f>
        <v>0.1</v>
      </c>
      <c r="AM646" s="815">
        <f>IFERROR(IF(AND(AF645="Impacto",AF646="Impacto"),(AM645-(+AM645*AK646)),IF(AF646="Impacto",(Y645-(+Y645*AK646)),IF(AF646="Probabilidad",AM645,""))),"")</f>
        <v>0.15000000000000002</v>
      </c>
      <c r="AN646" s="751" t="s">
        <v>223</v>
      </c>
      <c r="AO646" s="751" t="s">
        <v>291</v>
      </c>
      <c r="AP646" s="751" t="s">
        <v>241</v>
      </c>
      <c r="AQ646" s="751" t="s">
        <v>226</v>
      </c>
      <c r="AR646" s="1031"/>
      <c r="AS646" s="1631"/>
      <c r="AT646" s="1631"/>
      <c r="AU646" s="1633"/>
      <c r="AV646" s="1631"/>
      <c r="AW646" s="1631"/>
      <c r="AX646" s="1633"/>
      <c r="AY646" s="1633"/>
      <c r="AZ646" s="1633"/>
      <c r="BA646" s="1641"/>
      <c r="BB646" s="789"/>
      <c r="BC646" s="789"/>
      <c r="BD646" s="822" t="str">
        <f t="shared" si="73"/>
        <v/>
      </c>
      <c r="BE646" s="774"/>
      <c r="BF646" s="774"/>
      <c r="BG646" s="774"/>
      <c r="BH646" s="774"/>
      <c r="BI646" s="789"/>
      <c r="BJ646" s="789"/>
      <c r="BK646" s="789"/>
      <c r="BL646" s="789"/>
      <c r="BM646" s="791"/>
      <c r="BN646" s="791"/>
      <c r="BO646" s="791"/>
      <c r="BP646" s="791"/>
      <c r="BQ646" s="792" t="str">
        <f t="shared" si="67"/>
        <v/>
      </c>
      <c r="BR646" s="796" t="str">
        <f t="shared" si="68"/>
        <v/>
      </c>
      <c r="BS646" s="884"/>
      <c r="BT646" s="884"/>
      <c r="BU646" s="998"/>
      <c r="BV646" s="1064"/>
      <c r="BW646" s="1064"/>
      <c r="BX646" s="1722"/>
      <c r="BY646" s="1739"/>
      <c r="BZ646" s="1004"/>
    </row>
    <row r="647" spans="1:78" ht="167" x14ac:dyDescent="0.2">
      <c r="A647" s="1702"/>
      <c r="B647" s="1703"/>
      <c r="C647" s="1704"/>
      <c r="D647" s="1795"/>
      <c r="E647" s="1795"/>
      <c r="F647" s="1619"/>
      <c r="G647" s="1001"/>
      <c r="H647" s="1031"/>
      <c r="I647" s="1641"/>
      <c r="J647" s="1631"/>
      <c r="K647" s="1037"/>
      <c r="L647" s="1001"/>
      <c r="M647" s="1070"/>
      <c r="N647" s="1001"/>
      <c r="O647" s="1001"/>
      <c r="P647" s="1210"/>
      <c r="Q647" s="1717"/>
      <c r="R647" s="1641"/>
      <c r="S647" s="1710"/>
      <c r="T647" s="1641"/>
      <c r="U647" s="1710"/>
      <c r="V647" s="1641"/>
      <c r="W647" s="1710"/>
      <c r="X647" s="1665"/>
      <c r="Y647" s="1710"/>
      <c r="Z647" s="1710"/>
      <c r="AA647" s="1633"/>
      <c r="AB647" s="812">
        <v>3</v>
      </c>
      <c r="AC647" s="774" t="s">
        <v>2117</v>
      </c>
      <c r="AD647" s="774">
        <v>3</v>
      </c>
      <c r="AE647" s="774" t="s">
        <v>1408</v>
      </c>
      <c r="AF647" s="813" t="str">
        <f t="shared" si="74"/>
        <v>Probabilidad</v>
      </c>
      <c r="AG647" s="780" t="s">
        <v>281</v>
      </c>
      <c r="AH647" s="790">
        <f t="shared" si="75"/>
        <v>0.15</v>
      </c>
      <c r="AI647" s="780" t="s">
        <v>222</v>
      </c>
      <c r="AJ647" s="790">
        <f t="shared" si="76"/>
        <v>0.15</v>
      </c>
      <c r="AK647" s="814">
        <f t="shared" si="77"/>
        <v>0.3</v>
      </c>
      <c r="AL647" s="815">
        <f>IFERROR(IF(AND(AF646="Probabilidad",AF647="Probabilidad"),(AL646-(+AL646*AK647)),IF(AND(AF646="Impacto",AF647="Probabilidad"),(AL645-(+AL645*AK647)),IF(AF647="Impacto",AL646,""))),"")</f>
        <v>7.0000000000000007E-2</v>
      </c>
      <c r="AM647" s="815">
        <f>IFERROR(IF(AND(AF646="Impacto",AF647="Impacto"),(AM646-(+AM646*AK647)),IF(AND(AF646="Probabilidad",AF647="Impacto"),(AM645-(+AM645*AK647)),IF(AF647="Probabilidad",AM646,""))),"")</f>
        <v>0.15000000000000002</v>
      </c>
      <c r="AN647" s="751" t="s">
        <v>223</v>
      </c>
      <c r="AO647" s="751" t="s">
        <v>291</v>
      </c>
      <c r="AP647" s="751" t="s">
        <v>241</v>
      </c>
      <c r="AQ647" s="751" t="s">
        <v>226</v>
      </c>
      <c r="AR647" s="1031"/>
      <c r="AS647" s="1631"/>
      <c r="AT647" s="1631"/>
      <c r="AU647" s="1633"/>
      <c r="AV647" s="1631"/>
      <c r="AW647" s="1631"/>
      <c r="AX647" s="1633"/>
      <c r="AY647" s="1633"/>
      <c r="AZ647" s="1633"/>
      <c r="BA647" s="1641"/>
      <c r="BB647" s="789"/>
      <c r="BC647" s="789"/>
      <c r="BD647" s="822" t="str">
        <f t="shared" si="73"/>
        <v/>
      </c>
      <c r="BE647" s="774"/>
      <c r="BF647" s="774"/>
      <c r="BG647" s="774"/>
      <c r="BH647" s="774"/>
      <c r="BI647" s="789"/>
      <c r="BJ647" s="789"/>
      <c r="BK647" s="789"/>
      <c r="BL647" s="789"/>
      <c r="BM647" s="791"/>
      <c r="BN647" s="791"/>
      <c r="BO647" s="791"/>
      <c r="BP647" s="791"/>
      <c r="BQ647" s="792" t="str">
        <f t="shared" si="67"/>
        <v/>
      </c>
      <c r="BR647" s="796" t="str">
        <f t="shared" si="68"/>
        <v/>
      </c>
      <c r="BS647" s="884"/>
      <c r="BT647" s="884"/>
      <c r="BU647" s="998"/>
      <c r="BV647" s="1064"/>
      <c r="BW647" s="1064"/>
      <c r="BX647" s="1722"/>
      <c r="BY647" s="1739"/>
      <c r="BZ647" s="1004"/>
    </row>
    <row r="648" spans="1:78" ht="167" x14ac:dyDescent="0.2">
      <c r="A648" s="1702"/>
      <c r="B648" s="1703"/>
      <c r="C648" s="1704"/>
      <c r="D648" s="1795"/>
      <c r="E648" s="1795"/>
      <c r="F648" s="1619"/>
      <c r="G648" s="1001"/>
      <c r="H648" s="1031"/>
      <c r="I648" s="1641"/>
      <c r="J648" s="1631"/>
      <c r="K648" s="1037"/>
      <c r="L648" s="1001"/>
      <c r="M648" s="1070"/>
      <c r="N648" s="1001"/>
      <c r="O648" s="1001"/>
      <c r="P648" s="1210"/>
      <c r="Q648" s="1717"/>
      <c r="R648" s="1641"/>
      <c r="S648" s="1710"/>
      <c r="T648" s="1641"/>
      <c r="U648" s="1710"/>
      <c r="V648" s="1641"/>
      <c r="W648" s="1710"/>
      <c r="X648" s="1665"/>
      <c r="Y648" s="1710"/>
      <c r="Z648" s="1710"/>
      <c r="AA648" s="1633"/>
      <c r="AB648" s="812">
        <v>4</v>
      </c>
      <c r="AC648" s="774" t="s">
        <v>2118</v>
      </c>
      <c r="AD648" s="774">
        <v>1.3</v>
      </c>
      <c r="AE648" s="774" t="s">
        <v>1574</v>
      </c>
      <c r="AF648" s="813" t="str">
        <f t="shared" si="74"/>
        <v>Probabilidad</v>
      </c>
      <c r="AG648" s="780" t="s">
        <v>221</v>
      </c>
      <c r="AH648" s="790">
        <f t="shared" si="75"/>
        <v>0.25</v>
      </c>
      <c r="AI648" s="780" t="s">
        <v>222</v>
      </c>
      <c r="AJ648" s="790">
        <f t="shared" si="76"/>
        <v>0.15</v>
      </c>
      <c r="AK648" s="814">
        <f t="shared" si="77"/>
        <v>0.4</v>
      </c>
      <c r="AL648" s="815">
        <f>IFERROR(IF(AND(AF647="Probabilidad",AF648="Probabilidad"),(AL647-(+AL647*AK648)),IF(AND(AF647="Impacto",AF648="Probabilidad"),(AL646-(+AL646*AK648)),IF(AF648="Impacto",AL647,""))),"")</f>
        <v>4.2000000000000003E-2</v>
      </c>
      <c r="AM648" s="815">
        <f>IFERROR(IF(AND(AF647="Impacto",AF648="Impacto"),(AM647-(+AM647*AK648)),IF(AND(AF647="Probabilidad",AF648="Impacto"),(AM646-(+AM646*AK648)),IF(AF648="Probabilidad",AM647,""))),"")</f>
        <v>0.15000000000000002</v>
      </c>
      <c r="AN648" s="751" t="s">
        <v>223</v>
      </c>
      <c r="AO648" s="751" t="s">
        <v>291</v>
      </c>
      <c r="AP648" s="751" t="s">
        <v>241</v>
      </c>
      <c r="AQ648" s="751" t="s">
        <v>226</v>
      </c>
      <c r="AR648" s="1031"/>
      <c r="AS648" s="1631"/>
      <c r="AT648" s="1631"/>
      <c r="AU648" s="1633"/>
      <c r="AV648" s="1631"/>
      <c r="AW648" s="1631"/>
      <c r="AX648" s="1633"/>
      <c r="AY648" s="1633"/>
      <c r="AZ648" s="1633"/>
      <c r="BA648" s="1641"/>
      <c r="BB648" s="789"/>
      <c r="BC648" s="789"/>
      <c r="BD648" s="822" t="str">
        <f t="shared" si="73"/>
        <v/>
      </c>
      <c r="BE648" s="774"/>
      <c r="BF648" s="774"/>
      <c r="BG648" s="774"/>
      <c r="BH648" s="774"/>
      <c r="BI648" s="789"/>
      <c r="BJ648" s="789"/>
      <c r="BK648" s="789"/>
      <c r="BL648" s="789"/>
      <c r="BM648" s="791"/>
      <c r="BN648" s="791"/>
      <c r="BO648" s="791"/>
      <c r="BP648" s="791"/>
      <c r="BQ648" s="792" t="str">
        <f t="shared" si="67"/>
        <v/>
      </c>
      <c r="BR648" s="796" t="str">
        <f t="shared" si="68"/>
        <v/>
      </c>
      <c r="BS648" s="884"/>
      <c r="BT648" s="884"/>
      <c r="BU648" s="998"/>
      <c r="BV648" s="1064"/>
      <c r="BW648" s="1064"/>
      <c r="BX648" s="1722"/>
      <c r="BY648" s="1739"/>
      <c r="BZ648" s="1004"/>
    </row>
    <row r="649" spans="1:78" ht="16" x14ac:dyDescent="0.2">
      <c r="A649" s="1702"/>
      <c r="B649" s="1703"/>
      <c r="C649" s="1704"/>
      <c r="D649" s="1795"/>
      <c r="E649" s="1795"/>
      <c r="F649" s="1619"/>
      <c r="G649" s="1001"/>
      <c r="H649" s="1031"/>
      <c r="I649" s="1641"/>
      <c r="J649" s="1631"/>
      <c r="K649" s="1037"/>
      <c r="L649" s="1001"/>
      <c r="M649" s="1070"/>
      <c r="N649" s="1001"/>
      <c r="O649" s="1001"/>
      <c r="P649" s="1210"/>
      <c r="Q649" s="1717"/>
      <c r="R649" s="1641"/>
      <c r="S649" s="1710"/>
      <c r="T649" s="1641"/>
      <c r="U649" s="1710"/>
      <c r="V649" s="1641"/>
      <c r="W649" s="1710"/>
      <c r="X649" s="1665"/>
      <c r="Y649" s="1710"/>
      <c r="Z649" s="1710"/>
      <c r="AA649" s="1633"/>
      <c r="AB649" s="812">
        <v>5</v>
      </c>
      <c r="AC649" s="774"/>
      <c r="AD649" s="774">
        <v>2</v>
      </c>
      <c r="AE649" s="774"/>
      <c r="AF649" s="813" t="str">
        <f t="shared" si="74"/>
        <v/>
      </c>
      <c r="AG649" s="780"/>
      <c r="AH649" s="790" t="str">
        <f t="shared" si="75"/>
        <v/>
      </c>
      <c r="AI649" s="780"/>
      <c r="AJ649" s="790" t="str">
        <f t="shared" si="76"/>
        <v/>
      </c>
      <c r="AK649" s="814" t="str">
        <f t="shared" si="77"/>
        <v/>
      </c>
      <c r="AL649" s="815" t="str">
        <f>IFERROR(IF(AND(AF648="Probabilidad",AF649="Probabilidad"),(AL648-(+AL648*AK649)),IF(AND(AF648="Impacto",AF649="Probabilidad"),(AL647-(+AL647*AK649)),IF(AF649="Impacto",AL648,""))),"")</f>
        <v/>
      </c>
      <c r="AM649" s="815" t="str">
        <f>IFERROR(IF(AND(AF648="Impacto",AF649="Impacto"),(AM648-(+AM648*AK649)),IF(AND(AF648="Probabilidad",AF649="Impacto"),(AM647-(+AM647*AK649)),IF(AF649="Probabilidad",AM648,""))),"")</f>
        <v/>
      </c>
      <c r="AN649" s="751"/>
      <c r="AO649" s="751"/>
      <c r="AP649" s="751"/>
      <c r="AQ649" s="751"/>
      <c r="AR649" s="1031"/>
      <c r="AS649" s="1631"/>
      <c r="AT649" s="1631"/>
      <c r="AU649" s="1633"/>
      <c r="AV649" s="1631"/>
      <c r="AW649" s="1631"/>
      <c r="AX649" s="1633"/>
      <c r="AY649" s="1633"/>
      <c r="AZ649" s="1633"/>
      <c r="BA649" s="1641"/>
      <c r="BB649" s="789"/>
      <c r="BC649" s="789"/>
      <c r="BD649" s="822" t="str">
        <f t="shared" si="73"/>
        <v/>
      </c>
      <c r="BE649" s="774"/>
      <c r="BF649" s="774"/>
      <c r="BG649" s="774"/>
      <c r="BH649" s="774"/>
      <c r="BI649" s="789"/>
      <c r="BJ649" s="789"/>
      <c r="BK649" s="789"/>
      <c r="BL649" s="789"/>
      <c r="BM649" s="791"/>
      <c r="BN649" s="791"/>
      <c r="BO649" s="791"/>
      <c r="BP649" s="791"/>
      <c r="BQ649" s="792" t="str">
        <f t="shared" ref="BQ649:BQ712" si="78">IF(SUM(BM649:BP649)=0,"",SUM(BM649:BP649))</f>
        <v/>
      </c>
      <c r="BR649" s="796" t="str">
        <f t="shared" ref="BR649:BR712" si="79">IF(ISERROR(BQ649/BD649),"",(BQ649/BD649))</f>
        <v/>
      </c>
      <c r="BS649" s="884"/>
      <c r="BT649" s="884"/>
      <c r="BU649" s="998"/>
      <c r="BV649" s="1064"/>
      <c r="BW649" s="1064"/>
      <c r="BX649" s="1722"/>
      <c r="BY649" s="1739"/>
      <c r="BZ649" s="1004"/>
    </row>
    <row r="650" spans="1:78" ht="17" thickBot="1" x14ac:dyDescent="0.25">
      <c r="A650" s="1702"/>
      <c r="B650" s="1703"/>
      <c r="C650" s="1704"/>
      <c r="D650" s="1795"/>
      <c r="E650" s="1795"/>
      <c r="F650" s="1619"/>
      <c r="G650" s="1002"/>
      <c r="H650" s="1032"/>
      <c r="I650" s="1642"/>
      <c r="J650" s="1632"/>
      <c r="K650" s="1038"/>
      <c r="L650" s="1002"/>
      <c r="M650" s="1071"/>
      <c r="N650" s="1002"/>
      <c r="O650" s="1002"/>
      <c r="P650" s="1211"/>
      <c r="Q650" s="1718"/>
      <c r="R650" s="1642"/>
      <c r="S650" s="1711"/>
      <c r="T650" s="1642"/>
      <c r="U650" s="1711"/>
      <c r="V650" s="1642"/>
      <c r="W650" s="1711"/>
      <c r="X650" s="1666"/>
      <c r="Y650" s="1711"/>
      <c r="Z650" s="1711"/>
      <c r="AA650" s="1634"/>
      <c r="AB650" s="773">
        <v>6</v>
      </c>
      <c r="AC650" s="757"/>
      <c r="AD650" s="757"/>
      <c r="AE650" s="757"/>
      <c r="AF650" s="819" t="str">
        <f t="shared" si="74"/>
        <v/>
      </c>
      <c r="AG650" s="902"/>
      <c r="AH650" s="887" t="str">
        <f t="shared" si="75"/>
        <v/>
      </c>
      <c r="AI650" s="902"/>
      <c r="AJ650" s="887" t="str">
        <f t="shared" si="76"/>
        <v/>
      </c>
      <c r="AK650" s="889" t="str">
        <f t="shared" si="77"/>
        <v/>
      </c>
      <c r="AL650" s="815" t="str">
        <f>IFERROR(IF(AND(AF649="Probabilidad",AF650="Probabilidad"),(AL649-(+AL649*AK650)),IF(AND(AF649="Impacto",AF650="Probabilidad"),(AL648-(+AL648*AK650)),IF(AF650="Impacto",AL649,""))),"")</f>
        <v/>
      </c>
      <c r="AM650" s="815" t="str">
        <f>IFERROR(IF(AND(AF649="Impacto",AF650="Impacto"),(AM649-(+AM649*AK650)),IF(AND(AF649="Probabilidad",AF650="Impacto"),(AM648-(+AM648*AK650)),IF(AF650="Probabilidad",AM649,""))),"")</f>
        <v/>
      </c>
      <c r="AN650" s="51"/>
      <c r="AO650" s="51"/>
      <c r="AP650" s="51"/>
      <c r="AQ650" s="51"/>
      <c r="AR650" s="1032"/>
      <c r="AS650" s="1632"/>
      <c r="AT650" s="1632"/>
      <c r="AU650" s="1634"/>
      <c r="AV650" s="1632"/>
      <c r="AW650" s="1632"/>
      <c r="AX650" s="1634"/>
      <c r="AY650" s="1634"/>
      <c r="AZ650" s="1634"/>
      <c r="BA650" s="1642"/>
      <c r="BB650" s="770"/>
      <c r="BC650" s="770"/>
      <c r="BD650" s="762" t="str">
        <f t="shared" si="73"/>
        <v/>
      </c>
      <c r="BE650" s="757"/>
      <c r="BF650" s="757"/>
      <c r="BG650" s="757"/>
      <c r="BH650" s="757"/>
      <c r="BI650" s="770"/>
      <c r="BJ650" s="770"/>
      <c r="BK650" s="770"/>
      <c r="BL650" s="770"/>
      <c r="BM650" s="749"/>
      <c r="BN650" s="749"/>
      <c r="BO650" s="749"/>
      <c r="BP650" s="749"/>
      <c r="BQ650" s="766" t="str">
        <f t="shared" si="78"/>
        <v/>
      </c>
      <c r="BR650" s="890" t="str">
        <f t="shared" si="79"/>
        <v/>
      </c>
      <c r="BS650" s="891"/>
      <c r="BT650" s="891"/>
      <c r="BU650" s="999"/>
      <c r="BV650" s="1065"/>
      <c r="BW650" s="1065"/>
      <c r="BX650" s="1723"/>
      <c r="BY650" s="1740"/>
      <c r="BZ650" s="1005"/>
    </row>
    <row r="651" spans="1:78" ht="167" x14ac:dyDescent="0.2">
      <c r="A651" s="1702"/>
      <c r="B651" s="1703"/>
      <c r="C651" s="1704"/>
      <c r="D651" s="1795" t="s">
        <v>1387</v>
      </c>
      <c r="E651" s="1795" t="s">
        <v>1033</v>
      </c>
      <c r="F651" s="1619">
        <v>6</v>
      </c>
      <c r="G651" s="1000" t="s">
        <v>2112</v>
      </c>
      <c r="H651" s="1030" t="s">
        <v>1244</v>
      </c>
      <c r="I651" s="994" t="s">
        <v>1215</v>
      </c>
      <c r="J651" s="1697" t="str">
        <f>IF(D651="","",IF(D651="RG",[1]Árbol!A662,IF(D651="RIC",[1]Árbol!A662,IF(D651="RLAFT",[1]Árbol!A662,IF(D651="RF",[1]Árbol!A662,IF(I651="","",(CONCATENATE(I651," ",$M$3," ",G651," ",$M$4," ",O651," ",$M$5," ",N651))))))))</f>
        <v>Pérdida de Disponibilidad de FIREWALL AZURE 
FIREWALL DE APLICACIÓN AZURE
FIREWALL DE NUBE ORACLE
FIREWALL DE APLICACIÓN ORACLE  Perdida, modificación de la informacion
2. Error en el uso - Fallas Humanas  1, Ausencia de control de acceso 
2, Desconocimiento en el uso o configuración de los dispositivos</v>
      </c>
      <c r="K651" s="1036" t="s">
        <v>313</v>
      </c>
      <c r="L651" s="1000" t="s">
        <v>562</v>
      </c>
      <c r="M651" s="1069" t="s">
        <v>1389</v>
      </c>
      <c r="N651" s="1000" t="s">
        <v>2119</v>
      </c>
      <c r="O651" s="1000" t="s">
        <v>2120</v>
      </c>
      <c r="P651" s="1063" t="s">
        <v>1392</v>
      </c>
      <c r="Q651" s="1077" t="s">
        <v>1392</v>
      </c>
      <c r="R651" s="994" t="s">
        <v>217</v>
      </c>
      <c r="S651" s="1709">
        <f>IF(R651="Muy Alta",100%,IF(R651="Alta",80%,IF(R651="Media",60%,IF(R651="Baja",40%,IF(R651="Muy Baja",20%,"")))))</f>
        <v>0.6</v>
      </c>
      <c r="T651" s="994" t="s">
        <v>317</v>
      </c>
      <c r="U651" s="1709">
        <f>IF(T651="Catastrófico",100%,IF(T651="Mayor",80%,IF(T651="Moderado",60%,IF(T651="Menor",40%,IF(T651="Leve",20%,"")))))</f>
        <v>0.2</v>
      </c>
      <c r="V651" s="994" t="s">
        <v>251</v>
      </c>
      <c r="W651" s="1709">
        <f>IF(V651="Catastrófico",100%,IF(V651="Mayor",80%,IF(V651="Moderado",60%,IF(V651="Menor",40%,IF(V651="Leve",20%,"")))))</f>
        <v>0.4</v>
      </c>
      <c r="X651" s="1059" t="str">
        <f>IF(Y651=100%,"Catastrófico",IF(Y651=80%,"Mayor",IF(Y651=60%,"Moderado",IF(Y651=40%,"Menor",IF(Y651=20%,"Leve","")))))</f>
        <v>Menor</v>
      </c>
      <c r="Y651" s="1709">
        <f>IF(AND(U651="",W651=""),"",MAX(U651,W651))</f>
        <v>0.4</v>
      </c>
      <c r="Z651" s="1709" t="str">
        <f>CONCATENATE(R651,X651)</f>
        <v>MediaMenor</v>
      </c>
      <c r="AA651" s="1047" t="str">
        <f>IF(Z651="Muy AltaLeve","Alto",IF(Z651="Muy AltaMenor","Alto",IF(Z651="Muy AltaModerado","Alto",IF(Z651="Muy AltaMayor","Alto",IF(Z651="Muy AltaCatastrófico","Extremo",IF(Z651="AltaLeve","Moderado",IF(Z651="AltaMenor","Moderado",IF(Z651="AltaModerado","Alto",IF(Z651="AltaMayor","Alto",IF(Z651="AltaCatastrófico","Extremo",IF(Z651="MediaLeve","Moderado",IF(Z651="MediaMenor","Moderado",IF(Z651="MediaModerado","Moderado",IF(Z651="MediaMayor","Alto",IF(Z651="MediaCatastrófico","Extremo",IF(Z651="BajaLeve","Bajo",IF(Z651="BajaMenor","Moderado",IF(Z651="BajaModerado","Moderado",IF(Z651="BajaMayor","Alto",IF(Z651="BajaCatastrófico","Extremo",IF(Z651="Muy BajaLeve","Bajo",IF(Z651="Muy BajaMenor","Bajo",IF(Z651="Muy BajaModerado","Moderado",IF(Z651="Muy BajaMayor","Alto",IF(Z651="Muy BajaCatastrófico","Extremo","")))))))))))))))))))))))))</f>
        <v>Moderado</v>
      </c>
      <c r="AB651" s="97">
        <v>1</v>
      </c>
      <c r="AC651" s="9" t="s">
        <v>1592</v>
      </c>
      <c r="AD651" s="9">
        <v>2</v>
      </c>
      <c r="AE651" s="9" t="s">
        <v>1408</v>
      </c>
      <c r="AF651" s="99" t="str">
        <f t="shared" si="74"/>
        <v>Probabilidad</v>
      </c>
      <c r="AG651" s="10" t="s">
        <v>221</v>
      </c>
      <c r="AH651" s="787">
        <f t="shared" si="75"/>
        <v>0.25</v>
      </c>
      <c r="AI651" s="10" t="s">
        <v>222</v>
      </c>
      <c r="AJ651" s="787">
        <f t="shared" si="76"/>
        <v>0.15</v>
      </c>
      <c r="AK651" s="101">
        <f t="shared" si="77"/>
        <v>0.4</v>
      </c>
      <c r="AL651" s="100">
        <f>IFERROR(IF(AF651="Probabilidad",(S651-(+S651*AK651)),IF(AF651="Impacto",S651,"")),"")</f>
        <v>0.36</v>
      </c>
      <c r="AM651" s="100">
        <f>IFERROR(IF(AF651="Impacto",(Y651-(+Y651*AK651)),IF(AF651="Probabilidad",Y651,"")),"")</f>
        <v>0.4</v>
      </c>
      <c r="AN651" s="50" t="s">
        <v>223</v>
      </c>
      <c r="AO651" s="50" t="s">
        <v>291</v>
      </c>
      <c r="AP651" s="50" t="s">
        <v>241</v>
      </c>
      <c r="AQ651" s="50" t="s">
        <v>226</v>
      </c>
      <c r="AR651" s="1624" t="s">
        <v>2121</v>
      </c>
      <c r="AS651" s="1050">
        <f>S651</f>
        <v>0.6</v>
      </c>
      <c r="AT651" s="1050">
        <f>IF(AL651="","",MIN(AL651:AL656))</f>
        <v>0.1512</v>
      </c>
      <c r="AU651" s="1047" t="str">
        <f>IFERROR(IF(AT651="","",IF(AT651&lt;=0.2,"Muy Baja",IF(AT651&lt;=0.4,"Baja",IF(AT651&lt;=0.6,"Media",IF(AT651&lt;=0.8,"Alta","Muy Alta"))))),"")</f>
        <v>Muy Baja</v>
      </c>
      <c r="AV651" s="1050">
        <f>Y651</f>
        <v>0.4</v>
      </c>
      <c r="AW651" s="1050">
        <f>IF(AM651="","",MIN(AM651:AM656))</f>
        <v>0.22500000000000003</v>
      </c>
      <c r="AX651" s="1047" t="str">
        <f>IFERROR(IF(AW651="","",IF(AW651&lt;=0.2,"Leve",IF(AW651&lt;=0.4,"Menor",IF(AW651&lt;=0.6,"Moderado",IF(AW651&lt;=0.8,"Mayor","Catastrófico"))))),"")</f>
        <v>Menor</v>
      </c>
      <c r="AY651" s="1047" t="str">
        <f>AA651</f>
        <v>Moderado</v>
      </c>
      <c r="AZ651" s="1047" t="str">
        <f>IFERROR(IF(OR(AND(AU651="Muy Baja",AX651="Leve"),AND(AU651="Muy Baja",AX651="Menor"),AND(AU651="Baja",AX651="Leve")),"Bajo",IF(OR(AND(AU651="Muy baja",AX651="Moderado"),AND(AU651="Baja",AX651="Menor"),AND(AU651="Baja",AX651="Moderado"),AND(AU651="Media",AX651="Leve"),AND(AU651="Media",AX651="Menor"),AND(AU651="Media",AX651="Moderado"),AND(AU651="Alta",AX651="Leve"),AND(AU651="Alta",AX651="Menor")),"Moderado",IF(OR(AND(AU651="Muy Baja",AX651="Mayor"),AND(AU651="Baja",AX651="Mayor"),AND(AU651="Media",AX651="Mayor"),AND(AU651="Alta",AX651="Moderado"),AND(AU651="Alta",AX651="Mayor"),AND(AU651="Muy Alta",AX651="Leve"),AND(AU651="Muy Alta",AX651="Menor"),AND(AU651="Muy Alta",AX651="Moderado"),AND(AU651="Muy Alta",AX651="Mayor")),"Alto",IF(OR(AND(AU651="Muy Baja",AX651="Catastrófico"),AND(AU651="Baja",AX651="Catastrófico"),AND(AU651="Media",AX651="Catastrófico"),AND(AU651="Alta",AX651="Catastrófico"),AND(AU651="Muy Alta",AX651="Catastrófico")),"Extremo","")))),"")</f>
        <v>Bajo</v>
      </c>
      <c r="BA651" s="994" t="s">
        <v>255</v>
      </c>
      <c r="BB651" s="46"/>
      <c r="BC651" s="46"/>
      <c r="BD651" s="103" t="str">
        <f t="shared" si="73"/>
        <v/>
      </c>
      <c r="BE651" s="9"/>
      <c r="BF651" s="9"/>
      <c r="BG651" s="9"/>
      <c r="BH651" s="9"/>
      <c r="BI651" s="46"/>
      <c r="BJ651" s="46"/>
      <c r="BK651" s="46"/>
      <c r="BL651" s="46"/>
      <c r="BM651" s="48"/>
      <c r="BN651" s="48"/>
      <c r="BO651" s="48"/>
      <c r="BP651" s="48"/>
      <c r="BQ651" s="104" t="str">
        <f t="shared" si="78"/>
        <v/>
      </c>
      <c r="BR651" s="797" t="str">
        <f t="shared" si="79"/>
        <v/>
      </c>
      <c r="BS651" s="883"/>
      <c r="BT651" s="883"/>
      <c r="BU651" s="997" t="s">
        <v>1392</v>
      </c>
      <c r="BV651" s="1063" t="s">
        <v>3194</v>
      </c>
      <c r="BW651" s="1063" t="s">
        <v>1392</v>
      </c>
      <c r="BX651" s="1721" t="s">
        <v>1392</v>
      </c>
      <c r="BY651" s="1738" t="s">
        <v>3272</v>
      </c>
      <c r="BZ651" s="1003"/>
    </row>
    <row r="652" spans="1:78" ht="167" x14ac:dyDescent="0.2">
      <c r="A652" s="1702"/>
      <c r="B652" s="1703"/>
      <c r="C652" s="1704"/>
      <c r="D652" s="1795"/>
      <c r="E652" s="1795"/>
      <c r="F652" s="1619"/>
      <c r="G652" s="1001"/>
      <c r="H652" s="1031"/>
      <c r="I652" s="1641"/>
      <c r="J652" s="1631"/>
      <c r="K652" s="1037"/>
      <c r="L652" s="1001"/>
      <c r="M652" s="1070"/>
      <c r="N652" s="1001"/>
      <c r="O652" s="1001"/>
      <c r="P652" s="1064"/>
      <c r="Q652" s="1714"/>
      <c r="R652" s="1641"/>
      <c r="S652" s="1710"/>
      <c r="T652" s="1641"/>
      <c r="U652" s="1710"/>
      <c r="V652" s="1641"/>
      <c r="W652" s="1710"/>
      <c r="X652" s="1665"/>
      <c r="Y652" s="1710"/>
      <c r="Z652" s="1710"/>
      <c r="AA652" s="1633"/>
      <c r="AB652" s="812">
        <v>2</v>
      </c>
      <c r="AC652" s="774" t="s">
        <v>2122</v>
      </c>
      <c r="AD652" s="774">
        <v>1</v>
      </c>
      <c r="AE652" s="774" t="s">
        <v>1590</v>
      </c>
      <c r="AF652" s="813" t="str">
        <f t="shared" si="74"/>
        <v>Impacto</v>
      </c>
      <c r="AG652" s="780" t="s">
        <v>264</v>
      </c>
      <c r="AH652" s="790">
        <f t="shared" si="75"/>
        <v>0.1</v>
      </c>
      <c r="AI652" s="780" t="s">
        <v>222</v>
      </c>
      <c r="AJ652" s="790">
        <f t="shared" si="76"/>
        <v>0.15</v>
      </c>
      <c r="AK652" s="814">
        <f t="shared" si="77"/>
        <v>0.25</v>
      </c>
      <c r="AL652" s="815">
        <f>IFERROR(IF(AND(AF651="Probabilidad",AF652="Probabilidad"),(AL651-(+AL651*AK652)),IF(AF652="Probabilidad",(S651-(+S651*AK652)),IF(AF652="Impacto",AL651,""))),"")</f>
        <v>0.36</v>
      </c>
      <c r="AM652" s="815">
        <f>IFERROR(IF(AND(AF651="Impacto",AF652="Impacto"),(AM651-(+AM651*AK652)),IF(AF652="Impacto",(Y651-(+Y651*AK652)),IF(AF652="Probabilidad",AM651,""))),"")</f>
        <v>0.30000000000000004</v>
      </c>
      <c r="AN652" s="751" t="s">
        <v>223</v>
      </c>
      <c r="AO652" s="751" t="s">
        <v>291</v>
      </c>
      <c r="AP652" s="751" t="s">
        <v>241</v>
      </c>
      <c r="AQ652" s="751" t="s">
        <v>226</v>
      </c>
      <c r="AR652" s="1031"/>
      <c r="AS652" s="1631"/>
      <c r="AT652" s="1631"/>
      <c r="AU652" s="1633"/>
      <c r="AV652" s="1631"/>
      <c r="AW652" s="1631"/>
      <c r="AX652" s="1633"/>
      <c r="AY652" s="1633"/>
      <c r="AZ652" s="1633"/>
      <c r="BA652" s="1641"/>
      <c r="BB652" s="789"/>
      <c r="BC652" s="789"/>
      <c r="BD652" s="822" t="str">
        <f t="shared" si="73"/>
        <v/>
      </c>
      <c r="BE652" s="774"/>
      <c r="BF652" s="774"/>
      <c r="BG652" s="774"/>
      <c r="BH652" s="774"/>
      <c r="BI652" s="789"/>
      <c r="BJ652" s="789"/>
      <c r="BK652" s="789"/>
      <c r="BL652" s="789"/>
      <c r="BM652" s="791"/>
      <c r="BN652" s="791"/>
      <c r="BO652" s="791"/>
      <c r="BP652" s="791"/>
      <c r="BQ652" s="792" t="str">
        <f t="shared" si="78"/>
        <v/>
      </c>
      <c r="BR652" s="796" t="str">
        <f t="shared" si="79"/>
        <v/>
      </c>
      <c r="BS652" s="884"/>
      <c r="BT652" s="884"/>
      <c r="BU652" s="998"/>
      <c r="BV652" s="1064"/>
      <c r="BW652" s="1064"/>
      <c r="BX652" s="1722"/>
      <c r="BY652" s="1739"/>
      <c r="BZ652" s="1004"/>
    </row>
    <row r="653" spans="1:78" ht="145" x14ac:dyDescent="0.2">
      <c r="A653" s="1702"/>
      <c r="B653" s="1703"/>
      <c r="C653" s="1704"/>
      <c r="D653" s="1795"/>
      <c r="E653" s="1795"/>
      <c r="F653" s="1619"/>
      <c r="G653" s="1001"/>
      <c r="H653" s="1031"/>
      <c r="I653" s="1641"/>
      <c r="J653" s="1631"/>
      <c r="K653" s="1037"/>
      <c r="L653" s="1001"/>
      <c r="M653" s="1070"/>
      <c r="N653" s="1001"/>
      <c r="O653" s="1001"/>
      <c r="P653" s="1064"/>
      <c r="Q653" s="1714"/>
      <c r="R653" s="1641"/>
      <c r="S653" s="1710"/>
      <c r="T653" s="1641"/>
      <c r="U653" s="1710"/>
      <c r="V653" s="1641"/>
      <c r="W653" s="1710"/>
      <c r="X653" s="1665"/>
      <c r="Y653" s="1710"/>
      <c r="Z653" s="1710"/>
      <c r="AA653" s="1633"/>
      <c r="AB653" s="812">
        <v>3</v>
      </c>
      <c r="AC653" s="774" t="s">
        <v>2123</v>
      </c>
      <c r="AD653" s="774">
        <v>1</v>
      </c>
      <c r="AE653" s="774" t="s">
        <v>1612</v>
      </c>
      <c r="AF653" s="813" t="str">
        <f t="shared" si="74"/>
        <v>Probabilidad</v>
      </c>
      <c r="AG653" s="780" t="s">
        <v>221</v>
      </c>
      <c r="AH653" s="790">
        <f t="shared" si="75"/>
        <v>0.25</v>
      </c>
      <c r="AI653" s="780" t="s">
        <v>222</v>
      </c>
      <c r="AJ653" s="790">
        <f t="shared" si="76"/>
        <v>0.15</v>
      </c>
      <c r="AK653" s="814">
        <f t="shared" si="77"/>
        <v>0.4</v>
      </c>
      <c r="AL653" s="815">
        <f>IFERROR(IF(AND(AF652="Probabilidad",AF653="Probabilidad"),(AL652-(+AL652*AK653)),IF(AND(AF652="Impacto",AF653="Probabilidad"),(AL651-(+AL651*AK653)),IF(AF653="Impacto",AL652,""))),"")</f>
        <v>0.216</v>
      </c>
      <c r="AM653" s="815">
        <f>IFERROR(IF(AND(AF652="Impacto",AF653="Impacto"),(AM652-(+AM652*AK653)),IF(AND(AF652="Probabilidad",AF653="Impacto"),(AM651-(+AM651*AK653)),IF(AF653="Probabilidad",AM652,""))),"")</f>
        <v>0.30000000000000004</v>
      </c>
      <c r="AN653" s="751" t="s">
        <v>223</v>
      </c>
      <c r="AO653" s="751" t="s">
        <v>240</v>
      </c>
      <c r="AP653" s="751" t="s">
        <v>241</v>
      </c>
      <c r="AQ653" s="751" t="s">
        <v>226</v>
      </c>
      <c r="AR653" s="1031"/>
      <c r="AS653" s="1631"/>
      <c r="AT653" s="1631"/>
      <c r="AU653" s="1633"/>
      <c r="AV653" s="1631"/>
      <c r="AW653" s="1631"/>
      <c r="AX653" s="1633"/>
      <c r="AY653" s="1633"/>
      <c r="AZ653" s="1633"/>
      <c r="BA653" s="1641"/>
      <c r="BB653" s="789"/>
      <c r="BC653" s="789"/>
      <c r="BD653" s="822" t="str">
        <f t="shared" si="73"/>
        <v/>
      </c>
      <c r="BE653" s="774"/>
      <c r="BF653" s="774"/>
      <c r="BG653" s="774"/>
      <c r="BH653" s="774"/>
      <c r="BI653" s="789"/>
      <c r="BJ653" s="789"/>
      <c r="BK653" s="789"/>
      <c r="BL653" s="789"/>
      <c r="BM653" s="791"/>
      <c r="BN653" s="791"/>
      <c r="BO653" s="791"/>
      <c r="BP653" s="791"/>
      <c r="BQ653" s="792" t="str">
        <f t="shared" si="78"/>
        <v/>
      </c>
      <c r="BR653" s="796" t="str">
        <f t="shared" si="79"/>
        <v/>
      </c>
      <c r="BS653" s="884"/>
      <c r="BT653" s="884"/>
      <c r="BU653" s="998"/>
      <c r="BV653" s="1064"/>
      <c r="BW653" s="1064"/>
      <c r="BX653" s="1722"/>
      <c r="BY653" s="1739"/>
      <c r="BZ653" s="1004"/>
    </row>
    <row r="654" spans="1:78" ht="167" x14ac:dyDescent="0.2">
      <c r="A654" s="1702"/>
      <c r="B654" s="1703"/>
      <c r="C654" s="1704"/>
      <c r="D654" s="1795"/>
      <c r="E654" s="1795"/>
      <c r="F654" s="1619"/>
      <c r="G654" s="1001"/>
      <c r="H654" s="1031"/>
      <c r="I654" s="1641"/>
      <c r="J654" s="1631"/>
      <c r="K654" s="1037"/>
      <c r="L654" s="1001"/>
      <c r="M654" s="1070"/>
      <c r="N654" s="1001"/>
      <c r="O654" s="1001"/>
      <c r="P654" s="1064"/>
      <c r="Q654" s="1714"/>
      <c r="R654" s="1641"/>
      <c r="S654" s="1710"/>
      <c r="T654" s="1641"/>
      <c r="U654" s="1710"/>
      <c r="V654" s="1641"/>
      <c r="W654" s="1710"/>
      <c r="X654" s="1665"/>
      <c r="Y654" s="1710"/>
      <c r="Z654" s="1710"/>
      <c r="AA654" s="1633"/>
      <c r="AB654" s="812">
        <v>4</v>
      </c>
      <c r="AC654" s="774" t="s">
        <v>2116</v>
      </c>
      <c r="AD654" s="774">
        <v>2</v>
      </c>
      <c r="AE654" s="774" t="s">
        <v>1612</v>
      </c>
      <c r="AF654" s="813" t="str">
        <f t="shared" si="74"/>
        <v>Impacto</v>
      </c>
      <c r="AG654" s="780" t="s">
        <v>264</v>
      </c>
      <c r="AH654" s="790">
        <f t="shared" si="75"/>
        <v>0.1</v>
      </c>
      <c r="AI654" s="780" t="s">
        <v>222</v>
      </c>
      <c r="AJ654" s="790">
        <f t="shared" si="76"/>
        <v>0.15</v>
      </c>
      <c r="AK654" s="814">
        <f t="shared" si="77"/>
        <v>0.25</v>
      </c>
      <c r="AL654" s="815">
        <f>IFERROR(IF(AND(AF653="Probabilidad",AF654="Probabilidad"),(AL653-(+AL653*AK654)),IF(AND(AF653="Impacto",AF654="Probabilidad"),(AL652-(+AL652*AK654)),IF(AF654="Impacto",AL653,""))),"")</f>
        <v>0.216</v>
      </c>
      <c r="AM654" s="815">
        <f>IFERROR(IF(AND(AF653="Impacto",AF654="Impacto"),(AM653-(+AM653*AK654)),IF(AND(AF653="Probabilidad",AF654="Impacto"),(AM652-(+AM652*AK654)),IF(AF654="Probabilidad",AM653,""))),"")</f>
        <v>0.22500000000000003</v>
      </c>
      <c r="AN654" s="751" t="s">
        <v>223</v>
      </c>
      <c r="AO654" s="751" t="s">
        <v>291</v>
      </c>
      <c r="AP654" s="751" t="s">
        <v>241</v>
      </c>
      <c r="AQ654" s="751" t="s">
        <v>226</v>
      </c>
      <c r="AR654" s="1031"/>
      <c r="AS654" s="1631"/>
      <c r="AT654" s="1631"/>
      <c r="AU654" s="1633"/>
      <c r="AV654" s="1631"/>
      <c r="AW654" s="1631"/>
      <c r="AX654" s="1633"/>
      <c r="AY654" s="1633"/>
      <c r="AZ654" s="1633"/>
      <c r="BA654" s="1641"/>
      <c r="BB654" s="789"/>
      <c r="BC654" s="789"/>
      <c r="BD654" s="822" t="str">
        <f t="shared" si="73"/>
        <v/>
      </c>
      <c r="BE654" s="774"/>
      <c r="BF654" s="774"/>
      <c r="BG654" s="774"/>
      <c r="BH654" s="774"/>
      <c r="BI654" s="789"/>
      <c r="BJ654" s="789"/>
      <c r="BK654" s="789"/>
      <c r="BL654" s="789"/>
      <c r="BM654" s="791"/>
      <c r="BN654" s="791"/>
      <c r="BO654" s="791"/>
      <c r="BP654" s="791"/>
      <c r="BQ654" s="792" t="str">
        <f t="shared" si="78"/>
        <v/>
      </c>
      <c r="BR654" s="796" t="str">
        <f t="shared" si="79"/>
        <v/>
      </c>
      <c r="BS654" s="884"/>
      <c r="BT654" s="884"/>
      <c r="BU654" s="998"/>
      <c r="BV654" s="1064"/>
      <c r="BW654" s="1064"/>
      <c r="BX654" s="1722"/>
      <c r="BY654" s="1739"/>
      <c r="BZ654" s="1004"/>
    </row>
    <row r="655" spans="1:78" ht="167" x14ac:dyDescent="0.2">
      <c r="A655" s="1702"/>
      <c r="B655" s="1703"/>
      <c r="C655" s="1704"/>
      <c r="D655" s="1795"/>
      <c r="E655" s="1795"/>
      <c r="F655" s="1619"/>
      <c r="G655" s="1001"/>
      <c r="H655" s="1031"/>
      <c r="I655" s="1641"/>
      <c r="J655" s="1631"/>
      <c r="K655" s="1037"/>
      <c r="L655" s="1001"/>
      <c r="M655" s="1070"/>
      <c r="N655" s="1001"/>
      <c r="O655" s="1001"/>
      <c r="P655" s="1064"/>
      <c r="Q655" s="1714"/>
      <c r="R655" s="1641"/>
      <c r="S655" s="1710"/>
      <c r="T655" s="1641"/>
      <c r="U655" s="1710"/>
      <c r="V655" s="1641"/>
      <c r="W655" s="1710"/>
      <c r="X655" s="1665"/>
      <c r="Y655" s="1710"/>
      <c r="Z655" s="1710"/>
      <c r="AA655" s="1633"/>
      <c r="AB655" s="812">
        <v>5</v>
      </c>
      <c r="AC655" s="774" t="s">
        <v>1592</v>
      </c>
      <c r="AD655" s="774">
        <v>2</v>
      </c>
      <c r="AE655" s="774" t="s">
        <v>1408</v>
      </c>
      <c r="AF655" s="813" t="str">
        <f t="shared" si="74"/>
        <v>Probabilidad</v>
      </c>
      <c r="AG655" s="780" t="s">
        <v>281</v>
      </c>
      <c r="AH655" s="790">
        <f t="shared" si="75"/>
        <v>0.15</v>
      </c>
      <c r="AI655" s="780" t="s">
        <v>222</v>
      </c>
      <c r="AJ655" s="790">
        <f t="shared" si="76"/>
        <v>0.15</v>
      </c>
      <c r="AK655" s="814">
        <f t="shared" si="77"/>
        <v>0.3</v>
      </c>
      <c r="AL655" s="815">
        <f>IFERROR(IF(AND(AF654="Probabilidad",AF655="Probabilidad"),(AL654-(+AL654*AK655)),IF(AND(AF654="Impacto",AF655="Probabilidad"),(AL653-(+AL653*AK655)),IF(AF655="Impacto",AL654,""))),"")</f>
        <v>0.1512</v>
      </c>
      <c r="AM655" s="815">
        <f>IFERROR(IF(AND(AF654="Impacto",AF655="Impacto"),(AM654-(+AM654*AK655)),IF(AND(AF654="Probabilidad",AF655="Impacto"),(AM653-(+AM653*AK655)),IF(AF655="Probabilidad",AM654,""))),"")</f>
        <v>0.22500000000000003</v>
      </c>
      <c r="AN655" s="751" t="s">
        <v>223</v>
      </c>
      <c r="AO655" s="751" t="s">
        <v>291</v>
      </c>
      <c r="AP655" s="751" t="s">
        <v>241</v>
      </c>
      <c r="AQ655" s="751" t="s">
        <v>226</v>
      </c>
      <c r="AR655" s="1031"/>
      <c r="AS655" s="1631"/>
      <c r="AT655" s="1631"/>
      <c r="AU655" s="1633"/>
      <c r="AV655" s="1631"/>
      <c r="AW655" s="1631"/>
      <c r="AX655" s="1633"/>
      <c r="AY655" s="1633"/>
      <c r="AZ655" s="1633"/>
      <c r="BA655" s="1641"/>
      <c r="BB655" s="789"/>
      <c r="BC655" s="789"/>
      <c r="BD655" s="822" t="str">
        <f t="shared" si="73"/>
        <v/>
      </c>
      <c r="BE655" s="774"/>
      <c r="BF655" s="774"/>
      <c r="BG655" s="774"/>
      <c r="BH655" s="774"/>
      <c r="BI655" s="789"/>
      <c r="BJ655" s="789"/>
      <c r="BK655" s="789"/>
      <c r="BL655" s="789"/>
      <c r="BM655" s="791"/>
      <c r="BN655" s="791"/>
      <c r="BO655" s="791"/>
      <c r="BP655" s="791"/>
      <c r="BQ655" s="792" t="str">
        <f t="shared" si="78"/>
        <v/>
      </c>
      <c r="BR655" s="796" t="str">
        <f t="shared" si="79"/>
        <v/>
      </c>
      <c r="BS655" s="884"/>
      <c r="BT655" s="884"/>
      <c r="BU655" s="998"/>
      <c r="BV655" s="1064"/>
      <c r="BW655" s="1064"/>
      <c r="BX655" s="1722"/>
      <c r="BY655" s="1739"/>
      <c r="BZ655" s="1004"/>
    </row>
    <row r="656" spans="1:78" ht="17" thickBot="1" x14ac:dyDescent="0.25">
      <c r="A656" s="1702"/>
      <c r="B656" s="1703"/>
      <c r="C656" s="1704"/>
      <c r="D656" s="1795"/>
      <c r="E656" s="1795"/>
      <c r="F656" s="1619"/>
      <c r="G656" s="1002"/>
      <c r="H656" s="1032"/>
      <c r="I656" s="1642"/>
      <c r="J656" s="1632"/>
      <c r="K656" s="1038"/>
      <c r="L656" s="1002"/>
      <c r="M656" s="1071"/>
      <c r="N656" s="1002"/>
      <c r="O656" s="1002"/>
      <c r="P656" s="1065"/>
      <c r="Q656" s="1715"/>
      <c r="R656" s="1642"/>
      <c r="S656" s="1711"/>
      <c r="T656" s="1642"/>
      <c r="U656" s="1711"/>
      <c r="V656" s="1642"/>
      <c r="W656" s="1711"/>
      <c r="X656" s="1666"/>
      <c r="Y656" s="1711"/>
      <c r="Z656" s="1711"/>
      <c r="AA656" s="1634"/>
      <c r="AB656" s="773">
        <v>6</v>
      </c>
      <c r="AC656" s="757"/>
      <c r="AD656" s="757"/>
      <c r="AE656" s="757"/>
      <c r="AF656" s="896" t="str">
        <f t="shared" si="74"/>
        <v/>
      </c>
      <c r="AG656" s="888"/>
      <c r="AH656" s="887" t="str">
        <f t="shared" si="75"/>
        <v/>
      </c>
      <c r="AI656" s="888"/>
      <c r="AJ656" s="887" t="str">
        <f t="shared" si="76"/>
        <v/>
      </c>
      <c r="AK656" s="889" t="str">
        <f t="shared" si="77"/>
        <v/>
      </c>
      <c r="AL656" s="815" t="str">
        <f>IFERROR(IF(AND(AF655="Probabilidad",AF656="Probabilidad"),(AL655-(+AL655*AK656)),IF(AND(AF655="Impacto",AF656="Probabilidad"),(AL654-(+AL654*AK656)),IF(AF656="Impacto",AL655,""))),"")</f>
        <v/>
      </c>
      <c r="AM656" s="815" t="str">
        <f>IFERROR(IF(AND(AF655="Impacto",AF656="Impacto"),(AM655-(+AM655*AK656)),IF(AND(AF655="Probabilidad",AF656="Impacto"),(AM654-(+AM654*AK656)),IF(AF656="Probabilidad",AM655,""))),"")</f>
        <v/>
      </c>
      <c r="AN656" s="51"/>
      <c r="AO656" s="51"/>
      <c r="AP656" s="51"/>
      <c r="AQ656" s="51"/>
      <c r="AR656" s="1032"/>
      <c r="AS656" s="1632"/>
      <c r="AT656" s="1632"/>
      <c r="AU656" s="1634"/>
      <c r="AV656" s="1632"/>
      <c r="AW656" s="1632"/>
      <c r="AX656" s="1634"/>
      <c r="AY656" s="1634"/>
      <c r="AZ656" s="1634"/>
      <c r="BA656" s="1642"/>
      <c r="BB656" s="770"/>
      <c r="BC656" s="770"/>
      <c r="BD656" s="762" t="str">
        <f t="shared" si="73"/>
        <v/>
      </c>
      <c r="BE656" s="757"/>
      <c r="BF656" s="757"/>
      <c r="BG656" s="757"/>
      <c r="BH656" s="757"/>
      <c r="BI656" s="770"/>
      <c r="BJ656" s="770"/>
      <c r="BK656" s="770"/>
      <c r="BL656" s="770"/>
      <c r="BM656" s="749"/>
      <c r="BN656" s="749"/>
      <c r="BO656" s="749"/>
      <c r="BP656" s="749"/>
      <c r="BQ656" s="766" t="str">
        <f t="shared" si="78"/>
        <v/>
      </c>
      <c r="BR656" s="890" t="str">
        <f t="shared" si="79"/>
        <v/>
      </c>
      <c r="BS656" s="891"/>
      <c r="BT656" s="891"/>
      <c r="BU656" s="999"/>
      <c r="BV656" s="1065"/>
      <c r="BW656" s="1065"/>
      <c r="BX656" s="1723"/>
      <c r="BY656" s="1740"/>
      <c r="BZ656" s="1005"/>
    </row>
    <row r="657" spans="1:78" ht="167" x14ac:dyDescent="0.2">
      <c r="A657" s="1702"/>
      <c r="B657" s="1703"/>
      <c r="C657" s="1704"/>
      <c r="D657" s="1795" t="s">
        <v>1387</v>
      </c>
      <c r="E657" s="1795" t="s">
        <v>1033</v>
      </c>
      <c r="F657" s="1619">
        <v>7</v>
      </c>
      <c r="G657" s="1000" t="s">
        <v>2124</v>
      </c>
      <c r="H657" s="1030" t="s">
        <v>1243</v>
      </c>
      <c r="I657" s="994" t="s">
        <v>1218</v>
      </c>
      <c r="J657" s="1697" t="str">
        <f>IF(D657="","",IF(D657="RG",[1]Árbol!A668,IF(D657="RIC",[1]Árbol!A668,IF(D657="RLAFT",[1]Árbol!A668,IF(D657="RF",[1]Árbol!A668,IF(I657="","",(CONCATENATE(I657," ",$M$3," ",G657," ",$M$4," ",O657," ",$M$5," ",N657))))))))</f>
        <v>Pérdida de confidencialidad e integridad de FIREWALLS (ONPREMISE)  1. Ataques externos 
2. Error en el uso
3. Modificación de configuración de los equipos  1. Configuración incorrecta de parametros 
2. Desconocimiento en el funcionamiento de la herramienta
3. Deficiencia en el control de acceso</v>
      </c>
      <c r="K657" s="1036" t="s">
        <v>313</v>
      </c>
      <c r="L657" s="1000" t="s">
        <v>562</v>
      </c>
      <c r="M657" s="1069" t="s">
        <v>1389</v>
      </c>
      <c r="N657" s="1000" t="s">
        <v>2125</v>
      </c>
      <c r="O657" s="1000" t="s">
        <v>2126</v>
      </c>
      <c r="P657" s="1063" t="s">
        <v>1392</v>
      </c>
      <c r="Q657" s="1077" t="s">
        <v>1392</v>
      </c>
      <c r="R657" s="994" t="s">
        <v>250</v>
      </c>
      <c r="S657" s="1709">
        <f>IF(R657="Muy Alta",100%,IF(R657="Alta",80%,IF(R657="Media",60%,IF(R657="Baja",40%,IF(R657="Muy Baja",20%,"")))))</f>
        <v>0.4</v>
      </c>
      <c r="T657" s="994" t="s">
        <v>317</v>
      </c>
      <c r="U657" s="1709">
        <f>IF(T657="Catastrófico",100%,IF(T657="Mayor",80%,IF(T657="Moderado",60%,IF(T657="Menor",40%,IF(T657="Leve",20%,"")))))</f>
        <v>0.2</v>
      </c>
      <c r="V657" s="994" t="s">
        <v>251</v>
      </c>
      <c r="W657" s="1709">
        <f>IF(V657="Catastrófico",100%,IF(V657="Mayor",80%,IF(V657="Moderado",60%,IF(V657="Menor",40%,IF(V657="Leve",20%,"")))))</f>
        <v>0.4</v>
      </c>
      <c r="X657" s="1059" t="str">
        <f>IF(Y657=100%,"Catastrófico",IF(Y657=80%,"Mayor",IF(Y657=60%,"Moderado",IF(Y657=40%,"Menor",IF(Y657=20%,"Leve","")))))</f>
        <v>Menor</v>
      </c>
      <c r="Y657" s="1709">
        <f>IF(AND(U657="",W657=""),"",MAX(U657,W657))</f>
        <v>0.4</v>
      </c>
      <c r="Z657" s="1709" t="str">
        <f>CONCATENATE(R657,X657)</f>
        <v>BajaMenor</v>
      </c>
      <c r="AA657" s="1047" t="str">
        <f>IF(Z657="Muy AltaLeve","Alto",IF(Z657="Muy AltaMenor","Alto",IF(Z657="Muy AltaModerado","Alto",IF(Z657="Muy AltaMayor","Alto",IF(Z657="Muy AltaCatastrófico","Extremo",IF(Z657="AltaLeve","Moderado",IF(Z657="AltaMenor","Moderado",IF(Z657="AltaModerado","Alto",IF(Z657="AltaMayor","Alto",IF(Z657="AltaCatastrófico","Extremo",IF(Z657="MediaLeve","Moderado",IF(Z657="MediaMenor","Moderado",IF(Z657="MediaModerado","Moderado",IF(Z657="MediaMayor","Alto",IF(Z657="MediaCatastrófico","Extremo",IF(Z657="BajaLeve","Bajo",IF(Z657="BajaMenor","Moderado",IF(Z657="BajaModerado","Moderado",IF(Z657="BajaMayor","Alto",IF(Z657="BajaCatastrófico","Extremo",IF(Z657="Muy BajaLeve","Bajo",IF(Z657="Muy BajaMenor","Bajo",IF(Z657="Muy BajaModerado","Moderado",IF(Z657="Muy BajaMayor","Alto",IF(Z657="Muy BajaCatastrófico","Extremo","")))))))))))))))))))))))))</f>
        <v>Moderado</v>
      </c>
      <c r="AB657" s="97">
        <v>1</v>
      </c>
      <c r="AC657" s="9" t="s">
        <v>2127</v>
      </c>
      <c r="AD657" s="9">
        <v>3</v>
      </c>
      <c r="AE657" s="9" t="s">
        <v>1762</v>
      </c>
      <c r="AF657" s="231" t="str">
        <f t="shared" si="74"/>
        <v>Probabilidad</v>
      </c>
      <c r="AG657" s="232" t="s">
        <v>221</v>
      </c>
      <c r="AH657" s="787">
        <f t="shared" si="75"/>
        <v>0.25</v>
      </c>
      <c r="AI657" s="232" t="s">
        <v>734</v>
      </c>
      <c r="AJ657" s="787">
        <f t="shared" si="76"/>
        <v>0.25</v>
      </c>
      <c r="AK657" s="101">
        <f t="shared" si="77"/>
        <v>0.5</v>
      </c>
      <c r="AL657" s="100">
        <f>IFERROR(IF(AF657="Probabilidad",(S657-(+S657*AK657)),IF(AF657="Impacto",S657,"")),"")</f>
        <v>0.2</v>
      </c>
      <c r="AM657" s="100">
        <f>IFERROR(IF(AF657="Impacto",(Y657-(+Y657*AK657)),IF(AF657="Probabilidad",Y657,"")),"")</f>
        <v>0.4</v>
      </c>
      <c r="AN657" s="50" t="s">
        <v>859</v>
      </c>
      <c r="AO657" s="50" t="s">
        <v>291</v>
      </c>
      <c r="AP657" s="50" t="s">
        <v>241</v>
      </c>
      <c r="AQ657" s="50" t="s">
        <v>226</v>
      </c>
      <c r="AR657" s="1624" t="s">
        <v>2121</v>
      </c>
      <c r="AS657" s="1050">
        <f>S657</f>
        <v>0.4</v>
      </c>
      <c r="AT657" s="1050">
        <f>IF(AL657="","",MIN(AL657:AL662))</f>
        <v>0.14000000000000001</v>
      </c>
      <c r="AU657" s="1047" t="str">
        <f>IFERROR(IF(AT657="","",IF(AT657&lt;=0.2,"Muy Baja",IF(AT657&lt;=0.4,"Baja",IF(AT657&lt;=0.6,"Media",IF(AT657&lt;=0.8,"Alta","Muy Alta"))))),"")</f>
        <v>Muy Baja</v>
      </c>
      <c r="AV657" s="1050">
        <f>Y657</f>
        <v>0.4</v>
      </c>
      <c r="AW657" s="1050">
        <f>IF(AM657="","",MIN(AM657:AM662))</f>
        <v>0.30000000000000004</v>
      </c>
      <c r="AX657" s="1047" t="str">
        <f>IFERROR(IF(AW657="","",IF(AW657&lt;=0.2,"Leve",IF(AW657&lt;=0.4,"Menor",IF(AW657&lt;=0.6,"Moderado",IF(AW657&lt;=0.8,"Mayor","Catastrófico"))))),"")</f>
        <v>Menor</v>
      </c>
      <c r="AY657" s="1047" t="str">
        <f>AA657</f>
        <v>Moderado</v>
      </c>
      <c r="AZ657" s="1047" t="str">
        <f>IFERROR(IF(OR(AND(AU657="Muy Baja",AX657="Leve"),AND(AU657="Muy Baja",AX657="Menor"),AND(AU657="Baja",AX657="Leve")),"Bajo",IF(OR(AND(AU657="Muy baja",AX657="Moderado"),AND(AU657="Baja",AX657="Menor"),AND(AU657="Baja",AX657="Moderado"),AND(AU657="Media",AX657="Leve"),AND(AU657="Media",AX657="Menor"),AND(AU657="Media",AX657="Moderado"),AND(AU657="Alta",AX657="Leve"),AND(AU657="Alta",AX657="Menor")),"Moderado",IF(OR(AND(AU657="Muy Baja",AX657="Mayor"),AND(AU657="Baja",AX657="Mayor"),AND(AU657="Media",AX657="Mayor"),AND(AU657="Alta",AX657="Moderado"),AND(AU657="Alta",AX657="Mayor"),AND(AU657="Muy Alta",AX657="Leve"),AND(AU657="Muy Alta",AX657="Menor"),AND(AU657="Muy Alta",AX657="Moderado"),AND(AU657="Muy Alta",AX657="Mayor")),"Alto",IF(OR(AND(AU657="Muy Baja",AX657="Catastrófico"),AND(AU657="Baja",AX657="Catastrófico"),AND(AU657="Media",AX657="Catastrófico"),AND(AU657="Alta",AX657="Catastrófico"),AND(AU657="Muy Alta",AX657="Catastrófico")),"Extremo","")))),"")</f>
        <v>Bajo</v>
      </c>
      <c r="BA657" s="994" t="s">
        <v>255</v>
      </c>
      <c r="BB657" s="46"/>
      <c r="BC657" s="46"/>
      <c r="BD657" s="103" t="str">
        <f t="shared" si="73"/>
        <v/>
      </c>
      <c r="BE657" s="9"/>
      <c r="BF657" s="9"/>
      <c r="BG657" s="9"/>
      <c r="BH657" s="9"/>
      <c r="BI657" s="46"/>
      <c r="BJ657" s="46"/>
      <c r="BK657" s="46"/>
      <c r="BL657" s="46"/>
      <c r="BM657" s="48"/>
      <c r="BN657" s="48"/>
      <c r="BO657" s="48"/>
      <c r="BP657" s="48"/>
      <c r="BQ657" s="104" t="str">
        <f t="shared" si="78"/>
        <v/>
      </c>
      <c r="BR657" s="797" t="str">
        <f t="shared" si="79"/>
        <v/>
      </c>
      <c r="BS657" s="883"/>
      <c r="BT657" s="883"/>
      <c r="BU657" s="997" t="s">
        <v>1392</v>
      </c>
      <c r="BV657" s="1063" t="s">
        <v>3194</v>
      </c>
      <c r="BW657" s="1063" t="s">
        <v>1392</v>
      </c>
      <c r="BX657" s="1721" t="s">
        <v>1392</v>
      </c>
      <c r="BY657" s="1738" t="s">
        <v>3272</v>
      </c>
      <c r="BZ657" s="1003"/>
    </row>
    <row r="658" spans="1:78" ht="167" x14ac:dyDescent="0.2">
      <c r="A658" s="1702"/>
      <c r="B658" s="1703"/>
      <c r="C658" s="1704"/>
      <c r="D658" s="1795"/>
      <c r="E658" s="1795"/>
      <c r="F658" s="1619"/>
      <c r="G658" s="1001"/>
      <c r="H658" s="1031"/>
      <c r="I658" s="1641"/>
      <c r="J658" s="1631"/>
      <c r="K658" s="1037"/>
      <c r="L658" s="1001"/>
      <c r="M658" s="1070"/>
      <c r="N658" s="1001"/>
      <c r="O658" s="1001"/>
      <c r="P658" s="1064"/>
      <c r="Q658" s="1714"/>
      <c r="R658" s="1641"/>
      <c r="S658" s="1710"/>
      <c r="T658" s="1641"/>
      <c r="U658" s="1710"/>
      <c r="V658" s="1641"/>
      <c r="W658" s="1710"/>
      <c r="X658" s="1665"/>
      <c r="Y658" s="1710"/>
      <c r="Z658" s="1710"/>
      <c r="AA658" s="1633"/>
      <c r="AB658" s="812">
        <v>2</v>
      </c>
      <c r="AC658" s="774" t="s">
        <v>2128</v>
      </c>
      <c r="AD658" s="774">
        <v>1</v>
      </c>
      <c r="AE658" s="774" t="s">
        <v>1762</v>
      </c>
      <c r="AF658" s="813" t="str">
        <f t="shared" si="74"/>
        <v>Probabilidad</v>
      </c>
      <c r="AG658" s="780" t="s">
        <v>281</v>
      </c>
      <c r="AH658" s="790">
        <f t="shared" si="75"/>
        <v>0.15</v>
      </c>
      <c r="AI658" s="780" t="s">
        <v>222</v>
      </c>
      <c r="AJ658" s="790">
        <f t="shared" si="76"/>
        <v>0.15</v>
      </c>
      <c r="AK658" s="814">
        <f t="shared" si="77"/>
        <v>0.3</v>
      </c>
      <c r="AL658" s="815">
        <f>IFERROR(IF(AND(AF657="Probabilidad",AF658="Probabilidad"),(AL657-(+AL657*AK658)),IF(AF658="Probabilidad",(S657-(+S657*AK658)),IF(AF658="Impacto",AL657,""))),"")</f>
        <v>0.14000000000000001</v>
      </c>
      <c r="AM658" s="815">
        <f>IFERROR(IF(AND(AF657="Impacto",AF658="Impacto"),(AM657-(+AM657*AK658)),IF(AF658="Impacto",(Y657-(Y657*AK658)),IF(AF658="Probabilidad",AM657,""))),"")</f>
        <v>0.4</v>
      </c>
      <c r="AN658" s="751" t="s">
        <v>859</v>
      </c>
      <c r="AO658" s="751" t="s">
        <v>291</v>
      </c>
      <c r="AP658" s="751" t="s">
        <v>241</v>
      </c>
      <c r="AQ658" s="751" t="s">
        <v>242</v>
      </c>
      <c r="AR658" s="1031"/>
      <c r="AS658" s="1631"/>
      <c r="AT658" s="1631"/>
      <c r="AU658" s="1633"/>
      <c r="AV658" s="1631"/>
      <c r="AW658" s="1631"/>
      <c r="AX658" s="1633"/>
      <c r="AY658" s="1633"/>
      <c r="AZ658" s="1633"/>
      <c r="BA658" s="1641"/>
      <c r="BB658" s="789"/>
      <c r="BC658" s="789"/>
      <c r="BD658" s="822" t="str">
        <f t="shared" si="73"/>
        <v/>
      </c>
      <c r="BE658" s="774"/>
      <c r="BF658" s="774"/>
      <c r="BG658" s="774"/>
      <c r="BH658" s="774"/>
      <c r="BI658" s="789"/>
      <c r="BJ658" s="789"/>
      <c r="BK658" s="789"/>
      <c r="BL658" s="789"/>
      <c r="BM658" s="791"/>
      <c r="BN658" s="791"/>
      <c r="BO658" s="791"/>
      <c r="BP658" s="791"/>
      <c r="BQ658" s="792" t="str">
        <f t="shared" si="78"/>
        <v/>
      </c>
      <c r="BR658" s="796" t="str">
        <f t="shared" si="79"/>
        <v/>
      </c>
      <c r="BS658" s="884"/>
      <c r="BT658" s="884"/>
      <c r="BU658" s="998"/>
      <c r="BV658" s="1064"/>
      <c r="BW658" s="1064"/>
      <c r="BX658" s="1722"/>
      <c r="BY658" s="1739"/>
      <c r="BZ658" s="1004"/>
    </row>
    <row r="659" spans="1:78" ht="167" x14ac:dyDescent="0.2">
      <c r="A659" s="1702"/>
      <c r="B659" s="1703"/>
      <c r="C659" s="1704"/>
      <c r="D659" s="1795"/>
      <c r="E659" s="1795"/>
      <c r="F659" s="1619"/>
      <c r="G659" s="1001"/>
      <c r="H659" s="1031"/>
      <c r="I659" s="1641"/>
      <c r="J659" s="1631"/>
      <c r="K659" s="1037"/>
      <c r="L659" s="1001"/>
      <c r="M659" s="1070"/>
      <c r="N659" s="1001"/>
      <c r="O659" s="1001"/>
      <c r="P659" s="1064"/>
      <c r="Q659" s="1714"/>
      <c r="R659" s="1641"/>
      <c r="S659" s="1710"/>
      <c r="T659" s="1641"/>
      <c r="U659" s="1710"/>
      <c r="V659" s="1641"/>
      <c r="W659" s="1710"/>
      <c r="X659" s="1665"/>
      <c r="Y659" s="1710"/>
      <c r="Z659" s="1710"/>
      <c r="AA659" s="1633"/>
      <c r="AB659" s="812">
        <v>3</v>
      </c>
      <c r="AC659" s="774" t="s">
        <v>2129</v>
      </c>
      <c r="AD659" s="774">
        <v>2</v>
      </c>
      <c r="AE659" s="774" t="s">
        <v>1574</v>
      </c>
      <c r="AF659" s="813" t="str">
        <f t="shared" si="74"/>
        <v>Impacto</v>
      </c>
      <c r="AG659" s="780" t="s">
        <v>264</v>
      </c>
      <c r="AH659" s="790">
        <f t="shared" si="75"/>
        <v>0.1</v>
      </c>
      <c r="AI659" s="780" t="s">
        <v>222</v>
      </c>
      <c r="AJ659" s="790">
        <f t="shared" si="76"/>
        <v>0.15</v>
      </c>
      <c r="AK659" s="814">
        <f t="shared" si="77"/>
        <v>0.25</v>
      </c>
      <c r="AL659" s="815">
        <f>IFERROR(IF(AND(AF658="Probabilidad",AF659="Probabilidad"),(AL658-(+AL658*AK659)),IF(AND(AF658="Impacto",AF659="Probabilidad"),(AL657-(+AL657*AK659)),IF(AF659="Impacto",AL658,""))),"")</f>
        <v>0.14000000000000001</v>
      </c>
      <c r="AM659" s="815">
        <f>IFERROR(IF(AND(AF658="Impacto",AF659="Impacto"),(AM658-(+AM658*AK659)),IF(AND(AF658="Probabilidad",AF659="Impacto"),(AM657-(+AM657*AK659)),IF(AF659="Probabilidad",AM658,""))),"")</f>
        <v>0.30000000000000004</v>
      </c>
      <c r="AN659" s="751" t="s">
        <v>223</v>
      </c>
      <c r="AO659" s="751" t="s">
        <v>291</v>
      </c>
      <c r="AP659" s="751" t="s">
        <v>241</v>
      </c>
      <c r="AQ659" s="751" t="s">
        <v>226</v>
      </c>
      <c r="AR659" s="1031"/>
      <c r="AS659" s="1631"/>
      <c r="AT659" s="1631"/>
      <c r="AU659" s="1633"/>
      <c r="AV659" s="1631"/>
      <c r="AW659" s="1631"/>
      <c r="AX659" s="1633"/>
      <c r="AY659" s="1633"/>
      <c r="AZ659" s="1633"/>
      <c r="BA659" s="1641"/>
      <c r="BB659" s="789"/>
      <c r="BC659" s="789"/>
      <c r="BD659" s="822" t="str">
        <f t="shared" si="73"/>
        <v/>
      </c>
      <c r="BE659" s="774"/>
      <c r="BF659" s="774"/>
      <c r="BG659" s="774"/>
      <c r="BH659" s="774"/>
      <c r="BI659" s="789"/>
      <c r="BJ659" s="789"/>
      <c r="BK659" s="789"/>
      <c r="BL659" s="789"/>
      <c r="BM659" s="791"/>
      <c r="BN659" s="791"/>
      <c r="BO659" s="791"/>
      <c r="BP659" s="791"/>
      <c r="BQ659" s="792" t="str">
        <f t="shared" si="78"/>
        <v/>
      </c>
      <c r="BR659" s="796" t="str">
        <f t="shared" si="79"/>
        <v/>
      </c>
      <c r="BS659" s="884"/>
      <c r="BT659" s="884"/>
      <c r="BU659" s="998"/>
      <c r="BV659" s="1064"/>
      <c r="BW659" s="1064"/>
      <c r="BX659" s="1722"/>
      <c r="BY659" s="1739"/>
      <c r="BZ659" s="1004"/>
    </row>
    <row r="660" spans="1:78" ht="16" x14ac:dyDescent="0.2">
      <c r="A660" s="1702"/>
      <c r="B660" s="1703"/>
      <c r="C660" s="1704"/>
      <c r="D660" s="1795"/>
      <c r="E660" s="1795"/>
      <c r="F660" s="1619"/>
      <c r="G660" s="1001"/>
      <c r="H660" s="1031"/>
      <c r="I660" s="1641"/>
      <c r="J660" s="1631"/>
      <c r="K660" s="1037"/>
      <c r="L660" s="1001"/>
      <c r="M660" s="1070"/>
      <c r="N660" s="1001"/>
      <c r="O660" s="1001"/>
      <c r="P660" s="1064"/>
      <c r="Q660" s="1714"/>
      <c r="R660" s="1641"/>
      <c r="S660" s="1710"/>
      <c r="T660" s="1641"/>
      <c r="U660" s="1710"/>
      <c r="V660" s="1641"/>
      <c r="W660" s="1710"/>
      <c r="X660" s="1665"/>
      <c r="Y660" s="1710"/>
      <c r="Z660" s="1710"/>
      <c r="AA660" s="1633"/>
      <c r="AB660" s="812">
        <v>4</v>
      </c>
      <c r="AC660" s="774"/>
      <c r="AD660" s="774"/>
      <c r="AE660" s="774"/>
      <c r="AF660" s="813" t="str">
        <f t="shared" si="74"/>
        <v/>
      </c>
      <c r="AG660" s="780"/>
      <c r="AH660" s="790" t="str">
        <f t="shared" si="75"/>
        <v/>
      </c>
      <c r="AI660" s="780"/>
      <c r="AJ660" s="790" t="str">
        <f t="shared" si="76"/>
        <v/>
      </c>
      <c r="AK660" s="814" t="str">
        <f t="shared" si="77"/>
        <v/>
      </c>
      <c r="AL660" s="815" t="str">
        <f>IFERROR(IF(AND(AF659="Probabilidad",AF660="Probabilidad"),(AL659-(+AL659*AK660)),IF(AND(AF659="Impacto",AF660="Probabilidad"),(AL658-(+AL658*AK660)),IF(AF660="Impacto",AL659,""))),"")</f>
        <v/>
      </c>
      <c r="AM660" s="815" t="str">
        <f>IFERROR(IF(AND(AF659="Impacto",AF660="Impacto"),(AM659-(+AM659*AK660)),IF(AND(AF659="Probabilidad",AF660="Impacto"),(AM658-(+AM658*AK660)),IF(AF660="Probabilidad",AM659,""))),"")</f>
        <v/>
      </c>
      <c r="AN660" s="751"/>
      <c r="AO660" s="751"/>
      <c r="AP660" s="751"/>
      <c r="AQ660" s="751"/>
      <c r="AR660" s="1031"/>
      <c r="AS660" s="1631"/>
      <c r="AT660" s="1631"/>
      <c r="AU660" s="1633"/>
      <c r="AV660" s="1631"/>
      <c r="AW660" s="1631"/>
      <c r="AX660" s="1633"/>
      <c r="AY660" s="1633"/>
      <c r="AZ660" s="1633"/>
      <c r="BA660" s="1641"/>
      <c r="BB660" s="789"/>
      <c r="BC660" s="789"/>
      <c r="BD660" s="822" t="str">
        <f t="shared" si="73"/>
        <v/>
      </c>
      <c r="BE660" s="774"/>
      <c r="BF660" s="774"/>
      <c r="BG660" s="774"/>
      <c r="BH660" s="774"/>
      <c r="BI660" s="789"/>
      <c r="BJ660" s="789"/>
      <c r="BK660" s="789"/>
      <c r="BL660" s="789"/>
      <c r="BM660" s="791"/>
      <c r="BN660" s="791"/>
      <c r="BO660" s="791"/>
      <c r="BP660" s="791"/>
      <c r="BQ660" s="792" t="str">
        <f t="shared" si="78"/>
        <v/>
      </c>
      <c r="BR660" s="796" t="str">
        <f t="shared" si="79"/>
        <v/>
      </c>
      <c r="BS660" s="884"/>
      <c r="BT660" s="884"/>
      <c r="BU660" s="998"/>
      <c r="BV660" s="1064"/>
      <c r="BW660" s="1064"/>
      <c r="BX660" s="1722"/>
      <c r="BY660" s="1739"/>
      <c r="BZ660" s="1004"/>
    </row>
    <row r="661" spans="1:78" ht="16" x14ac:dyDescent="0.2">
      <c r="A661" s="1702"/>
      <c r="B661" s="1703"/>
      <c r="C661" s="1704"/>
      <c r="D661" s="1795"/>
      <c r="E661" s="1795"/>
      <c r="F661" s="1619"/>
      <c r="G661" s="1001"/>
      <c r="H661" s="1031"/>
      <c r="I661" s="1641"/>
      <c r="J661" s="1631"/>
      <c r="K661" s="1037"/>
      <c r="L661" s="1001"/>
      <c r="M661" s="1070"/>
      <c r="N661" s="1001"/>
      <c r="O661" s="1001"/>
      <c r="P661" s="1064"/>
      <c r="Q661" s="1714"/>
      <c r="R661" s="1641"/>
      <c r="S661" s="1710"/>
      <c r="T661" s="1641"/>
      <c r="U661" s="1710"/>
      <c r="V661" s="1641"/>
      <c r="W661" s="1710"/>
      <c r="X661" s="1665"/>
      <c r="Y661" s="1710"/>
      <c r="Z661" s="1710"/>
      <c r="AA661" s="1633"/>
      <c r="AB661" s="812">
        <v>5</v>
      </c>
      <c r="AC661" s="774"/>
      <c r="AD661" s="774"/>
      <c r="AE661" s="774"/>
      <c r="AF661" s="813" t="str">
        <f t="shared" si="74"/>
        <v/>
      </c>
      <c r="AG661" s="780"/>
      <c r="AH661" s="790" t="str">
        <f t="shared" si="75"/>
        <v/>
      </c>
      <c r="AI661" s="780"/>
      <c r="AJ661" s="790" t="str">
        <f t="shared" si="76"/>
        <v/>
      </c>
      <c r="AK661" s="814" t="str">
        <f t="shared" si="77"/>
        <v/>
      </c>
      <c r="AL661" s="815" t="str">
        <f>IFERROR(IF(AND(AF660="Probabilidad",AF661="Probabilidad"),(AL660-(+AL660*AK661)),IF(AND(AF660="Impacto",AF661="Probabilidad"),(AL659-(+AL659*AK661)),IF(AF661="Impacto",AL660,""))),"")</f>
        <v/>
      </c>
      <c r="AM661" s="815" t="str">
        <f>IFERROR(IF(AND(AF660="Impacto",AF661="Impacto"),(AM660-(+AM660*AK661)),IF(AND(AF660="Probabilidad",AF661="Impacto"),(AM659-(+AM659*AK661)),IF(AF661="Probabilidad",AM660,""))),"")</f>
        <v/>
      </c>
      <c r="AN661" s="751"/>
      <c r="AO661" s="751"/>
      <c r="AP661" s="751"/>
      <c r="AQ661" s="751"/>
      <c r="AR661" s="1031"/>
      <c r="AS661" s="1631"/>
      <c r="AT661" s="1631"/>
      <c r="AU661" s="1633"/>
      <c r="AV661" s="1631"/>
      <c r="AW661" s="1631"/>
      <c r="AX661" s="1633"/>
      <c r="AY661" s="1633"/>
      <c r="AZ661" s="1633"/>
      <c r="BA661" s="1641"/>
      <c r="BB661" s="789"/>
      <c r="BC661" s="789"/>
      <c r="BD661" s="822" t="str">
        <f t="shared" si="73"/>
        <v/>
      </c>
      <c r="BE661" s="774"/>
      <c r="BF661" s="774"/>
      <c r="BG661" s="774"/>
      <c r="BH661" s="774"/>
      <c r="BI661" s="789"/>
      <c r="BJ661" s="789"/>
      <c r="BK661" s="789"/>
      <c r="BL661" s="789"/>
      <c r="BM661" s="791"/>
      <c r="BN661" s="791"/>
      <c r="BO661" s="791"/>
      <c r="BP661" s="791"/>
      <c r="BQ661" s="792" t="str">
        <f t="shared" si="78"/>
        <v/>
      </c>
      <c r="BR661" s="796" t="str">
        <f t="shared" si="79"/>
        <v/>
      </c>
      <c r="BS661" s="884"/>
      <c r="BT661" s="884"/>
      <c r="BU661" s="998"/>
      <c r="BV661" s="1064"/>
      <c r="BW661" s="1064"/>
      <c r="BX661" s="1722"/>
      <c r="BY661" s="1739"/>
      <c r="BZ661" s="1004"/>
    </row>
    <row r="662" spans="1:78" ht="17" thickBot="1" x14ac:dyDescent="0.25">
      <c r="A662" s="1702"/>
      <c r="B662" s="1703"/>
      <c r="C662" s="1704"/>
      <c r="D662" s="1795"/>
      <c r="E662" s="1795"/>
      <c r="F662" s="1619"/>
      <c r="G662" s="1002"/>
      <c r="H662" s="1032"/>
      <c r="I662" s="1642"/>
      <c r="J662" s="1632"/>
      <c r="K662" s="1038"/>
      <c r="L662" s="1002"/>
      <c r="M662" s="1071"/>
      <c r="N662" s="1002"/>
      <c r="O662" s="1002"/>
      <c r="P662" s="1065"/>
      <c r="Q662" s="1715"/>
      <c r="R662" s="1642"/>
      <c r="S662" s="1711"/>
      <c r="T662" s="1642"/>
      <c r="U662" s="1711"/>
      <c r="V662" s="1642"/>
      <c r="W662" s="1711"/>
      <c r="X662" s="1666"/>
      <c r="Y662" s="1711"/>
      <c r="Z662" s="1711"/>
      <c r="AA662" s="1634"/>
      <c r="AB662" s="773">
        <v>6</v>
      </c>
      <c r="AC662" s="757"/>
      <c r="AD662" s="757"/>
      <c r="AE662" s="757"/>
      <c r="AF662" s="819" t="str">
        <f t="shared" si="74"/>
        <v/>
      </c>
      <c r="AG662" s="902"/>
      <c r="AH662" s="887" t="str">
        <f t="shared" si="75"/>
        <v/>
      </c>
      <c r="AI662" s="902"/>
      <c r="AJ662" s="887" t="str">
        <f t="shared" si="76"/>
        <v/>
      </c>
      <c r="AK662" s="889" t="str">
        <f t="shared" si="77"/>
        <v/>
      </c>
      <c r="AL662" s="815" t="str">
        <f>IFERROR(IF(AND(AF661="Probabilidad",AF662="Probabilidad"),(AL661-(+AL661*AK662)),IF(AND(AF661="Impacto",AF662="Probabilidad"),(AL660-(+AL660*AK662)),IF(AF662="Impacto",AL661,""))),"")</f>
        <v/>
      </c>
      <c r="AM662" s="815" t="str">
        <f>IFERROR(IF(AND(AF661="Impacto",AF662="Impacto"),(AM661-(+AM661*AK662)),IF(AND(AF661="Probabilidad",AF662="Impacto"),(AM660-(+AM660*AK662)),IF(AF662="Probabilidad",AM661,""))),"")</f>
        <v/>
      </c>
      <c r="AN662" s="51"/>
      <c r="AO662" s="51"/>
      <c r="AP662" s="51"/>
      <c r="AQ662" s="51"/>
      <c r="AR662" s="1032"/>
      <c r="AS662" s="1632"/>
      <c r="AT662" s="1632"/>
      <c r="AU662" s="1634"/>
      <c r="AV662" s="1632"/>
      <c r="AW662" s="1632"/>
      <c r="AX662" s="1634"/>
      <c r="AY662" s="1634"/>
      <c r="AZ662" s="1634"/>
      <c r="BA662" s="1642"/>
      <c r="BB662" s="770"/>
      <c r="BC662" s="770"/>
      <c r="BD662" s="762" t="str">
        <f t="shared" si="73"/>
        <v/>
      </c>
      <c r="BE662" s="757"/>
      <c r="BF662" s="757"/>
      <c r="BG662" s="757"/>
      <c r="BH662" s="757"/>
      <c r="BI662" s="770"/>
      <c r="BJ662" s="770"/>
      <c r="BK662" s="770"/>
      <c r="BL662" s="770"/>
      <c r="BM662" s="749"/>
      <c r="BN662" s="749"/>
      <c r="BO662" s="749"/>
      <c r="BP662" s="749"/>
      <c r="BQ662" s="766" t="str">
        <f t="shared" si="78"/>
        <v/>
      </c>
      <c r="BR662" s="890" t="str">
        <f t="shared" si="79"/>
        <v/>
      </c>
      <c r="BS662" s="891"/>
      <c r="BT662" s="891"/>
      <c r="BU662" s="999"/>
      <c r="BV662" s="1065"/>
      <c r="BW662" s="1065"/>
      <c r="BX662" s="1723"/>
      <c r="BY662" s="1740"/>
      <c r="BZ662" s="1005"/>
    </row>
    <row r="663" spans="1:78" ht="167" x14ac:dyDescent="0.2">
      <c r="A663" s="1702"/>
      <c r="B663" s="1703"/>
      <c r="C663" s="1704"/>
      <c r="D663" s="1795" t="s">
        <v>1387</v>
      </c>
      <c r="E663" s="1795" t="s">
        <v>1033</v>
      </c>
      <c r="F663" s="1619">
        <v>8</v>
      </c>
      <c r="G663" s="1000" t="s">
        <v>2130</v>
      </c>
      <c r="H663" s="1030" t="s">
        <v>1243</v>
      </c>
      <c r="I663" s="994" t="s">
        <v>1215</v>
      </c>
      <c r="J663" s="1697" t="str">
        <f>IF(D663="","",IF(D663="RG",[1]Árbol!A674,IF(D663="RIC",[1]Árbol!A674,IF(D663="RLAFT",[1]Árbol!A674,IF(D663="RF",[1]Árbol!A674,IF(I663="","",(CONCATENATE(I663," ",$M$3," ",G663," ",$M$4," ",O663," ",$M$5," ",N663))))))))</f>
        <v>Pérdida de Disponibilidad de FIREWALLS
(ONPREMISE)  1. Incumplimiento en el mantenimiento de las herramientas tecnológicas
1a. Fallas en los equipos dispositivos
2. Polvo, corrosión, congelamiento
3. Error en el uso
4. Espionaje remoto
5. Pérdida del suministro de energía
  1. Mantenimiento insuficiente/instalación fallida de los medios de
almacenamiento
1a. Ausencia de Monitoreo al mantenimiento de los equipos
2. Susceptibilidad a la humedad, el polvo y la suciedad
3. Desconocimiento en la configuración de las herramientas
4. Arquitectura insegura de la red
5. Susceptibilidad a las variaciones de voltaje
6. Errores en el sistema operativo (firmware) de las plataformas</v>
      </c>
      <c r="K663" s="1036" t="s">
        <v>313</v>
      </c>
      <c r="L663" s="1000" t="s">
        <v>562</v>
      </c>
      <c r="M663" s="1069" t="s">
        <v>1389</v>
      </c>
      <c r="N663" s="1000" t="s">
        <v>2131</v>
      </c>
      <c r="O663" s="1000" t="s">
        <v>2132</v>
      </c>
      <c r="P663" s="1063" t="s">
        <v>1392</v>
      </c>
      <c r="Q663" s="1077" t="s">
        <v>1392</v>
      </c>
      <c r="R663" s="994" t="s">
        <v>269</v>
      </c>
      <c r="S663" s="1709">
        <f>IF(R663="Muy Alta",100%,IF(R663="Alta",80%,IF(R663="Media",60%,IF(R663="Baja",40%,IF(R663="Muy Baja",20%,"")))))</f>
        <v>0.2</v>
      </c>
      <c r="T663" s="994" t="s">
        <v>317</v>
      </c>
      <c r="U663" s="1709">
        <f>IF(T663="Catastrófico",100%,IF(T663="Mayor",80%,IF(T663="Moderado",60%,IF(T663="Menor",40%,IF(T663="Leve",20%,"")))))</f>
        <v>0.2</v>
      </c>
      <c r="V663" s="994" t="s">
        <v>251</v>
      </c>
      <c r="W663" s="1709">
        <f>IF(V663="Catastrófico",100%,IF(V663="Mayor",80%,IF(V663="Moderado",60%,IF(V663="Menor",40%,IF(V663="Leve",20%,"")))))</f>
        <v>0.4</v>
      </c>
      <c r="X663" s="1059" t="str">
        <f>IF(Y663=100%,"Catastrófico",IF(Y663=80%,"Mayor",IF(Y663=60%,"Moderado",IF(Y663=40%,"Menor",IF(Y663=20%,"Leve","")))))</f>
        <v>Menor</v>
      </c>
      <c r="Y663" s="1709">
        <f>IF(AND(U663="",W663=""),"",MAX(U663,W663))</f>
        <v>0.4</v>
      </c>
      <c r="Z663" s="1709" t="str">
        <f>CONCATENATE(R663,X663)</f>
        <v>Muy BajaMenor</v>
      </c>
      <c r="AA663" s="1047" t="str">
        <f>IF(Z663="Muy AltaLeve","Alto",IF(Z663="Muy AltaMenor","Alto",IF(Z663="Muy AltaModerado","Alto",IF(Z663="Muy AltaMayor","Alto",IF(Z663="Muy AltaCatastrófico","Extremo",IF(Z663="AltaLeve","Moderado",IF(Z663="AltaMenor","Moderado",IF(Z663="AltaModerado","Alto",IF(Z663="AltaMayor","Alto",IF(Z663="AltaCatastrófico","Extremo",IF(Z663="MediaLeve","Moderado",IF(Z663="MediaMenor","Moderado",IF(Z663="MediaModerado","Moderado",IF(Z663="MediaMayor","Alto",IF(Z663="MediaCatastrófico","Extremo",IF(Z663="BajaLeve","Bajo",IF(Z663="BajaMenor","Moderado",IF(Z663="BajaModerado","Moderado",IF(Z663="BajaMayor","Alto",IF(Z663="BajaCatastrófico","Extremo",IF(Z663="Muy BajaLeve","Bajo",IF(Z663="Muy BajaMenor","Bajo",IF(Z663="Muy BajaModerado","Moderado",IF(Z663="Muy BajaMayor","Alto",IF(Z663="Muy BajaCatastrófico","Extremo","")))))))))))))))))))))))))</f>
        <v>Bajo</v>
      </c>
      <c r="AB663" s="97">
        <v>1</v>
      </c>
      <c r="AC663" s="9" t="s">
        <v>2133</v>
      </c>
      <c r="AD663" s="9">
        <v>2</v>
      </c>
      <c r="AE663" s="9" t="s">
        <v>1762</v>
      </c>
      <c r="AF663" s="99" t="str">
        <f t="shared" si="74"/>
        <v>Probabilidad</v>
      </c>
      <c r="AG663" s="10" t="s">
        <v>221</v>
      </c>
      <c r="AH663" s="787">
        <f t="shared" si="75"/>
        <v>0.25</v>
      </c>
      <c r="AI663" s="10" t="s">
        <v>734</v>
      </c>
      <c r="AJ663" s="787">
        <f t="shared" si="76"/>
        <v>0.25</v>
      </c>
      <c r="AK663" s="101">
        <f t="shared" si="77"/>
        <v>0.5</v>
      </c>
      <c r="AL663" s="100">
        <f>IFERROR(IF(AF663="Probabilidad",(S663-(+S663*AK663)),IF(AF663="Impacto",S663,"")),"")</f>
        <v>0.1</v>
      </c>
      <c r="AM663" s="100">
        <f>IFERROR(IF(AF663="Impacto",(Y663-(+Y663*AK663)),IF(AF663="Probabilidad",Y663,"")),"")</f>
        <v>0.4</v>
      </c>
      <c r="AN663" s="50" t="s">
        <v>859</v>
      </c>
      <c r="AO663" s="50" t="s">
        <v>291</v>
      </c>
      <c r="AP663" s="50" t="s">
        <v>241</v>
      </c>
      <c r="AQ663" s="50" t="s">
        <v>226</v>
      </c>
      <c r="AR663" s="1624" t="s">
        <v>2121</v>
      </c>
      <c r="AS663" s="1050">
        <f>S663</f>
        <v>0.2</v>
      </c>
      <c r="AT663" s="1050">
        <f>IF(AL663="","",MIN(AL663:AL668))</f>
        <v>1.7999999999999999E-2</v>
      </c>
      <c r="AU663" s="1047" t="str">
        <f>IFERROR(IF(AT663="","",IF(AT663&lt;=0.2,"Muy Baja",IF(AT663&lt;=0.4,"Baja",IF(AT663&lt;=0.6,"Media",IF(AT663&lt;=0.8,"Alta","Muy Alta"))))),"")</f>
        <v>Muy Baja</v>
      </c>
      <c r="AV663" s="1050">
        <f>Y663</f>
        <v>0.4</v>
      </c>
      <c r="AW663" s="1050">
        <f>IF(AM663="","",MIN(AM663:AM668))</f>
        <v>0.22500000000000003</v>
      </c>
      <c r="AX663" s="1047" t="str">
        <f>IFERROR(IF(AW663="","",IF(AW663&lt;=0.2,"Leve",IF(AW663&lt;=0.4,"Menor",IF(AW663&lt;=0.6,"Moderado",IF(AW663&lt;=0.8,"Mayor","Catastrófico"))))),"")</f>
        <v>Menor</v>
      </c>
      <c r="AY663" s="1047" t="str">
        <f>AA663</f>
        <v>Bajo</v>
      </c>
      <c r="AZ663" s="1047" t="str">
        <f>IFERROR(IF(OR(AND(AU663="Muy Baja",AX663="Leve"),AND(AU663="Muy Baja",AX663="Menor"),AND(AU663="Baja",AX663="Leve")),"Bajo",IF(OR(AND(AU663="Muy baja",AX663="Moderado"),AND(AU663="Baja",AX663="Menor"),AND(AU663="Baja",AX663="Moderado"),AND(AU663="Media",AX663="Leve"),AND(AU663="Media",AX663="Menor"),AND(AU663="Media",AX663="Moderado"),AND(AU663="Alta",AX663="Leve"),AND(AU663="Alta",AX663="Menor")),"Moderado",IF(OR(AND(AU663="Muy Baja",AX663="Mayor"),AND(AU663="Baja",AX663="Mayor"),AND(AU663="Media",AX663="Mayor"),AND(AU663="Alta",AX663="Moderado"),AND(AU663="Alta",AX663="Mayor"),AND(AU663="Muy Alta",AX663="Leve"),AND(AU663="Muy Alta",AX663="Menor"),AND(AU663="Muy Alta",AX663="Moderado"),AND(AU663="Muy Alta",AX663="Mayor")),"Alto",IF(OR(AND(AU663="Muy Baja",AX663="Catastrófico"),AND(AU663="Baja",AX663="Catastrófico"),AND(AU663="Media",AX663="Catastrófico"),AND(AU663="Alta",AX663="Catastrófico"),AND(AU663="Muy Alta",AX663="Catastrófico")),"Extremo","")))),"")</f>
        <v>Bajo</v>
      </c>
      <c r="BA663" s="994" t="s">
        <v>255</v>
      </c>
      <c r="BB663" s="46"/>
      <c r="BC663" s="46"/>
      <c r="BD663" s="103" t="str">
        <f t="shared" si="73"/>
        <v/>
      </c>
      <c r="BE663" s="9"/>
      <c r="BF663" s="9"/>
      <c r="BG663" s="9"/>
      <c r="BH663" s="9"/>
      <c r="BI663" s="46"/>
      <c r="BJ663" s="46"/>
      <c r="BK663" s="46"/>
      <c r="BL663" s="46"/>
      <c r="BM663" s="48"/>
      <c r="BN663" s="48"/>
      <c r="BO663" s="48"/>
      <c r="BP663" s="48"/>
      <c r="BQ663" s="104" t="str">
        <f t="shared" si="78"/>
        <v/>
      </c>
      <c r="BR663" s="797" t="str">
        <f t="shared" si="79"/>
        <v/>
      </c>
      <c r="BS663" s="883"/>
      <c r="BT663" s="883"/>
      <c r="BU663" s="997" t="s">
        <v>1392</v>
      </c>
      <c r="BV663" s="1063" t="s">
        <v>3194</v>
      </c>
      <c r="BW663" s="1063" t="s">
        <v>1392</v>
      </c>
      <c r="BX663" s="1721" t="s">
        <v>1392</v>
      </c>
      <c r="BY663" s="1738" t="s">
        <v>3272</v>
      </c>
      <c r="BZ663" s="1003"/>
    </row>
    <row r="664" spans="1:78" ht="145" x14ac:dyDescent="0.2">
      <c r="A664" s="1702"/>
      <c r="B664" s="1703"/>
      <c r="C664" s="1704"/>
      <c r="D664" s="1795"/>
      <c r="E664" s="1795"/>
      <c r="F664" s="1619"/>
      <c r="G664" s="1001"/>
      <c r="H664" s="1031"/>
      <c r="I664" s="1641"/>
      <c r="J664" s="1631"/>
      <c r="K664" s="1037"/>
      <c r="L664" s="1001"/>
      <c r="M664" s="1070"/>
      <c r="N664" s="1001"/>
      <c r="O664" s="1001"/>
      <c r="P664" s="1064"/>
      <c r="Q664" s="1714"/>
      <c r="R664" s="1641"/>
      <c r="S664" s="1710"/>
      <c r="T664" s="1641"/>
      <c r="U664" s="1710"/>
      <c r="V664" s="1641"/>
      <c r="W664" s="1710"/>
      <c r="X664" s="1665"/>
      <c r="Y664" s="1710"/>
      <c r="Z664" s="1710"/>
      <c r="AA664" s="1633"/>
      <c r="AB664" s="812">
        <v>2</v>
      </c>
      <c r="AC664" s="774" t="s">
        <v>2134</v>
      </c>
      <c r="AD664" s="774">
        <v>3</v>
      </c>
      <c r="AE664" s="774" t="s">
        <v>1612</v>
      </c>
      <c r="AF664" s="813" t="str">
        <f t="shared" si="74"/>
        <v>Probabilidad</v>
      </c>
      <c r="AG664" s="780" t="s">
        <v>221</v>
      </c>
      <c r="AH664" s="790">
        <f t="shared" si="75"/>
        <v>0.25</v>
      </c>
      <c r="AI664" s="780" t="s">
        <v>222</v>
      </c>
      <c r="AJ664" s="790">
        <f t="shared" si="76"/>
        <v>0.15</v>
      </c>
      <c r="AK664" s="814">
        <f t="shared" si="77"/>
        <v>0.4</v>
      </c>
      <c r="AL664" s="815">
        <f>IFERROR(IF(AND(AF663="Probabilidad",AF664="Probabilidad"),(AL663-(+AL663*AK664)),IF(AF664="Probabilidad",(S663-(+S663*AK664)),IF(AF664="Impacto",AL663,""))),"")</f>
        <v>0.06</v>
      </c>
      <c r="AM664" s="815">
        <f>IFERROR(IF(AND(AF663="Impacto",AF664="Impacto"),(AM663-(+AM663*AK664)),IF(AF664="Impacto",(Y663-(Y663*AK664)),IF(AF664="Probabilidad",AM663,""))),"")</f>
        <v>0.4</v>
      </c>
      <c r="AN664" s="751" t="s">
        <v>223</v>
      </c>
      <c r="AO664" s="751" t="s">
        <v>240</v>
      </c>
      <c r="AP664" s="751" t="s">
        <v>241</v>
      </c>
      <c r="AQ664" s="751" t="s">
        <v>226</v>
      </c>
      <c r="AR664" s="1031"/>
      <c r="AS664" s="1631"/>
      <c r="AT664" s="1631"/>
      <c r="AU664" s="1633"/>
      <c r="AV664" s="1631"/>
      <c r="AW664" s="1631"/>
      <c r="AX664" s="1633"/>
      <c r="AY664" s="1633"/>
      <c r="AZ664" s="1633"/>
      <c r="BA664" s="1641"/>
      <c r="BB664" s="789"/>
      <c r="BC664" s="789"/>
      <c r="BD664" s="822" t="str">
        <f t="shared" si="73"/>
        <v/>
      </c>
      <c r="BE664" s="774"/>
      <c r="BF664" s="774"/>
      <c r="BG664" s="774"/>
      <c r="BH664" s="774"/>
      <c r="BI664" s="789"/>
      <c r="BJ664" s="789"/>
      <c r="BK664" s="789"/>
      <c r="BL664" s="789"/>
      <c r="BM664" s="791"/>
      <c r="BN664" s="791"/>
      <c r="BO664" s="791"/>
      <c r="BP664" s="791"/>
      <c r="BQ664" s="792" t="str">
        <f t="shared" si="78"/>
        <v/>
      </c>
      <c r="BR664" s="796" t="str">
        <f t="shared" si="79"/>
        <v/>
      </c>
      <c r="BS664" s="884"/>
      <c r="BT664" s="884"/>
      <c r="BU664" s="998"/>
      <c r="BV664" s="1064"/>
      <c r="BW664" s="1064"/>
      <c r="BX664" s="1722"/>
      <c r="BY664" s="1739"/>
      <c r="BZ664" s="1004"/>
    </row>
    <row r="665" spans="1:78" ht="167" x14ac:dyDescent="0.2">
      <c r="A665" s="1702"/>
      <c r="B665" s="1703"/>
      <c r="C665" s="1704"/>
      <c r="D665" s="1795"/>
      <c r="E665" s="1795"/>
      <c r="F665" s="1619"/>
      <c r="G665" s="1001"/>
      <c r="H665" s="1031"/>
      <c r="I665" s="1641"/>
      <c r="J665" s="1631"/>
      <c r="K665" s="1037"/>
      <c r="L665" s="1001"/>
      <c r="M665" s="1070"/>
      <c r="N665" s="1001"/>
      <c r="O665" s="1001"/>
      <c r="P665" s="1064"/>
      <c r="Q665" s="1714"/>
      <c r="R665" s="1641"/>
      <c r="S665" s="1710"/>
      <c r="T665" s="1641"/>
      <c r="U665" s="1710"/>
      <c r="V665" s="1641"/>
      <c r="W665" s="1710"/>
      <c r="X665" s="1665"/>
      <c r="Y665" s="1710"/>
      <c r="Z665" s="1710"/>
      <c r="AA665" s="1633"/>
      <c r="AB665" s="812">
        <v>3</v>
      </c>
      <c r="AC665" s="774" t="s">
        <v>2135</v>
      </c>
      <c r="AD665" s="774">
        <v>6</v>
      </c>
      <c r="AE665" s="774" t="s">
        <v>1612</v>
      </c>
      <c r="AF665" s="813" t="str">
        <f t="shared" si="74"/>
        <v>Impacto</v>
      </c>
      <c r="AG665" s="780" t="s">
        <v>264</v>
      </c>
      <c r="AH665" s="790">
        <f t="shared" si="75"/>
        <v>0.1</v>
      </c>
      <c r="AI665" s="780" t="s">
        <v>222</v>
      </c>
      <c r="AJ665" s="790">
        <f t="shared" si="76"/>
        <v>0.15</v>
      </c>
      <c r="AK665" s="814">
        <f t="shared" si="77"/>
        <v>0.25</v>
      </c>
      <c r="AL665" s="815">
        <f>IFERROR(IF(AND(AF664="Probabilidad",AF665="Probabilidad"),(AL664-(+AL664*AK665)),IF(AND(AF664="Impacto",AF665="Probabilidad"),(AL663-(+AL663*AK665)),IF(AF665="Impacto",AL664,""))),"")</f>
        <v>0.06</v>
      </c>
      <c r="AM665" s="815">
        <f>IFERROR(IF(AND(AF664="Impacto",AF665="Impacto"),(AM664-(+AM664*AK665)),IF(AND(AF664="Probabilidad",AF665="Impacto"),(AM663-(+AM663*AK665)),IF(AF665="Probabilidad",AM664,""))),"")</f>
        <v>0.30000000000000004</v>
      </c>
      <c r="AN665" s="751" t="s">
        <v>223</v>
      </c>
      <c r="AO665" s="751" t="s">
        <v>291</v>
      </c>
      <c r="AP665" s="751" t="s">
        <v>241</v>
      </c>
      <c r="AQ665" s="751" t="s">
        <v>226</v>
      </c>
      <c r="AR665" s="1031"/>
      <c r="AS665" s="1631"/>
      <c r="AT665" s="1631"/>
      <c r="AU665" s="1633"/>
      <c r="AV665" s="1631"/>
      <c r="AW665" s="1631"/>
      <c r="AX665" s="1633"/>
      <c r="AY665" s="1633"/>
      <c r="AZ665" s="1633"/>
      <c r="BA665" s="1641"/>
      <c r="BB665" s="789"/>
      <c r="BC665" s="789"/>
      <c r="BD665" s="822" t="str">
        <f t="shared" si="73"/>
        <v/>
      </c>
      <c r="BE665" s="774"/>
      <c r="BF665" s="774"/>
      <c r="BG665" s="774"/>
      <c r="BH665" s="774"/>
      <c r="BI665" s="789"/>
      <c r="BJ665" s="789"/>
      <c r="BK665" s="789"/>
      <c r="BL665" s="789"/>
      <c r="BM665" s="791"/>
      <c r="BN665" s="791"/>
      <c r="BO665" s="791"/>
      <c r="BP665" s="791"/>
      <c r="BQ665" s="792" t="str">
        <f t="shared" si="78"/>
        <v/>
      </c>
      <c r="BR665" s="796" t="str">
        <f t="shared" si="79"/>
        <v/>
      </c>
      <c r="BS665" s="884"/>
      <c r="BT665" s="884"/>
      <c r="BU665" s="998"/>
      <c r="BV665" s="1064"/>
      <c r="BW665" s="1064"/>
      <c r="BX665" s="1722"/>
      <c r="BY665" s="1739"/>
      <c r="BZ665" s="1004"/>
    </row>
    <row r="666" spans="1:78" ht="145" x14ac:dyDescent="0.2">
      <c r="A666" s="1702"/>
      <c r="B666" s="1703"/>
      <c r="C666" s="1704"/>
      <c r="D666" s="1795"/>
      <c r="E666" s="1795"/>
      <c r="F666" s="1619"/>
      <c r="G666" s="1001"/>
      <c r="H666" s="1031"/>
      <c r="I666" s="1641"/>
      <c r="J666" s="1631"/>
      <c r="K666" s="1037"/>
      <c r="L666" s="1001"/>
      <c r="M666" s="1070"/>
      <c r="N666" s="1001"/>
      <c r="O666" s="1001"/>
      <c r="P666" s="1064"/>
      <c r="Q666" s="1714"/>
      <c r="R666" s="1641"/>
      <c r="S666" s="1710"/>
      <c r="T666" s="1641"/>
      <c r="U666" s="1710"/>
      <c r="V666" s="1641"/>
      <c r="W666" s="1710"/>
      <c r="X666" s="1665"/>
      <c r="Y666" s="1710"/>
      <c r="Z666" s="1710"/>
      <c r="AA666" s="1633"/>
      <c r="AB666" s="812">
        <v>4</v>
      </c>
      <c r="AC666" s="774" t="s">
        <v>1592</v>
      </c>
      <c r="AD666" s="774" t="s">
        <v>1611</v>
      </c>
      <c r="AE666" s="774" t="s">
        <v>1408</v>
      </c>
      <c r="AF666" s="813" t="str">
        <f t="shared" si="74"/>
        <v>Probabilidad</v>
      </c>
      <c r="AG666" s="780" t="s">
        <v>221</v>
      </c>
      <c r="AH666" s="790">
        <f t="shared" si="75"/>
        <v>0.25</v>
      </c>
      <c r="AI666" s="780" t="s">
        <v>734</v>
      </c>
      <c r="AJ666" s="790">
        <f t="shared" si="76"/>
        <v>0.25</v>
      </c>
      <c r="AK666" s="814">
        <f t="shared" si="77"/>
        <v>0.5</v>
      </c>
      <c r="AL666" s="815">
        <f>IFERROR(IF(AND(AF665="Probabilidad",AF666="Probabilidad"),(AL665-(+AL665*AK666)),IF(AND(AF665="Impacto",AF666="Probabilidad"),(AL664-(+AL664*AK666)),IF(AF666="Impacto",AL665,""))),"")</f>
        <v>0.03</v>
      </c>
      <c r="AM666" s="817">
        <f>IFERROR(IF(AND(AF665="Impacto",AF666="Impacto"),(AM665-(+AM665*AK666)),IF(AND(AF665="Probabilidad",AF666="Impacto"),(AM664-(+AM664*AK666)),IF(AF666="Probabilidad",AM665,""))),"")</f>
        <v>0.30000000000000004</v>
      </c>
      <c r="AN666" s="751" t="s">
        <v>223</v>
      </c>
      <c r="AO666" s="751" t="s">
        <v>443</v>
      </c>
      <c r="AP666" s="751" t="s">
        <v>241</v>
      </c>
      <c r="AQ666" s="751" t="s">
        <v>242</v>
      </c>
      <c r="AR666" s="1031"/>
      <c r="AS666" s="1631"/>
      <c r="AT666" s="1631"/>
      <c r="AU666" s="1633"/>
      <c r="AV666" s="1631"/>
      <c r="AW666" s="1631"/>
      <c r="AX666" s="1633"/>
      <c r="AY666" s="1633"/>
      <c r="AZ666" s="1633"/>
      <c r="BA666" s="1641"/>
      <c r="BB666" s="789"/>
      <c r="BC666" s="789"/>
      <c r="BD666" s="822" t="str">
        <f t="shared" si="73"/>
        <v/>
      </c>
      <c r="BE666" s="774"/>
      <c r="BF666" s="774"/>
      <c r="BG666" s="774"/>
      <c r="BH666" s="774"/>
      <c r="BI666" s="789"/>
      <c r="BJ666" s="789"/>
      <c r="BK666" s="789"/>
      <c r="BL666" s="789"/>
      <c r="BM666" s="791"/>
      <c r="BN666" s="791"/>
      <c r="BO666" s="791"/>
      <c r="BP666" s="791"/>
      <c r="BQ666" s="792" t="str">
        <f t="shared" si="78"/>
        <v/>
      </c>
      <c r="BR666" s="796" t="str">
        <f t="shared" si="79"/>
        <v/>
      </c>
      <c r="BS666" s="884"/>
      <c r="BT666" s="884"/>
      <c r="BU666" s="998"/>
      <c r="BV666" s="1064"/>
      <c r="BW666" s="1064"/>
      <c r="BX666" s="1722"/>
      <c r="BY666" s="1739"/>
      <c r="BZ666" s="1004"/>
    </row>
    <row r="667" spans="1:78" ht="145" x14ac:dyDescent="0.2">
      <c r="A667" s="1702"/>
      <c r="B667" s="1703"/>
      <c r="C667" s="1704"/>
      <c r="D667" s="1795"/>
      <c r="E667" s="1795"/>
      <c r="F667" s="1619"/>
      <c r="G667" s="1001"/>
      <c r="H667" s="1031"/>
      <c r="I667" s="1641"/>
      <c r="J667" s="1631"/>
      <c r="K667" s="1037"/>
      <c r="L667" s="1001"/>
      <c r="M667" s="1070"/>
      <c r="N667" s="1001"/>
      <c r="O667" s="1001"/>
      <c r="P667" s="1064"/>
      <c r="Q667" s="1714"/>
      <c r="R667" s="1641"/>
      <c r="S667" s="1710"/>
      <c r="T667" s="1641"/>
      <c r="U667" s="1710"/>
      <c r="V667" s="1641"/>
      <c r="W667" s="1710"/>
      <c r="X667" s="1665"/>
      <c r="Y667" s="1710"/>
      <c r="Z667" s="1710"/>
      <c r="AA667" s="1633"/>
      <c r="AB667" s="812">
        <v>5</v>
      </c>
      <c r="AC667" s="774" t="s">
        <v>2136</v>
      </c>
      <c r="AD667" s="774">
        <v>1</v>
      </c>
      <c r="AE667" s="774" t="s">
        <v>1574</v>
      </c>
      <c r="AF667" s="813" t="str">
        <f t="shared" si="74"/>
        <v>Probabilidad</v>
      </c>
      <c r="AG667" s="780" t="s">
        <v>221</v>
      </c>
      <c r="AH667" s="790">
        <f t="shared" si="75"/>
        <v>0.25</v>
      </c>
      <c r="AI667" s="780" t="s">
        <v>222</v>
      </c>
      <c r="AJ667" s="790">
        <f t="shared" si="76"/>
        <v>0.15</v>
      </c>
      <c r="AK667" s="814">
        <f t="shared" si="77"/>
        <v>0.4</v>
      </c>
      <c r="AL667" s="815">
        <f>IFERROR(IF(AND(AF666="Probabilidad",AF667="Probabilidad"),(AL666-(+AL666*AK667)),IF(AND(AF666="Impacto",AF667="Probabilidad"),(AL665-(+AL665*AK667)),IF(AF667="Impacto",AL666,""))),"")</f>
        <v>1.7999999999999999E-2</v>
      </c>
      <c r="AM667" s="815">
        <f>IFERROR(IF(AND(AF666="Impacto",AF667="Impacto"),(AM666-(+AM666*AK667)),IF(AND(AF666="Probabilidad",AF667="Impacto"),(AM665-(+AM665*AK667)),IF(AF667="Probabilidad",AM666,""))),"")</f>
        <v>0.30000000000000004</v>
      </c>
      <c r="AN667" s="751" t="s">
        <v>223</v>
      </c>
      <c r="AO667" s="751" t="s">
        <v>377</v>
      </c>
      <c r="AP667" s="751" t="s">
        <v>241</v>
      </c>
      <c r="AQ667" s="751" t="s">
        <v>226</v>
      </c>
      <c r="AR667" s="1031"/>
      <c r="AS667" s="1631"/>
      <c r="AT667" s="1631"/>
      <c r="AU667" s="1633"/>
      <c r="AV667" s="1631"/>
      <c r="AW667" s="1631"/>
      <c r="AX667" s="1633"/>
      <c r="AY667" s="1633"/>
      <c r="AZ667" s="1633"/>
      <c r="BA667" s="1641"/>
      <c r="BB667" s="789"/>
      <c r="BC667" s="789"/>
      <c r="BD667" s="822" t="str">
        <f t="shared" si="73"/>
        <v/>
      </c>
      <c r="BE667" s="774"/>
      <c r="BF667" s="774"/>
      <c r="BG667" s="774"/>
      <c r="BH667" s="774"/>
      <c r="BI667" s="789"/>
      <c r="BJ667" s="789"/>
      <c r="BK667" s="789"/>
      <c r="BL667" s="789"/>
      <c r="BM667" s="791"/>
      <c r="BN667" s="791"/>
      <c r="BO667" s="791"/>
      <c r="BP667" s="791"/>
      <c r="BQ667" s="792" t="str">
        <f t="shared" si="78"/>
        <v/>
      </c>
      <c r="BR667" s="796" t="str">
        <f t="shared" si="79"/>
        <v/>
      </c>
      <c r="BS667" s="884"/>
      <c r="BT667" s="884"/>
      <c r="BU667" s="998"/>
      <c r="BV667" s="1064"/>
      <c r="BW667" s="1064"/>
      <c r="BX667" s="1722"/>
      <c r="BY667" s="1739"/>
      <c r="BZ667" s="1004"/>
    </row>
    <row r="668" spans="1:78" ht="168" thickBot="1" x14ac:dyDescent="0.25">
      <c r="A668" s="1702"/>
      <c r="B668" s="1703"/>
      <c r="C668" s="1704"/>
      <c r="D668" s="1795"/>
      <c r="E668" s="1795"/>
      <c r="F668" s="1619"/>
      <c r="G668" s="1002"/>
      <c r="H668" s="1032"/>
      <c r="I668" s="1642"/>
      <c r="J668" s="1632"/>
      <c r="K668" s="1038"/>
      <c r="L668" s="1002"/>
      <c r="M668" s="1071"/>
      <c r="N668" s="1002"/>
      <c r="O668" s="1002"/>
      <c r="P668" s="1065"/>
      <c r="Q668" s="1715"/>
      <c r="R668" s="1642"/>
      <c r="S668" s="1711"/>
      <c r="T668" s="1642"/>
      <c r="U668" s="1711"/>
      <c r="V668" s="1642"/>
      <c r="W668" s="1711"/>
      <c r="X668" s="1666"/>
      <c r="Y668" s="1711"/>
      <c r="Z668" s="1711"/>
      <c r="AA668" s="1634"/>
      <c r="AB668" s="773">
        <v>6</v>
      </c>
      <c r="AC668" s="757" t="s">
        <v>2137</v>
      </c>
      <c r="AD668" s="757">
        <v>4.5999999999999996</v>
      </c>
      <c r="AE668" s="757" t="s">
        <v>1574</v>
      </c>
      <c r="AF668" s="896" t="str">
        <f t="shared" si="74"/>
        <v>Impacto</v>
      </c>
      <c r="AG668" s="888" t="s">
        <v>264</v>
      </c>
      <c r="AH668" s="887">
        <f t="shared" si="75"/>
        <v>0.1</v>
      </c>
      <c r="AI668" s="888" t="s">
        <v>222</v>
      </c>
      <c r="AJ668" s="887">
        <f t="shared" si="76"/>
        <v>0.15</v>
      </c>
      <c r="AK668" s="889">
        <f t="shared" si="77"/>
        <v>0.25</v>
      </c>
      <c r="AL668" s="815">
        <f>IFERROR(IF(AND(AF667="Probabilidad",AF668="Probabilidad"),(AL667-(+AL667*AK668)),IF(AND(AF667="Impacto",AF668="Probabilidad"),(AL666-(+AL666*AK668)),IF(AF668="Impacto",AL667,""))),"")</f>
        <v>1.7999999999999999E-2</v>
      </c>
      <c r="AM668" s="815">
        <f>IFERROR(IF(AND(AF667="Impacto",AF668="Impacto"),(AM667-(+AM667*AK668)),IF(AND(AF667="Probabilidad",AF668="Impacto"),(AM666-(+AM666*AK668)),IF(AF668="Probabilidad",AM667,""))),"")</f>
        <v>0.22500000000000003</v>
      </c>
      <c r="AN668" s="51" t="s">
        <v>223</v>
      </c>
      <c r="AO668" s="51" t="s">
        <v>291</v>
      </c>
      <c r="AP668" s="51" t="s">
        <v>241</v>
      </c>
      <c r="AQ668" s="51" t="s">
        <v>226</v>
      </c>
      <c r="AR668" s="1032"/>
      <c r="AS668" s="1632"/>
      <c r="AT668" s="1632"/>
      <c r="AU668" s="1634"/>
      <c r="AV668" s="1632"/>
      <c r="AW668" s="1632"/>
      <c r="AX668" s="1634"/>
      <c r="AY668" s="1634"/>
      <c r="AZ668" s="1634"/>
      <c r="BA668" s="1642"/>
      <c r="BB668" s="770"/>
      <c r="BC668" s="770"/>
      <c r="BD668" s="762" t="str">
        <f t="shared" si="73"/>
        <v/>
      </c>
      <c r="BE668" s="757"/>
      <c r="BF668" s="757"/>
      <c r="BG668" s="757"/>
      <c r="BH668" s="757"/>
      <c r="BI668" s="770"/>
      <c r="BJ668" s="770"/>
      <c r="BK668" s="770"/>
      <c r="BL668" s="770"/>
      <c r="BM668" s="749"/>
      <c r="BN668" s="749"/>
      <c r="BO668" s="749"/>
      <c r="BP668" s="749"/>
      <c r="BQ668" s="766" t="str">
        <f t="shared" si="78"/>
        <v/>
      </c>
      <c r="BR668" s="890" t="str">
        <f t="shared" si="79"/>
        <v/>
      </c>
      <c r="BS668" s="891"/>
      <c r="BT668" s="891"/>
      <c r="BU668" s="999"/>
      <c r="BV668" s="1065"/>
      <c r="BW668" s="1065"/>
      <c r="BX668" s="1723"/>
      <c r="BY668" s="1740"/>
      <c r="BZ668" s="1005"/>
    </row>
    <row r="669" spans="1:78" ht="167" x14ac:dyDescent="0.2">
      <c r="A669" s="1702"/>
      <c r="B669" s="1703"/>
      <c r="C669" s="1704"/>
      <c r="D669" s="1795" t="s">
        <v>1387</v>
      </c>
      <c r="E669" s="1795" t="s">
        <v>1033</v>
      </c>
      <c r="F669" s="1619">
        <v>9</v>
      </c>
      <c r="G669" s="1015" t="s">
        <v>2138</v>
      </c>
      <c r="H669" s="1030" t="s">
        <v>1243</v>
      </c>
      <c r="I669" s="994" t="s">
        <v>1218</v>
      </c>
      <c r="J669" s="1697" t="str">
        <f>IF(D669="","",IF(D669="RG",[1]Árbol!A680,IF(D669="RIC",[1]Árbol!A680,IF(D669="RLAFT",[1]Árbol!A680,IF(D669="RF",[1]Árbol!A680,IF(I669="","",(CONCATENATE(I669," ",$M$3," ",G669," ",$M$4," ",O669," ",$M$5," ",N669))))))))</f>
        <v>Pérdida de confidencialidad e integridad de FILESERVER (En tierra)  Perdida, modificación de la informacion
2. Error en el uso - Fallas Humanas  1. Ausencia de control de acceso 
2. Desconocimiento en el uso o configuración de los dispositivos.
3. No se cuenta con copias de respaldo</v>
      </c>
      <c r="K669" s="1036" t="s">
        <v>313</v>
      </c>
      <c r="L669" s="1000" t="s">
        <v>562</v>
      </c>
      <c r="M669" s="1069" t="s">
        <v>1389</v>
      </c>
      <c r="N669" s="1000" t="s">
        <v>2139</v>
      </c>
      <c r="O669" s="1000" t="s">
        <v>2120</v>
      </c>
      <c r="P669" s="1063" t="s">
        <v>1392</v>
      </c>
      <c r="Q669" s="1077" t="s">
        <v>1392</v>
      </c>
      <c r="R669" s="994" t="s">
        <v>250</v>
      </c>
      <c r="S669" s="1709">
        <f>IF(R669="Muy Alta",100%,IF(R669="Alta",80%,IF(R669="Media",60%,IF(R669="Baja",40%,IF(R669="Muy Baja",20%,"")))))</f>
        <v>0.4</v>
      </c>
      <c r="T669" s="994" t="s">
        <v>317</v>
      </c>
      <c r="U669" s="1709">
        <f>IF(T669="Catastrófico",100%,IF(T669="Mayor",80%,IF(T669="Moderado",60%,IF(T669="Menor",40%,IF(T669="Leve",20%,"")))))</f>
        <v>0.2</v>
      </c>
      <c r="V669" s="994" t="s">
        <v>251</v>
      </c>
      <c r="W669" s="1709">
        <f>IF(V669="Catastrófico",100%,IF(V669="Mayor",80%,IF(V669="Moderado",60%,IF(V669="Menor",40%,IF(V669="Leve",20%,"")))))</f>
        <v>0.4</v>
      </c>
      <c r="X669" s="1059" t="str">
        <f>IF(Y669=100%,"Catastrófico",IF(Y669=80%,"Mayor",IF(Y669=60%,"Moderado",IF(Y669=40%,"Menor",IF(Y669=20%,"Leve","")))))</f>
        <v>Menor</v>
      </c>
      <c r="Y669" s="1709">
        <f>IF(AND(U669="",W669=""),"",MAX(U669,W669))</f>
        <v>0.4</v>
      </c>
      <c r="Z669" s="1709" t="str">
        <f>CONCATENATE(R669,X669)</f>
        <v>BajaMenor</v>
      </c>
      <c r="AA669" s="1047" t="str">
        <f>IF(Z669="Muy AltaLeve","Alto",IF(Z669="Muy AltaMenor","Alto",IF(Z669="Muy AltaModerado","Alto",IF(Z669="Muy AltaMayor","Alto",IF(Z669="Muy AltaCatastrófico","Extremo",IF(Z669="AltaLeve","Moderado",IF(Z669="AltaMenor","Moderado",IF(Z669="AltaModerado","Alto",IF(Z669="AltaMayor","Alto",IF(Z669="AltaCatastrófico","Extremo",IF(Z669="MediaLeve","Moderado",IF(Z669="MediaMenor","Moderado",IF(Z669="MediaModerado","Moderado",IF(Z669="MediaMayor","Alto",IF(Z669="MediaCatastrófico","Extremo",IF(Z669="BajaLeve","Bajo",IF(Z669="BajaMenor","Moderado",IF(Z669="BajaModerado","Moderado",IF(Z669="BajaMayor","Alto",IF(Z669="BajaCatastrófico","Extremo",IF(Z669="Muy BajaLeve","Bajo",IF(Z669="Muy BajaMenor","Bajo",IF(Z669="Muy BajaModerado","Moderado",IF(Z669="Muy BajaMayor","Alto",IF(Z669="Muy BajaCatastrófico","Extremo","")))))))))))))))))))))))))</f>
        <v>Moderado</v>
      </c>
      <c r="AB669" s="97">
        <v>1</v>
      </c>
      <c r="AC669" s="9" t="s">
        <v>2140</v>
      </c>
      <c r="AD669" s="9">
        <v>1</v>
      </c>
      <c r="AE669" s="9" t="s">
        <v>1762</v>
      </c>
      <c r="AF669" s="231" t="str">
        <f t="shared" si="74"/>
        <v>Probabilidad</v>
      </c>
      <c r="AG669" s="232" t="s">
        <v>221</v>
      </c>
      <c r="AH669" s="787">
        <f t="shared" si="75"/>
        <v>0.25</v>
      </c>
      <c r="AI669" s="232" t="s">
        <v>734</v>
      </c>
      <c r="AJ669" s="787">
        <f t="shared" si="76"/>
        <v>0.25</v>
      </c>
      <c r="AK669" s="101">
        <f t="shared" si="77"/>
        <v>0.5</v>
      </c>
      <c r="AL669" s="100">
        <f>IFERROR(IF(AF669="Probabilidad",(S669-(+S669*AK669)),IF(AF669="Impacto",S669,"")),"")</f>
        <v>0.2</v>
      </c>
      <c r="AM669" s="100">
        <f>IFERROR(IF(AF669="Impacto",(Y669-(+Y669*AK669)),IF(AF669="Probabilidad",Y669,"")),"")</f>
        <v>0.4</v>
      </c>
      <c r="AN669" s="50" t="s">
        <v>859</v>
      </c>
      <c r="AO669" s="50" t="s">
        <v>291</v>
      </c>
      <c r="AP669" s="50" t="s">
        <v>241</v>
      </c>
      <c r="AQ669" s="50" t="s">
        <v>226</v>
      </c>
      <c r="AR669" s="1624" t="s">
        <v>2141</v>
      </c>
      <c r="AS669" s="1050">
        <f>S669</f>
        <v>0.4</v>
      </c>
      <c r="AT669" s="1050">
        <f>IF(AL669="","",MIN(AL669:AL674))</f>
        <v>0.12</v>
      </c>
      <c r="AU669" s="1047" t="str">
        <f>IFERROR(IF(AT669="","",IF(AT669&lt;=0.2,"Muy Baja",IF(AT669&lt;=0.4,"Baja",IF(AT669&lt;=0.6,"Media",IF(AT669&lt;=0.8,"Alta","Muy Alta"))))),"")</f>
        <v>Muy Baja</v>
      </c>
      <c r="AV669" s="1050">
        <f>Y669</f>
        <v>0.4</v>
      </c>
      <c r="AW669" s="1050">
        <f>IF(AM669="","",MIN(AM669:AM674))</f>
        <v>0.30000000000000004</v>
      </c>
      <c r="AX669" s="1047" t="str">
        <f>IFERROR(IF(AW669="","",IF(AW669&lt;=0.2,"Leve",IF(AW669&lt;=0.4,"Menor",IF(AW669&lt;=0.6,"Moderado",IF(AW669&lt;=0.8,"Mayor","Catastrófico"))))),"")</f>
        <v>Menor</v>
      </c>
      <c r="AY669" s="1047" t="str">
        <f>AA669</f>
        <v>Moderado</v>
      </c>
      <c r="AZ669" s="1047" t="str">
        <f>IFERROR(IF(OR(AND(AU669="Muy Baja",AX669="Leve"),AND(AU669="Muy Baja",AX669="Menor"),AND(AU669="Baja",AX669="Leve")),"Bajo",IF(OR(AND(AU669="Muy baja",AX669="Moderado"),AND(AU669="Baja",AX669="Menor"),AND(AU669="Baja",AX669="Moderado"),AND(AU669="Media",AX669="Leve"),AND(AU669="Media",AX669="Menor"),AND(AU669="Media",AX669="Moderado"),AND(AU669="Alta",AX669="Leve"),AND(AU669="Alta",AX669="Menor")),"Moderado",IF(OR(AND(AU669="Muy Baja",AX669="Mayor"),AND(AU669="Baja",AX669="Mayor"),AND(AU669="Media",AX669="Mayor"),AND(AU669="Alta",AX669="Moderado"),AND(AU669="Alta",AX669="Mayor"),AND(AU669="Muy Alta",AX669="Leve"),AND(AU669="Muy Alta",AX669="Menor"),AND(AU669="Muy Alta",AX669="Moderado"),AND(AU669="Muy Alta",AX669="Mayor")),"Alto",IF(OR(AND(AU669="Muy Baja",AX669="Catastrófico"),AND(AU669="Baja",AX669="Catastrófico"),AND(AU669="Media",AX669="Catastrófico"),AND(AU669="Alta",AX669="Catastrófico"),AND(AU669="Muy Alta",AX669="Catastrófico")),"Extremo","")))),"")</f>
        <v>Bajo</v>
      </c>
      <c r="BA669" s="994" t="s">
        <v>255</v>
      </c>
      <c r="BB669" s="789"/>
      <c r="BC669" s="46"/>
      <c r="BD669" s="103" t="str">
        <f t="shared" si="73"/>
        <v/>
      </c>
      <c r="BE669" s="9"/>
      <c r="BF669" s="9"/>
      <c r="BG669" s="9"/>
      <c r="BH669" s="9"/>
      <c r="BI669" s="46"/>
      <c r="BJ669" s="46"/>
      <c r="BK669" s="46"/>
      <c r="BL669" s="46"/>
      <c r="BM669" s="48"/>
      <c r="BN669" s="48"/>
      <c r="BO669" s="48"/>
      <c r="BP669" s="48"/>
      <c r="BQ669" s="104" t="str">
        <f t="shared" si="78"/>
        <v/>
      </c>
      <c r="BR669" s="797" t="str">
        <f t="shared" si="79"/>
        <v/>
      </c>
      <c r="BS669" s="883"/>
      <c r="BT669" s="883"/>
      <c r="BU669" s="997" t="s">
        <v>1392</v>
      </c>
      <c r="BV669" s="1063" t="s">
        <v>3194</v>
      </c>
      <c r="BW669" s="1063" t="s">
        <v>1392</v>
      </c>
      <c r="BX669" s="1721" t="s">
        <v>1392</v>
      </c>
      <c r="BY669" s="1738" t="s">
        <v>3244</v>
      </c>
      <c r="BZ669" s="1003"/>
    </row>
    <row r="670" spans="1:78" ht="145" x14ac:dyDescent="0.2">
      <c r="A670" s="1702"/>
      <c r="B670" s="1703"/>
      <c r="C670" s="1704"/>
      <c r="D670" s="1795"/>
      <c r="E670" s="1795"/>
      <c r="F670" s="1619"/>
      <c r="G670" s="1016"/>
      <c r="H670" s="1031"/>
      <c r="I670" s="1641"/>
      <c r="J670" s="1631"/>
      <c r="K670" s="1037"/>
      <c r="L670" s="1001"/>
      <c r="M670" s="1070"/>
      <c r="N670" s="1001"/>
      <c r="O670" s="1001"/>
      <c r="P670" s="1064"/>
      <c r="Q670" s="1714"/>
      <c r="R670" s="1641"/>
      <c r="S670" s="1710"/>
      <c r="T670" s="1641"/>
      <c r="U670" s="1710"/>
      <c r="V670" s="1641"/>
      <c r="W670" s="1710"/>
      <c r="X670" s="1665"/>
      <c r="Y670" s="1710"/>
      <c r="Z670" s="1710"/>
      <c r="AA670" s="1633"/>
      <c r="AB670" s="812">
        <v>2</v>
      </c>
      <c r="AC670" s="774" t="s">
        <v>1592</v>
      </c>
      <c r="AD670" s="774">
        <v>2</v>
      </c>
      <c r="AE670" s="774" t="s">
        <v>1408</v>
      </c>
      <c r="AF670" s="813" t="str">
        <f t="shared" si="74"/>
        <v>Probabilidad</v>
      </c>
      <c r="AG670" s="780" t="s">
        <v>221</v>
      </c>
      <c r="AH670" s="790">
        <f t="shared" si="75"/>
        <v>0.25</v>
      </c>
      <c r="AI670" s="780" t="s">
        <v>222</v>
      </c>
      <c r="AJ670" s="790">
        <f t="shared" si="76"/>
        <v>0.15</v>
      </c>
      <c r="AK670" s="814">
        <f t="shared" si="77"/>
        <v>0.4</v>
      </c>
      <c r="AL670" s="815">
        <f>IFERROR(IF(AND(AF669="Probabilidad",AF670="Probabilidad"),(AL669-(+AL669*AK670)),IF(AF670="Probabilidad",(S669-(+S669*AK670)),IF(AF670="Impacto",AL669,""))),"")</f>
        <v>0.12</v>
      </c>
      <c r="AM670" s="815">
        <f>IFERROR(IF(AND(AF669="Impacto",AF670="Impacto"),(AM669-(+AM669*AK670)),IF(AF670="Impacto",(Y669-(Y669*AK670)),IF(AF670="Probabilidad",AM669,""))),"")</f>
        <v>0.4</v>
      </c>
      <c r="AN670" s="751" t="s">
        <v>223</v>
      </c>
      <c r="AO670" s="751" t="s">
        <v>443</v>
      </c>
      <c r="AP670" s="751" t="s">
        <v>241</v>
      </c>
      <c r="AQ670" s="751" t="s">
        <v>242</v>
      </c>
      <c r="AR670" s="1031"/>
      <c r="AS670" s="1631"/>
      <c r="AT670" s="1631"/>
      <c r="AU670" s="1633"/>
      <c r="AV670" s="1631"/>
      <c r="AW670" s="1631"/>
      <c r="AX670" s="1633"/>
      <c r="AY670" s="1633"/>
      <c r="AZ670" s="1633"/>
      <c r="BA670" s="1641"/>
      <c r="BB670" s="11"/>
      <c r="BC670" s="789"/>
      <c r="BD670" s="822" t="str">
        <f t="shared" si="73"/>
        <v/>
      </c>
      <c r="BE670" s="774"/>
      <c r="BF670" s="774"/>
      <c r="BG670" s="774"/>
      <c r="BH670" s="774"/>
      <c r="BI670" s="789"/>
      <c r="BJ670" s="789"/>
      <c r="BK670" s="789"/>
      <c r="BL670" s="789"/>
      <c r="BM670" s="791"/>
      <c r="BN670" s="791"/>
      <c r="BO670" s="791"/>
      <c r="BP670" s="791"/>
      <c r="BQ670" s="792" t="str">
        <f t="shared" si="78"/>
        <v/>
      </c>
      <c r="BR670" s="796" t="str">
        <f t="shared" si="79"/>
        <v/>
      </c>
      <c r="BS670" s="884"/>
      <c r="BT670" s="884"/>
      <c r="BU670" s="998"/>
      <c r="BV670" s="1064"/>
      <c r="BW670" s="1064"/>
      <c r="BX670" s="1722"/>
      <c r="BY670" s="1739"/>
      <c r="BZ670" s="1004"/>
    </row>
    <row r="671" spans="1:78" ht="167" x14ac:dyDescent="0.2">
      <c r="A671" s="1702"/>
      <c r="B671" s="1703"/>
      <c r="C671" s="1704"/>
      <c r="D671" s="1795"/>
      <c r="E671" s="1795"/>
      <c r="F671" s="1619"/>
      <c r="G671" s="1016"/>
      <c r="H671" s="1031"/>
      <c r="I671" s="1641"/>
      <c r="J671" s="1631"/>
      <c r="K671" s="1037"/>
      <c r="L671" s="1001"/>
      <c r="M671" s="1070"/>
      <c r="N671" s="1001"/>
      <c r="O671" s="1001"/>
      <c r="P671" s="1064"/>
      <c r="Q671" s="1714"/>
      <c r="R671" s="1641"/>
      <c r="S671" s="1710"/>
      <c r="T671" s="1641"/>
      <c r="U671" s="1710"/>
      <c r="V671" s="1641"/>
      <c r="W671" s="1710"/>
      <c r="X671" s="1665"/>
      <c r="Y671" s="1710"/>
      <c r="Z671" s="1710"/>
      <c r="AA671" s="1633"/>
      <c r="AB671" s="812">
        <v>3</v>
      </c>
      <c r="AC671" s="774" t="s">
        <v>2142</v>
      </c>
      <c r="AD671" s="774">
        <v>1</v>
      </c>
      <c r="AE671" s="774" t="s">
        <v>1590</v>
      </c>
      <c r="AF671" s="813" t="str">
        <f t="shared" si="74"/>
        <v>Impacto</v>
      </c>
      <c r="AG671" s="780" t="s">
        <v>264</v>
      </c>
      <c r="AH671" s="790">
        <f t="shared" si="75"/>
        <v>0.1</v>
      </c>
      <c r="AI671" s="780" t="s">
        <v>222</v>
      </c>
      <c r="AJ671" s="790">
        <f t="shared" si="76"/>
        <v>0.15</v>
      </c>
      <c r="AK671" s="814">
        <f t="shared" si="77"/>
        <v>0.25</v>
      </c>
      <c r="AL671" s="815">
        <f>IFERROR(IF(AND(AF670="Probabilidad",AF671="Probabilidad"),(AL670-(+AL670*AK671)),IF(AND(AF670="Impacto",AF671="Probabilidad"),(AL669-(+AL669*AK671)),IF(AF671="Impacto",AL670,""))),"")</f>
        <v>0.12</v>
      </c>
      <c r="AM671" s="815">
        <f>IFERROR(IF(AND(AF670="Impacto",AF671="Impacto"),(AM670-(+AM670*AK671)),IF(AND(AF670="Probabilidad",AF671="Impacto"),(AM669-(+AM669*AK671)),IF(AF671="Probabilidad",AM670,""))),"")</f>
        <v>0.30000000000000004</v>
      </c>
      <c r="AN671" s="751" t="s">
        <v>223</v>
      </c>
      <c r="AO671" s="751" t="s">
        <v>291</v>
      </c>
      <c r="AP671" s="751" t="s">
        <v>241</v>
      </c>
      <c r="AQ671" s="751" t="s">
        <v>226</v>
      </c>
      <c r="AR671" s="1031"/>
      <c r="AS671" s="1631"/>
      <c r="AT671" s="1631"/>
      <c r="AU671" s="1633"/>
      <c r="AV671" s="1631"/>
      <c r="AW671" s="1631"/>
      <c r="AX671" s="1633"/>
      <c r="AY671" s="1633"/>
      <c r="AZ671" s="1633"/>
      <c r="BA671" s="1641"/>
      <c r="BB671" s="789"/>
      <c r="BC671" s="789"/>
      <c r="BD671" s="822" t="str">
        <f t="shared" si="73"/>
        <v/>
      </c>
      <c r="BE671" s="774"/>
      <c r="BF671" s="774"/>
      <c r="BG671" s="774"/>
      <c r="BH671" s="774"/>
      <c r="BI671" s="789"/>
      <c r="BJ671" s="789"/>
      <c r="BK671" s="789"/>
      <c r="BL671" s="789"/>
      <c r="BM671" s="791"/>
      <c r="BN671" s="791"/>
      <c r="BO671" s="791"/>
      <c r="BP671" s="791"/>
      <c r="BQ671" s="792" t="str">
        <f t="shared" si="78"/>
        <v/>
      </c>
      <c r="BR671" s="796" t="str">
        <f t="shared" si="79"/>
        <v/>
      </c>
      <c r="BS671" s="884"/>
      <c r="BT671" s="884"/>
      <c r="BU671" s="998"/>
      <c r="BV671" s="1064"/>
      <c r="BW671" s="1064"/>
      <c r="BX671" s="1722"/>
      <c r="BY671" s="1739"/>
      <c r="BZ671" s="1004"/>
    </row>
    <row r="672" spans="1:78" ht="16" x14ac:dyDescent="0.2">
      <c r="A672" s="1702"/>
      <c r="B672" s="1703"/>
      <c r="C672" s="1704"/>
      <c r="D672" s="1795"/>
      <c r="E672" s="1795"/>
      <c r="F672" s="1619"/>
      <c r="G672" s="1016"/>
      <c r="H672" s="1031"/>
      <c r="I672" s="1641"/>
      <c r="J672" s="1631"/>
      <c r="K672" s="1037"/>
      <c r="L672" s="1001"/>
      <c r="M672" s="1070"/>
      <c r="N672" s="1001"/>
      <c r="O672" s="1001"/>
      <c r="P672" s="1064"/>
      <c r="Q672" s="1714"/>
      <c r="R672" s="1641"/>
      <c r="S672" s="1710"/>
      <c r="T672" s="1641"/>
      <c r="U672" s="1710"/>
      <c r="V672" s="1641"/>
      <c r="W672" s="1710"/>
      <c r="X672" s="1665"/>
      <c r="Y672" s="1710"/>
      <c r="Z672" s="1710"/>
      <c r="AA672" s="1633"/>
      <c r="AB672" s="812">
        <v>4</v>
      </c>
      <c r="AC672" s="774"/>
      <c r="AD672" s="774"/>
      <c r="AE672" s="774"/>
      <c r="AF672" s="813" t="str">
        <f t="shared" si="74"/>
        <v/>
      </c>
      <c r="AG672" s="780"/>
      <c r="AH672" s="790" t="str">
        <f t="shared" si="75"/>
        <v/>
      </c>
      <c r="AI672" s="780"/>
      <c r="AJ672" s="790" t="str">
        <f t="shared" si="76"/>
        <v/>
      </c>
      <c r="AK672" s="814" t="str">
        <f t="shared" si="77"/>
        <v/>
      </c>
      <c r="AL672" s="815" t="str">
        <f>IFERROR(IF(AND(AF671="Probabilidad",AF672="Probabilidad"),(AL671-(+AL671*AK672)),IF(AND(AF671="Impacto",AF672="Probabilidad"),(AL670-(+AL670*AK672)),IF(AF672="Impacto",AL671,""))),"")</f>
        <v/>
      </c>
      <c r="AM672" s="815" t="str">
        <f>IFERROR(IF(AND(AF671="Impacto",AF672="Impacto"),(AM671-(+AM671*AK672)),IF(AND(AF671="Probabilidad",AF672="Impacto"),(AM670-(+AM670*AK672)),IF(AF672="Probabilidad",AM671,""))),"")</f>
        <v/>
      </c>
      <c r="AN672" s="751"/>
      <c r="AO672" s="751"/>
      <c r="AP672" s="751"/>
      <c r="AQ672" s="751"/>
      <c r="AR672" s="1031"/>
      <c r="AS672" s="1631"/>
      <c r="AT672" s="1631"/>
      <c r="AU672" s="1633"/>
      <c r="AV672" s="1631"/>
      <c r="AW672" s="1631"/>
      <c r="AX672" s="1633"/>
      <c r="AY672" s="1633"/>
      <c r="AZ672" s="1633"/>
      <c r="BA672" s="1641"/>
      <c r="BB672" s="789"/>
      <c r="BC672" s="789"/>
      <c r="BD672" s="822" t="str">
        <f t="shared" si="73"/>
        <v/>
      </c>
      <c r="BE672" s="774"/>
      <c r="BF672" s="774"/>
      <c r="BG672" s="774"/>
      <c r="BH672" s="774"/>
      <c r="BI672" s="789"/>
      <c r="BJ672" s="789"/>
      <c r="BK672" s="789"/>
      <c r="BL672" s="789"/>
      <c r="BM672" s="791"/>
      <c r="BN672" s="791"/>
      <c r="BO672" s="791"/>
      <c r="BP672" s="791"/>
      <c r="BQ672" s="792" t="str">
        <f t="shared" si="78"/>
        <v/>
      </c>
      <c r="BR672" s="796" t="str">
        <f t="shared" si="79"/>
        <v/>
      </c>
      <c r="BS672" s="884"/>
      <c r="BT672" s="884"/>
      <c r="BU672" s="998"/>
      <c r="BV672" s="1064"/>
      <c r="BW672" s="1064"/>
      <c r="BX672" s="1722"/>
      <c r="BY672" s="1739"/>
      <c r="BZ672" s="1004"/>
    </row>
    <row r="673" spans="1:78" ht="16" x14ac:dyDescent="0.2">
      <c r="A673" s="1702"/>
      <c r="B673" s="1703"/>
      <c r="C673" s="1704"/>
      <c r="D673" s="1795"/>
      <c r="E673" s="1795"/>
      <c r="F673" s="1619"/>
      <c r="G673" s="1016"/>
      <c r="H673" s="1031"/>
      <c r="I673" s="1641"/>
      <c r="J673" s="1631"/>
      <c r="K673" s="1037"/>
      <c r="L673" s="1001"/>
      <c r="M673" s="1070"/>
      <c r="N673" s="1001"/>
      <c r="O673" s="1001"/>
      <c r="P673" s="1064"/>
      <c r="Q673" s="1714"/>
      <c r="R673" s="1641"/>
      <c r="S673" s="1710"/>
      <c r="T673" s="1641"/>
      <c r="U673" s="1710"/>
      <c r="V673" s="1641"/>
      <c r="W673" s="1710"/>
      <c r="X673" s="1665"/>
      <c r="Y673" s="1710"/>
      <c r="Z673" s="1710"/>
      <c r="AA673" s="1633"/>
      <c r="AB673" s="812">
        <v>5</v>
      </c>
      <c r="AC673" s="774"/>
      <c r="AD673" s="774"/>
      <c r="AE673" s="774"/>
      <c r="AF673" s="813" t="str">
        <f t="shared" si="74"/>
        <v/>
      </c>
      <c r="AG673" s="780"/>
      <c r="AH673" s="790" t="str">
        <f t="shared" si="75"/>
        <v/>
      </c>
      <c r="AI673" s="780"/>
      <c r="AJ673" s="790" t="str">
        <f t="shared" si="76"/>
        <v/>
      </c>
      <c r="AK673" s="814" t="str">
        <f t="shared" si="77"/>
        <v/>
      </c>
      <c r="AL673" s="815" t="str">
        <f>IFERROR(IF(AND(AF672="Probabilidad",AF673="Probabilidad"),(AL672-(+AL672*AK673)),IF(AND(AF672="Impacto",AF673="Probabilidad"),(AL671-(+AL671*AK673)),IF(AF673="Impacto",AL672,""))),"")</f>
        <v/>
      </c>
      <c r="AM673" s="815" t="str">
        <f>IFERROR(IF(AND(AF672="Impacto",AF673="Impacto"),(AM672-(+AM672*AK673)),IF(AND(AF672="Probabilidad",AF673="Impacto"),(AM671-(+AM671*AK673)),IF(AF673="Probabilidad",AM672,""))),"")</f>
        <v/>
      </c>
      <c r="AN673" s="751"/>
      <c r="AO673" s="751"/>
      <c r="AP673" s="751"/>
      <c r="AQ673" s="751"/>
      <c r="AR673" s="1031"/>
      <c r="AS673" s="1631"/>
      <c r="AT673" s="1631"/>
      <c r="AU673" s="1633"/>
      <c r="AV673" s="1631"/>
      <c r="AW673" s="1631"/>
      <c r="AX673" s="1633"/>
      <c r="AY673" s="1633"/>
      <c r="AZ673" s="1633"/>
      <c r="BA673" s="1641"/>
      <c r="BB673" s="789"/>
      <c r="BC673" s="789"/>
      <c r="BD673" s="822" t="str">
        <f t="shared" si="73"/>
        <v/>
      </c>
      <c r="BE673" s="774"/>
      <c r="BF673" s="774"/>
      <c r="BG673" s="774"/>
      <c r="BH673" s="774"/>
      <c r="BI673" s="789"/>
      <c r="BJ673" s="789"/>
      <c r="BK673" s="789"/>
      <c r="BL673" s="789"/>
      <c r="BM673" s="791"/>
      <c r="BN673" s="791"/>
      <c r="BO673" s="791"/>
      <c r="BP673" s="791"/>
      <c r="BQ673" s="792" t="str">
        <f t="shared" si="78"/>
        <v/>
      </c>
      <c r="BR673" s="796" t="str">
        <f t="shared" si="79"/>
        <v/>
      </c>
      <c r="BS673" s="884"/>
      <c r="BT673" s="884"/>
      <c r="BU673" s="998"/>
      <c r="BV673" s="1064"/>
      <c r="BW673" s="1064"/>
      <c r="BX673" s="1722"/>
      <c r="BY673" s="1739"/>
      <c r="BZ673" s="1004"/>
    </row>
    <row r="674" spans="1:78" ht="17" thickBot="1" x14ac:dyDescent="0.25">
      <c r="A674" s="1702"/>
      <c r="B674" s="1703"/>
      <c r="C674" s="1704"/>
      <c r="D674" s="1795"/>
      <c r="E674" s="1795"/>
      <c r="F674" s="1619"/>
      <c r="G674" s="1017"/>
      <c r="H674" s="1032"/>
      <c r="I674" s="1642"/>
      <c r="J674" s="1632"/>
      <c r="K674" s="1038"/>
      <c r="L674" s="1002"/>
      <c r="M674" s="1071"/>
      <c r="N674" s="1002"/>
      <c r="O674" s="1002"/>
      <c r="P674" s="1065"/>
      <c r="Q674" s="1715"/>
      <c r="R674" s="1642"/>
      <c r="S674" s="1711"/>
      <c r="T674" s="1642"/>
      <c r="U674" s="1711"/>
      <c r="V674" s="1642"/>
      <c r="W674" s="1711"/>
      <c r="X674" s="1666"/>
      <c r="Y674" s="1711"/>
      <c r="Z674" s="1711"/>
      <c r="AA674" s="1634"/>
      <c r="AB674" s="773">
        <v>6</v>
      </c>
      <c r="AC674" s="757"/>
      <c r="AD674" s="757"/>
      <c r="AE674" s="757"/>
      <c r="AF674" s="819" t="str">
        <f t="shared" si="74"/>
        <v/>
      </c>
      <c r="AG674" s="902"/>
      <c r="AH674" s="887" t="str">
        <f t="shared" si="75"/>
        <v/>
      </c>
      <c r="AI674" s="902"/>
      <c r="AJ674" s="887" t="str">
        <f t="shared" si="76"/>
        <v/>
      </c>
      <c r="AK674" s="889" t="str">
        <f t="shared" si="77"/>
        <v/>
      </c>
      <c r="AL674" s="815" t="str">
        <f>IFERROR(IF(AND(AF673="Probabilidad",AF674="Probabilidad"),(AL673-(+AL673*AK674)),IF(AND(AF673="Impacto",AF674="Probabilidad"),(AL672-(+AL672*AK674)),IF(AF674="Impacto",AL673,""))),"")</f>
        <v/>
      </c>
      <c r="AM674" s="815" t="str">
        <f>IFERROR(IF(AND(AF673="Impacto",AF674="Impacto"),(AM673-(+AM673*AK674)),IF(AND(AF673="Probabilidad",AF674="Impacto"),(AM672-(+AM672*AK674)),IF(AF674="Probabilidad",AM673,""))),"")</f>
        <v/>
      </c>
      <c r="AN674" s="51"/>
      <c r="AO674" s="51"/>
      <c r="AP674" s="51"/>
      <c r="AQ674" s="51"/>
      <c r="AR674" s="1032"/>
      <c r="AS674" s="1632"/>
      <c r="AT674" s="1632"/>
      <c r="AU674" s="1634"/>
      <c r="AV674" s="1632"/>
      <c r="AW674" s="1632"/>
      <c r="AX674" s="1634"/>
      <c r="AY674" s="1634"/>
      <c r="AZ674" s="1634"/>
      <c r="BA674" s="1642"/>
      <c r="BB674" s="770"/>
      <c r="BC674" s="770"/>
      <c r="BD674" s="762" t="str">
        <f t="shared" si="73"/>
        <v/>
      </c>
      <c r="BE674" s="757"/>
      <c r="BF674" s="757"/>
      <c r="BG674" s="757"/>
      <c r="BH674" s="757"/>
      <c r="BI674" s="770"/>
      <c r="BJ674" s="770"/>
      <c r="BK674" s="770"/>
      <c r="BL674" s="770"/>
      <c r="BM674" s="749"/>
      <c r="BN674" s="749"/>
      <c r="BO674" s="749"/>
      <c r="BP674" s="749"/>
      <c r="BQ674" s="766" t="str">
        <f t="shared" si="78"/>
        <v/>
      </c>
      <c r="BR674" s="890" t="str">
        <f t="shared" si="79"/>
        <v/>
      </c>
      <c r="BS674" s="891"/>
      <c r="BT674" s="891"/>
      <c r="BU674" s="999"/>
      <c r="BV674" s="1065"/>
      <c r="BW674" s="1065"/>
      <c r="BX674" s="1723"/>
      <c r="BY674" s="1740"/>
      <c r="BZ674" s="1005"/>
    </row>
    <row r="675" spans="1:78" ht="167" x14ac:dyDescent="0.2">
      <c r="A675" s="1702"/>
      <c r="B675" s="1703"/>
      <c r="C675" s="1704"/>
      <c r="D675" s="1795" t="s">
        <v>1387</v>
      </c>
      <c r="E675" s="1795" t="s">
        <v>1033</v>
      </c>
      <c r="F675" s="1619">
        <v>10</v>
      </c>
      <c r="G675" s="1015" t="s">
        <v>2138</v>
      </c>
      <c r="H675" s="1030" t="s">
        <v>1243</v>
      </c>
      <c r="I675" s="994" t="s">
        <v>1215</v>
      </c>
      <c r="J675" s="1697" t="str">
        <f>IF(D675="","",IF(D675="RG",[1]Árbol!A686,IF(D675="RIC",[1]Árbol!A686,IF(D675="RLAFT",[1]Árbol!A686,IF(D675="RF",[1]Árbol!A686,IF(I675="","",(CONCATENATE(I675," ",$M$3," ",G675," ",$M$4," ",O675," ",$M$5," ",N675))))))))</f>
        <v>Pérdida de Disponibilidad de FILESERVER (En tierra)  1 y 2. Mal funcionamiento del equipo y/o software
3. Perdida de información  1 . Mantenimiento insuficiente
2. Ausencia de monitoreo a los mantenimientos
3. Ausencia de planes de contingencia de TI
4. Falta de respaldo a la configuracion del servidor
5. Falta de monitoreo de la Plataforma (File server)</v>
      </c>
      <c r="K675" s="1036" t="s">
        <v>313</v>
      </c>
      <c r="L675" s="1000" t="s">
        <v>562</v>
      </c>
      <c r="M675" s="1069" t="s">
        <v>1389</v>
      </c>
      <c r="N675" s="1000" t="s">
        <v>2143</v>
      </c>
      <c r="O675" s="1000" t="s">
        <v>2144</v>
      </c>
      <c r="P675" s="1063" t="s">
        <v>1392</v>
      </c>
      <c r="Q675" s="1077" t="s">
        <v>1392</v>
      </c>
      <c r="R675" s="994" t="s">
        <v>250</v>
      </c>
      <c r="S675" s="1709">
        <f>IF(R675="Muy Alta",100%,IF(R675="Alta",80%,IF(R675="Media",60%,IF(R675="Baja",40%,IF(R675="Muy Baja",20%,"")))))</f>
        <v>0.4</v>
      </c>
      <c r="T675" s="994" t="s">
        <v>317</v>
      </c>
      <c r="U675" s="1709">
        <f>IF(T675="Catastrófico",100%,IF(T675="Mayor",80%,IF(T675="Moderado",60%,IF(T675="Menor",40%,IF(T675="Leve",20%,"")))))</f>
        <v>0.2</v>
      </c>
      <c r="V675" s="994" t="s">
        <v>251</v>
      </c>
      <c r="W675" s="1709">
        <f>IF(V675="Catastrófico",100%,IF(V675="Mayor",80%,IF(V675="Moderado",60%,IF(V675="Menor",40%,IF(V675="Leve",20%,"")))))</f>
        <v>0.4</v>
      </c>
      <c r="X675" s="1059" t="str">
        <f>IF(Y675=100%,"Catastrófico",IF(Y675=80%,"Mayor",IF(Y675=60%,"Moderado",IF(Y675=40%,"Menor",IF(Y675=20%,"Leve","")))))</f>
        <v>Menor</v>
      </c>
      <c r="Y675" s="1709">
        <f>IF(AND(U675="",W675=""),"",MAX(U675,W675))</f>
        <v>0.4</v>
      </c>
      <c r="Z675" s="1709" t="str">
        <f>CONCATENATE(R675,X675)</f>
        <v>BajaMenor</v>
      </c>
      <c r="AA675" s="1047" t="str">
        <f>IF(Z675="Muy AltaLeve","Alto",IF(Z675="Muy AltaMenor","Alto",IF(Z675="Muy AltaModerado","Alto",IF(Z675="Muy AltaMayor","Alto",IF(Z675="Muy AltaCatastrófico","Extremo",IF(Z675="AltaLeve","Moderado",IF(Z675="AltaMenor","Moderado",IF(Z675="AltaModerado","Alto",IF(Z675="AltaMayor","Alto",IF(Z675="AltaCatastrófico","Extremo",IF(Z675="MediaLeve","Moderado",IF(Z675="MediaMenor","Moderado",IF(Z675="MediaModerado","Moderado",IF(Z675="MediaMayor","Alto",IF(Z675="MediaCatastrófico","Extremo",IF(Z675="BajaLeve","Bajo",IF(Z675="BajaMenor","Moderado",IF(Z675="BajaModerado","Moderado",IF(Z675="BajaMayor","Alto",IF(Z675="BajaCatastrófico","Extremo",IF(Z675="Muy BajaLeve","Bajo",IF(Z675="Muy BajaMenor","Bajo",IF(Z675="Muy BajaModerado","Moderado",IF(Z675="Muy BajaMayor","Alto",IF(Z675="Muy BajaCatastrófico","Extremo","")))))))))))))))))))))))))</f>
        <v>Moderado</v>
      </c>
      <c r="AB675" s="97">
        <v>1</v>
      </c>
      <c r="AC675" s="9" t="s">
        <v>2145</v>
      </c>
      <c r="AD675" s="9">
        <v>3</v>
      </c>
      <c r="AE675" s="9" t="s">
        <v>1762</v>
      </c>
      <c r="AF675" s="99" t="str">
        <f t="shared" si="74"/>
        <v>Probabilidad</v>
      </c>
      <c r="AG675" s="10" t="s">
        <v>221</v>
      </c>
      <c r="AH675" s="787">
        <f t="shared" si="75"/>
        <v>0.25</v>
      </c>
      <c r="AI675" s="10" t="s">
        <v>222</v>
      </c>
      <c r="AJ675" s="787">
        <f t="shared" si="76"/>
        <v>0.15</v>
      </c>
      <c r="AK675" s="101">
        <f t="shared" si="77"/>
        <v>0.4</v>
      </c>
      <c r="AL675" s="100">
        <f>IFERROR(IF(AF675="Probabilidad",(S675-(+S675*AK675)),IF(AF675="Impacto",S675,"")),"")</f>
        <v>0.24</v>
      </c>
      <c r="AM675" s="100">
        <f>IFERROR(IF(AF675="Impacto",(Y675-(+Y675*AK675)),IF(AF675="Probabilidad",Y675,"")),"")</f>
        <v>0.4</v>
      </c>
      <c r="AN675" s="50" t="s">
        <v>859</v>
      </c>
      <c r="AO675" s="50" t="s">
        <v>291</v>
      </c>
      <c r="AP675" s="50" t="s">
        <v>241</v>
      </c>
      <c r="AQ675" s="50" t="s">
        <v>226</v>
      </c>
      <c r="AR675" s="1624" t="s">
        <v>2141</v>
      </c>
      <c r="AS675" s="1050">
        <f>S675</f>
        <v>0.4</v>
      </c>
      <c r="AT675" s="1050">
        <f>IF(AL675="","",MIN(AL675:AL680))</f>
        <v>8.3999999999999991E-2</v>
      </c>
      <c r="AU675" s="1047" t="str">
        <f>IFERROR(IF(AT675="","",IF(AT675&lt;=0.2,"Muy Baja",IF(AT675&lt;=0.4,"Baja",IF(AT675&lt;=0.6,"Media",IF(AT675&lt;=0.8,"Alta","Muy Alta"))))),"")</f>
        <v>Muy Baja</v>
      </c>
      <c r="AV675" s="1050">
        <f>Y675</f>
        <v>0.4</v>
      </c>
      <c r="AW675" s="1050">
        <f>IF(AM675="","",MIN(AM675:AM680))</f>
        <v>0.30000000000000004</v>
      </c>
      <c r="AX675" s="1047" t="str">
        <f>IFERROR(IF(AW675="","",IF(AW675&lt;=0.2,"Leve",IF(AW675&lt;=0.4,"Menor",IF(AW675&lt;=0.6,"Moderado",IF(AW675&lt;=0.8,"Mayor","Catastrófico"))))),"")</f>
        <v>Menor</v>
      </c>
      <c r="AY675" s="1047" t="str">
        <f>AA675</f>
        <v>Moderado</v>
      </c>
      <c r="AZ675" s="1047" t="str">
        <f>IFERROR(IF(OR(AND(AU675="Muy Baja",AX675="Leve"),AND(AU675="Muy Baja",AX675="Menor"),AND(AU675="Baja",AX675="Leve")),"Bajo",IF(OR(AND(AU675="Muy baja",AX675="Moderado"),AND(AU675="Baja",AX675="Menor"),AND(AU675="Baja",AX675="Moderado"),AND(AU675="Media",AX675="Leve"),AND(AU675="Media",AX675="Menor"),AND(AU675="Media",AX675="Moderado"),AND(AU675="Alta",AX675="Leve"),AND(AU675="Alta",AX675="Menor")),"Moderado",IF(OR(AND(AU675="Muy Baja",AX675="Mayor"),AND(AU675="Baja",AX675="Mayor"),AND(AU675="Media",AX675="Mayor"),AND(AU675="Alta",AX675="Moderado"),AND(AU675="Alta",AX675="Mayor"),AND(AU675="Muy Alta",AX675="Leve"),AND(AU675="Muy Alta",AX675="Menor"),AND(AU675="Muy Alta",AX675="Moderado"),AND(AU675="Muy Alta",AX675="Mayor")),"Alto",IF(OR(AND(AU675="Muy Baja",AX675="Catastrófico"),AND(AU675="Baja",AX675="Catastrófico"),AND(AU675="Media",AX675="Catastrófico"),AND(AU675="Alta",AX675="Catastrófico"),AND(AU675="Muy Alta",AX675="Catastrófico")),"Extremo","")))),"")</f>
        <v>Bajo</v>
      </c>
      <c r="BA675" s="994" t="s">
        <v>255</v>
      </c>
      <c r="BB675" s="46"/>
      <c r="BC675" s="46"/>
      <c r="BD675" s="103" t="str">
        <f t="shared" si="73"/>
        <v/>
      </c>
      <c r="BE675" s="9"/>
      <c r="BF675" s="9"/>
      <c r="BG675" s="9"/>
      <c r="BH675" s="9"/>
      <c r="BI675" s="46"/>
      <c r="BJ675" s="46"/>
      <c r="BK675" s="46"/>
      <c r="BL675" s="46"/>
      <c r="BM675" s="48"/>
      <c r="BN675" s="48"/>
      <c r="BO675" s="48"/>
      <c r="BP675" s="48"/>
      <c r="BQ675" s="104" t="str">
        <f t="shared" si="78"/>
        <v/>
      </c>
      <c r="BR675" s="797" t="str">
        <f t="shared" si="79"/>
        <v/>
      </c>
      <c r="BS675" s="883"/>
      <c r="BT675" s="883"/>
      <c r="BU675" s="997" t="s">
        <v>1392</v>
      </c>
      <c r="BV675" s="1063" t="s">
        <v>3194</v>
      </c>
      <c r="BW675" s="1063" t="s">
        <v>1392</v>
      </c>
      <c r="BX675" s="1721" t="s">
        <v>1392</v>
      </c>
      <c r="BY675" s="1738" t="s">
        <v>3244</v>
      </c>
      <c r="BZ675" s="1003"/>
    </row>
    <row r="676" spans="1:78" ht="145" x14ac:dyDescent="0.2">
      <c r="A676" s="1702"/>
      <c r="B676" s="1703"/>
      <c r="C676" s="1704"/>
      <c r="D676" s="1795"/>
      <c r="E676" s="1795"/>
      <c r="F676" s="1619"/>
      <c r="G676" s="1016"/>
      <c r="H676" s="1031"/>
      <c r="I676" s="1641"/>
      <c r="J676" s="1631"/>
      <c r="K676" s="1037"/>
      <c r="L676" s="1001"/>
      <c r="M676" s="1070"/>
      <c r="N676" s="1001"/>
      <c r="O676" s="1001"/>
      <c r="P676" s="1064"/>
      <c r="Q676" s="1714"/>
      <c r="R676" s="1641"/>
      <c r="S676" s="1710"/>
      <c r="T676" s="1641"/>
      <c r="U676" s="1710"/>
      <c r="V676" s="1641"/>
      <c r="W676" s="1710"/>
      <c r="X676" s="1665"/>
      <c r="Y676" s="1710"/>
      <c r="Z676" s="1710"/>
      <c r="AA676" s="1633"/>
      <c r="AB676" s="812">
        <v>2</v>
      </c>
      <c r="AC676" s="774" t="s">
        <v>2141</v>
      </c>
      <c r="AD676" s="774">
        <v>5</v>
      </c>
      <c r="AE676" s="774" t="s">
        <v>1408</v>
      </c>
      <c r="AF676" s="813" t="str">
        <f t="shared" si="74"/>
        <v>Probabilidad</v>
      </c>
      <c r="AG676" s="780" t="s">
        <v>221</v>
      </c>
      <c r="AH676" s="790">
        <f t="shared" si="75"/>
        <v>0.25</v>
      </c>
      <c r="AI676" s="780" t="s">
        <v>734</v>
      </c>
      <c r="AJ676" s="790">
        <f t="shared" si="76"/>
        <v>0.25</v>
      </c>
      <c r="AK676" s="814">
        <f t="shared" si="77"/>
        <v>0.5</v>
      </c>
      <c r="AL676" s="815">
        <f>IFERROR(IF(AND(AF675="Probabilidad",AF676="Probabilidad"),(AL675-(+AL675*AK676)),IF(AF676="Probabilidad",(S675-(+S675*AK676)),IF(AF676="Impacto",AL675,""))),"")</f>
        <v>0.12</v>
      </c>
      <c r="AM676" s="815">
        <f>IFERROR(IF(AND(AF675="Impacto",AF676="Impacto"),(AM675-(+AM675*AK676)),IF(AF676="Impacto",(Y675-(Y675*AK676)),IF(AF676="Probabilidad",AM675,""))),"")</f>
        <v>0.4</v>
      </c>
      <c r="AN676" s="751" t="s">
        <v>223</v>
      </c>
      <c r="AO676" s="751" t="s">
        <v>443</v>
      </c>
      <c r="AP676" s="751" t="s">
        <v>241</v>
      </c>
      <c r="AQ676" s="751" t="s">
        <v>242</v>
      </c>
      <c r="AR676" s="1031"/>
      <c r="AS676" s="1631"/>
      <c r="AT676" s="1631"/>
      <c r="AU676" s="1633"/>
      <c r="AV676" s="1631"/>
      <c r="AW676" s="1631"/>
      <c r="AX676" s="1633"/>
      <c r="AY676" s="1633"/>
      <c r="AZ676" s="1633"/>
      <c r="BA676" s="1641"/>
      <c r="BB676" s="789"/>
      <c r="BC676" s="789"/>
      <c r="BD676" s="822" t="str">
        <f t="shared" si="73"/>
        <v/>
      </c>
      <c r="BE676" s="774"/>
      <c r="BF676" s="774"/>
      <c r="BG676" s="774"/>
      <c r="BH676" s="774"/>
      <c r="BI676" s="789"/>
      <c r="BJ676" s="789"/>
      <c r="BK676" s="789"/>
      <c r="BL676" s="789"/>
      <c r="BM676" s="791"/>
      <c r="BN676" s="791"/>
      <c r="BO676" s="791"/>
      <c r="BP676" s="791"/>
      <c r="BQ676" s="792" t="str">
        <f t="shared" si="78"/>
        <v/>
      </c>
      <c r="BR676" s="796" t="str">
        <f t="shared" si="79"/>
        <v/>
      </c>
      <c r="BS676" s="884"/>
      <c r="BT676" s="884"/>
      <c r="BU676" s="998"/>
      <c r="BV676" s="1064"/>
      <c r="BW676" s="1064"/>
      <c r="BX676" s="1722"/>
      <c r="BY676" s="1739"/>
      <c r="BZ676" s="1004"/>
    </row>
    <row r="677" spans="1:78" ht="145" x14ac:dyDescent="0.2">
      <c r="A677" s="1702"/>
      <c r="B677" s="1703"/>
      <c r="C677" s="1704"/>
      <c r="D677" s="1795"/>
      <c r="E677" s="1795"/>
      <c r="F677" s="1619"/>
      <c r="G677" s="1016"/>
      <c r="H677" s="1031"/>
      <c r="I677" s="1641"/>
      <c r="J677" s="1631"/>
      <c r="K677" s="1037"/>
      <c r="L677" s="1001"/>
      <c r="M677" s="1070"/>
      <c r="N677" s="1001"/>
      <c r="O677" s="1001"/>
      <c r="P677" s="1064"/>
      <c r="Q677" s="1714"/>
      <c r="R677" s="1641"/>
      <c r="S677" s="1710"/>
      <c r="T677" s="1641"/>
      <c r="U677" s="1710"/>
      <c r="V677" s="1641"/>
      <c r="W677" s="1710"/>
      <c r="X677" s="1665"/>
      <c r="Y677" s="1710"/>
      <c r="Z677" s="1710"/>
      <c r="AA677" s="1633"/>
      <c r="AB677" s="812">
        <v>3</v>
      </c>
      <c r="AC677" s="774" t="s">
        <v>2146</v>
      </c>
      <c r="AD677" s="774">
        <v>4</v>
      </c>
      <c r="AE677" s="774" t="s">
        <v>1590</v>
      </c>
      <c r="AF677" s="813" t="str">
        <f t="shared" si="74"/>
        <v>Probabilidad</v>
      </c>
      <c r="AG677" s="780" t="s">
        <v>281</v>
      </c>
      <c r="AH677" s="790">
        <f t="shared" si="75"/>
        <v>0.15</v>
      </c>
      <c r="AI677" s="780" t="s">
        <v>222</v>
      </c>
      <c r="AJ677" s="790">
        <f t="shared" si="76"/>
        <v>0.15</v>
      </c>
      <c r="AK677" s="814">
        <f t="shared" si="77"/>
        <v>0.3</v>
      </c>
      <c r="AL677" s="815">
        <f>IFERROR(IF(AND(AF676="Probabilidad",AF677="Probabilidad"),(AL676-(+AL676*AK677)),IF(AND(AF676="Impacto",AF677="Probabilidad"),(AL675-(+AL675*AK677)),IF(AF677="Impacto",AL676,""))),"")</f>
        <v>8.3999999999999991E-2</v>
      </c>
      <c r="AM677" s="815">
        <f>IFERROR(IF(AND(AF676="Impacto",AF677="Impacto"),(AM676-(+AM676*AK677)),IF(AND(AF676="Probabilidad",AF677="Impacto"),(AM675-(+AM675*AK677)),IF(AF677="Probabilidad",AM676,""))),"")</f>
        <v>0.4</v>
      </c>
      <c r="AN677" s="751" t="s">
        <v>223</v>
      </c>
      <c r="AO677" s="751" t="s">
        <v>443</v>
      </c>
      <c r="AP677" s="751" t="s">
        <v>241</v>
      </c>
      <c r="AQ677" s="751" t="s">
        <v>226</v>
      </c>
      <c r="AR677" s="1031"/>
      <c r="AS677" s="1631"/>
      <c r="AT677" s="1631"/>
      <c r="AU677" s="1633"/>
      <c r="AV677" s="1631"/>
      <c r="AW677" s="1631"/>
      <c r="AX677" s="1633"/>
      <c r="AY677" s="1633"/>
      <c r="AZ677" s="1633"/>
      <c r="BA677" s="1641"/>
      <c r="BB677" s="789"/>
      <c r="BC677" s="789"/>
      <c r="BD677" s="822" t="str">
        <f t="shared" si="73"/>
        <v/>
      </c>
      <c r="BE677" s="774"/>
      <c r="BF677" s="774"/>
      <c r="BG677" s="774"/>
      <c r="BH677" s="774"/>
      <c r="BI677" s="789"/>
      <c r="BJ677" s="789"/>
      <c r="BK677" s="789"/>
      <c r="BL677" s="789"/>
      <c r="BM677" s="791"/>
      <c r="BN677" s="791"/>
      <c r="BO677" s="791"/>
      <c r="BP677" s="791"/>
      <c r="BQ677" s="792" t="str">
        <f t="shared" si="78"/>
        <v/>
      </c>
      <c r="BR677" s="796" t="str">
        <f t="shared" si="79"/>
        <v/>
      </c>
      <c r="BS677" s="884"/>
      <c r="BT677" s="884"/>
      <c r="BU677" s="998"/>
      <c r="BV677" s="1064"/>
      <c r="BW677" s="1064"/>
      <c r="BX677" s="1722"/>
      <c r="BY677" s="1739"/>
      <c r="BZ677" s="1004"/>
    </row>
    <row r="678" spans="1:78" ht="167" x14ac:dyDescent="0.2">
      <c r="A678" s="1702"/>
      <c r="B678" s="1703"/>
      <c r="C678" s="1704"/>
      <c r="D678" s="1795"/>
      <c r="E678" s="1795"/>
      <c r="F678" s="1619"/>
      <c r="G678" s="1016"/>
      <c r="H678" s="1031"/>
      <c r="I678" s="1641"/>
      <c r="J678" s="1631"/>
      <c r="K678" s="1037"/>
      <c r="L678" s="1001"/>
      <c r="M678" s="1070"/>
      <c r="N678" s="1001"/>
      <c r="O678" s="1001"/>
      <c r="P678" s="1064"/>
      <c r="Q678" s="1714"/>
      <c r="R678" s="1641"/>
      <c r="S678" s="1710"/>
      <c r="T678" s="1641"/>
      <c r="U678" s="1710"/>
      <c r="V678" s="1641"/>
      <c r="W678" s="1710"/>
      <c r="X678" s="1665"/>
      <c r="Y678" s="1710"/>
      <c r="Z678" s="1710"/>
      <c r="AA678" s="1633"/>
      <c r="AB678" s="812">
        <v>4</v>
      </c>
      <c r="AC678" s="774" t="s">
        <v>2147</v>
      </c>
      <c r="AD678" s="774">
        <v>1</v>
      </c>
      <c r="AE678" s="774" t="s">
        <v>1590</v>
      </c>
      <c r="AF678" s="813" t="str">
        <f t="shared" si="74"/>
        <v>Impacto</v>
      </c>
      <c r="AG678" s="780" t="s">
        <v>264</v>
      </c>
      <c r="AH678" s="790">
        <f t="shared" si="75"/>
        <v>0.1</v>
      </c>
      <c r="AI678" s="780" t="s">
        <v>222</v>
      </c>
      <c r="AJ678" s="790">
        <f t="shared" si="76"/>
        <v>0.15</v>
      </c>
      <c r="AK678" s="814">
        <f t="shared" si="77"/>
        <v>0.25</v>
      </c>
      <c r="AL678" s="815">
        <f>IFERROR(IF(AND(AF677="Probabilidad",AF678="Probabilidad"),(AL677-(+AL677*AK678)),IF(AND(AF677="Impacto",AF678="Probabilidad"),(AL676-(+AL676*AK678)),IF(AF678="Impacto",AL677,""))),"")</f>
        <v>8.3999999999999991E-2</v>
      </c>
      <c r="AM678" s="815">
        <f>IFERROR(IF(AND(AF677="Impacto",AF678="Impacto"),(AM677-(+AM677*AK678)),IF(AND(AF677="Probabilidad",AF678="Impacto"),(AM676-(+AM676*AK678)),IF(AF678="Probabilidad",AM677,""))),"")</f>
        <v>0.30000000000000004</v>
      </c>
      <c r="AN678" s="751" t="s">
        <v>223</v>
      </c>
      <c r="AO678" s="751" t="s">
        <v>291</v>
      </c>
      <c r="AP678" s="751" t="s">
        <v>241</v>
      </c>
      <c r="AQ678" s="751" t="s">
        <v>226</v>
      </c>
      <c r="AR678" s="1031"/>
      <c r="AS678" s="1631"/>
      <c r="AT678" s="1631"/>
      <c r="AU678" s="1633"/>
      <c r="AV678" s="1631"/>
      <c r="AW678" s="1631"/>
      <c r="AX678" s="1633"/>
      <c r="AY678" s="1633"/>
      <c r="AZ678" s="1633"/>
      <c r="BA678" s="1641"/>
      <c r="BB678" s="789"/>
      <c r="BC678" s="789"/>
      <c r="BD678" s="822" t="str">
        <f t="shared" si="73"/>
        <v/>
      </c>
      <c r="BE678" s="774"/>
      <c r="BF678" s="774"/>
      <c r="BG678" s="774"/>
      <c r="BH678" s="774"/>
      <c r="BI678" s="789"/>
      <c r="BJ678" s="789"/>
      <c r="BK678" s="789"/>
      <c r="BL678" s="789"/>
      <c r="BM678" s="791"/>
      <c r="BN678" s="791"/>
      <c r="BO678" s="791"/>
      <c r="BP678" s="791"/>
      <c r="BQ678" s="792" t="str">
        <f t="shared" si="78"/>
        <v/>
      </c>
      <c r="BR678" s="796" t="str">
        <f t="shared" si="79"/>
        <v/>
      </c>
      <c r="BS678" s="884"/>
      <c r="BT678" s="884"/>
      <c r="BU678" s="998"/>
      <c r="BV678" s="1064"/>
      <c r="BW678" s="1064"/>
      <c r="BX678" s="1722"/>
      <c r="BY678" s="1739"/>
      <c r="BZ678" s="1004"/>
    </row>
    <row r="679" spans="1:78" ht="16" x14ac:dyDescent="0.2">
      <c r="A679" s="1702"/>
      <c r="B679" s="1703"/>
      <c r="C679" s="1704"/>
      <c r="D679" s="1795"/>
      <c r="E679" s="1795"/>
      <c r="F679" s="1619"/>
      <c r="G679" s="1016"/>
      <c r="H679" s="1031"/>
      <c r="I679" s="1641"/>
      <c r="J679" s="1631"/>
      <c r="K679" s="1037"/>
      <c r="L679" s="1001"/>
      <c r="M679" s="1070"/>
      <c r="N679" s="1001"/>
      <c r="O679" s="1001"/>
      <c r="P679" s="1064"/>
      <c r="Q679" s="1714"/>
      <c r="R679" s="1641"/>
      <c r="S679" s="1710"/>
      <c r="T679" s="1641"/>
      <c r="U679" s="1710"/>
      <c r="V679" s="1641"/>
      <c r="W679" s="1710"/>
      <c r="X679" s="1665"/>
      <c r="Y679" s="1710"/>
      <c r="Z679" s="1710"/>
      <c r="AA679" s="1633"/>
      <c r="AB679" s="812">
        <v>5</v>
      </c>
      <c r="AC679" s="774"/>
      <c r="AD679" s="774"/>
      <c r="AE679" s="774"/>
      <c r="AF679" s="813" t="str">
        <f t="shared" si="74"/>
        <v/>
      </c>
      <c r="AG679" s="780"/>
      <c r="AH679" s="790" t="str">
        <f t="shared" si="75"/>
        <v/>
      </c>
      <c r="AI679" s="780"/>
      <c r="AJ679" s="790" t="str">
        <f t="shared" si="76"/>
        <v/>
      </c>
      <c r="AK679" s="814" t="str">
        <f t="shared" si="77"/>
        <v/>
      </c>
      <c r="AL679" s="815" t="str">
        <f>IFERROR(IF(AND(AF678="Probabilidad",AF679="Probabilidad"),(AL678-(+AL678*AK679)),IF(AND(AF678="Impacto",AF679="Probabilidad"),(AL677-(+AL677*AK679)),IF(AF679="Impacto",AL678,""))),"")</f>
        <v/>
      </c>
      <c r="AM679" s="815" t="str">
        <f>IFERROR(IF(AND(AF678="Impacto",AF679="Impacto"),(AM678-(+AM678*AK679)),IF(AND(AF678="Probabilidad",AF679="Impacto"),(AM677-(+AM677*AK679)),IF(AF679="Probabilidad",AM678,""))),"")</f>
        <v/>
      </c>
      <c r="AN679" s="751"/>
      <c r="AO679" s="751"/>
      <c r="AP679" s="751"/>
      <c r="AQ679" s="751"/>
      <c r="AR679" s="1031"/>
      <c r="AS679" s="1631"/>
      <c r="AT679" s="1631"/>
      <c r="AU679" s="1633"/>
      <c r="AV679" s="1631"/>
      <c r="AW679" s="1631"/>
      <c r="AX679" s="1633"/>
      <c r="AY679" s="1633"/>
      <c r="AZ679" s="1633"/>
      <c r="BA679" s="1641"/>
      <c r="BB679" s="789"/>
      <c r="BC679" s="789"/>
      <c r="BD679" s="822" t="str">
        <f t="shared" si="73"/>
        <v/>
      </c>
      <c r="BE679" s="774"/>
      <c r="BF679" s="774"/>
      <c r="BG679" s="774"/>
      <c r="BH679" s="774"/>
      <c r="BI679" s="789"/>
      <c r="BJ679" s="789"/>
      <c r="BK679" s="789"/>
      <c r="BL679" s="789"/>
      <c r="BM679" s="791"/>
      <c r="BN679" s="791"/>
      <c r="BO679" s="791"/>
      <c r="BP679" s="791"/>
      <c r="BQ679" s="792" t="str">
        <f t="shared" si="78"/>
        <v/>
      </c>
      <c r="BR679" s="796" t="str">
        <f t="shared" si="79"/>
        <v/>
      </c>
      <c r="BS679" s="884"/>
      <c r="BT679" s="884"/>
      <c r="BU679" s="998"/>
      <c r="BV679" s="1064"/>
      <c r="BW679" s="1064"/>
      <c r="BX679" s="1722"/>
      <c r="BY679" s="1739"/>
      <c r="BZ679" s="1004"/>
    </row>
    <row r="680" spans="1:78" ht="17" thickBot="1" x14ac:dyDescent="0.25">
      <c r="A680" s="1702"/>
      <c r="B680" s="1703"/>
      <c r="C680" s="1704"/>
      <c r="D680" s="1795"/>
      <c r="E680" s="1795"/>
      <c r="F680" s="1619"/>
      <c r="G680" s="1017"/>
      <c r="H680" s="1032"/>
      <c r="I680" s="1642"/>
      <c r="J680" s="1632"/>
      <c r="K680" s="1038"/>
      <c r="L680" s="1002"/>
      <c r="M680" s="1071"/>
      <c r="N680" s="1002"/>
      <c r="O680" s="1002"/>
      <c r="P680" s="1065"/>
      <c r="Q680" s="1715"/>
      <c r="R680" s="1642"/>
      <c r="S680" s="1711"/>
      <c r="T680" s="1642"/>
      <c r="U680" s="1711"/>
      <c r="V680" s="1642"/>
      <c r="W680" s="1711"/>
      <c r="X680" s="1666"/>
      <c r="Y680" s="1711"/>
      <c r="Z680" s="1711"/>
      <c r="AA680" s="1634"/>
      <c r="AB680" s="773">
        <v>6</v>
      </c>
      <c r="AC680" s="757"/>
      <c r="AD680" s="757"/>
      <c r="AE680" s="757"/>
      <c r="AF680" s="896" t="str">
        <f t="shared" si="74"/>
        <v/>
      </c>
      <c r="AG680" s="888"/>
      <c r="AH680" s="887" t="str">
        <f t="shared" si="75"/>
        <v/>
      </c>
      <c r="AI680" s="888"/>
      <c r="AJ680" s="887" t="str">
        <f t="shared" si="76"/>
        <v/>
      </c>
      <c r="AK680" s="889" t="str">
        <f t="shared" si="77"/>
        <v/>
      </c>
      <c r="AL680" s="935" t="str">
        <f>IFERROR(IF(AND(AF679="Probabilidad",AF680="Probabilidad"),(AL679-(+AL679*AK680)),IF(AND(AF679="Impacto",AF680="Probabilidad"),(AL678-(+AL678*AK680)),IF(AF680="Impacto",AL679,""))),"")</f>
        <v/>
      </c>
      <c r="AM680" s="935" t="str">
        <f>IFERROR(IF(AND(AF679="Impacto",AF680="Impacto"),(AM679-(+AM679*AK680)),IF(AND(AF679="Probabilidad",AF680="Impacto"),(AM678-(+AM678*AK680)),IF(AF680="Probabilidad",AM679,""))),"")</f>
        <v/>
      </c>
      <c r="AN680" s="51"/>
      <c r="AO680" s="51"/>
      <c r="AP680" s="51"/>
      <c r="AQ680" s="51"/>
      <c r="AR680" s="1032"/>
      <c r="AS680" s="1632"/>
      <c r="AT680" s="1632"/>
      <c r="AU680" s="1634"/>
      <c r="AV680" s="1632"/>
      <c r="AW680" s="1632"/>
      <c r="AX680" s="1634"/>
      <c r="AY680" s="1634"/>
      <c r="AZ680" s="1634"/>
      <c r="BA680" s="1642"/>
      <c r="BB680" s="770"/>
      <c r="BC680" s="770"/>
      <c r="BD680" s="762" t="str">
        <f t="shared" si="73"/>
        <v/>
      </c>
      <c r="BE680" s="757"/>
      <c r="BF680" s="757"/>
      <c r="BG680" s="757"/>
      <c r="BH680" s="757"/>
      <c r="BI680" s="770"/>
      <c r="BJ680" s="770"/>
      <c r="BK680" s="770"/>
      <c r="BL680" s="770"/>
      <c r="BM680" s="749"/>
      <c r="BN680" s="749"/>
      <c r="BO680" s="749"/>
      <c r="BP680" s="749"/>
      <c r="BQ680" s="766" t="str">
        <f t="shared" si="78"/>
        <v/>
      </c>
      <c r="BR680" s="890" t="str">
        <f t="shared" si="79"/>
        <v/>
      </c>
      <c r="BS680" s="891"/>
      <c r="BT680" s="891"/>
      <c r="BU680" s="999"/>
      <c r="BV680" s="1065"/>
      <c r="BW680" s="1065"/>
      <c r="BX680" s="1723"/>
      <c r="BY680" s="1740"/>
      <c r="BZ680" s="1005"/>
    </row>
    <row r="681" spans="1:78" ht="167" x14ac:dyDescent="0.2">
      <c r="A681" s="1702"/>
      <c r="B681" s="1703"/>
      <c r="C681" s="1704"/>
      <c r="D681" s="1795" t="s">
        <v>1387</v>
      </c>
      <c r="E681" s="1795" t="s">
        <v>1033</v>
      </c>
      <c r="F681" s="1619">
        <v>11</v>
      </c>
      <c r="G681" s="1015" t="s">
        <v>2148</v>
      </c>
      <c r="H681" s="1030" t="s">
        <v>1247</v>
      </c>
      <c r="I681" s="994" t="s">
        <v>1218</v>
      </c>
      <c r="J681" s="1697" t="str">
        <f>IF(D681="","",IF(D681="RG",[1]Árbol!A692,IF(D681="RIC",[1]Árbol!A692,IF(D681="RLAFT",[1]Árbol!A692,IF(D681="RF",[1]Árbol!A692,IF(I681="","",(CONCATENATE(I681," ",$M$3," ",G681," ",$M$4," ",O681," ",$M$5," ",N681))))))))</f>
        <v>Pérdida de confidencialidad e integridad de FILESERVER (Nube Azure)  1. Pérdida, borrado, modificación o acceso no autorizado a la información.
2. Error en el uso  1. Desconocimiento de politicas de seguridad relacionadas con el gestión de contraseñas.
2. Desconocimiento del funcionamiento de la infraestructura
3. 4. Falta de respaldo al servidor</v>
      </c>
      <c r="K681" s="1036" t="s">
        <v>313</v>
      </c>
      <c r="L681" s="1000" t="s">
        <v>562</v>
      </c>
      <c r="M681" s="1069" t="s">
        <v>1389</v>
      </c>
      <c r="N681" s="1000" t="s">
        <v>2149</v>
      </c>
      <c r="O681" s="1000" t="s">
        <v>2150</v>
      </c>
      <c r="P681" s="1063" t="s">
        <v>1392</v>
      </c>
      <c r="Q681" s="1077" t="s">
        <v>1392</v>
      </c>
      <c r="R681" s="994" t="s">
        <v>269</v>
      </c>
      <c r="S681" s="1709">
        <f>IF(R681="Muy Alta",100%,IF(R681="Alta",80%,IF(R681="Media",60%,IF(R681="Baja",40%,IF(R681="Muy Baja",20%,"")))))</f>
        <v>0.2</v>
      </c>
      <c r="T681" s="994" t="s">
        <v>251</v>
      </c>
      <c r="U681" s="1709">
        <f>IF(T681="Catastrófico",100%,IF(T681="Mayor",80%,IF(T681="Moderado",60%,IF(T681="Menor",40%,IF(T681="Leve",20%,"")))))</f>
        <v>0.4</v>
      </c>
      <c r="V681" s="994" t="s">
        <v>251</v>
      </c>
      <c r="W681" s="1709">
        <f>IF(V681="Catastrófico",100%,IF(V681="Mayor",80%,IF(V681="Moderado",60%,IF(V681="Menor",40%,IF(V681="Leve",20%,"")))))</f>
        <v>0.4</v>
      </c>
      <c r="X681" s="1059" t="str">
        <f>IF(Y681=100%,"Catastrófico",IF(Y681=80%,"Mayor",IF(Y681=60%,"Moderado",IF(Y681=40%,"Menor",IF(Y681=20%,"Leve","")))))</f>
        <v>Menor</v>
      </c>
      <c r="Y681" s="1709">
        <f>IF(AND(U681="",W681=""),"",MAX(U681,W681))</f>
        <v>0.4</v>
      </c>
      <c r="Z681" s="1709" t="str">
        <f>CONCATENATE(R681,X681)</f>
        <v>Muy BajaMenor</v>
      </c>
      <c r="AA681" s="1047" t="str">
        <f>IF(Z681="Muy AltaLeve","Alto",IF(Z681="Muy AltaMenor","Alto",IF(Z681="Muy AltaModerado","Alto",IF(Z681="Muy AltaMayor","Alto",IF(Z681="Muy AltaCatastrófico","Extremo",IF(Z681="AltaLeve","Moderado",IF(Z681="AltaMenor","Moderado",IF(Z681="AltaModerado","Alto",IF(Z681="AltaMayor","Alto",IF(Z681="AltaCatastrófico","Extremo",IF(Z681="MediaLeve","Moderado",IF(Z681="MediaMenor","Moderado",IF(Z681="MediaModerado","Moderado",IF(Z681="MediaMayor","Alto",IF(Z681="MediaCatastrófico","Extremo",IF(Z681="BajaLeve","Bajo",IF(Z681="BajaMenor","Moderado",IF(Z681="BajaModerado","Moderado",IF(Z681="BajaMayor","Alto",IF(Z681="BajaCatastrófico","Extremo",IF(Z681="Muy BajaLeve","Bajo",IF(Z681="Muy BajaMenor","Bajo",IF(Z681="Muy BajaModerado","Moderado",IF(Z681="Muy BajaMayor","Alto",IF(Z681="Muy BajaCatastrófico","Extremo","")))))))))))))))))))))))))</f>
        <v>Bajo</v>
      </c>
      <c r="AB681" s="97">
        <v>1</v>
      </c>
      <c r="AC681" s="9" t="s">
        <v>2151</v>
      </c>
      <c r="AD681" s="9">
        <v>1.2</v>
      </c>
      <c r="AE681" s="9" t="s">
        <v>1762</v>
      </c>
      <c r="AF681" s="99" t="str">
        <f t="shared" si="74"/>
        <v>Probabilidad</v>
      </c>
      <c r="AG681" s="10" t="s">
        <v>221</v>
      </c>
      <c r="AH681" s="787">
        <f t="shared" si="75"/>
        <v>0.25</v>
      </c>
      <c r="AI681" s="10" t="s">
        <v>222</v>
      </c>
      <c r="AJ681" s="787">
        <f t="shared" si="76"/>
        <v>0.15</v>
      </c>
      <c r="AK681" s="101">
        <f t="shared" si="77"/>
        <v>0.4</v>
      </c>
      <c r="AL681" s="100">
        <f>IFERROR(IF(AF681="Probabilidad",(S681-(+S681*AK681)),IF(AF681="Impacto",S681,"")),"")</f>
        <v>0.12</v>
      </c>
      <c r="AM681" s="100">
        <f>IFERROR(IF(AF681="Impacto",(Y681-(+Y681*AK681)),IF(AF681="Probabilidad",Y681,"")),"")</f>
        <v>0.4</v>
      </c>
      <c r="AN681" s="50" t="s">
        <v>859</v>
      </c>
      <c r="AO681" s="50" t="s">
        <v>291</v>
      </c>
      <c r="AP681" s="50" t="s">
        <v>241</v>
      </c>
      <c r="AQ681" s="50" t="s">
        <v>226</v>
      </c>
      <c r="AR681" s="1624" t="s">
        <v>2152</v>
      </c>
      <c r="AS681" s="1050">
        <f>S681</f>
        <v>0.2</v>
      </c>
      <c r="AT681" s="1050">
        <f>IF(AL681="","",MIN(AL681:AL686))</f>
        <v>0.03</v>
      </c>
      <c r="AU681" s="1047" t="str">
        <f>IFERROR(IF(AT681="","",IF(AT681&lt;=0.2,"Muy Baja",IF(AT681&lt;=0.4,"Baja",IF(AT681&lt;=0.6,"Media",IF(AT681&lt;=0.8,"Alta","Muy Alta"))))),"")</f>
        <v>Muy Baja</v>
      </c>
      <c r="AV681" s="1050">
        <f>Y681</f>
        <v>0.4</v>
      </c>
      <c r="AW681" s="1050">
        <f>IF(AM681="","",MIN(AM681:AM686))</f>
        <v>0.30000000000000004</v>
      </c>
      <c r="AX681" s="1047" t="str">
        <f>IFERROR(IF(AW681="","",IF(AW681&lt;=0.2,"Leve",IF(AW681&lt;=0.4,"Menor",IF(AW681&lt;=0.6,"Moderado",IF(AW681&lt;=0.8,"Mayor","Catastrófico"))))),"")</f>
        <v>Menor</v>
      </c>
      <c r="AY681" s="1047" t="str">
        <f>AA681</f>
        <v>Bajo</v>
      </c>
      <c r="AZ681" s="1047" t="str">
        <f>IFERROR(IF(OR(AND(AU681="Muy Baja",AX681="Leve"),AND(AU681="Muy Baja",AX681="Menor"),AND(AU681="Baja",AX681="Leve")),"Bajo",IF(OR(AND(AU681="Muy baja",AX681="Moderado"),AND(AU681="Baja",AX681="Menor"),AND(AU681="Baja",AX681="Moderado"),AND(AU681="Media",AX681="Leve"),AND(AU681="Media",AX681="Menor"),AND(AU681="Media",AX681="Moderado"),AND(AU681="Alta",AX681="Leve"),AND(AU681="Alta",AX681="Menor")),"Moderado",IF(OR(AND(AU681="Muy Baja",AX681="Mayor"),AND(AU681="Baja",AX681="Mayor"),AND(AU681="Media",AX681="Mayor"),AND(AU681="Alta",AX681="Moderado"),AND(AU681="Alta",AX681="Mayor"),AND(AU681="Muy Alta",AX681="Leve"),AND(AU681="Muy Alta",AX681="Menor"),AND(AU681="Muy Alta",AX681="Moderado"),AND(AU681="Muy Alta",AX681="Mayor")),"Alto",IF(OR(AND(AU681="Muy Baja",AX681="Catastrófico"),AND(AU681="Baja",AX681="Catastrófico"),AND(AU681="Media",AX681="Catastrófico"),AND(AU681="Alta",AX681="Catastrófico"),AND(AU681="Muy Alta",AX681="Catastrófico")),"Extremo","")))),"")</f>
        <v>Bajo</v>
      </c>
      <c r="BA681" s="994" t="s">
        <v>255</v>
      </c>
      <c r="BB681" s="46"/>
      <c r="BC681" s="46"/>
      <c r="BD681" s="103" t="str">
        <f t="shared" si="73"/>
        <v/>
      </c>
      <c r="BE681" s="9"/>
      <c r="BF681" s="9"/>
      <c r="BG681" s="9"/>
      <c r="BH681" s="9"/>
      <c r="BI681" s="46"/>
      <c r="BJ681" s="46"/>
      <c r="BK681" s="46"/>
      <c r="BL681" s="46"/>
      <c r="BM681" s="48"/>
      <c r="BN681" s="48"/>
      <c r="BO681" s="48"/>
      <c r="BP681" s="48"/>
      <c r="BQ681" s="104" t="str">
        <f t="shared" si="78"/>
        <v/>
      </c>
      <c r="BR681" s="797" t="str">
        <f t="shared" si="79"/>
        <v/>
      </c>
      <c r="BS681" s="883"/>
      <c r="BT681" s="883"/>
      <c r="BU681" s="997" t="s">
        <v>1392</v>
      </c>
      <c r="BV681" s="1063" t="s">
        <v>3194</v>
      </c>
      <c r="BW681" s="1063" t="s">
        <v>1392</v>
      </c>
      <c r="BX681" s="1721" t="s">
        <v>1392</v>
      </c>
      <c r="BY681" s="1738" t="s">
        <v>3244</v>
      </c>
      <c r="BZ681" s="1003"/>
    </row>
    <row r="682" spans="1:78" ht="145" x14ac:dyDescent="0.2">
      <c r="A682" s="1702"/>
      <c r="B682" s="1703"/>
      <c r="C682" s="1704"/>
      <c r="D682" s="1795"/>
      <c r="E682" s="1795"/>
      <c r="F682" s="1619"/>
      <c r="G682" s="1016"/>
      <c r="H682" s="1031"/>
      <c r="I682" s="1641"/>
      <c r="J682" s="1631"/>
      <c r="K682" s="1037"/>
      <c r="L682" s="1001"/>
      <c r="M682" s="1070"/>
      <c r="N682" s="1001"/>
      <c r="O682" s="1001"/>
      <c r="P682" s="1064"/>
      <c r="Q682" s="1714"/>
      <c r="R682" s="1641"/>
      <c r="S682" s="1710"/>
      <c r="T682" s="1641"/>
      <c r="U682" s="1710"/>
      <c r="V682" s="1641"/>
      <c r="W682" s="1710"/>
      <c r="X682" s="1665"/>
      <c r="Y682" s="1710"/>
      <c r="Z682" s="1710"/>
      <c r="AA682" s="1633"/>
      <c r="AB682" s="812">
        <v>2</v>
      </c>
      <c r="AC682" s="774" t="s">
        <v>1592</v>
      </c>
      <c r="AD682" s="774">
        <v>1.2</v>
      </c>
      <c r="AE682" s="774" t="s">
        <v>1408</v>
      </c>
      <c r="AF682" s="813" t="str">
        <f t="shared" si="74"/>
        <v>Probabilidad</v>
      </c>
      <c r="AG682" s="780" t="s">
        <v>221</v>
      </c>
      <c r="AH682" s="790">
        <f t="shared" si="75"/>
        <v>0.25</v>
      </c>
      <c r="AI682" s="780" t="s">
        <v>734</v>
      </c>
      <c r="AJ682" s="790">
        <f t="shared" si="76"/>
        <v>0.25</v>
      </c>
      <c r="AK682" s="814">
        <f t="shared" si="77"/>
        <v>0.5</v>
      </c>
      <c r="AL682" s="815">
        <f>IFERROR(IF(AND(AF681="Probabilidad",AF682="Probabilidad"),(AL681-(+AL681*AK682)),IF(AF682="Probabilidad",(S681-(+S681*AK682)),IF(AF682="Impacto",AL681,""))),"")</f>
        <v>0.06</v>
      </c>
      <c r="AM682" s="815">
        <f>IFERROR(IF(AND(AF681="Impacto",AF682="Impacto"),(AM681-(+AM681*AK682)),IF(AF682="Impacto",(Y681-(Y681*AK682)),IF(AF682="Probabilidad",AM681,""))),"")</f>
        <v>0.4</v>
      </c>
      <c r="AN682" s="751" t="s">
        <v>223</v>
      </c>
      <c r="AO682" s="751" t="s">
        <v>443</v>
      </c>
      <c r="AP682" s="751" t="s">
        <v>241</v>
      </c>
      <c r="AQ682" s="751" t="s">
        <v>242</v>
      </c>
      <c r="AR682" s="1031"/>
      <c r="AS682" s="1631"/>
      <c r="AT682" s="1631"/>
      <c r="AU682" s="1633"/>
      <c r="AV682" s="1631"/>
      <c r="AW682" s="1631"/>
      <c r="AX682" s="1633"/>
      <c r="AY682" s="1633"/>
      <c r="AZ682" s="1633"/>
      <c r="BA682" s="1641"/>
      <c r="BB682" s="789"/>
      <c r="BC682" s="789"/>
      <c r="BD682" s="822" t="str">
        <f t="shared" si="73"/>
        <v/>
      </c>
      <c r="BE682" s="774"/>
      <c r="BF682" s="774"/>
      <c r="BG682" s="774"/>
      <c r="BH682" s="774"/>
      <c r="BI682" s="789"/>
      <c r="BJ682" s="789"/>
      <c r="BK682" s="789"/>
      <c r="BL682" s="789"/>
      <c r="BM682" s="791"/>
      <c r="BN682" s="791"/>
      <c r="BO682" s="791"/>
      <c r="BP682" s="791"/>
      <c r="BQ682" s="792" t="str">
        <f t="shared" si="78"/>
        <v/>
      </c>
      <c r="BR682" s="796" t="str">
        <f t="shared" si="79"/>
        <v/>
      </c>
      <c r="BS682" s="884"/>
      <c r="BT682" s="884"/>
      <c r="BU682" s="998"/>
      <c r="BV682" s="1064"/>
      <c r="BW682" s="1064"/>
      <c r="BX682" s="1722"/>
      <c r="BY682" s="1739"/>
      <c r="BZ682" s="1004"/>
    </row>
    <row r="683" spans="1:78" ht="167" x14ac:dyDescent="0.2">
      <c r="A683" s="1702"/>
      <c r="B683" s="1703"/>
      <c r="C683" s="1704"/>
      <c r="D683" s="1795"/>
      <c r="E683" s="1795"/>
      <c r="F683" s="1619"/>
      <c r="G683" s="1016"/>
      <c r="H683" s="1031"/>
      <c r="I683" s="1641"/>
      <c r="J683" s="1631"/>
      <c r="K683" s="1037"/>
      <c r="L683" s="1001"/>
      <c r="M683" s="1070"/>
      <c r="N683" s="1001"/>
      <c r="O683" s="1001"/>
      <c r="P683" s="1064"/>
      <c r="Q683" s="1714"/>
      <c r="R683" s="1641"/>
      <c r="S683" s="1710"/>
      <c r="T683" s="1641"/>
      <c r="U683" s="1710"/>
      <c r="V683" s="1641"/>
      <c r="W683" s="1710"/>
      <c r="X683" s="1665"/>
      <c r="Y683" s="1710"/>
      <c r="Z683" s="1710"/>
      <c r="AA683" s="1633"/>
      <c r="AB683" s="812">
        <v>3</v>
      </c>
      <c r="AC683" s="774" t="s">
        <v>2153</v>
      </c>
      <c r="AD683" s="774">
        <v>1.2</v>
      </c>
      <c r="AE683" s="774" t="s">
        <v>1408</v>
      </c>
      <c r="AF683" s="813" t="str">
        <f t="shared" si="74"/>
        <v>Impacto</v>
      </c>
      <c r="AG683" s="780" t="s">
        <v>264</v>
      </c>
      <c r="AH683" s="790">
        <f t="shared" si="75"/>
        <v>0.1</v>
      </c>
      <c r="AI683" s="780" t="s">
        <v>222</v>
      </c>
      <c r="AJ683" s="790">
        <f t="shared" si="76"/>
        <v>0.15</v>
      </c>
      <c r="AK683" s="814">
        <f t="shared" si="77"/>
        <v>0.25</v>
      </c>
      <c r="AL683" s="815">
        <f>IFERROR(IF(AND(AF682="Probabilidad",AF683="Probabilidad"),(AL682-(+AL682*AK683)),IF(AND(AF682="Impacto",AF683="Probabilidad"),(AL681-(+AL681*AK683)),IF(AF683="Impacto",AL682,""))),"")</f>
        <v>0.06</v>
      </c>
      <c r="AM683" s="815">
        <f>IFERROR(IF(AND(AF682="Impacto",AF683="Impacto"),(AM682-(+AM682*AK683)),IF(AND(AF682="Probabilidad",AF683="Impacto"),(AM681-(+AM681*AK683)),IF(AF683="Probabilidad",AM682,""))),"")</f>
        <v>0.30000000000000004</v>
      </c>
      <c r="AN683" s="751" t="s">
        <v>223</v>
      </c>
      <c r="AO683" s="751" t="s">
        <v>291</v>
      </c>
      <c r="AP683" s="751" t="s">
        <v>241</v>
      </c>
      <c r="AQ683" s="751" t="s">
        <v>226</v>
      </c>
      <c r="AR683" s="1031"/>
      <c r="AS683" s="1631"/>
      <c r="AT683" s="1631"/>
      <c r="AU683" s="1633"/>
      <c r="AV683" s="1631"/>
      <c r="AW683" s="1631"/>
      <c r="AX683" s="1633"/>
      <c r="AY683" s="1633"/>
      <c r="AZ683" s="1633"/>
      <c r="BA683" s="1641"/>
      <c r="BB683" s="789"/>
      <c r="BC683" s="789"/>
      <c r="BD683" s="822" t="str">
        <f t="shared" si="73"/>
        <v/>
      </c>
      <c r="BE683" s="774"/>
      <c r="BF683" s="774"/>
      <c r="BG683" s="774"/>
      <c r="BH683" s="774"/>
      <c r="BI683" s="789"/>
      <c r="BJ683" s="789"/>
      <c r="BK683" s="789"/>
      <c r="BL683" s="789"/>
      <c r="BM683" s="791"/>
      <c r="BN683" s="791"/>
      <c r="BO683" s="791"/>
      <c r="BP683" s="791"/>
      <c r="BQ683" s="792" t="str">
        <f t="shared" si="78"/>
        <v/>
      </c>
      <c r="BR683" s="796" t="str">
        <f t="shared" si="79"/>
        <v/>
      </c>
      <c r="BS683" s="884"/>
      <c r="BT683" s="884"/>
      <c r="BU683" s="998"/>
      <c r="BV683" s="1064"/>
      <c r="BW683" s="1064"/>
      <c r="BX683" s="1722"/>
      <c r="BY683" s="1739"/>
      <c r="BZ683" s="1004"/>
    </row>
    <row r="684" spans="1:78" ht="145" x14ac:dyDescent="0.2">
      <c r="A684" s="1702"/>
      <c r="B684" s="1703"/>
      <c r="C684" s="1704"/>
      <c r="D684" s="1795"/>
      <c r="E684" s="1795"/>
      <c r="F684" s="1619"/>
      <c r="G684" s="1016"/>
      <c r="H684" s="1031"/>
      <c r="I684" s="1641"/>
      <c r="J684" s="1631"/>
      <c r="K684" s="1037"/>
      <c r="L684" s="1001"/>
      <c r="M684" s="1070"/>
      <c r="N684" s="1001"/>
      <c r="O684" s="1001"/>
      <c r="P684" s="1064"/>
      <c r="Q684" s="1714"/>
      <c r="R684" s="1641"/>
      <c r="S684" s="1710"/>
      <c r="T684" s="1641"/>
      <c r="U684" s="1710"/>
      <c r="V684" s="1641"/>
      <c r="W684" s="1710"/>
      <c r="X684" s="1665"/>
      <c r="Y684" s="1710"/>
      <c r="Z684" s="1710"/>
      <c r="AA684" s="1633"/>
      <c r="AB684" s="812">
        <v>4</v>
      </c>
      <c r="AC684" s="774" t="s">
        <v>2154</v>
      </c>
      <c r="AD684" s="774">
        <v>3</v>
      </c>
      <c r="AE684" s="774" t="s">
        <v>2155</v>
      </c>
      <c r="AF684" s="813" t="str">
        <f t="shared" si="74"/>
        <v>Probabilidad</v>
      </c>
      <c r="AG684" s="780" t="s">
        <v>221</v>
      </c>
      <c r="AH684" s="790">
        <f t="shared" si="75"/>
        <v>0.25</v>
      </c>
      <c r="AI684" s="780" t="s">
        <v>734</v>
      </c>
      <c r="AJ684" s="790">
        <f t="shared" si="76"/>
        <v>0.25</v>
      </c>
      <c r="AK684" s="814">
        <f t="shared" si="77"/>
        <v>0.5</v>
      </c>
      <c r="AL684" s="815">
        <f>IFERROR(IF(AND(AF683="Probabilidad",AF684="Probabilidad"),(AL683-(+AL683*AK684)),IF(AND(AF683="Impacto",AF684="Probabilidad"),(AL682-(+AL682*AK684)),IF(AF684="Impacto",AL683,""))),"")</f>
        <v>0.03</v>
      </c>
      <c r="AM684" s="815">
        <f>IFERROR(IF(AND(AF683="Impacto",AF684="Impacto"),(AM683-(+AM683*AK684)),IF(AND(AF683="Probabilidad",AF684="Impacto"),(AM682-(+AM682*AK684)),IF(AF684="Probabilidad",AM683,""))),"")</f>
        <v>0.30000000000000004</v>
      </c>
      <c r="AN684" s="751" t="s">
        <v>223</v>
      </c>
      <c r="AO684" s="751" t="s">
        <v>443</v>
      </c>
      <c r="AP684" s="751" t="s">
        <v>241</v>
      </c>
      <c r="AQ684" s="751" t="s">
        <v>226</v>
      </c>
      <c r="AR684" s="1031"/>
      <c r="AS684" s="1631"/>
      <c r="AT684" s="1631"/>
      <c r="AU684" s="1633"/>
      <c r="AV684" s="1631"/>
      <c r="AW684" s="1631"/>
      <c r="AX684" s="1633"/>
      <c r="AY684" s="1633"/>
      <c r="AZ684" s="1633"/>
      <c r="BA684" s="1641"/>
      <c r="BB684" s="789"/>
      <c r="BC684" s="789"/>
      <c r="BD684" s="822" t="str">
        <f t="shared" si="73"/>
        <v/>
      </c>
      <c r="BE684" s="774"/>
      <c r="BF684" s="774"/>
      <c r="BG684" s="774"/>
      <c r="BH684" s="774"/>
      <c r="BI684" s="789"/>
      <c r="BJ684" s="789"/>
      <c r="BK684" s="789"/>
      <c r="BL684" s="789"/>
      <c r="BM684" s="791"/>
      <c r="BN684" s="791"/>
      <c r="BO684" s="791"/>
      <c r="BP684" s="791"/>
      <c r="BQ684" s="792" t="str">
        <f t="shared" si="78"/>
        <v/>
      </c>
      <c r="BR684" s="796" t="str">
        <f t="shared" si="79"/>
        <v/>
      </c>
      <c r="BS684" s="884"/>
      <c r="BT684" s="884"/>
      <c r="BU684" s="998"/>
      <c r="BV684" s="1064"/>
      <c r="BW684" s="1064"/>
      <c r="BX684" s="1722"/>
      <c r="BY684" s="1739"/>
      <c r="BZ684" s="1004"/>
    </row>
    <row r="685" spans="1:78" ht="16" x14ac:dyDescent="0.2">
      <c r="A685" s="1702"/>
      <c r="B685" s="1703"/>
      <c r="C685" s="1704"/>
      <c r="D685" s="1795"/>
      <c r="E685" s="1795"/>
      <c r="F685" s="1619"/>
      <c r="G685" s="1016"/>
      <c r="H685" s="1031"/>
      <c r="I685" s="1641"/>
      <c r="J685" s="1631"/>
      <c r="K685" s="1037"/>
      <c r="L685" s="1001"/>
      <c r="M685" s="1070"/>
      <c r="N685" s="1001"/>
      <c r="O685" s="1001"/>
      <c r="P685" s="1064"/>
      <c r="Q685" s="1714"/>
      <c r="R685" s="1641"/>
      <c r="S685" s="1710"/>
      <c r="T685" s="1641"/>
      <c r="U685" s="1710"/>
      <c r="V685" s="1641"/>
      <c r="W685" s="1710"/>
      <c r="X685" s="1665"/>
      <c r="Y685" s="1710"/>
      <c r="Z685" s="1710"/>
      <c r="AA685" s="1633"/>
      <c r="AB685" s="812">
        <v>5</v>
      </c>
      <c r="AC685" s="774"/>
      <c r="AD685" s="774"/>
      <c r="AE685" s="774"/>
      <c r="AF685" s="813" t="str">
        <f t="shared" si="74"/>
        <v/>
      </c>
      <c r="AG685" s="780"/>
      <c r="AH685" s="790" t="str">
        <f t="shared" si="75"/>
        <v/>
      </c>
      <c r="AI685" s="780"/>
      <c r="AJ685" s="790" t="str">
        <f t="shared" si="76"/>
        <v/>
      </c>
      <c r="AK685" s="814" t="str">
        <f t="shared" si="77"/>
        <v/>
      </c>
      <c r="AL685" s="815" t="str">
        <f>IFERROR(IF(AND(AF684="Probabilidad",AF685="Probabilidad"),(AL684-(+AL684*AK685)),IF(AND(AF684="Impacto",AF685="Probabilidad"),(AL683-(+AL683*AK685)),IF(AF685="Impacto",AL684,""))),"")</f>
        <v/>
      </c>
      <c r="AM685" s="815" t="str">
        <f>IFERROR(IF(AND(AF684="Impacto",AF685="Impacto"),(AM684-(+AM684*AK685)),IF(AND(AF684="Probabilidad",AF685="Impacto"),(AM683-(+AM683*AK685)),IF(AF685="Probabilidad",AM684,""))),"")</f>
        <v/>
      </c>
      <c r="AN685" s="751"/>
      <c r="AO685" s="751"/>
      <c r="AP685" s="751"/>
      <c r="AQ685" s="751"/>
      <c r="AR685" s="1031"/>
      <c r="AS685" s="1631"/>
      <c r="AT685" s="1631"/>
      <c r="AU685" s="1633"/>
      <c r="AV685" s="1631"/>
      <c r="AW685" s="1631"/>
      <c r="AX685" s="1633"/>
      <c r="AY685" s="1633"/>
      <c r="AZ685" s="1633"/>
      <c r="BA685" s="1641"/>
      <c r="BB685" s="789"/>
      <c r="BC685" s="789"/>
      <c r="BD685" s="822" t="str">
        <f t="shared" si="73"/>
        <v/>
      </c>
      <c r="BE685" s="774"/>
      <c r="BF685" s="774"/>
      <c r="BG685" s="774"/>
      <c r="BH685" s="774"/>
      <c r="BI685" s="789"/>
      <c r="BJ685" s="789"/>
      <c r="BK685" s="789"/>
      <c r="BL685" s="789"/>
      <c r="BM685" s="791"/>
      <c r="BN685" s="791"/>
      <c r="BO685" s="791"/>
      <c r="BP685" s="791"/>
      <c r="BQ685" s="792" t="str">
        <f t="shared" si="78"/>
        <v/>
      </c>
      <c r="BR685" s="796" t="str">
        <f t="shared" si="79"/>
        <v/>
      </c>
      <c r="BS685" s="884"/>
      <c r="BT685" s="884"/>
      <c r="BU685" s="998"/>
      <c r="BV685" s="1064"/>
      <c r="BW685" s="1064"/>
      <c r="BX685" s="1722"/>
      <c r="BY685" s="1739"/>
      <c r="BZ685" s="1004"/>
    </row>
    <row r="686" spans="1:78" ht="17" thickBot="1" x14ac:dyDescent="0.25">
      <c r="A686" s="1702"/>
      <c r="B686" s="1703"/>
      <c r="C686" s="1704"/>
      <c r="D686" s="1795"/>
      <c r="E686" s="1795"/>
      <c r="F686" s="1619"/>
      <c r="G686" s="1017"/>
      <c r="H686" s="1032"/>
      <c r="I686" s="1642"/>
      <c r="J686" s="1632"/>
      <c r="K686" s="1038"/>
      <c r="L686" s="1002"/>
      <c r="M686" s="1071"/>
      <c r="N686" s="1002"/>
      <c r="O686" s="1002"/>
      <c r="P686" s="1065"/>
      <c r="Q686" s="1715"/>
      <c r="R686" s="1642"/>
      <c r="S686" s="1711"/>
      <c r="T686" s="1642"/>
      <c r="U686" s="1711"/>
      <c r="V686" s="1642"/>
      <c r="W686" s="1711"/>
      <c r="X686" s="1666"/>
      <c r="Y686" s="1711"/>
      <c r="Z686" s="1711"/>
      <c r="AA686" s="1634"/>
      <c r="AB686" s="773">
        <v>6</v>
      </c>
      <c r="AC686" s="757"/>
      <c r="AD686" s="757"/>
      <c r="AE686" s="757"/>
      <c r="AF686" s="896" t="str">
        <f t="shared" si="74"/>
        <v/>
      </c>
      <c r="AG686" s="888"/>
      <c r="AH686" s="887" t="str">
        <f t="shared" si="75"/>
        <v/>
      </c>
      <c r="AI686" s="888"/>
      <c r="AJ686" s="887" t="str">
        <f t="shared" si="76"/>
        <v/>
      </c>
      <c r="AK686" s="889" t="str">
        <f t="shared" si="77"/>
        <v/>
      </c>
      <c r="AL686" s="935" t="str">
        <f>IFERROR(IF(AND(AF685="Probabilidad",AF686="Probabilidad"),(AL685-(+AL685*AK686)),IF(AND(AF685="Impacto",AF686="Probabilidad"),(AL684-(+AL684*AK686)),IF(AF686="Impacto",AL685,""))),"")</f>
        <v/>
      </c>
      <c r="AM686" s="935" t="str">
        <f>IFERROR(IF(AND(AF685="Impacto",AF686="Impacto"),(AM685-(+AM685*AK686)),IF(AND(AF685="Probabilidad",AF686="Impacto"),(AM684-(+AM684*AK686)),IF(AF686="Probabilidad",AM685,""))),"")</f>
        <v/>
      </c>
      <c r="AN686" s="51"/>
      <c r="AO686" s="51"/>
      <c r="AP686" s="51"/>
      <c r="AQ686" s="51"/>
      <c r="AR686" s="1032"/>
      <c r="AS686" s="1632"/>
      <c r="AT686" s="1632"/>
      <c r="AU686" s="1634"/>
      <c r="AV686" s="1632"/>
      <c r="AW686" s="1632"/>
      <c r="AX686" s="1634"/>
      <c r="AY686" s="1634"/>
      <c r="AZ686" s="1634"/>
      <c r="BA686" s="1642"/>
      <c r="BB686" s="770"/>
      <c r="BC686" s="770"/>
      <c r="BD686" s="762" t="str">
        <f t="shared" ref="BD686:BD749" si="80">IF(SUM(BE686:BH686)=0,"",SUM(BE686:BH686))</f>
        <v/>
      </c>
      <c r="BE686" s="757"/>
      <c r="BF686" s="757"/>
      <c r="BG686" s="757"/>
      <c r="BH686" s="757"/>
      <c r="BI686" s="770"/>
      <c r="BJ686" s="770"/>
      <c r="BK686" s="770"/>
      <c r="BL686" s="770"/>
      <c r="BM686" s="749"/>
      <c r="BN686" s="749"/>
      <c r="BO686" s="749"/>
      <c r="BP686" s="749"/>
      <c r="BQ686" s="766" t="str">
        <f t="shared" si="78"/>
        <v/>
      </c>
      <c r="BR686" s="890" t="str">
        <f t="shared" si="79"/>
        <v/>
      </c>
      <c r="BS686" s="891"/>
      <c r="BT686" s="891"/>
      <c r="BU686" s="999"/>
      <c r="BV686" s="1065"/>
      <c r="BW686" s="1065"/>
      <c r="BX686" s="1723"/>
      <c r="BY686" s="1740"/>
      <c r="BZ686" s="1005"/>
    </row>
    <row r="687" spans="1:78" ht="167" x14ac:dyDescent="0.2">
      <c r="A687" s="1702"/>
      <c r="B687" s="1703"/>
      <c r="C687" s="1704"/>
      <c r="D687" s="1795" t="s">
        <v>1387</v>
      </c>
      <c r="E687" s="1795" t="s">
        <v>1033</v>
      </c>
      <c r="F687" s="1619">
        <v>12</v>
      </c>
      <c r="G687" s="1015" t="s">
        <v>2148</v>
      </c>
      <c r="H687" s="1030" t="s">
        <v>1247</v>
      </c>
      <c r="I687" s="994" t="s">
        <v>1215</v>
      </c>
      <c r="J687" s="1697" t="str">
        <f>IF(D687="","",IF(D687="RG",[1]Árbol!A698,IF(D687="RIC",[1]Árbol!A698,IF(D687="RLAFT",[1]Árbol!A698,IF(D687="RF",[1]Árbol!A698,IF(I687="","",(CONCATENATE(I687," ",$M$3," ",G687," ",$M$4," ",O687," ",$M$5," ",N687))))))))</f>
        <v xml:space="preserve">Pérdida de Disponibilidad de FILESERVER (Nube Azure)  1. No acceso al repositorio de la  informacion institucional de la entidad
2. No contar con los permisos necesarios para realizar las actividades de ingreso,  actualizacion y eliminacion de la informacion de la entidad  1. Indisponibilidad de los servicios del File server (Azure)
2. Falta de Permisos y roles acorde a las necesidades de los usuarios
</v>
      </c>
      <c r="K687" s="1036" t="s">
        <v>313</v>
      </c>
      <c r="L687" s="1000" t="s">
        <v>562</v>
      </c>
      <c r="M687" s="1069" t="s">
        <v>1389</v>
      </c>
      <c r="N687" s="1000" t="s">
        <v>2156</v>
      </c>
      <c r="O687" s="1000" t="s">
        <v>2157</v>
      </c>
      <c r="P687" s="1063" t="s">
        <v>1392</v>
      </c>
      <c r="Q687" s="1077" t="s">
        <v>1392</v>
      </c>
      <c r="R687" s="994" t="s">
        <v>250</v>
      </c>
      <c r="S687" s="1709">
        <f>IF(R687="Muy Alta",100%,IF(R687="Alta",80%,IF(R687="Media",60%,IF(R687="Baja",40%,IF(R687="Muy Baja",20%,"")))))</f>
        <v>0.4</v>
      </c>
      <c r="T687" s="994" t="s">
        <v>317</v>
      </c>
      <c r="U687" s="1709">
        <f>IF(T687="Catastrófico",100%,IF(T687="Mayor",80%,IF(T687="Moderado",60%,IF(T687="Menor",40%,IF(T687="Leve",20%,"")))))</f>
        <v>0.2</v>
      </c>
      <c r="V687" s="994" t="s">
        <v>251</v>
      </c>
      <c r="W687" s="1709">
        <f>IF(V687="Catastrófico",100%,IF(V687="Mayor",80%,IF(V687="Moderado",60%,IF(V687="Menor",40%,IF(V687="Leve",20%,"")))))</f>
        <v>0.4</v>
      </c>
      <c r="X687" s="1059" t="str">
        <f>IF(Y687=100%,"Catastrófico",IF(Y687=80%,"Mayor",IF(Y687=60%,"Moderado",IF(Y687=40%,"Menor",IF(Y687=20%,"Leve","")))))</f>
        <v>Menor</v>
      </c>
      <c r="Y687" s="1709">
        <f>IF(AND(U687="",W687=""),"",MAX(U687,W687))</f>
        <v>0.4</v>
      </c>
      <c r="Z687" s="1709" t="str">
        <f>CONCATENATE(R687,X687)</f>
        <v>BajaMenor</v>
      </c>
      <c r="AA687" s="1047" t="str">
        <f>IF(Z687="Muy AltaLeve","Alto",IF(Z687="Muy AltaMenor","Alto",IF(Z687="Muy AltaModerado","Alto",IF(Z687="Muy AltaMayor","Alto",IF(Z687="Muy AltaCatastrófico","Extremo",IF(Z687="AltaLeve","Moderado",IF(Z687="AltaMenor","Moderado",IF(Z687="AltaModerado","Alto",IF(Z687="AltaMayor","Alto",IF(Z687="AltaCatastrófico","Extremo",IF(Z687="MediaLeve","Moderado",IF(Z687="MediaMenor","Moderado",IF(Z687="MediaModerado","Moderado",IF(Z687="MediaMayor","Alto",IF(Z687="MediaCatastrófico","Extremo",IF(Z687="BajaLeve","Bajo",IF(Z687="BajaMenor","Moderado",IF(Z687="BajaModerado","Moderado",IF(Z687="BajaMayor","Alto",IF(Z687="BajaCatastrófico","Extremo",IF(Z687="Muy BajaLeve","Bajo",IF(Z687="Muy BajaMenor","Bajo",IF(Z687="Muy BajaModerado","Moderado",IF(Z687="Muy BajaMayor","Alto",IF(Z687="Muy BajaCatastrófico","Extremo","")))))))))))))))))))))))))</f>
        <v>Moderado</v>
      </c>
      <c r="AB687" s="97">
        <v>1</v>
      </c>
      <c r="AC687" s="9" t="s">
        <v>2158</v>
      </c>
      <c r="AD687" s="9">
        <v>2</v>
      </c>
      <c r="AE687" s="9" t="s">
        <v>2159</v>
      </c>
      <c r="AF687" s="99" t="str">
        <f t="shared" si="74"/>
        <v>Probabilidad</v>
      </c>
      <c r="AG687" s="10" t="s">
        <v>281</v>
      </c>
      <c r="AH687" s="787">
        <f t="shared" si="75"/>
        <v>0.15</v>
      </c>
      <c r="AI687" s="10" t="s">
        <v>222</v>
      </c>
      <c r="AJ687" s="787">
        <f t="shared" si="76"/>
        <v>0.15</v>
      </c>
      <c r="AK687" s="101">
        <f t="shared" si="77"/>
        <v>0.3</v>
      </c>
      <c r="AL687" s="100">
        <f>IFERROR(IF(AF687="Probabilidad",(S687-(+S687*AK687)),IF(AF687="Impacto",S687,"")),"")</f>
        <v>0.28000000000000003</v>
      </c>
      <c r="AM687" s="100">
        <f>IFERROR(IF(AF687="Impacto",(Y687-(+Y687*AK687)),IF(AF687="Probabilidad",Y687,"")),"")</f>
        <v>0.4</v>
      </c>
      <c r="AN687" s="50" t="s">
        <v>223</v>
      </c>
      <c r="AO687" s="50" t="s">
        <v>291</v>
      </c>
      <c r="AP687" s="50" t="s">
        <v>241</v>
      </c>
      <c r="AQ687" s="50" t="s">
        <v>226</v>
      </c>
      <c r="AR687" s="1624" t="s">
        <v>2152</v>
      </c>
      <c r="AS687" s="1050">
        <f>S687</f>
        <v>0.4</v>
      </c>
      <c r="AT687" s="1050">
        <f>IF(AL687="","",MIN(AL687:AL692))</f>
        <v>0.14000000000000001</v>
      </c>
      <c r="AU687" s="1047" t="str">
        <f>IFERROR(IF(AT687="","",IF(AT687&lt;=0.2,"Muy Baja",IF(AT687&lt;=0.4,"Baja",IF(AT687&lt;=0.6,"Media",IF(AT687&lt;=0.8,"Alta","Muy Alta"))))),"")</f>
        <v>Muy Baja</v>
      </c>
      <c r="AV687" s="1050">
        <f>Y687</f>
        <v>0.4</v>
      </c>
      <c r="AW687" s="1050">
        <f>IF(AM687="","",MIN(AM687:AM692))</f>
        <v>0.19500000000000001</v>
      </c>
      <c r="AX687" s="1047" t="str">
        <f>IFERROR(IF(AW687="","",IF(AW687&lt;=0.2,"Leve",IF(AW687&lt;=0.4,"Menor",IF(AW687&lt;=0.6,"Moderado",IF(AW687&lt;=0.8,"Mayor","Catastrófico"))))),"")</f>
        <v>Leve</v>
      </c>
      <c r="AY687" s="1047" t="str">
        <f>AA687</f>
        <v>Moderado</v>
      </c>
      <c r="AZ687" s="1047" t="str">
        <f>IFERROR(IF(OR(AND(AU687="Muy Baja",AX687="Leve"),AND(AU687="Muy Baja",AX687="Menor"),AND(AU687="Baja",AX687="Leve")),"Bajo",IF(OR(AND(AU687="Muy baja",AX687="Moderado"),AND(AU687="Baja",AX687="Menor"),AND(AU687="Baja",AX687="Moderado"),AND(AU687="Media",AX687="Leve"),AND(AU687="Media",AX687="Menor"),AND(AU687="Media",AX687="Moderado"),AND(AU687="Alta",AX687="Leve"),AND(AU687="Alta",AX687="Menor")),"Moderado",IF(OR(AND(AU687="Muy Baja",AX687="Mayor"),AND(AU687="Baja",AX687="Mayor"),AND(AU687="Media",AX687="Mayor"),AND(AU687="Alta",AX687="Moderado"),AND(AU687="Alta",AX687="Mayor"),AND(AU687="Muy Alta",AX687="Leve"),AND(AU687="Muy Alta",AX687="Menor"),AND(AU687="Muy Alta",AX687="Moderado"),AND(AU687="Muy Alta",AX687="Mayor")),"Alto",IF(OR(AND(AU687="Muy Baja",AX687="Catastrófico"),AND(AU687="Baja",AX687="Catastrófico"),AND(AU687="Media",AX687="Catastrófico"),AND(AU687="Alta",AX687="Catastrófico"),AND(AU687="Muy Alta",AX687="Catastrófico")),"Extremo","")))),"")</f>
        <v>Bajo</v>
      </c>
      <c r="BA687" s="994" t="s">
        <v>255</v>
      </c>
      <c r="BB687" s="46"/>
      <c r="BC687" s="46"/>
      <c r="BD687" s="103" t="str">
        <f t="shared" si="80"/>
        <v/>
      </c>
      <c r="BE687" s="9"/>
      <c r="BF687" s="9"/>
      <c r="BG687" s="9"/>
      <c r="BH687" s="9"/>
      <c r="BI687" s="46"/>
      <c r="BJ687" s="46"/>
      <c r="BK687" s="46"/>
      <c r="BL687" s="46"/>
      <c r="BM687" s="48"/>
      <c r="BN687" s="48"/>
      <c r="BO687" s="48"/>
      <c r="BP687" s="48"/>
      <c r="BQ687" s="104" t="str">
        <f t="shared" si="78"/>
        <v/>
      </c>
      <c r="BR687" s="797" t="str">
        <f t="shared" si="79"/>
        <v/>
      </c>
      <c r="BS687" s="883"/>
      <c r="BT687" s="883"/>
      <c r="BU687" s="997" t="s">
        <v>1392</v>
      </c>
      <c r="BV687" s="1063" t="s">
        <v>3194</v>
      </c>
      <c r="BW687" s="1063" t="s">
        <v>1392</v>
      </c>
      <c r="BX687" s="1721" t="s">
        <v>1392</v>
      </c>
      <c r="BY687" s="1738" t="s">
        <v>3244</v>
      </c>
      <c r="BZ687" s="1003"/>
    </row>
    <row r="688" spans="1:78" ht="145" x14ac:dyDescent="0.2">
      <c r="A688" s="1702"/>
      <c r="B688" s="1703"/>
      <c r="C688" s="1704"/>
      <c r="D688" s="1795"/>
      <c r="E688" s="1795"/>
      <c r="F688" s="1619"/>
      <c r="G688" s="1016"/>
      <c r="H688" s="1031"/>
      <c r="I688" s="1641"/>
      <c r="J688" s="1631"/>
      <c r="K688" s="1037"/>
      <c r="L688" s="1001"/>
      <c r="M688" s="1070"/>
      <c r="N688" s="1001"/>
      <c r="O688" s="1001"/>
      <c r="P688" s="1064"/>
      <c r="Q688" s="1714"/>
      <c r="R688" s="1641"/>
      <c r="S688" s="1710"/>
      <c r="T688" s="1641"/>
      <c r="U688" s="1710"/>
      <c r="V688" s="1641"/>
      <c r="W688" s="1710"/>
      <c r="X688" s="1665"/>
      <c r="Y688" s="1710"/>
      <c r="Z688" s="1710"/>
      <c r="AA688" s="1633"/>
      <c r="AB688" s="812">
        <v>2</v>
      </c>
      <c r="AC688" s="774" t="s">
        <v>2160</v>
      </c>
      <c r="AD688" s="774">
        <v>1</v>
      </c>
      <c r="AE688" s="774" t="s">
        <v>2159</v>
      </c>
      <c r="AF688" s="813" t="str">
        <f t="shared" si="74"/>
        <v>Impacto</v>
      </c>
      <c r="AG688" s="780" t="s">
        <v>264</v>
      </c>
      <c r="AH688" s="790">
        <f t="shared" si="75"/>
        <v>0.1</v>
      </c>
      <c r="AI688" s="780" t="s">
        <v>734</v>
      </c>
      <c r="AJ688" s="790">
        <f t="shared" si="76"/>
        <v>0.25</v>
      </c>
      <c r="AK688" s="814">
        <f t="shared" si="77"/>
        <v>0.35</v>
      </c>
      <c r="AL688" s="815">
        <f>IFERROR(IF(AND(AF687="Probabilidad",AF688="Probabilidad"),(AL687-(+AL687*AK688)),IF(AF688="Probabilidad",(S687-(+S687*AK688)),IF(AF688="Impacto",AL687,""))),"")</f>
        <v>0.28000000000000003</v>
      </c>
      <c r="AM688" s="815">
        <f>IFERROR(IF(AND(AF687="Impacto",AF688="Impacto"),(AM687-(+AM687*AK688)),IF(AF688="Impacto",(Y687-(Y687*AK688)),IF(AF688="Probabilidad",AM687,""))),"")</f>
        <v>0.26</v>
      </c>
      <c r="AN688" s="751" t="s">
        <v>223</v>
      </c>
      <c r="AO688" s="751" t="s">
        <v>443</v>
      </c>
      <c r="AP688" s="751" t="s">
        <v>241</v>
      </c>
      <c r="AQ688" s="751" t="s">
        <v>226</v>
      </c>
      <c r="AR688" s="1031"/>
      <c r="AS688" s="1631"/>
      <c r="AT688" s="1631"/>
      <c r="AU688" s="1633"/>
      <c r="AV688" s="1631"/>
      <c r="AW688" s="1631"/>
      <c r="AX688" s="1633"/>
      <c r="AY688" s="1633"/>
      <c r="AZ688" s="1633"/>
      <c r="BA688" s="1641"/>
      <c r="BB688" s="789"/>
      <c r="BC688" s="789"/>
      <c r="BD688" s="822" t="str">
        <f t="shared" si="80"/>
        <v/>
      </c>
      <c r="BE688" s="774"/>
      <c r="BF688" s="774"/>
      <c r="BG688" s="774"/>
      <c r="BH688" s="774"/>
      <c r="BI688" s="789"/>
      <c r="BJ688" s="789"/>
      <c r="BK688" s="789"/>
      <c r="BL688" s="789"/>
      <c r="BM688" s="791"/>
      <c r="BN688" s="791"/>
      <c r="BO688" s="791"/>
      <c r="BP688" s="791"/>
      <c r="BQ688" s="792" t="str">
        <f t="shared" si="78"/>
        <v/>
      </c>
      <c r="BR688" s="796" t="str">
        <f t="shared" si="79"/>
        <v/>
      </c>
      <c r="BS688" s="884"/>
      <c r="BT688" s="884"/>
      <c r="BU688" s="998"/>
      <c r="BV688" s="1064"/>
      <c r="BW688" s="1064"/>
      <c r="BX688" s="1722"/>
      <c r="BY688" s="1739"/>
      <c r="BZ688" s="1004"/>
    </row>
    <row r="689" spans="1:78" ht="145" x14ac:dyDescent="0.2">
      <c r="A689" s="1702"/>
      <c r="B689" s="1703"/>
      <c r="C689" s="1704"/>
      <c r="D689" s="1795"/>
      <c r="E689" s="1795"/>
      <c r="F689" s="1619"/>
      <c r="G689" s="1016"/>
      <c r="H689" s="1031"/>
      <c r="I689" s="1641"/>
      <c r="J689" s="1631"/>
      <c r="K689" s="1037"/>
      <c r="L689" s="1001"/>
      <c r="M689" s="1070"/>
      <c r="N689" s="1001"/>
      <c r="O689" s="1001"/>
      <c r="P689" s="1064"/>
      <c r="Q689" s="1714"/>
      <c r="R689" s="1641"/>
      <c r="S689" s="1710"/>
      <c r="T689" s="1641"/>
      <c r="U689" s="1710"/>
      <c r="V689" s="1641"/>
      <c r="W689" s="1710"/>
      <c r="X689" s="1665"/>
      <c r="Y689" s="1710"/>
      <c r="Z689" s="1710"/>
      <c r="AA689" s="1633"/>
      <c r="AB689" s="812">
        <v>3</v>
      </c>
      <c r="AC689" s="774" t="s">
        <v>2161</v>
      </c>
      <c r="AD689" s="774">
        <v>1</v>
      </c>
      <c r="AE689" s="774" t="s">
        <v>2162</v>
      </c>
      <c r="AF689" s="813" t="str">
        <f t="shared" si="74"/>
        <v>Probabilidad</v>
      </c>
      <c r="AG689" s="780" t="s">
        <v>221</v>
      </c>
      <c r="AH689" s="790">
        <f t="shared" si="75"/>
        <v>0.25</v>
      </c>
      <c r="AI689" s="780" t="s">
        <v>734</v>
      </c>
      <c r="AJ689" s="790">
        <f t="shared" si="76"/>
        <v>0.25</v>
      </c>
      <c r="AK689" s="814">
        <f t="shared" si="77"/>
        <v>0.5</v>
      </c>
      <c r="AL689" s="815">
        <f>IFERROR(IF(AND(AF688="Probabilidad",AF689="Probabilidad"),(AL688-(+AL688*AK689)),IF(AND(AF688="Impacto",AF689="Probabilidad"),(AL687-(+AL687*AK689)),IF(AF689="Impacto",AL688,""))),"")</f>
        <v>0.14000000000000001</v>
      </c>
      <c r="AM689" s="815">
        <f>IFERROR(IF(AND(AF688="Impacto",AF689="Impacto"),(AM688-(+AM688*AK689)),IF(AND(AF688="Probabilidad",AF689="Impacto"),(AM687-(+AM687*AK689)),IF(AF689="Probabilidad",AM688,""))),"")</f>
        <v>0.26</v>
      </c>
      <c r="AN689" s="751" t="s">
        <v>223</v>
      </c>
      <c r="AO689" s="751" t="s">
        <v>443</v>
      </c>
      <c r="AP689" s="751" t="s">
        <v>241</v>
      </c>
      <c r="AQ689" s="751" t="s">
        <v>226</v>
      </c>
      <c r="AR689" s="1031"/>
      <c r="AS689" s="1631"/>
      <c r="AT689" s="1631"/>
      <c r="AU689" s="1633"/>
      <c r="AV689" s="1631"/>
      <c r="AW689" s="1631"/>
      <c r="AX689" s="1633"/>
      <c r="AY689" s="1633"/>
      <c r="AZ689" s="1633"/>
      <c r="BA689" s="1641"/>
      <c r="BB689" s="789"/>
      <c r="BC689" s="789"/>
      <c r="BD689" s="822" t="str">
        <f t="shared" si="80"/>
        <v/>
      </c>
      <c r="BE689" s="774"/>
      <c r="BF689" s="774"/>
      <c r="BG689" s="774"/>
      <c r="BH689" s="774"/>
      <c r="BI689" s="789"/>
      <c r="BJ689" s="789"/>
      <c r="BK689" s="789"/>
      <c r="BL689" s="789"/>
      <c r="BM689" s="791"/>
      <c r="BN689" s="791"/>
      <c r="BO689" s="791"/>
      <c r="BP689" s="791"/>
      <c r="BQ689" s="792" t="str">
        <f t="shared" si="78"/>
        <v/>
      </c>
      <c r="BR689" s="796" t="str">
        <f t="shared" si="79"/>
        <v/>
      </c>
      <c r="BS689" s="884"/>
      <c r="BT689" s="884"/>
      <c r="BU689" s="998"/>
      <c r="BV689" s="1064"/>
      <c r="BW689" s="1064"/>
      <c r="BX689" s="1722"/>
      <c r="BY689" s="1739"/>
      <c r="BZ689" s="1004"/>
    </row>
    <row r="690" spans="1:78" ht="167" x14ac:dyDescent="0.2">
      <c r="A690" s="1702"/>
      <c r="B690" s="1703"/>
      <c r="C690" s="1704"/>
      <c r="D690" s="1795"/>
      <c r="E690" s="1795"/>
      <c r="F690" s="1619"/>
      <c r="G690" s="1016"/>
      <c r="H690" s="1031"/>
      <c r="I690" s="1641"/>
      <c r="J690" s="1631"/>
      <c r="K690" s="1037"/>
      <c r="L690" s="1001"/>
      <c r="M690" s="1070"/>
      <c r="N690" s="1001"/>
      <c r="O690" s="1001"/>
      <c r="P690" s="1064"/>
      <c r="Q690" s="1714"/>
      <c r="R690" s="1641"/>
      <c r="S690" s="1710"/>
      <c r="T690" s="1641"/>
      <c r="U690" s="1710"/>
      <c r="V690" s="1641"/>
      <c r="W690" s="1710"/>
      <c r="X690" s="1665"/>
      <c r="Y690" s="1710"/>
      <c r="Z690" s="1710"/>
      <c r="AA690" s="1633"/>
      <c r="AB690" s="812">
        <v>4</v>
      </c>
      <c r="AC690" s="774" t="s">
        <v>2163</v>
      </c>
      <c r="AD690" s="774">
        <v>1.2</v>
      </c>
      <c r="AE690" s="774" t="s">
        <v>1408</v>
      </c>
      <c r="AF690" s="813" t="str">
        <f t="shared" si="74"/>
        <v>Impacto</v>
      </c>
      <c r="AG690" s="780" t="s">
        <v>264</v>
      </c>
      <c r="AH690" s="790">
        <f t="shared" si="75"/>
        <v>0.1</v>
      </c>
      <c r="AI690" s="780" t="s">
        <v>222</v>
      </c>
      <c r="AJ690" s="790">
        <f t="shared" si="76"/>
        <v>0.15</v>
      </c>
      <c r="AK690" s="814">
        <f t="shared" si="77"/>
        <v>0.25</v>
      </c>
      <c r="AL690" s="815">
        <f>IFERROR(IF(AND(AF689="Probabilidad",AF690="Probabilidad"),(AL689-(+AL689*AK690)),IF(AND(AF689="Impacto",AF690="Probabilidad"),(AL688-(+AL688*AK690)),IF(AF690="Impacto",AL689,""))),"")</f>
        <v>0.14000000000000001</v>
      </c>
      <c r="AM690" s="815">
        <f>IFERROR(IF(AND(AF689="Impacto",AF690="Impacto"),(AM689-(+AM689*AK690)),IF(AND(AF689="Probabilidad",AF690="Impacto"),(AM688-(+AM688*AK690)),IF(AF690="Probabilidad",AM689,""))),"")</f>
        <v>0.19500000000000001</v>
      </c>
      <c r="AN690" s="751" t="s">
        <v>223</v>
      </c>
      <c r="AO690" s="751" t="s">
        <v>291</v>
      </c>
      <c r="AP690" s="751" t="s">
        <v>241</v>
      </c>
      <c r="AQ690" s="751" t="s">
        <v>226</v>
      </c>
      <c r="AR690" s="1031"/>
      <c r="AS690" s="1631"/>
      <c r="AT690" s="1631"/>
      <c r="AU690" s="1633"/>
      <c r="AV690" s="1631"/>
      <c r="AW690" s="1631"/>
      <c r="AX690" s="1633"/>
      <c r="AY690" s="1633"/>
      <c r="AZ690" s="1633"/>
      <c r="BA690" s="1641"/>
      <c r="BB690" s="789"/>
      <c r="BC690" s="789"/>
      <c r="BD690" s="822" t="str">
        <f t="shared" si="80"/>
        <v/>
      </c>
      <c r="BE690" s="774"/>
      <c r="BF690" s="774"/>
      <c r="BG690" s="774"/>
      <c r="BH690" s="774"/>
      <c r="BI690" s="789"/>
      <c r="BJ690" s="789"/>
      <c r="BK690" s="789"/>
      <c r="BL690" s="789"/>
      <c r="BM690" s="791"/>
      <c r="BN690" s="791"/>
      <c r="BO690" s="791"/>
      <c r="BP690" s="791"/>
      <c r="BQ690" s="792" t="str">
        <f t="shared" si="78"/>
        <v/>
      </c>
      <c r="BR690" s="796" t="str">
        <f t="shared" si="79"/>
        <v/>
      </c>
      <c r="BS690" s="884"/>
      <c r="BT690" s="884"/>
      <c r="BU690" s="998"/>
      <c r="BV690" s="1064"/>
      <c r="BW690" s="1064"/>
      <c r="BX690" s="1722"/>
      <c r="BY690" s="1739"/>
      <c r="BZ690" s="1004"/>
    </row>
    <row r="691" spans="1:78" ht="16" x14ac:dyDescent="0.2">
      <c r="A691" s="1702"/>
      <c r="B691" s="1703"/>
      <c r="C691" s="1704"/>
      <c r="D691" s="1795"/>
      <c r="E691" s="1795"/>
      <c r="F691" s="1619"/>
      <c r="G691" s="1016"/>
      <c r="H691" s="1031"/>
      <c r="I691" s="1641"/>
      <c r="J691" s="1631"/>
      <c r="K691" s="1037"/>
      <c r="L691" s="1001"/>
      <c r="M691" s="1070"/>
      <c r="N691" s="1001"/>
      <c r="O691" s="1001"/>
      <c r="P691" s="1064"/>
      <c r="Q691" s="1714"/>
      <c r="R691" s="1641"/>
      <c r="S691" s="1710"/>
      <c r="T691" s="1641"/>
      <c r="U691" s="1710"/>
      <c r="V691" s="1641"/>
      <c r="W691" s="1710"/>
      <c r="X691" s="1665"/>
      <c r="Y691" s="1710"/>
      <c r="Z691" s="1710"/>
      <c r="AA691" s="1633"/>
      <c r="AB691" s="812">
        <v>5</v>
      </c>
      <c r="AC691" s="774"/>
      <c r="AD691" s="774"/>
      <c r="AE691" s="774"/>
      <c r="AF691" s="813" t="str">
        <f t="shared" si="74"/>
        <v/>
      </c>
      <c r="AG691" s="780"/>
      <c r="AH691" s="790" t="str">
        <f t="shared" si="75"/>
        <v/>
      </c>
      <c r="AI691" s="780"/>
      <c r="AJ691" s="790" t="str">
        <f t="shared" si="76"/>
        <v/>
      </c>
      <c r="AK691" s="814" t="str">
        <f t="shared" si="77"/>
        <v/>
      </c>
      <c r="AL691" s="815" t="str">
        <f>IFERROR(IF(AND(AF690="Probabilidad",AF691="Probabilidad"),(AL690-(+AL690*AK691)),IF(AND(AF690="Impacto",AF691="Probabilidad"),(AL689-(+AL689*AK691)),IF(AF691="Impacto",AL690,""))),"")</f>
        <v/>
      </c>
      <c r="AM691" s="815" t="str">
        <f>IFERROR(IF(AND(AF690="Impacto",AF691="Impacto"),(AM690-(+AM690*AK691)),IF(AND(AF690="Probabilidad",AF691="Impacto"),(AM689-(+AM689*AK691)),IF(AF691="Probabilidad",AM690,""))),"")</f>
        <v/>
      </c>
      <c r="AN691" s="751"/>
      <c r="AO691" s="751"/>
      <c r="AP691" s="751"/>
      <c r="AQ691" s="751"/>
      <c r="AR691" s="1031"/>
      <c r="AS691" s="1631"/>
      <c r="AT691" s="1631"/>
      <c r="AU691" s="1633"/>
      <c r="AV691" s="1631"/>
      <c r="AW691" s="1631"/>
      <c r="AX691" s="1633"/>
      <c r="AY691" s="1633"/>
      <c r="AZ691" s="1633"/>
      <c r="BA691" s="1641"/>
      <c r="BB691" s="789"/>
      <c r="BC691" s="789"/>
      <c r="BD691" s="822" t="str">
        <f t="shared" si="80"/>
        <v/>
      </c>
      <c r="BE691" s="774"/>
      <c r="BF691" s="774"/>
      <c r="BG691" s="774"/>
      <c r="BH691" s="774"/>
      <c r="BI691" s="789"/>
      <c r="BJ691" s="789"/>
      <c r="BK691" s="789"/>
      <c r="BL691" s="789"/>
      <c r="BM691" s="791"/>
      <c r="BN691" s="791"/>
      <c r="BO691" s="791"/>
      <c r="BP691" s="791"/>
      <c r="BQ691" s="792" t="str">
        <f t="shared" si="78"/>
        <v/>
      </c>
      <c r="BR691" s="796" t="str">
        <f t="shared" si="79"/>
        <v/>
      </c>
      <c r="BS691" s="884"/>
      <c r="BT691" s="884"/>
      <c r="BU691" s="998"/>
      <c r="BV691" s="1064"/>
      <c r="BW691" s="1064"/>
      <c r="BX691" s="1722"/>
      <c r="BY691" s="1739"/>
      <c r="BZ691" s="1004"/>
    </row>
    <row r="692" spans="1:78" ht="17" thickBot="1" x14ac:dyDescent="0.25">
      <c r="A692" s="1702"/>
      <c r="B692" s="1703"/>
      <c r="C692" s="1704"/>
      <c r="D692" s="1795"/>
      <c r="E692" s="1795"/>
      <c r="F692" s="1619"/>
      <c r="G692" s="1017"/>
      <c r="H692" s="1032"/>
      <c r="I692" s="1642"/>
      <c r="J692" s="1632"/>
      <c r="K692" s="1038"/>
      <c r="L692" s="1002"/>
      <c r="M692" s="1071"/>
      <c r="N692" s="1002"/>
      <c r="O692" s="1002"/>
      <c r="P692" s="1065"/>
      <c r="Q692" s="1715"/>
      <c r="R692" s="1642"/>
      <c r="S692" s="1711"/>
      <c r="T692" s="1642"/>
      <c r="U692" s="1711"/>
      <c r="V692" s="1642"/>
      <c r="W692" s="1711"/>
      <c r="X692" s="1666"/>
      <c r="Y692" s="1711"/>
      <c r="Z692" s="1711"/>
      <c r="AA692" s="1634"/>
      <c r="AB692" s="773">
        <v>6</v>
      </c>
      <c r="AC692" s="757"/>
      <c r="AD692" s="757"/>
      <c r="AE692" s="757"/>
      <c r="AF692" s="896" t="str">
        <f t="shared" si="74"/>
        <v/>
      </c>
      <c r="AG692" s="888"/>
      <c r="AH692" s="887" t="str">
        <f t="shared" si="75"/>
        <v/>
      </c>
      <c r="AI692" s="888"/>
      <c r="AJ692" s="887" t="str">
        <f t="shared" si="76"/>
        <v/>
      </c>
      <c r="AK692" s="889" t="str">
        <f t="shared" si="77"/>
        <v/>
      </c>
      <c r="AL692" s="935" t="str">
        <f>IFERROR(IF(AND(AF691="Probabilidad",AF692="Probabilidad"),(AL691-(+AL691*AK692)),IF(AND(AF691="Impacto",AF692="Probabilidad"),(AL690-(+AL690*AK692)),IF(AF692="Impacto",AL691,""))),"")</f>
        <v/>
      </c>
      <c r="AM692" s="935" t="str">
        <f>IFERROR(IF(AND(AF691="Impacto",AF692="Impacto"),(AM691-(+AM691*AK692)),IF(AND(AF691="Probabilidad",AF692="Impacto"),(AM690-(+AM690*AK692)),IF(AF692="Probabilidad",AM691,""))),"")</f>
        <v/>
      </c>
      <c r="AN692" s="51"/>
      <c r="AO692" s="51"/>
      <c r="AP692" s="51"/>
      <c r="AQ692" s="51"/>
      <c r="AR692" s="1032"/>
      <c r="AS692" s="1632"/>
      <c r="AT692" s="1632"/>
      <c r="AU692" s="1634"/>
      <c r="AV692" s="1632"/>
      <c r="AW692" s="1632"/>
      <c r="AX692" s="1634"/>
      <c r="AY692" s="1634"/>
      <c r="AZ692" s="1634"/>
      <c r="BA692" s="1642"/>
      <c r="BB692" s="770"/>
      <c r="BC692" s="770"/>
      <c r="BD692" s="762" t="str">
        <f t="shared" si="80"/>
        <v/>
      </c>
      <c r="BE692" s="757"/>
      <c r="BF692" s="757"/>
      <c r="BG692" s="757"/>
      <c r="BH692" s="757"/>
      <c r="BI692" s="770"/>
      <c r="BJ692" s="770"/>
      <c r="BK692" s="770"/>
      <c r="BL692" s="770"/>
      <c r="BM692" s="749"/>
      <c r="BN692" s="749"/>
      <c r="BO692" s="749"/>
      <c r="BP692" s="749"/>
      <c r="BQ692" s="766" t="str">
        <f t="shared" si="78"/>
        <v/>
      </c>
      <c r="BR692" s="890" t="str">
        <f t="shared" si="79"/>
        <v/>
      </c>
      <c r="BS692" s="891"/>
      <c r="BT692" s="891"/>
      <c r="BU692" s="999"/>
      <c r="BV692" s="1065"/>
      <c r="BW692" s="1065"/>
      <c r="BX692" s="1723"/>
      <c r="BY692" s="1740"/>
      <c r="BZ692" s="1005"/>
    </row>
    <row r="693" spans="1:78" ht="118" x14ac:dyDescent="0.2">
      <c r="A693" s="1702"/>
      <c r="B693" s="1703"/>
      <c r="C693" s="1704"/>
      <c r="D693" s="1795" t="s">
        <v>1387</v>
      </c>
      <c r="E693" s="1795" t="s">
        <v>1033</v>
      </c>
      <c r="F693" s="1619">
        <v>13</v>
      </c>
      <c r="G693" s="1000" t="s">
        <v>2164</v>
      </c>
      <c r="H693" s="1030" t="s">
        <v>1247</v>
      </c>
      <c r="I693" s="994" t="s">
        <v>1218</v>
      </c>
      <c r="J693" s="1697" t="str">
        <f>IF(D693="","",IF(D693="RG",[1]Árbol!A704,IF(D693="RIC",[1]Árbol!A704,IF(D693="RLAFT",[1]Árbol!A704,IF(D693="RF",[1]Árbol!A704,IF(I693="","",(CONCATENATE(I693," ",$M$3," ",G693," ",$M$4," ",O693," ",$M$5," ",N693))))))))</f>
        <v>Pérdida de confidencialidad e integridad de CORREO ELECTRÓNICO
HERRAMIENTAS COLABORATIVAS  1. Pérdida, borrado, modificación o acceso no autorizado a la información.
2. Error en el uso  1. Desconocimiento de politicas de seguridad relacionadas con la gestión de contraseñas.
2. Desconocimiento del funcionamiento de las herramientas colaborativas</v>
      </c>
      <c r="K693" s="1036" t="s">
        <v>313</v>
      </c>
      <c r="L693" s="1000" t="s">
        <v>1179</v>
      </c>
      <c r="M693" s="1069" t="s">
        <v>1389</v>
      </c>
      <c r="N693" s="1000" t="s">
        <v>2165</v>
      </c>
      <c r="O693" s="1000" t="s">
        <v>2150</v>
      </c>
      <c r="P693" s="1063" t="s">
        <v>1392</v>
      </c>
      <c r="Q693" s="1077" t="s">
        <v>1392</v>
      </c>
      <c r="R693" s="994" t="s">
        <v>250</v>
      </c>
      <c r="S693" s="1709">
        <f>IF(R693="Muy Alta",100%,IF(R693="Alta",80%,IF(R693="Media",60%,IF(R693="Baja",40%,IF(R693="Muy Baja",20%,"")))))</f>
        <v>0.4</v>
      </c>
      <c r="T693" s="994" t="s">
        <v>317</v>
      </c>
      <c r="U693" s="1709">
        <f>IF(T693="Catastrófico",100%,IF(T693="Mayor",80%,IF(T693="Moderado",60%,IF(T693="Menor",40%,IF(T693="Leve",20%,"")))))</f>
        <v>0.2</v>
      </c>
      <c r="V693" s="994" t="s">
        <v>218</v>
      </c>
      <c r="W693" s="1709">
        <f>IF(V693="Catastrófico",100%,IF(V693="Mayor",80%,IF(V693="Moderado",60%,IF(V693="Menor",40%,IF(V693="Leve",20%,"")))))</f>
        <v>0.6</v>
      </c>
      <c r="X693" s="1059" t="str">
        <f>IF(Y693=100%,"Catastrófico",IF(Y693=80%,"Mayor",IF(Y693=60%,"Moderado",IF(Y693=40%,"Menor",IF(Y693=20%,"Leve","")))))</f>
        <v>Moderado</v>
      </c>
      <c r="Y693" s="1709">
        <f>IF(AND(U693="",W693=""),"",MAX(U693,W693))</f>
        <v>0.6</v>
      </c>
      <c r="Z693" s="1709" t="str">
        <f>CONCATENATE(R693,X693)</f>
        <v>BajaModerado</v>
      </c>
      <c r="AA693" s="1047" t="str">
        <f>IF(Z693="Muy AltaLeve","Alto",IF(Z693="Muy AltaMenor","Alto",IF(Z693="Muy AltaModerado","Alto",IF(Z693="Muy AltaMayor","Alto",IF(Z693="Muy AltaCatastrófico","Extremo",IF(Z693="AltaLeve","Moderado",IF(Z693="AltaMenor","Moderado",IF(Z693="AltaModerado","Alto",IF(Z693="AltaMayor","Alto",IF(Z693="AltaCatastrófico","Extremo",IF(Z693="MediaLeve","Moderado",IF(Z693="MediaMenor","Moderado",IF(Z693="MediaModerado","Moderado",IF(Z693="MediaMayor","Alto",IF(Z693="MediaCatastrófico","Extremo",IF(Z693="BajaLeve","Bajo",IF(Z693="BajaMenor","Moderado",IF(Z693="BajaModerado","Moderado",IF(Z693="BajaMayor","Alto",IF(Z693="BajaCatastrófico","Extremo",IF(Z693="Muy BajaLeve","Bajo",IF(Z693="Muy BajaMenor","Bajo",IF(Z693="Muy BajaModerado","Moderado",IF(Z693="Muy BajaMayor","Alto",IF(Z693="Muy BajaCatastrófico","Extremo","")))))))))))))))))))))))))</f>
        <v>Moderado</v>
      </c>
      <c r="AB693" s="97">
        <v>1</v>
      </c>
      <c r="AC693" s="9" t="s">
        <v>1571</v>
      </c>
      <c r="AD693" s="9">
        <v>1.2</v>
      </c>
      <c r="AE693" s="9" t="s">
        <v>1572</v>
      </c>
      <c r="AF693" s="99" t="str">
        <f t="shared" si="74"/>
        <v>Probabilidad</v>
      </c>
      <c r="AG693" s="10" t="s">
        <v>221</v>
      </c>
      <c r="AH693" s="787">
        <f t="shared" si="75"/>
        <v>0.25</v>
      </c>
      <c r="AI693" s="10" t="s">
        <v>222</v>
      </c>
      <c r="AJ693" s="787">
        <f t="shared" si="76"/>
        <v>0.15</v>
      </c>
      <c r="AK693" s="101">
        <f t="shared" si="77"/>
        <v>0.4</v>
      </c>
      <c r="AL693" s="100">
        <f>IFERROR(IF(AF693="Probabilidad",(S693-(+S693*AK693)),IF(AF693="Impacto",S693,"")),"")</f>
        <v>0.24</v>
      </c>
      <c r="AM693" s="100">
        <f>IFERROR(IF(AF693="Impacto",(Y693-(+Y693*AK693)),IF(AF693="Probabilidad",Y693,"")),"")</f>
        <v>0.6</v>
      </c>
      <c r="AN693" s="50" t="s">
        <v>859</v>
      </c>
      <c r="AO693" s="50" t="s">
        <v>245</v>
      </c>
      <c r="AP693" s="50" t="s">
        <v>241</v>
      </c>
      <c r="AQ693" s="50" t="s">
        <v>226</v>
      </c>
      <c r="AR693" s="1624" t="s">
        <v>2070</v>
      </c>
      <c r="AS693" s="1050">
        <f>S693</f>
        <v>0.4</v>
      </c>
      <c r="AT693" s="1050">
        <f>IF(AL693="","",MIN(AL693:AL698))</f>
        <v>8.6399999999999991E-2</v>
      </c>
      <c r="AU693" s="1047" t="str">
        <f>IFERROR(IF(AT693="","",IF(AT693&lt;=0.2,"Muy Baja",IF(AT693&lt;=0.4,"Baja",IF(AT693&lt;=0.6,"Media",IF(AT693&lt;=0.8,"Alta","Muy Alta"))))),"")</f>
        <v>Muy Baja</v>
      </c>
      <c r="AV693" s="1050">
        <f>Y693</f>
        <v>0.6</v>
      </c>
      <c r="AW693" s="1050">
        <f>IF(AM693="","",MIN(AM693:AM698))</f>
        <v>0.44999999999999996</v>
      </c>
      <c r="AX693" s="1047" t="str">
        <f>IFERROR(IF(AW693="","",IF(AW693&lt;=0.2,"Leve",IF(AW693&lt;=0.4,"Menor",IF(AW693&lt;=0.6,"Moderado",IF(AW693&lt;=0.8,"Mayor","Catastrófico"))))),"")</f>
        <v>Moderado</v>
      </c>
      <c r="AY693" s="1047" t="str">
        <f>AA693</f>
        <v>Moderado</v>
      </c>
      <c r="AZ693" s="1047" t="str">
        <f>IFERROR(IF(OR(AND(AU693="Muy Baja",AX693="Leve"),AND(AU693="Muy Baja",AX693="Menor"),AND(AU693="Baja",AX693="Leve")),"Bajo",IF(OR(AND(AU693="Muy baja",AX693="Moderado"),AND(AU693="Baja",AX693="Menor"),AND(AU693="Baja",AX693="Moderado"),AND(AU693="Media",AX693="Leve"),AND(AU693="Media",AX693="Menor"),AND(AU693="Media",AX693="Moderado"),AND(AU693="Alta",AX693="Leve"),AND(AU693="Alta",AX693="Menor")),"Moderado",IF(OR(AND(AU693="Muy Baja",AX693="Mayor"),AND(AU693="Baja",AX693="Mayor"),AND(AU693="Media",AX693="Mayor"),AND(AU693="Alta",AX693="Moderado"),AND(AU693="Alta",AX693="Mayor"),AND(AU693="Muy Alta",AX693="Leve"),AND(AU693="Muy Alta",AX693="Menor"),AND(AU693="Muy Alta",AX693="Moderado"),AND(AU693="Muy Alta",AX693="Mayor")),"Alto",IF(OR(AND(AU693="Muy Baja",AX693="Catastrófico"),AND(AU693="Baja",AX693="Catastrófico"),AND(AU693="Media",AX693="Catastrófico"),AND(AU693="Alta",AX693="Catastrófico"),AND(AU693="Muy Alta",AX693="Catastrófico")),"Extremo","")))),"")</f>
        <v>Moderado</v>
      </c>
      <c r="BA693" s="994" t="s">
        <v>228</v>
      </c>
      <c r="BB693" s="46" t="s">
        <v>2166</v>
      </c>
      <c r="BC693" s="46" t="s">
        <v>2072</v>
      </c>
      <c r="BD693" s="103">
        <f t="shared" si="80"/>
        <v>4</v>
      </c>
      <c r="BE693" s="9">
        <v>1</v>
      </c>
      <c r="BF693" s="9">
        <v>1</v>
      </c>
      <c r="BG693" s="9">
        <v>1</v>
      </c>
      <c r="BH693" s="9">
        <v>1</v>
      </c>
      <c r="BI693" s="46" t="s">
        <v>1748</v>
      </c>
      <c r="BJ693" s="46" t="s">
        <v>2167</v>
      </c>
      <c r="BK693" s="46" t="s">
        <v>3273</v>
      </c>
      <c r="BL693" s="46" t="s">
        <v>3274</v>
      </c>
      <c r="BM693" s="48">
        <v>1</v>
      </c>
      <c r="BN693" s="48">
        <v>1</v>
      </c>
      <c r="BO693" s="48"/>
      <c r="BP693" s="48"/>
      <c r="BQ693" s="104">
        <f t="shared" si="78"/>
        <v>2</v>
      </c>
      <c r="BR693" s="797">
        <f t="shared" si="79"/>
        <v>0.5</v>
      </c>
      <c r="BS693" s="883"/>
      <c r="BT693" s="883"/>
      <c r="BU693" s="997" t="s">
        <v>1392</v>
      </c>
      <c r="BV693" s="1063" t="s">
        <v>3194</v>
      </c>
      <c r="BW693" s="1063" t="s">
        <v>1392</v>
      </c>
      <c r="BX693" s="1721" t="s">
        <v>1392</v>
      </c>
      <c r="BY693" s="1738" t="s">
        <v>3275</v>
      </c>
      <c r="BZ693" s="1003"/>
    </row>
    <row r="694" spans="1:78" ht="167" x14ac:dyDescent="0.2">
      <c r="A694" s="1702"/>
      <c r="B694" s="1703"/>
      <c r="C694" s="1704"/>
      <c r="D694" s="1795"/>
      <c r="E694" s="1795"/>
      <c r="F694" s="1619"/>
      <c r="G694" s="1001"/>
      <c r="H694" s="1031"/>
      <c r="I694" s="1641"/>
      <c r="J694" s="1631"/>
      <c r="K694" s="1037"/>
      <c r="L694" s="1001"/>
      <c r="M694" s="1070"/>
      <c r="N694" s="1001"/>
      <c r="O694" s="1001"/>
      <c r="P694" s="1064"/>
      <c r="Q694" s="1714"/>
      <c r="R694" s="1641"/>
      <c r="S694" s="1710"/>
      <c r="T694" s="1641"/>
      <c r="U694" s="1710"/>
      <c r="V694" s="1641"/>
      <c r="W694" s="1710"/>
      <c r="X694" s="1665"/>
      <c r="Y694" s="1710"/>
      <c r="Z694" s="1710"/>
      <c r="AA694" s="1633"/>
      <c r="AB694" s="812">
        <v>2</v>
      </c>
      <c r="AC694" s="774" t="s">
        <v>2168</v>
      </c>
      <c r="AD694" s="774">
        <v>2</v>
      </c>
      <c r="AE694" s="774" t="s">
        <v>1408</v>
      </c>
      <c r="AF694" s="813" t="str">
        <f t="shared" si="74"/>
        <v>Probabilidad</v>
      </c>
      <c r="AG694" s="780" t="s">
        <v>221</v>
      </c>
      <c r="AH694" s="790">
        <f t="shared" si="75"/>
        <v>0.25</v>
      </c>
      <c r="AI694" s="780" t="s">
        <v>222</v>
      </c>
      <c r="AJ694" s="790">
        <f t="shared" si="76"/>
        <v>0.15</v>
      </c>
      <c r="AK694" s="814">
        <f t="shared" si="77"/>
        <v>0.4</v>
      </c>
      <c r="AL694" s="815">
        <f>IFERROR(IF(AND(AF693="Probabilidad",AF694="Probabilidad"),(AL693-(+AL693*AK694)),IF(AF694="Probabilidad",(S693-(+S693*AK694)),IF(AF694="Impacto",AL693,""))),"")</f>
        <v>0.14399999999999999</v>
      </c>
      <c r="AM694" s="815">
        <f>IFERROR(IF(AND(AF693="Impacto",AF694="Impacto"),(AM693-(+AM693*AK694)),IF(AF694="Impacto",(Y693-(Y693*AK694)),IF(AF694="Probabilidad",AM693,""))),"")</f>
        <v>0.6</v>
      </c>
      <c r="AN694" s="751" t="s">
        <v>223</v>
      </c>
      <c r="AO694" s="751" t="s">
        <v>291</v>
      </c>
      <c r="AP694" s="751" t="s">
        <v>241</v>
      </c>
      <c r="AQ694" s="751" t="s">
        <v>226</v>
      </c>
      <c r="AR694" s="1031"/>
      <c r="AS694" s="1631"/>
      <c r="AT694" s="1631"/>
      <c r="AU694" s="1633"/>
      <c r="AV694" s="1631"/>
      <c r="AW694" s="1631"/>
      <c r="AX694" s="1633"/>
      <c r="AY694" s="1633"/>
      <c r="AZ694" s="1633"/>
      <c r="BA694" s="1641"/>
      <c r="BB694" s="789"/>
      <c r="BC694" s="789"/>
      <c r="BD694" s="822" t="str">
        <f t="shared" si="80"/>
        <v/>
      </c>
      <c r="BE694" s="774"/>
      <c r="BF694" s="774"/>
      <c r="BG694" s="774"/>
      <c r="BH694" s="774"/>
      <c r="BI694" s="789"/>
      <c r="BJ694" s="789"/>
      <c r="BK694" s="789"/>
      <c r="BL694" s="789"/>
      <c r="BM694" s="791"/>
      <c r="BN694" s="791"/>
      <c r="BO694" s="791"/>
      <c r="BP694" s="791"/>
      <c r="BQ694" s="792" t="str">
        <f t="shared" si="78"/>
        <v/>
      </c>
      <c r="BR694" s="796" t="str">
        <f t="shared" si="79"/>
        <v/>
      </c>
      <c r="BS694" s="884"/>
      <c r="BT694" s="884"/>
      <c r="BU694" s="998"/>
      <c r="BV694" s="1064"/>
      <c r="BW694" s="1064"/>
      <c r="BX694" s="1722"/>
      <c r="BY694" s="1739"/>
      <c r="BZ694" s="1004"/>
    </row>
    <row r="695" spans="1:78" ht="145" x14ac:dyDescent="0.2">
      <c r="A695" s="1702"/>
      <c r="B695" s="1703"/>
      <c r="C695" s="1704"/>
      <c r="D695" s="1795"/>
      <c r="E695" s="1795"/>
      <c r="F695" s="1619"/>
      <c r="G695" s="1001"/>
      <c r="H695" s="1031"/>
      <c r="I695" s="1641"/>
      <c r="J695" s="1631"/>
      <c r="K695" s="1037"/>
      <c r="L695" s="1001"/>
      <c r="M695" s="1070"/>
      <c r="N695" s="1001"/>
      <c r="O695" s="1001"/>
      <c r="P695" s="1064"/>
      <c r="Q695" s="1714"/>
      <c r="R695" s="1641"/>
      <c r="S695" s="1710"/>
      <c r="T695" s="1641"/>
      <c r="U695" s="1710"/>
      <c r="V695" s="1641"/>
      <c r="W695" s="1710"/>
      <c r="X695" s="1665"/>
      <c r="Y695" s="1710"/>
      <c r="Z695" s="1710"/>
      <c r="AA695" s="1633"/>
      <c r="AB695" s="812">
        <v>3</v>
      </c>
      <c r="AC695" s="774" t="s">
        <v>2169</v>
      </c>
      <c r="AD695" s="774">
        <v>2</v>
      </c>
      <c r="AE695" s="774" t="s">
        <v>1408</v>
      </c>
      <c r="AF695" s="813" t="str">
        <f t="shared" si="74"/>
        <v>Impacto</v>
      </c>
      <c r="AG695" s="780" t="s">
        <v>264</v>
      </c>
      <c r="AH695" s="790">
        <f t="shared" si="75"/>
        <v>0.1</v>
      </c>
      <c r="AI695" s="780" t="s">
        <v>222</v>
      </c>
      <c r="AJ695" s="790">
        <f t="shared" si="76"/>
        <v>0.15</v>
      </c>
      <c r="AK695" s="814">
        <f t="shared" si="77"/>
        <v>0.25</v>
      </c>
      <c r="AL695" s="815">
        <f>IFERROR(IF(AND(AF694="Probabilidad",AF695="Probabilidad"),(AL694-(+AL694*AK695)),IF(AND(AF694="Impacto",AF695="Probabilidad"),(AL693-(+AL693*AK695)),IF(AF695="Impacto",AL694,""))),"")</f>
        <v>0.14399999999999999</v>
      </c>
      <c r="AM695" s="815">
        <f>IFERROR(IF(AND(AF694="Impacto",AF695="Impacto"),(AM694-(+AM694*AK695)),IF(AND(AF694="Probabilidad",AF695="Impacto"),(AM693-(+AM693*AK695)),IF(AF695="Probabilidad",AM694,""))),"")</f>
        <v>0.44999999999999996</v>
      </c>
      <c r="AN695" s="751" t="s">
        <v>223</v>
      </c>
      <c r="AO695" s="751" t="s">
        <v>443</v>
      </c>
      <c r="AP695" s="751" t="s">
        <v>241</v>
      </c>
      <c r="AQ695" s="751" t="s">
        <v>226</v>
      </c>
      <c r="AR695" s="1031"/>
      <c r="AS695" s="1631"/>
      <c r="AT695" s="1631"/>
      <c r="AU695" s="1633"/>
      <c r="AV695" s="1631"/>
      <c r="AW695" s="1631"/>
      <c r="AX695" s="1633"/>
      <c r="AY695" s="1633"/>
      <c r="AZ695" s="1633"/>
      <c r="BA695" s="1641"/>
      <c r="BB695" s="789"/>
      <c r="BC695" s="789"/>
      <c r="BD695" s="822" t="str">
        <f t="shared" si="80"/>
        <v/>
      </c>
      <c r="BE695" s="774"/>
      <c r="BF695" s="774"/>
      <c r="BG695" s="774"/>
      <c r="BH695" s="774"/>
      <c r="BI695" s="789"/>
      <c r="BJ695" s="789"/>
      <c r="BK695" s="789"/>
      <c r="BL695" s="789"/>
      <c r="BM695" s="791"/>
      <c r="BN695" s="791"/>
      <c r="BO695" s="791"/>
      <c r="BP695" s="791"/>
      <c r="BQ695" s="792" t="str">
        <f t="shared" si="78"/>
        <v/>
      </c>
      <c r="BR695" s="796" t="str">
        <f t="shared" si="79"/>
        <v/>
      </c>
      <c r="BS695" s="884"/>
      <c r="BT695" s="884"/>
      <c r="BU695" s="998"/>
      <c r="BV695" s="1064"/>
      <c r="BW695" s="1064"/>
      <c r="BX695" s="1722"/>
      <c r="BY695" s="1739"/>
      <c r="BZ695" s="1004"/>
    </row>
    <row r="696" spans="1:78" ht="167" x14ac:dyDescent="0.2">
      <c r="A696" s="1702"/>
      <c r="B696" s="1703"/>
      <c r="C696" s="1704"/>
      <c r="D696" s="1795"/>
      <c r="E696" s="1795"/>
      <c r="F696" s="1619"/>
      <c r="G696" s="1001"/>
      <c r="H696" s="1031"/>
      <c r="I696" s="1641"/>
      <c r="J696" s="1631"/>
      <c r="K696" s="1037"/>
      <c r="L696" s="1001"/>
      <c r="M696" s="1070"/>
      <c r="N696" s="1001"/>
      <c r="O696" s="1001"/>
      <c r="P696" s="1064"/>
      <c r="Q696" s="1714"/>
      <c r="R696" s="1641"/>
      <c r="S696" s="1710"/>
      <c r="T696" s="1641"/>
      <c r="U696" s="1710"/>
      <c r="V696" s="1641"/>
      <c r="W696" s="1710"/>
      <c r="X696" s="1665"/>
      <c r="Y696" s="1710"/>
      <c r="Z696" s="1710"/>
      <c r="AA696" s="1633"/>
      <c r="AB696" s="812">
        <v>4</v>
      </c>
      <c r="AC696" s="774" t="s">
        <v>2170</v>
      </c>
      <c r="AD696" s="774">
        <v>1</v>
      </c>
      <c r="AE696" s="774" t="s">
        <v>2171</v>
      </c>
      <c r="AF696" s="813" t="str">
        <f t="shared" si="74"/>
        <v>Probabilidad</v>
      </c>
      <c r="AG696" s="780" t="s">
        <v>221</v>
      </c>
      <c r="AH696" s="790">
        <f t="shared" si="75"/>
        <v>0.25</v>
      </c>
      <c r="AI696" s="780" t="s">
        <v>222</v>
      </c>
      <c r="AJ696" s="790">
        <f t="shared" si="76"/>
        <v>0.15</v>
      </c>
      <c r="AK696" s="814">
        <f t="shared" si="77"/>
        <v>0.4</v>
      </c>
      <c r="AL696" s="815">
        <f>IFERROR(IF(AND(AF695="Probabilidad",AF696="Probabilidad"),(AL695-(+AL695*AK696)),IF(AND(AF695="Impacto",AF696="Probabilidad"),(AL694-(+AL694*AK696)),IF(AF696="Impacto",AL695,""))),"")</f>
        <v>8.6399999999999991E-2</v>
      </c>
      <c r="AM696" s="815">
        <f>IFERROR(IF(AND(AF695="Impacto",AF696="Impacto"),(AM695-(+AM695*AK696)),IF(AND(AF695="Probabilidad",AF696="Impacto"),(AM694-(+AM694*AK696)),IF(AF696="Probabilidad",AM695,""))),"")</f>
        <v>0.44999999999999996</v>
      </c>
      <c r="AN696" s="751" t="s">
        <v>223</v>
      </c>
      <c r="AO696" s="751" t="s">
        <v>291</v>
      </c>
      <c r="AP696" s="751" t="s">
        <v>241</v>
      </c>
      <c r="AQ696" s="751" t="s">
        <v>226</v>
      </c>
      <c r="AR696" s="1031"/>
      <c r="AS696" s="1631"/>
      <c r="AT696" s="1631"/>
      <c r="AU696" s="1633"/>
      <c r="AV696" s="1631"/>
      <c r="AW696" s="1631"/>
      <c r="AX696" s="1633"/>
      <c r="AY696" s="1633"/>
      <c r="AZ696" s="1633"/>
      <c r="BA696" s="1641"/>
      <c r="BB696" s="789"/>
      <c r="BC696" s="789"/>
      <c r="BD696" s="822" t="str">
        <f t="shared" si="80"/>
        <v/>
      </c>
      <c r="BE696" s="774"/>
      <c r="BF696" s="774"/>
      <c r="BG696" s="774"/>
      <c r="BH696" s="774"/>
      <c r="BI696" s="789"/>
      <c r="BJ696" s="789"/>
      <c r="BK696" s="789"/>
      <c r="BL696" s="789"/>
      <c r="BM696" s="791"/>
      <c r="BN696" s="791"/>
      <c r="BO696" s="791"/>
      <c r="BP696" s="791"/>
      <c r="BQ696" s="792" t="str">
        <f t="shared" si="78"/>
        <v/>
      </c>
      <c r="BR696" s="796" t="str">
        <f t="shared" si="79"/>
        <v/>
      </c>
      <c r="BS696" s="884"/>
      <c r="BT696" s="884"/>
      <c r="BU696" s="998"/>
      <c r="BV696" s="1064"/>
      <c r="BW696" s="1064"/>
      <c r="BX696" s="1722"/>
      <c r="BY696" s="1739"/>
      <c r="BZ696" s="1004"/>
    </row>
    <row r="697" spans="1:78" ht="16" x14ac:dyDescent="0.2">
      <c r="A697" s="1702"/>
      <c r="B697" s="1703"/>
      <c r="C697" s="1704"/>
      <c r="D697" s="1795"/>
      <c r="E697" s="1795"/>
      <c r="F697" s="1619"/>
      <c r="G697" s="1001"/>
      <c r="H697" s="1031"/>
      <c r="I697" s="1641"/>
      <c r="J697" s="1631"/>
      <c r="K697" s="1037"/>
      <c r="L697" s="1001"/>
      <c r="M697" s="1070"/>
      <c r="N697" s="1001"/>
      <c r="O697" s="1001"/>
      <c r="P697" s="1064"/>
      <c r="Q697" s="1714"/>
      <c r="R697" s="1641"/>
      <c r="S697" s="1710"/>
      <c r="T697" s="1641"/>
      <c r="U697" s="1710"/>
      <c r="V697" s="1641"/>
      <c r="W697" s="1710"/>
      <c r="X697" s="1665"/>
      <c r="Y697" s="1710"/>
      <c r="Z697" s="1710"/>
      <c r="AA697" s="1633"/>
      <c r="AB697" s="812">
        <v>5</v>
      </c>
      <c r="AC697" s="774"/>
      <c r="AD697" s="774"/>
      <c r="AE697" s="774"/>
      <c r="AF697" s="813" t="str">
        <f t="shared" ref="AF697:AF760" si="81">IF(OR(AG697="Preventivo",AG697="Detectivo"),"Probabilidad",IF(AG697="Correctivo","Impacto",""))</f>
        <v/>
      </c>
      <c r="AG697" s="780"/>
      <c r="AH697" s="790" t="str">
        <f t="shared" ref="AH697:AH760" si="82">IF(AG697="","",IF(AG697="Preventivo",25%,IF(AG697="Detectivo",15%,IF(AG697="Correctivo",10%))))</f>
        <v/>
      </c>
      <c r="AI697" s="780"/>
      <c r="AJ697" s="790" t="str">
        <f t="shared" ref="AJ697:AJ760" si="83">IF(AI697="Automático",25%,IF(AI697="Manual",15%,""))</f>
        <v/>
      </c>
      <c r="AK697" s="814" t="str">
        <f t="shared" ref="AK697:AK760" si="84">IF(OR(AH697="",AJ697=""),"",AH697+AJ697)</f>
        <v/>
      </c>
      <c r="AL697" s="815" t="str">
        <f>IFERROR(IF(AND(AF696="Probabilidad",AF697="Probabilidad"),(AL696-(+AL696*AK697)),IF(AND(AF696="Impacto",AF697="Probabilidad"),(AL695-(+AL695*AK697)),IF(AF697="Impacto",AL696,""))),"")</f>
        <v/>
      </c>
      <c r="AM697" s="815" t="str">
        <f>IFERROR(IF(AND(AF696="Impacto",AF697="Impacto"),(AM696-(+AM696*AK697)),IF(AND(AF696="Probabilidad",AF697="Impacto"),(AM695-(+AM695*AK697)),IF(AF697="Probabilidad",AM696,""))),"")</f>
        <v/>
      </c>
      <c r="AN697" s="751"/>
      <c r="AO697" s="751"/>
      <c r="AP697" s="751"/>
      <c r="AQ697" s="751"/>
      <c r="AR697" s="1031"/>
      <c r="AS697" s="1631"/>
      <c r="AT697" s="1631"/>
      <c r="AU697" s="1633"/>
      <c r="AV697" s="1631"/>
      <c r="AW697" s="1631"/>
      <c r="AX697" s="1633"/>
      <c r="AY697" s="1633"/>
      <c r="AZ697" s="1633"/>
      <c r="BA697" s="1641"/>
      <c r="BB697" s="789"/>
      <c r="BC697" s="789"/>
      <c r="BD697" s="822" t="str">
        <f t="shared" si="80"/>
        <v/>
      </c>
      <c r="BE697" s="774"/>
      <c r="BF697" s="774"/>
      <c r="BG697" s="774"/>
      <c r="BH697" s="774"/>
      <c r="BI697" s="789"/>
      <c r="BJ697" s="789"/>
      <c r="BK697" s="789"/>
      <c r="BL697" s="789"/>
      <c r="BM697" s="791"/>
      <c r="BN697" s="791"/>
      <c r="BO697" s="791"/>
      <c r="BP697" s="791"/>
      <c r="BQ697" s="792" t="str">
        <f t="shared" si="78"/>
        <v/>
      </c>
      <c r="BR697" s="796" t="str">
        <f t="shared" si="79"/>
        <v/>
      </c>
      <c r="BS697" s="884"/>
      <c r="BT697" s="884"/>
      <c r="BU697" s="998"/>
      <c r="BV697" s="1064"/>
      <c r="BW697" s="1064"/>
      <c r="BX697" s="1722"/>
      <c r="BY697" s="1739"/>
      <c r="BZ697" s="1004"/>
    </row>
    <row r="698" spans="1:78" ht="17" thickBot="1" x14ac:dyDescent="0.25">
      <c r="A698" s="1702"/>
      <c r="B698" s="1703"/>
      <c r="C698" s="1704"/>
      <c r="D698" s="1795"/>
      <c r="E698" s="1795"/>
      <c r="F698" s="1619"/>
      <c r="G698" s="1002"/>
      <c r="H698" s="1032"/>
      <c r="I698" s="1642"/>
      <c r="J698" s="1632"/>
      <c r="K698" s="1038"/>
      <c r="L698" s="1002"/>
      <c r="M698" s="1071"/>
      <c r="N698" s="1002"/>
      <c r="O698" s="1002"/>
      <c r="P698" s="1065"/>
      <c r="Q698" s="1715"/>
      <c r="R698" s="1642"/>
      <c r="S698" s="1711"/>
      <c r="T698" s="1642"/>
      <c r="U698" s="1711"/>
      <c r="V698" s="1642"/>
      <c r="W698" s="1711"/>
      <c r="X698" s="1666"/>
      <c r="Y698" s="1711"/>
      <c r="Z698" s="1711"/>
      <c r="AA698" s="1634"/>
      <c r="AB698" s="773">
        <v>6</v>
      </c>
      <c r="AC698" s="757"/>
      <c r="AD698" s="757"/>
      <c r="AE698" s="757"/>
      <c r="AF698" s="896" t="str">
        <f t="shared" si="81"/>
        <v/>
      </c>
      <c r="AG698" s="888"/>
      <c r="AH698" s="887" t="str">
        <f t="shared" si="82"/>
        <v/>
      </c>
      <c r="AI698" s="888"/>
      <c r="AJ698" s="887" t="str">
        <f t="shared" si="83"/>
        <v/>
      </c>
      <c r="AK698" s="889" t="str">
        <f t="shared" si="84"/>
        <v/>
      </c>
      <c r="AL698" s="935" t="str">
        <f>IFERROR(IF(AND(AF697="Probabilidad",AF698="Probabilidad"),(AL697-(+AL697*AK698)),IF(AND(AF697="Impacto",AF698="Probabilidad"),(AL696-(+AL696*AK698)),IF(AF698="Impacto",AL697,""))),"")</f>
        <v/>
      </c>
      <c r="AM698" s="935" t="str">
        <f>IFERROR(IF(AND(AF697="Impacto",AF698="Impacto"),(AM697-(+AM697*AK698)),IF(AND(AF697="Probabilidad",AF698="Impacto"),(AM696-(+AM696*AK698)),IF(AF698="Probabilidad",AM697,""))),"")</f>
        <v/>
      </c>
      <c r="AN698" s="51"/>
      <c r="AO698" s="51"/>
      <c r="AP698" s="51"/>
      <c r="AQ698" s="51"/>
      <c r="AR698" s="1032"/>
      <c r="AS698" s="1632"/>
      <c r="AT698" s="1632"/>
      <c r="AU698" s="1634"/>
      <c r="AV698" s="1632"/>
      <c r="AW698" s="1632"/>
      <c r="AX698" s="1634"/>
      <c r="AY698" s="1634"/>
      <c r="AZ698" s="1634"/>
      <c r="BA698" s="1642"/>
      <c r="BB698" s="770"/>
      <c r="BC698" s="770"/>
      <c r="BD698" s="762" t="str">
        <f t="shared" si="80"/>
        <v/>
      </c>
      <c r="BE698" s="757"/>
      <c r="BF698" s="757"/>
      <c r="BG698" s="757"/>
      <c r="BH698" s="757"/>
      <c r="BI698" s="770"/>
      <c r="BJ698" s="770"/>
      <c r="BK698" s="770"/>
      <c r="BL698" s="770"/>
      <c r="BM698" s="749"/>
      <c r="BN698" s="749"/>
      <c r="BO698" s="749"/>
      <c r="BP698" s="749"/>
      <c r="BQ698" s="766" t="str">
        <f t="shared" si="78"/>
        <v/>
      </c>
      <c r="BR698" s="890" t="str">
        <f t="shared" si="79"/>
        <v/>
      </c>
      <c r="BS698" s="891"/>
      <c r="BT698" s="891"/>
      <c r="BU698" s="999"/>
      <c r="BV698" s="1065"/>
      <c r="BW698" s="1065"/>
      <c r="BX698" s="1723"/>
      <c r="BY698" s="1740"/>
      <c r="BZ698" s="1005"/>
    </row>
    <row r="699" spans="1:78" ht="167" x14ac:dyDescent="0.2">
      <c r="A699" s="1702"/>
      <c r="B699" s="1703"/>
      <c r="C699" s="1704"/>
      <c r="D699" s="1795" t="s">
        <v>1387</v>
      </c>
      <c r="E699" s="1795" t="s">
        <v>1033</v>
      </c>
      <c r="F699" s="1619">
        <v>14</v>
      </c>
      <c r="G699" s="1000" t="s">
        <v>2164</v>
      </c>
      <c r="H699" s="1030" t="s">
        <v>1247</v>
      </c>
      <c r="I699" s="994" t="s">
        <v>1215</v>
      </c>
      <c r="J699" s="1697" t="str">
        <f>IF(D699="","",IF(D699="RG",[1]Árbol!A710,IF(D699="RIC",[1]Árbol!A710,IF(D699="RLAFT",[1]Árbol!A710,IF(D699="RF",[1]Árbol!A710,IF(I699="","",(CONCATENATE(I699," ",$M$3," ",G699," ",$M$4," ",O699," ",$M$5," ",N699))))))))</f>
        <v>Pérdida de Disponibilidad de CORREO ELECTRÓNICO
HERRAMIENTAS COLABORATIVAS  1. Falta de acceso al servicio de las herramietnas colaborativas  1. Desconocimiento de las clausulas y reponsabilidades de los acuerdos marco. 
2. Desconocimiento del funcionamiento de las herramientas colaborativas</v>
      </c>
      <c r="K699" s="1036" t="s">
        <v>313</v>
      </c>
      <c r="L699" s="1000" t="s">
        <v>1179</v>
      </c>
      <c r="M699" s="1069" t="s">
        <v>1389</v>
      </c>
      <c r="N699" s="1000" t="s">
        <v>2172</v>
      </c>
      <c r="O699" s="1000" t="s">
        <v>2173</v>
      </c>
      <c r="P699" s="1063" t="s">
        <v>1392</v>
      </c>
      <c r="Q699" s="1077" t="s">
        <v>1392</v>
      </c>
      <c r="R699" s="994" t="s">
        <v>217</v>
      </c>
      <c r="S699" s="1709">
        <f>IF(R699="Muy Alta",100%,IF(R699="Alta",80%,IF(R699="Media",60%,IF(R699="Baja",40%,IF(R699="Muy Baja",20%,"")))))</f>
        <v>0.6</v>
      </c>
      <c r="T699" s="994" t="s">
        <v>317</v>
      </c>
      <c r="U699" s="1709">
        <f>IF(T699="Catastrófico",100%,IF(T699="Mayor",80%,IF(T699="Moderado",60%,IF(T699="Menor",40%,IF(T699="Leve",20%,"")))))</f>
        <v>0.2</v>
      </c>
      <c r="V699" s="994" t="s">
        <v>218</v>
      </c>
      <c r="W699" s="1709">
        <f>IF(V699="Catastrófico",100%,IF(V699="Mayor",80%,IF(V699="Moderado",60%,IF(V699="Menor",40%,IF(V699="Leve",20%,"")))))</f>
        <v>0.6</v>
      </c>
      <c r="X699" s="1059" t="str">
        <f>IF(Y699=100%,"Catastrófico",IF(Y699=80%,"Mayor",IF(Y699=60%,"Moderado",IF(Y699=40%,"Menor",IF(Y699=20%,"Leve","")))))</f>
        <v>Moderado</v>
      </c>
      <c r="Y699" s="1709">
        <f>IF(AND(U699="",W699=""),"",MAX(U699,W699))</f>
        <v>0.6</v>
      </c>
      <c r="Z699" s="1709" t="str">
        <f>CONCATENATE(R699,X699)</f>
        <v>MediaModerado</v>
      </c>
      <c r="AA699" s="1047" t="str">
        <f>IF(Z699="Muy AltaLeve","Alto",IF(Z699="Muy AltaMenor","Alto",IF(Z699="Muy AltaModerado","Alto",IF(Z699="Muy AltaMayor","Alto",IF(Z699="Muy AltaCatastrófico","Extremo",IF(Z699="AltaLeve","Moderado",IF(Z699="AltaMenor","Moderado",IF(Z699="AltaModerado","Alto",IF(Z699="AltaMayor","Alto",IF(Z699="AltaCatastrófico","Extremo",IF(Z699="MediaLeve","Moderado",IF(Z699="MediaMenor","Moderado",IF(Z699="MediaModerado","Moderado",IF(Z699="MediaMayor","Alto",IF(Z699="MediaCatastrófico","Extremo",IF(Z699="BajaLeve","Bajo",IF(Z699="BajaMenor","Moderado",IF(Z699="BajaModerado","Moderado",IF(Z699="BajaMayor","Alto",IF(Z699="BajaCatastrófico","Extremo",IF(Z699="Muy BajaLeve","Bajo",IF(Z699="Muy BajaMenor","Bajo",IF(Z699="Muy BajaModerado","Moderado",IF(Z699="Muy BajaMayor","Alto",IF(Z699="Muy BajaCatastrófico","Extremo","")))))))))))))))))))))))))</f>
        <v>Moderado</v>
      </c>
      <c r="AB699" s="97">
        <v>1</v>
      </c>
      <c r="AC699" s="9" t="s">
        <v>2174</v>
      </c>
      <c r="AD699" s="9">
        <v>1</v>
      </c>
      <c r="AE699" s="9" t="s">
        <v>2175</v>
      </c>
      <c r="AF699" s="99" t="str">
        <f t="shared" si="81"/>
        <v>Probabilidad</v>
      </c>
      <c r="AG699" s="10" t="s">
        <v>221</v>
      </c>
      <c r="AH699" s="787">
        <f t="shared" si="82"/>
        <v>0.25</v>
      </c>
      <c r="AI699" s="10" t="s">
        <v>222</v>
      </c>
      <c r="AJ699" s="787">
        <f t="shared" si="83"/>
        <v>0.15</v>
      </c>
      <c r="AK699" s="101">
        <f t="shared" si="84"/>
        <v>0.4</v>
      </c>
      <c r="AL699" s="100">
        <f>IFERROR(IF(AF699="Probabilidad",(S699-(+S699*AK699)),IF(AF699="Impacto",S699,"")),"")</f>
        <v>0.36</v>
      </c>
      <c r="AM699" s="100">
        <f>IFERROR(IF(AF699="Impacto",(Y699-(+Y699*AK699)),IF(AF699="Probabilidad",Y699,"")),"")</f>
        <v>0.6</v>
      </c>
      <c r="AN699" s="50" t="s">
        <v>223</v>
      </c>
      <c r="AO699" s="50" t="s">
        <v>291</v>
      </c>
      <c r="AP699" s="50" t="s">
        <v>241</v>
      </c>
      <c r="AQ699" s="50" t="s">
        <v>242</v>
      </c>
      <c r="AR699" s="1624" t="s">
        <v>2176</v>
      </c>
      <c r="AS699" s="1050">
        <f>S699</f>
        <v>0.6</v>
      </c>
      <c r="AT699" s="1050">
        <f>IF(AL699="","",MIN(AL699:AL704))</f>
        <v>0.126</v>
      </c>
      <c r="AU699" s="1047" t="str">
        <f>IFERROR(IF(AT699="","",IF(AT699&lt;=0.2,"Muy Baja",IF(AT699&lt;=0.4,"Baja",IF(AT699&lt;=0.6,"Media",IF(AT699&lt;=0.8,"Alta","Muy Alta"))))),"")</f>
        <v>Muy Baja</v>
      </c>
      <c r="AV699" s="1050">
        <f>Y699</f>
        <v>0.6</v>
      </c>
      <c r="AW699" s="1050">
        <f>IF(AM699="","",MIN(AM699:AM704))</f>
        <v>0.44999999999999996</v>
      </c>
      <c r="AX699" s="1047" t="str">
        <f>IFERROR(IF(AW699="","",IF(AW699&lt;=0.2,"Leve",IF(AW699&lt;=0.4,"Menor",IF(AW699&lt;=0.6,"Moderado",IF(AW699&lt;=0.8,"Mayor","Catastrófico"))))),"")</f>
        <v>Moderado</v>
      </c>
      <c r="AY699" s="1047" t="str">
        <f>AA699</f>
        <v>Moderado</v>
      </c>
      <c r="AZ699" s="1047" t="str">
        <f>IFERROR(IF(OR(AND(AU699="Muy Baja",AX699="Leve"),AND(AU699="Muy Baja",AX699="Menor"),AND(AU699="Baja",AX699="Leve")),"Bajo",IF(OR(AND(AU699="Muy baja",AX699="Moderado"),AND(AU699="Baja",AX699="Menor"),AND(AU699="Baja",AX699="Moderado"),AND(AU699="Media",AX699="Leve"),AND(AU699="Media",AX699="Menor"),AND(AU699="Media",AX699="Moderado"),AND(AU699="Alta",AX699="Leve"),AND(AU699="Alta",AX699="Menor")),"Moderado",IF(OR(AND(AU699="Muy Baja",AX699="Mayor"),AND(AU699="Baja",AX699="Mayor"),AND(AU699="Media",AX699="Mayor"),AND(AU699="Alta",AX699="Moderado"),AND(AU699="Alta",AX699="Mayor"),AND(AU699="Muy Alta",AX699="Leve"),AND(AU699="Muy Alta",AX699="Menor"),AND(AU699="Muy Alta",AX699="Moderado"),AND(AU699="Muy Alta",AX699="Mayor")),"Alto",IF(OR(AND(AU699="Muy Baja",AX699="Catastrófico"),AND(AU699="Baja",AX699="Catastrófico"),AND(AU699="Media",AX699="Catastrófico"),AND(AU699="Alta",AX699="Catastrófico"),AND(AU699="Muy Alta",AX699="Catastrófico")),"Extremo","")))),"")</f>
        <v>Moderado</v>
      </c>
      <c r="BA699" s="994" t="s">
        <v>228</v>
      </c>
      <c r="BB699" s="46" t="s">
        <v>2177</v>
      </c>
      <c r="BC699" s="46" t="s">
        <v>2091</v>
      </c>
      <c r="BD699" s="103">
        <f t="shared" si="80"/>
        <v>12</v>
      </c>
      <c r="BE699" s="9">
        <v>3</v>
      </c>
      <c r="BF699" s="9">
        <v>3</v>
      </c>
      <c r="BG699" s="9">
        <v>3</v>
      </c>
      <c r="BH699" s="9">
        <v>3</v>
      </c>
      <c r="BI699" s="46" t="s">
        <v>1748</v>
      </c>
      <c r="BJ699" s="46" t="s">
        <v>2178</v>
      </c>
      <c r="BK699" s="46" t="s">
        <v>3276</v>
      </c>
      <c r="BL699" s="46" t="s">
        <v>3277</v>
      </c>
      <c r="BM699" s="48">
        <v>3</v>
      </c>
      <c r="BN699" s="48">
        <v>3</v>
      </c>
      <c r="BO699" s="48"/>
      <c r="BP699" s="48"/>
      <c r="BQ699" s="104">
        <f t="shared" si="78"/>
        <v>6</v>
      </c>
      <c r="BR699" s="797">
        <f t="shared" si="79"/>
        <v>0.5</v>
      </c>
      <c r="BS699" s="883"/>
      <c r="BT699" s="883"/>
      <c r="BU699" s="997" t="s">
        <v>1392</v>
      </c>
      <c r="BV699" s="1063" t="s">
        <v>3194</v>
      </c>
      <c r="BW699" s="1063" t="s">
        <v>1392</v>
      </c>
      <c r="BX699" s="1721" t="s">
        <v>1392</v>
      </c>
      <c r="BY699" s="1738" t="s">
        <v>3275</v>
      </c>
      <c r="BZ699" s="1003"/>
    </row>
    <row r="700" spans="1:78" ht="167" x14ac:dyDescent="0.2">
      <c r="A700" s="1702"/>
      <c r="B700" s="1703"/>
      <c r="C700" s="1704"/>
      <c r="D700" s="1795"/>
      <c r="E700" s="1795"/>
      <c r="F700" s="1619"/>
      <c r="G700" s="1001"/>
      <c r="H700" s="1031"/>
      <c r="I700" s="1641"/>
      <c r="J700" s="1631"/>
      <c r="K700" s="1037"/>
      <c r="L700" s="1001"/>
      <c r="M700" s="1070"/>
      <c r="N700" s="1001"/>
      <c r="O700" s="1001"/>
      <c r="P700" s="1064"/>
      <c r="Q700" s="1714"/>
      <c r="R700" s="1641"/>
      <c r="S700" s="1710"/>
      <c r="T700" s="1641"/>
      <c r="U700" s="1710"/>
      <c r="V700" s="1641"/>
      <c r="W700" s="1710"/>
      <c r="X700" s="1665"/>
      <c r="Y700" s="1710"/>
      <c r="Z700" s="1710"/>
      <c r="AA700" s="1633"/>
      <c r="AB700" s="812">
        <v>2</v>
      </c>
      <c r="AC700" s="774" t="s">
        <v>2179</v>
      </c>
      <c r="AD700" s="774">
        <v>1</v>
      </c>
      <c r="AE700" s="774" t="s">
        <v>2180</v>
      </c>
      <c r="AF700" s="813" t="str">
        <f t="shared" si="81"/>
        <v>Impacto</v>
      </c>
      <c r="AG700" s="780" t="s">
        <v>264</v>
      </c>
      <c r="AH700" s="790">
        <f t="shared" si="82"/>
        <v>0.1</v>
      </c>
      <c r="AI700" s="780" t="s">
        <v>222</v>
      </c>
      <c r="AJ700" s="790">
        <f t="shared" si="83"/>
        <v>0.15</v>
      </c>
      <c r="AK700" s="814">
        <f t="shared" si="84"/>
        <v>0.25</v>
      </c>
      <c r="AL700" s="815">
        <f>IFERROR(IF(AND(AF699="Probabilidad",AF700="Probabilidad"),(AL699-(+AL699*AK700)),IF(AF700="Probabilidad",(S699-(+S699*AK700)),IF(AF700="Impacto",AL699,""))),"")</f>
        <v>0.36</v>
      </c>
      <c r="AM700" s="815">
        <f>IFERROR(IF(AND(AF699="Impacto",AF700="Impacto"),(AM699-(+AM699*AK700)),IF(AF700="Impacto",(Y699-(Y699*AK700)),IF(AF700="Probabilidad",AM699,""))),"")</f>
        <v>0.44999999999999996</v>
      </c>
      <c r="AN700" s="751" t="s">
        <v>223</v>
      </c>
      <c r="AO700" s="751" t="s">
        <v>291</v>
      </c>
      <c r="AP700" s="751" t="s">
        <v>241</v>
      </c>
      <c r="AQ700" s="751" t="s">
        <v>226</v>
      </c>
      <c r="AR700" s="1031"/>
      <c r="AS700" s="1631"/>
      <c r="AT700" s="1631"/>
      <c r="AU700" s="1633"/>
      <c r="AV700" s="1631"/>
      <c r="AW700" s="1631"/>
      <c r="AX700" s="1633"/>
      <c r="AY700" s="1633"/>
      <c r="AZ700" s="1633"/>
      <c r="BA700" s="1641"/>
      <c r="BB700" s="789"/>
      <c r="BC700" s="789"/>
      <c r="BD700" s="822" t="str">
        <f t="shared" si="80"/>
        <v/>
      </c>
      <c r="BE700" s="774"/>
      <c r="BF700" s="774"/>
      <c r="BG700" s="774"/>
      <c r="BH700" s="774"/>
      <c r="BI700" s="789"/>
      <c r="BJ700" s="789"/>
      <c r="BK700" s="789"/>
      <c r="BL700" s="789"/>
      <c r="BM700" s="791"/>
      <c r="BN700" s="791"/>
      <c r="BO700" s="791"/>
      <c r="BP700" s="791"/>
      <c r="BQ700" s="792" t="str">
        <f t="shared" si="78"/>
        <v/>
      </c>
      <c r="BR700" s="796" t="str">
        <f t="shared" si="79"/>
        <v/>
      </c>
      <c r="BS700" s="884"/>
      <c r="BT700" s="884"/>
      <c r="BU700" s="998"/>
      <c r="BV700" s="1064"/>
      <c r="BW700" s="1064"/>
      <c r="BX700" s="1722"/>
      <c r="BY700" s="1739"/>
      <c r="BZ700" s="1004"/>
    </row>
    <row r="701" spans="1:78" ht="145" x14ac:dyDescent="0.2">
      <c r="A701" s="1702"/>
      <c r="B701" s="1703"/>
      <c r="C701" s="1704"/>
      <c r="D701" s="1795"/>
      <c r="E701" s="1795"/>
      <c r="F701" s="1619"/>
      <c r="G701" s="1001"/>
      <c r="H701" s="1031"/>
      <c r="I701" s="1641"/>
      <c r="J701" s="1631"/>
      <c r="K701" s="1037"/>
      <c r="L701" s="1001"/>
      <c r="M701" s="1070"/>
      <c r="N701" s="1001"/>
      <c r="O701" s="1001"/>
      <c r="P701" s="1064"/>
      <c r="Q701" s="1714"/>
      <c r="R701" s="1641"/>
      <c r="S701" s="1710"/>
      <c r="T701" s="1641"/>
      <c r="U701" s="1710"/>
      <c r="V701" s="1641"/>
      <c r="W701" s="1710"/>
      <c r="X701" s="1665"/>
      <c r="Y701" s="1710"/>
      <c r="Z701" s="1710"/>
      <c r="AA701" s="1633"/>
      <c r="AB701" s="812">
        <v>3</v>
      </c>
      <c r="AC701" s="765" t="s">
        <v>2181</v>
      </c>
      <c r="AD701" s="774">
        <v>1</v>
      </c>
      <c r="AE701" s="774" t="s">
        <v>1408</v>
      </c>
      <c r="AF701" s="813" t="str">
        <f t="shared" si="81"/>
        <v>Probabilidad</v>
      </c>
      <c r="AG701" s="780" t="s">
        <v>221</v>
      </c>
      <c r="AH701" s="790">
        <f t="shared" si="82"/>
        <v>0.25</v>
      </c>
      <c r="AI701" s="780" t="s">
        <v>734</v>
      </c>
      <c r="AJ701" s="790">
        <f t="shared" si="83"/>
        <v>0.25</v>
      </c>
      <c r="AK701" s="814">
        <f t="shared" si="84"/>
        <v>0.5</v>
      </c>
      <c r="AL701" s="815">
        <f>IFERROR(IF(AND(AF700="Probabilidad",AF701="Probabilidad"),(AL700-(+AL700*AK701)),IF(AND(AF700="Impacto",AF701="Probabilidad"),(AL699-(+AL699*AK701)),IF(AF701="Impacto",AL700,""))),"")</f>
        <v>0.18</v>
      </c>
      <c r="AM701" s="815">
        <f>IFERROR(IF(AND(AF700="Impacto",AF701="Impacto"),(AM700-(+AM700*AK701)),IF(AND(AF700="Probabilidad",AF701="Impacto"),(AM699-(+AM699*AK701)),IF(AF701="Probabilidad",AM700,""))),"")</f>
        <v>0.44999999999999996</v>
      </c>
      <c r="AN701" s="751" t="s">
        <v>223</v>
      </c>
      <c r="AO701" s="751" t="s">
        <v>443</v>
      </c>
      <c r="AP701" s="751" t="s">
        <v>241</v>
      </c>
      <c r="AQ701" s="751" t="s">
        <v>226</v>
      </c>
      <c r="AR701" s="1031"/>
      <c r="AS701" s="1631"/>
      <c r="AT701" s="1631"/>
      <c r="AU701" s="1633"/>
      <c r="AV701" s="1631"/>
      <c r="AW701" s="1631"/>
      <c r="AX701" s="1633"/>
      <c r="AY701" s="1633"/>
      <c r="AZ701" s="1633"/>
      <c r="BA701" s="1641"/>
      <c r="BB701" s="789"/>
      <c r="BC701" s="789"/>
      <c r="BD701" s="822" t="str">
        <f t="shared" si="80"/>
        <v/>
      </c>
      <c r="BE701" s="774"/>
      <c r="BF701" s="774"/>
      <c r="BG701" s="774"/>
      <c r="BH701" s="774"/>
      <c r="BI701" s="789"/>
      <c r="BJ701" s="789"/>
      <c r="BK701" s="789"/>
      <c r="BL701" s="789"/>
      <c r="BM701" s="791"/>
      <c r="BN701" s="791"/>
      <c r="BO701" s="791"/>
      <c r="BP701" s="791"/>
      <c r="BQ701" s="792" t="str">
        <f t="shared" si="78"/>
        <v/>
      </c>
      <c r="BR701" s="796" t="str">
        <f t="shared" si="79"/>
        <v/>
      </c>
      <c r="BS701" s="884"/>
      <c r="BT701" s="884"/>
      <c r="BU701" s="998"/>
      <c r="BV701" s="1064"/>
      <c r="BW701" s="1064"/>
      <c r="BX701" s="1722"/>
      <c r="BY701" s="1739"/>
      <c r="BZ701" s="1004"/>
    </row>
    <row r="702" spans="1:78" ht="118" x14ac:dyDescent="0.2">
      <c r="A702" s="1702"/>
      <c r="B702" s="1703"/>
      <c r="C702" s="1704"/>
      <c r="D702" s="1795"/>
      <c r="E702" s="1795"/>
      <c r="F702" s="1619"/>
      <c r="G702" s="1001"/>
      <c r="H702" s="1031"/>
      <c r="I702" s="1641"/>
      <c r="J702" s="1631"/>
      <c r="K702" s="1037"/>
      <c r="L702" s="1001"/>
      <c r="M702" s="1070"/>
      <c r="N702" s="1001"/>
      <c r="O702" s="1001"/>
      <c r="P702" s="1064"/>
      <c r="Q702" s="1714"/>
      <c r="R702" s="1641"/>
      <c r="S702" s="1710"/>
      <c r="T702" s="1641"/>
      <c r="U702" s="1710"/>
      <c r="V702" s="1641"/>
      <c r="W702" s="1710"/>
      <c r="X702" s="1665"/>
      <c r="Y702" s="1710"/>
      <c r="Z702" s="1710"/>
      <c r="AA702" s="1633"/>
      <c r="AB702" s="812">
        <v>4</v>
      </c>
      <c r="AC702" s="765" t="s">
        <v>1571</v>
      </c>
      <c r="AD702" s="774">
        <v>1</v>
      </c>
      <c r="AE702" s="774" t="s">
        <v>1572</v>
      </c>
      <c r="AF702" s="813" t="str">
        <f t="shared" si="81"/>
        <v>Probabilidad</v>
      </c>
      <c r="AG702" s="780" t="s">
        <v>281</v>
      </c>
      <c r="AH702" s="790">
        <f t="shared" si="82"/>
        <v>0.15</v>
      </c>
      <c r="AI702" s="780" t="s">
        <v>222</v>
      </c>
      <c r="AJ702" s="790">
        <f t="shared" si="83"/>
        <v>0.15</v>
      </c>
      <c r="AK702" s="814">
        <f t="shared" si="84"/>
        <v>0.3</v>
      </c>
      <c r="AL702" s="815">
        <f>IFERROR(IF(AND(AF701="Probabilidad",AF702="Probabilidad"),(AL701-(+AL701*AK702)),IF(AND(AF701="Impacto",AF702="Probabilidad"),(AL700-(+AL700*AK702)),IF(AF702="Impacto",AL701,""))),"")</f>
        <v>0.126</v>
      </c>
      <c r="AM702" s="815">
        <f>IFERROR(IF(AND(AF701="Impacto",AF702="Impacto"),(AM701-(+AM701*AK702)),IF(AND(AF701="Probabilidad",AF702="Impacto"),(AM700-(+AM700*AK702)),IF(AF702="Probabilidad",AM701,""))),"")</f>
        <v>0.44999999999999996</v>
      </c>
      <c r="AN702" s="751" t="s">
        <v>859</v>
      </c>
      <c r="AO702" s="751" t="s">
        <v>245</v>
      </c>
      <c r="AP702" s="751" t="s">
        <v>241</v>
      </c>
      <c r="AQ702" s="751" t="s">
        <v>226</v>
      </c>
      <c r="AR702" s="1031"/>
      <c r="AS702" s="1631"/>
      <c r="AT702" s="1631"/>
      <c r="AU702" s="1633"/>
      <c r="AV702" s="1631"/>
      <c r="AW702" s="1631"/>
      <c r="AX702" s="1633"/>
      <c r="AY702" s="1633"/>
      <c r="AZ702" s="1633"/>
      <c r="BA702" s="1641"/>
      <c r="BB702" s="789"/>
      <c r="BC702" s="789"/>
      <c r="BD702" s="822" t="str">
        <f t="shared" si="80"/>
        <v/>
      </c>
      <c r="BE702" s="774"/>
      <c r="BF702" s="774"/>
      <c r="BG702" s="774"/>
      <c r="BH702" s="774"/>
      <c r="BI702" s="789"/>
      <c r="BJ702" s="789"/>
      <c r="BK702" s="789"/>
      <c r="BL702" s="789"/>
      <c r="BM702" s="791"/>
      <c r="BN702" s="791"/>
      <c r="BO702" s="791"/>
      <c r="BP702" s="791"/>
      <c r="BQ702" s="792" t="str">
        <f t="shared" si="78"/>
        <v/>
      </c>
      <c r="BR702" s="796" t="str">
        <f t="shared" si="79"/>
        <v/>
      </c>
      <c r="BS702" s="884"/>
      <c r="BT702" s="884"/>
      <c r="BU702" s="998"/>
      <c r="BV702" s="1064"/>
      <c r="BW702" s="1064"/>
      <c r="BX702" s="1722"/>
      <c r="BY702" s="1739"/>
      <c r="BZ702" s="1004"/>
    </row>
    <row r="703" spans="1:78" ht="16" x14ac:dyDescent="0.2">
      <c r="A703" s="1702"/>
      <c r="B703" s="1703"/>
      <c r="C703" s="1704"/>
      <c r="D703" s="1795"/>
      <c r="E703" s="1795"/>
      <c r="F703" s="1619"/>
      <c r="G703" s="1001"/>
      <c r="H703" s="1031"/>
      <c r="I703" s="1641"/>
      <c r="J703" s="1631"/>
      <c r="K703" s="1037"/>
      <c r="L703" s="1001"/>
      <c r="M703" s="1070"/>
      <c r="N703" s="1001"/>
      <c r="O703" s="1001"/>
      <c r="P703" s="1064"/>
      <c r="Q703" s="1714"/>
      <c r="R703" s="1641"/>
      <c r="S703" s="1710"/>
      <c r="T703" s="1641"/>
      <c r="U703" s="1710"/>
      <c r="V703" s="1641"/>
      <c r="W703" s="1710"/>
      <c r="X703" s="1665"/>
      <c r="Y703" s="1710"/>
      <c r="Z703" s="1710"/>
      <c r="AA703" s="1633"/>
      <c r="AB703" s="812">
        <v>5</v>
      </c>
      <c r="AC703" s="774"/>
      <c r="AD703" s="774"/>
      <c r="AE703" s="774"/>
      <c r="AF703" s="813" t="str">
        <f t="shared" si="81"/>
        <v/>
      </c>
      <c r="AG703" s="780"/>
      <c r="AH703" s="790" t="str">
        <f t="shared" si="82"/>
        <v/>
      </c>
      <c r="AI703" s="780"/>
      <c r="AJ703" s="790" t="str">
        <f t="shared" si="83"/>
        <v/>
      </c>
      <c r="AK703" s="814" t="str">
        <f t="shared" si="84"/>
        <v/>
      </c>
      <c r="AL703" s="815" t="str">
        <f>IFERROR(IF(AND(AF702="Probabilidad",AF703="Probabilidad"),(AL702-(+AL702*AK703)),IF(AND(AF702="Impacto",AF703="Probabilidad"),(AL701-(+AL701*AK703)),IF(AF703="Impacto",AL702,""))),"")</f>
        <v/>
      </c>
      <c r="AM703" s="815" t="str">
        <f>IFERROR(IF(AND(AF702="Impacto",AF703="Impacto"),(AM702-(+AM702*AK703)),IF(AND(AF702="Probabilidad",AF703="Impacto"),(AM701-(+AM701*AK703)),IF(AF703="Probabilidad",AM702,""))),"")</f>
        <v/>
      </c>
      <c r="AN703" s="751"/>
      <c r="AO703" s="751"/>
      <c r="AP703" s="751"/>
      <c r="AQ703" s="751"/>
      <c r="AR703" s="1031"/>
      <c r="AS703" s="1631"/>
      <c r="AT703" s="1631"/>
      <c r="AU703" s="1633"/>
      <c r="AV703" s="1631"/>
      <c r="AW703" s="1631"/>
      <c r="AX703" s="1633"/>
      <c r="AY703" s="1633"/>
      <c r="AZ703" s="1633"/>
      <c r="BA703" s="1641"/>
      <c r="BB703" s="789"/>
      <c r="BC703" s="789"/>
      <c r="BD703" s="822" t="str">
        <f t="shared" si="80"/>
        <v/>
      </c>
      <c r="BE703" s="774"/>
      <c r="BF703" s="774"/>
      <c r="BG703" s="774"/>
      <c r="BH703" s="774"/>
      <c r="BI703" s="789"/>
      <c r="BJ703" s="789"/>
      <c r="BK703" s="789"/>
      <c r="BL703" s="789"/>
      <c r="BM703" s="791"/>
      <c r="BN703" s="791"/>
      <c r="BO703" s="791"/>
      <c r="BP703" s="791"/>
      <c r="BQ703" s="792" t="str">
        <f t="shared" si="78"/>
        <v/>
      </c>
      <c r="BR703" s="796" t="str">
        <f t="shared" si="79"/>
        <v/>
      </c>
      <c r="BS703" s="884"/>
      <c r="BT703" s="884"/>
      <c r="BU703" s="998"/>
      <c r="BV703" s="1064"/>
      <c r="BW703" s="1064"/>
      <c r="BX703" s="1722"/>
      <c r="BY703" s="1739"/>
      <c r="BZ703" s="1004"/>
    </row>
    <row r="704" spans="1:78" ht="17" thickBot="1" x14ac:dyDescent="0.25">
      <c r="A704" s="1702"/>
      <c r="B704" s="1703"/>
      <c r="C704" s="1704"/>
      <c r="D704" s="1795"/>
      <c r="E704" s="1795"/>
      <c r="F704" s="1619"/>
      <c r="G704" s="1002"/>
      <c r="H704" s="1032"/>
      <c r="I704" s="1642"/>
      <c r="J704" s="1632"/>
      <c r="K704" s="1038"/>
      <c r="L704" s="1002"/>
      <c r="M704" s="1071"/>
      <c r="N704" s="1002"/>
      <c r="O704" s="1002"/>
      <c r="P704" s="1065"/>
      <c r="Q704" s="1715"/>
      <c r="R704" s="1642"/>
      <c r="S704" s="1711"/>
      <c r="T704" s="1642"/>
      <c r="U704" s="1711"/>
      <c r="V704" s="1642"/>
      <c r="W704" s="1711"/>
      <c r="X704" s="1666"/>
      <c r="Y704" s="1711"/>
      <c r="Z704" s="1711"/>
      <c r="AA704" s="1634"/>
      <c r="AB704" s="773">
        <v>6</v>
      </c>
      <c r="AC704" s="757"/>
      <c r="AD704" s="757"/>
      <c r="AE704" s="757"/>
      <c r="AF704" s="896" t="str">
        <f t="shared" si="81"/>
        <v/>
      </c>
      <c r="AG704" s="888"/>
      <c r="AH704" s="887" t="str">
        <f t="shared" si="82"/>
        <v/>
      </c>
      <c r="AI704" s="888"/>
      <c r="AJ704" s="887" t="str">
        <f t="shared" si="83"/>
        <v/>
      </c>
      <c r="AK704" s="889" t="str">
        <f t="shared" si="84"/>
        <v/>
      </c>
      <c r="AL704" s="935" t="str">
        <f>IFERROR(IF(AND(AF703="Probabilidad",AF704="Probabilidad"),(AL703-(+AL703*AK704)),IF(AND(AF703="Impacto",AF704="Probabilidad"),(AL702-(+AL702*AK704)),IF(AF704="Impacto",AL703,""))),"")</f>
        <v/>
      </c>
      <c r="AM704" s="935" t="str">
        <f>IFERROR(IF(AND(AF703="Impacto",AF704="Impacto"),(AM703-(+AM703*AK704)),IF(AND(AF703="Probabilidad",AF704="Impacto"),(AM702-(+AM702*AK704)),IF(AF704="Probabilidad",AM703,""))),"")</f>
        <v/>
      </c>
      <c r="AN704" s="51"/>
      <c r="AO704" s="51"/>
      <c r="AP704" s="51"/>
      <c r="AQ704" s="51"/>
      <c r="AR704" s="1032"/>
      <c r="AS704" s="1632"/>
      <c r="AT704" s="1632"/>
      <c r="AU704" s="1634"/>
      <c r="AV704" s="1632"/>
      <c r="AW704" s="1632"/>
      <c r="AX704" s="1634"/>
      <c r="AY704" s="1634"/>
      <c r="AZ704" s="1634"/>
      <c r="BA704" s="1642"/>
      <c r="BB704" s="770"/>
      <c r="BC704" s="770"/>
      <c r="BD704" s="762" t="str">
        <f t="shared" si="80"/>
        <v/>
      </c>
      <c r="BE704" s="757"/>
      <c r="BF704" s="757"/>
      <c r="BG704" s="757"/>
      <c r="BH704" s="757"/>
      <c r="BI704" s="770"/>
      <c r="BJ704" s="770"/>
      <c r="BK704" s="770"/>
      <c r="BL704" s="770"/>
      <c r="BM704" s="749"/>
      <c r="BN704" s="749"/>
      <c r="BO704" s="749"/>
      <c r="BP704" s="749"/>
      <c r="BQ704" s="766" t="str">
        <f t="shared" si="78"/>
        <v/>
      </c>
      <c r="BR704" s="890" t="str">
        <f t="shared" si="79"/>
        <v/>
      </c>
      <c r="BS704" s="891"/>
      <c r="BT704" s="891"/>
      <c r="BU704" s="999"/>
      <c r="BV704" s="1065"/>
      <c r="BW704" s="1065"/>
      <c r="BX704" s="1723"/>
      <c r="BY704" s="1740"/>
      <c r="BZ704" s="1005"/>
    </row>
    <row r="705" spans="1:78" ht="167" x14ac:dyDescent="0.2">
      <c r="A705" s="1702"/>
      <c r="B705" s="1703"/>
      <c r="C705" s="1704"/>
      <c r="D705" s="1795" t="s">
        <v>1387</v>
      </c>
      <c r="E705" s="1795" t="s">
        <v>1033</v>
      </c>
      <c r="F705" s="1619">
        <v>15</v>
      </c>
      <c r="G705" s="1000" t="s">
        <v>2182</v>
      </c>
      <c r="H705" s="1030" t="s">
        <v>1247</v>
      </c>
      <c r="I705" s="994" t="s">
        <v>1218</v>
      </c>
      <c r="J705" s="1697" t="str">
        <f>IF(D705="","",IF(D705="RG",[1]Árbol!A716,IF(D705="RIC",[1]Árbol!A716,IF(D705="RLAFT",[1]Árbol!A716,IF(D705="RF",[1]Árbol!A716,IF(I705="","",(CONCATENATE(I705," ",$M$3," ",G705," ",$M$4," ",O705," ",$M$5," ",N705))))))))</f>
        <v>Pérdida de confidencialidad e integridad de Servidores Virtualizados en IAAS de OCI (Producción, Pruebas / desarrollo)
Servidores Virtualizados en IAAS de Azure (Producción)  1. Perdida, modificación de la informacion
2. Error en el uso de la plataforma  1.Ausencia de control de acceso 
2. Desconocimiento en el uso de la plataforma virtualizada en cada una de las nubes</v>
      </c>
      <c r="K705" s="1036" t="s">
        <v>313</v>
      </c>
      <c r="L705" s="1000" t="s">
        <v>562</v>
      </c>
      <c r="M705" s="1069" t="s">
        <v>1389</v>
      </c>
      <c r="N705" s="1000" t="s">
        <v>2183</v>
      </c>
      <c r="O705" s="1000" t="s">
        <v>2184</v>
      </c>
      <c r="P705" s="1063" t="s">
        <v>1392</v>
      </c>
      <c r="Q705" s="1077" t="s">
        <v>1392</v>
      </c>
      <c r="R705" s="994" t="s">
        <v>250</v>
      </c>
      <c r="S705" s="1709">
        <f>IF(R705="Muy Alta",100%,IF(R705="Alta",80%,IF(R705="Media",60%,IF(R705="Baja",40%,IF(R705="Muy Baja",20%,"")))))</f>
        <v>0.4</v>
      </c>
      <c r="T705" s="994" t="s">
        <v>317</v>
      </c>
      <c r="U705" s="1709">
        <f>IF(T705="Catastrófico",100%,IF(T705="Mayor",80%,IF(T705="Moderado",60%,IF(T705="Menor",40%,IF(T705="Leve",20%,"")))))</f>
        <v>0.2</v>
      </c>
      <c r="V705" s="994" t="s">
        <v>218</v>
      </c>
      <c r="W705" s="1709">
        <f>IF(V705="Catastrófico",100%,IF(V705="Mayor",80%,IF(V705="Moderado",60%,IF(V705="Menor",40%,IF(V705="Leve",20%,"")))))</f>
        <v>0.6</v>
      </c>
      <c r="X705" s="1059" t="str">
        <f>IF(Y705=100%,"Catastrófico",IF(Y705=80%,"Mayor",IF(Y705=60%,"Moderado",IF(Y705=40%,"Menor",IF(Y705=20%,"Leve","")))))</f>
        <v>Moderado</v>
      </c>
      <c r="Y705" s="1709">
        <f>IF(AND(U705="",W705=""),"",MAX(U705,W705))</f>
        <v>0.6</v>
      </c>
      <c r="Z705" s="1709" t="str">
        <f>CONCATENATE(R705,X705)</f>
        <v>BajaModerado</v>
      </c>
      <c r="AA705" s="1047" t="str">
        <f>IF(Z705="Muy AltaLeve","Alto",IF(Z705="Muy AltaMenor","Alto",IF(Z705="Muy AltaModerado","Alto",IF(Z705="Muy AltaMayor","Alto",IF(Z705="Muy AltaCatastrófico","Extremo",IF(Z705="AltaLeve","Moderado",IF(Z705="AltaMenor","Moderado",IF(Z705="AltaModerado","Alto",IF(Z705="AltaMayor","Alto",IF(Z705="AltaCatastrófico","Extremo",IF(Z705="MediaLeve","Moderado",IF(Z705="MediaMenor","Moderado",IF(Z705="MediaModerado","Moderado",IF(Z705="MediaMayor","Alto",IF(Z705="MediaCatastrófico","Extremo",IF(Z705="BajaLeve","Bajo",IF(Z705="BajaMenor","Moderado",IF(Z705="BajaModerado","Moderado",IF(Z705="BajaMayor","Alto",IF(Z705="BajaCatastrófico","Extremo",IF(Z705="Muy BajaLeve","Bajo",IF(Z705="Muy BajaMenor","Bajo",IF(Z705="Muy BajaModerado","Moderado",IF(Z705="Muy BajaMayor","Alto",IF(Z705="Muy BajaCatastrófico","Extremo","")))))))))))))))))))))))))</f>
        <v>Moderado</v>
      </c>
      <c r="AB705" s="97">
        <v>1</v>
      </c>
      <c r="AC705" s="9" t="s">
        <v>2185</v>
      </c>
      <c r="AD705" s="9">
        <v>1</v>
      </c>
      <c r="AE705" s="9" t="s">
        <v>2171</v>
      </c>
      <c r="AF705" s="99" t="str">
        <f t="shared" si="81"/>
        <v>Probabilidad</v>
      </c>
      <c r="AG705" s="10" t="s">
        <v>221</v>
      </c>
      <c r="AH705" s="787">
        <f t="shared" si="82"/>
        <v>0.25</v>
      </c>
      <c r="AI705" s="10" t="s">
        <v>222</v>
      </c>
      <c r="AJ705" s="787">
        <f t="shared" si="83"/>
        <v>0.15</v>
      </c>
      <c r="AK705" s="101">
        <f t="shared" si="84"/>
        <v>0.4</v>
      </c>
      <c r="AL705" s="100">
        <f>IFERROR(IF(AF705="Probabilidad",(S705-(+S705*AK705)),IF(AF705="Impacto",S705,"")),"")</f>
        <v>0.24</v>
      </c>
      <c r="AM705" s="100">
        <f>IFERROR(IF(AF705="Impacto",(Y705-(+Y705*AK705)),IF(AF705="Probabilidad",Y705,"")),"")</f>
        <v>0.6</v>
      </c>
      <c r="AN705" s="50" t="s">
        <v>223</v>
      </c>
      <c r="AO705" s="50" t="s">
        <v>291</v>
      </c>
      <c r="AP705" s="50" t="s">
        <v>241</v>
      </c>
      <c r="AQ705" s="50" t="s">
        <v>226</v>
      </c>
      <c r="AR705" s="1624" t="s">
        <v>2176</v>
      </c>
      <c r="AS705" s="1050">
        <f>S705</f>
        <v>0.4</v>
      </c>
      <c r="AT705" s="1050">
        <f>IF(AL705="","",MIN(AL705:AL710))</f>
        <v>0.12</v>
      </c>
      <c r="AU705" s="1047" t="str">
        <f>IFERROR(IF(AT705="","",IF(AT705&lt;=0.2,"Muy Baja",IF(AT705&lt;=0.4,"Baja",IF(AT705&lt;=0.6,"Media",IF(AT705&lt;=0.8,"Alta","Muy Alta"))))),"")</f>
        <v>Muy Baja</v>
      </c>
      <c r="AV705" s="1050">
        <f>Y705</f>
        <v>0.6</v>
      </c>
      <c r="AW705" s="1050">
        <f>IF(AM705="","",MIN(AM705:AM710))</f>
        <v>0.39</v>
      </c>
      <c r="AX705" s="1047" t="str">
        <f>IFERROR(IF(AW705="","",IF(AW705&lt;=0.2,"Leve",IF(AW705&lt;=0.4,"Menor",IF(AW705&lt;=0.6,"Moderado",IF(AW705&lt;=0.8,"Mayor","Catastrófico"))))),"")</f>
        <v>Menor</v>
      </c>
      <c r="AY705" s="1047" t="str">
        <f>AA705</f>
        <v>Moderado</v>
      </c>
      <c r="AZ705" s="1047" t="str">
        <f>IFERROR(IF(OR(AND(AU705="Muy Baja",AX705="Leve"),AND(AU705="Muy Baja",AX705="Menor"),AND(AU705="Baja",AX705="Leve")),"Bajo",IF(OR(AND(AU705="Muy baja",AX705="Moderado"),AND(AU705="Baja",AX705="Menor"),AND(AU705="Baja",AX705="Moderado"),AND(AU705="Media",AX705="Leve"),AND(AU705="Media",AX705="Menor"),AND(AU705="Media",AX705="Moderado"),AND(AU705="Alta",AX705="Leve"),AND(AU705="Alta",AX705="Menor")),"Moderado",IF(OR(AND(AU705="Muy Baja",AX705="Mayor"),AND(AU705="Baja",AX705="Mayor"),AND(AU705="Media",AX705="Mayor"),AND(AU705="Alta",AX705="Moderado"),AND(AU705="Alta",AX705="Mayor"),AND(AU705="Muy Alta",AX705="Leve"),AND(AU705="Muy Alta",AX705="Menor"),AND(AU705="Muy Alta",AX705="Moderado"),AND(AU705="Muy Alta",AX705="Mayor")),"Alto",IF(OR(AND(AU705="Muy Baja",AX705="Catastrófico"),AND(AU705="Baja",AX705="Catastrófico"),AND(AU705="Media",AX705="Catastrófico"),AND(AU705="Alta",AX705="Catastrófico"),AND(AU705="Muy Alta",AX705="Catastrófico")),"Extremo","")))),"")</f>
        <v>Bajo</v>
      </c>
      <c r="BA705" s="994" t="s">
        <v>255</v>
      </c>
      <c r="BB705" s="46"/>
      <c r="BC705" s="46"/>
      <c r="BD705" s="103" t="str">
        <f t="shared" si="80"/>
        <v/>
      </c>
      <c r="BE705" s="9"/>
      <c r="BF705" s="9"/>
      <c r="BG705" s="9"/>
      <c r="BH705" s="9"/>
      <c r="BI705" s="46"/>
      <c r="BJ705" s="46"/>
      <c r="BK705" s="46"/>
      <c r="BL705" s="46"/>
      <c r="BM705" s="48"/>
      <c r="BN705" s="48"/>
      <c r="BO705" s="48"/>
      <c r="BP705" s="48"/>
      <c r="BQ705" s="104" t="str">
        <f t="shared" si="78"/>
        <v/>
      </c>
      <c r="BR705" s="797" t="str">
        <f t="shared" si="79"/>
        <v/>
      </c>
      <c r="BS705" s="883"/>
      <c r="BT705" s="883"/>
      <c r="BU705" s="997" t="s">
        <v>1392</v>
      </c>
      <c r="BV705" s="1063" t="s">
        <v>3194</v>
      </c>
      <c r="BW705" s="1063" t="s">
        <v>1392</v>
      </c>
      <c r="BX705" s="1721" t="s">
        <v>1392</v>
      </c>
      <c r="BY705" s="1738" t="s">
        <v>3244</v>
      </c>
      <c r="BZ705" s="1003"/>
    </row>
    <row r="706" spans="1:78" ht="145" x14ac:dyDescent="0.2">
      <c r="A706" s="1702"/>
      <c r="B706" s="1703"/>
      <c r="C706" s="1704"/>
      <c r="D706" s="1795"/>
      <c r="E706" s="1795"/>
      <c r="F706" s="1619"/>
      <c r="G706" s="1001"/>
      <c r="H706" s="1031"/>
      <c r="I706" s="1641"/>
      <c r="J706" s="1631"/>
      <c r="K706" s="1037"/>
      <c r="L706" s="1001"/>
      <c r="M706" s="1070"/>
      <c r="N706" s="1001"/>
      <c r="O706" s="1001"/>
      <c r="P706" s="1064"/>
      <c r="Q706" s="1714"/>
      <c r="R706" s="1641"/>
      <c r="S706" s="1710"/>
      <c r="T706" s="1641"/>
      <c r="U706" s="1710"/>
      <c r="V706" s="1641"/>
      <c r="W706" s="1710"/>
      <c r="X706" s="1665"/>
      <c r="Y706" s="1710"/>
      <c r="Z706" s="1710"/>
      <c r="AA706" s="1633"/>
      <c r="AB706" s="812">
        <v>2</v>
      </c>
      <c r="AC706" s="774" t="s">
        <v>1592</v>
      </c>
      <c r="AD706" s="774">
        <v>2</v>
      </c>
      <c r="AE706" s="774" t="s">
        <v>1408</v>
      </c>
      <c r="AF706" s="813" t="str">
        <f t="shared" si="81"/>
        <v>Probabilidad</v>
      </c>
      <c r="AG706" s="780" t="s">
        <v>221</v>
      </c>
      <c r="AH706" s="790">
        <f t="shared" si="82"/>
        <v>0.25</v>
      </c>
      <c r="AI706" s="780" t="s">
        <v>734</v>
      </c>
      <c r="AJ706" s="790">
        <f t="shared" si="83"/>
        <v>0.25</v>
      </c>
      <c r="AK706" s="814">
        <f t="shared" si="84"/>
        <v>0.5</v>
      </c>
      <c r="AL706" s="815">
        <f>IFERROR(IF(AND(AF705="Probabilidad",AF706="Probabilidad"),(AL705-(+AL705*AK706)),IF(AF706="Probabilidad",(S705-(+S705*AK706)),IF(AF706="Impacto",AL705,""))),"")</f>
        <v>0.12</v>
      </c>
      <c r="AM706" s="815">
        <f>IFERROR(IF(AND(AF705="Impacto",AF706="Impacto"),(AM705-(+AM705*AK706)),IF(AF706="Impacto",(Y705-(Y705*AK706)),IF(AF706="Probabilidad",AM705,""))),"")</f>
        <v>0.6</v>
      </c>
      <c r="AN706" s="751" t="s">
        <v>223</v>
      </c>
      <c r="AO706" s="751" t="s">
        <v>443</v>
      </c>
      <c r="AP706" s="751" t="s">
        <v>241</v>
      </c>
      <c r="AQ706" s="751" t="s">
        <v>242</v>
      </c>
      <c r="AR706" s="1031"/>
      <c r="AS706" s="1631"/>
      <c r="AT706" s="1631"/>
      <c r="AU706" s="1633"/>
      <c r="AV706" s="1631"/>
      <c r="AW706" s="1631"/>
      <c r="AX706" s="1633"/>
      <c r="AY706" s="1633"/>
      <c r="AZ706" s="1633"/>
      <c r="BA706" s="1641"/>
      <c r="BB706" s="789"/>
      <c r="BC706" s="789"/>
      <c r="BD706" s="822" t="str">
        <f t="shared" si="80"/>
        <v/>
      </c>
      <c r="BE706" s="774"/>
      <c r="BF706" s="774"/>
      <c r="BG706" s="774"/>
      <c r="BH706" s="774"/>
      <c r="BI706" s="789"/>
      <c r="BJ706" s="789"/>
      <c r="BK706" s="789"/>
      <c r="BL706" s="789"/>
      <c r="BM706" s="791"/>
      <c r="BN706" s="791"/>
      <c r="BO706" s="791"/>
      <c r="BP706" s="791"/>
      <c r="BQ706" s="792" t="str">
        <f t="shared" si="78"/>
        <v/>
      </c>
      <c r="BR706" s="796" t="str">
        <f t="shared" si="79"/>
        <v/>
      </c>
      <c r="BS706" s="884"/>
      <c r="BT706" s="884"/>
      <c r="BU706" s="998"/>
      <c r="BV706" s="1064"/>
      <c r="BW706" s="1064"/>
      <c r="BX706" s="1722"/>
      <c r="BY706" s="1739"/>
      <c r="BZ706" s="1004"/>
    </row>
    <row r="707" spans="1:78" ht="167" x14ac:dyDescent="0.2">
      <c r="A707" s="1702"/>
      <c r="B707" s="1703"/>
      <c r="C707" s="1704"/>
      <c r="D707" s="1795"/>
      <c r="E707" s="1795"/>
      <c r="F707" s="1619"/>
      <c r="G707" s="1001"/>
      <c r="H707" s="1031"/>
      <c r="I707" s="1641"/>
      <c r="J707" s="1631"/>
      <c r="K707" s="1037"/>
      <c r="L707" s="1001"/>
      <c r="M707" s="1070"/>
      <c r="N707" s="1001"/>
      <c r="O707" s="1001"/>
      <c r="P707" s="1064"/>
      <c r="Q707" s="1714"/>
      <c r="R707" s="1641"/>
      <c r="S707" s="1710"/>
      <c r="T707" s="1641"/>
      <c r="U707" s="1710"/>
      <c r="V707" s="1641"/>
      <c r="W707" s="1710"/>
      <c r="X707" s="1665"/>
      <c r="Y707" s="1710"/>
      <c r="Z707" s="1710"/>
      <c r="AA707" s="1633"/>
      <c r="AB707" s="812">
        <v>3</v>
      </c>
      <c r="AC707" s="774" t="s">
        <v>2186</v>
      </c>
      <c r="AD707" s="774">
        <v>2</v>
      </c>
      <c r="AE707" s="774" t="s">
        <v>1590</v>
      </c>
      <c r="AF707" s="813" t="str">
        <f t="shared" si="81"/>
        <v>Impacto</v>
      </c>
      <c r="AG707" s="780" t="s">
        <v>264</v>
      </c>
      <c r="AH707" s="790">
        <f t="shared" si="82"/>
        <v>0.1</v>
      </c>
      <c r="AI707" s="780" t="s">
        <v>734</v>
      </c>
      <c r="AJ707" s="790">
        <f t="shared" si="83"/>
        <v>0.25</v>
      </c>
      <c r="AK707" s="814">
        <f t="shared" si="84"/>
        <v>0.35</v>
      </c>
      <c r="AL707" s="815">
        <f>IFERROR(IF(AND(AF706="Probabilidad",AF707="Probabilidad"),(AL706-(+AL706*AK707)),IF(AND(AF706="Impacto",AF707="Probabilidad"),(AL705-(+AL705*AK707)),IF(AF707="Impacto",AL706,""))),"")</f>
        <v>0.12</v>
      </c>
      <c r="AM707" s="815">
        <f>IFERROR(IF(AND(AF706="Impacto",AF707="Impacto"),(AM706-(+AM706*AK707)),IF(AND(AF706="Probabilidad",AF707="Impacto"),(AM705-(+AM705*AK707)),IF(AF707="Probabilidad",AM706,""))),"")</f>
        <v>0.39</v>
      </c>
      <c r="AN707" s="751" t="s">
        <v>223</v>
      </c>
      <c r="AO707" s="751" t="s">
        <v>291</v>
      </c>
      <c r="AP707" s="751" t="s">
        <v>241</v>
      </c>
      <c r="AQ707" s="751" t="s">
        <v>226</v>
      </c>
      <c r="AR707" s="1031"/>
      <c r="AS707" s="1631"/>
      <c r="AT707" s="1631"/>
      <c r="AU707" s="1633"/>
      <c r="AV707" s="1631"/>
      <c r="AW707" s="1631"/>
      <c r="AX707" s="1633"/>
      <c r="AY707" s="1633"/>
      <c r="AZ707" s="1633"/>
      <c r="BA707" s="1641"/>
      <c r="BB707" s="789"/>
      <c r="BC707" s="789"/>
      <c r="BD707" s="822" t="str">
        <f t="shared" si="80"/>
        <v/>
      </c>
      <c r="BE707" s="774"/>
      <c r="BF707" s="774"/>
      <c r="BG707" s="774"/>
      <c r="BH707" s="774"/>
      <c r="BI707" s="789"/>
      <c r="BJ707" s="789"/>
      <c r="BK707" s="789"/>
      <c r="BL707" s="789"/>
      <c r="BM707" s="791"/>
      <c r="BN707" s="791"/>
      <c r="BO707" s="791"/>
      <c r="BP707" s="791"/>
      <c r="BQ707" s="792" t="str">
        <f t="shared" si="78"/>
        <v/>
      </c>
      <c r="BR707" s="796" t="str">
        <f t="shared" si="79"/>
        <v/>
      </c>
      <c r="BS707" s="884"/>
      <c r="BT707" s="884"/>
      <c r="BU707" s="998"/>
      <c r="BV707" s="1064"/>
      <c r="BW707" s="1064"/>
      <c r="BX707" s="1722"/>
      <c r="BY707" s="1739"/>
      <c r="BZ707" s="1004"/>
    </row>
    <row r="708" spans="1:78" ht="16" x14ac:dyDescent="0.2">
      <c r="A708" s="1702"/>
      <c r="B708" s="1703"/>
      <c r="C708" s="1704"/>
      <c r="D708" s="1795"/>
      <c r="E708" s="1795"/>
      <c r="F708" s="1619"/>
      <c r="G708" s="1001"/>
      <c r="H708" s="1031"/>
      <c r="I708" s="1641"/>
      <c r="J708" s="1631"/>
      <c r="K708" s="1037"/>
      <c r="L708" s="1001"/>
      <c r="M708" s="1070"/>
      <c r="N708" s="1001"/>
      <c r="O708" s="1001"/>
      <c r="P708" s="1064"/>
      <c r="Q708" s="1714"/>
      <c r="R708" s="1641"/>
      <c r="S708" s="1710"/>
      <c r="T708" s="1641"/>
      <c r="U708" s="1710"/>
      <c r="V708" s="1641"/>
      <c r="W708" s="1710"/>
      <c r="X708" s="1665"/>
      <c r="Y708" s="1710"/>
      <c r="Z708" s="1710"/>
      <c r="AA708" s="1633"/>
      <c r="AB708" s="812">
        <v>4</v>
      </c>
      <c r="AC708" s="774"/>
      <c r="AD708" s="774"/>
      <c r="AE708" s="774"/>
      <c r="AF708" s="813" t="str">
        <f t="shared" si="81"/>
        <v/>
      </c>
      <c r="AG708" s="780"/>
      <c r="AH708" s="790" t="str">
        <f t="shared" si="82"/>
        <v/>
      </c>
      <c r="AI708" s="780"/>
      <c r="AJ708" s="790" t="str">
        <f t="shared" si="83"/>
        <v/>
      </c>
      <c r="AK708" s="814" t="str">
        <f t="shared" si="84"/>
        <v/>
      </c>
      <c r="AL708" s="815" t="str">
        <f>IFERROR(IF(AND(AF707="Probabilidad",AF708="Probabilidad"),(AL707-(+AL707*AK708)),IF(AND(AF707="Impacto",AF708="Probabilidad"),(AL706-(+AL706*AK708)),IF(AF708="Impacto",AL707,""))),"")</f>
        <v/>
      </c>
      <c r="AM708" s="815" t="str">
        <f>IFERROR(IF(AND(AF707="Impacto",AF708="Impacto"),(AM707-(+AM707*AK708)),IF(AND(AF707="Probabilidad",AF708="Impacto"),(AM706-(+AM706*AK708)),IF(AF708="Probabilidad",AM707,""))),"")</f>
        <v/>
      </c>
      <c r="AN708" s="751"/>
      <c r="AO708" s="751"/>
      <c r="AP708" s="751"/>
      <c r="AQ708" s="751"/>
      <c r="AR708" s="1031"/>
      <c r="AS708" s="1631"/>
      <c r="AT708" s="1631"/>
      <c r="AU708" s="1633"/>
      <c r="AV708" s="1631"/>
      <c r="AW708" s="1631"/>
      <c r="AX708" s="1633"/>
      <c r="AY708" s="1633"/>
      <c r="AZ708" s="1633"/>
      <c r="BA708" s="1641"/>
      <c r="BB708" s="789"/>
      <c r="BC708" s="789"/>
      <c r="BD708" s="822" t="str">
        <f t="shared" si="80"/>
        <v/>
      </c>
      <c r="BE708" s="774"/>
      <c r="BF708" s="774"/>
      <c r="BG708" s="774"/>
      <c r="BH708" s="774"/>
      <c r="BI708" s="789"/>
      <c r="BJ708" s="789"/>
      <c r="BK708" s="789"/>
      <c r="BL708" s="789"/>
      <c r="BM708" s="791"/>
      <c r="BN708" s="791"/>
      <c r="BO708" s="791"/>
      <c r="BP708" s="791"/>
      <c r="BQ708" s="792" t="str">
        <f t="shared" si="78"/>
        <v/>
      </c>
      <c r="BR708" s="796" t="str">
        <f t="shared" si="79"/>
        <v/>
      </c>
      <c r="BS708" s="884"/>
      <c r="BT708" s="884"/>
      <c r="BU708" s="998"/>
      <c r="BV708" s="1064"/>
      <c r="BW708" s="1064"/>
      <c r="BX708" s="1722"/>
      <c r="BY708" s="1739"/>
      <c r="BZ708" s="1004"/>
    </row>
    <row r="709" spans="1:78" ht="16" x14ac:dyDescent="0.2">
      <c r="A709" s="1702"/>
      <c r="B709" s="1703"/>
      <c r="C709" s="1704"/>
      <c r="D709" s="1795"/>
      <c r="E709" s="1795"/>
      <c r="F709" s="1619"/>
      <c r="G709" s="1001"/>
      <c r="H709" s="1031"/>
      <c r="I709" s="1641"/>
      <c r="J709" s="1631"/>
      <c r="K709" s="1037"/>
      <c r="L709" s="1001"/>
      <c r="M709" s="1070"/>
      <c r="N709" s="1001"/>
      <c r="O709" s="1001"/>
      <c r="P709" s="1064"/>
      <c r="Q709" s="1714"/>
      <c r="R709" s="1641"/>
      <c r="S709" s="1710"/>
      <c r="T709" s="1641"/>
      <c r="U709" s="1710"/>
      <c r="V709" s="1641"/>
      <c r="W709" s="1710"/>
      <c r="X709" s="1665"/>
      <c r="Y709" s="1710"/>
      <c r="Z709" s="1710"/>
      <c r="AA709" s="1633"/>
      <c r="AB709" s="812">
        <v>5</v>
      </c>
      <c r="AC709" s="774"/>
      <c r="AD709" s="774"/>
      <c r="AE709" s="774"/>
      <c r="AF709" s="813" t="str">
        <f t="shared" si="81"/>
        <v/>
      </c>
      <c r="AG709" s="780"/>
      <c r="AH709" s="790" t="str">
        <f t="shared" si="82"/>
        <v/>
      </c>
      <c r="AI709" s="780"/>
      <c r="AJ709" s="790" t="str">
        <f t="shared" si="83"/>
        <v/>
      </c>
      <c r="AK709" s="814" t="str">
        <f t="shared" si="84"/>
        <v/>
      </c>
      <c r="AL709" s="815" t="str">
        <f>IFERROR(IF(AND(AF708="Probabilidad",AF709="Probabilidad"),(AL708-(+AL708*AK709)),IF(AND(AF708="Impacto",AF709="Probabilidad"),(AL707-(+AL707*AK709)),IF(AF709="Impacto",AL708,""))),"")</f>
        <v/>
      </c>
      <c r="AM709" s="815" t="str">
        <f>IFERROR(IF(AND(AF708="Impacto",AF709="Impacto"),(AM708-(+AM708*AK709)),IF(AND(AF708="Probabilidad",AF709="Impacto"),(AM707-(+AM707*AK709)),IF(AF709="Probabilidad",AM708,""))),"")</f>
        <v/>
      </c>
      <c r="AN709" s="751"/>
      <c r="AO709" s="751"/>
      <c r="AP709" s="751"/>
      <c r="AQ709" s="751"/>
      <c r="AR709" s="1031"/>
      <c r="AS709" s="1631"/>
      <c r="AT709" s="1631"/>
      <c r="AU709" s="1633"/>
      <c r="AV709" s="1631"/>
      <c r="AW709" s="1631"/>
      <c r="AX709" s="1633"/>
      <c r="AY709" s="1633"/>
      <c r="AZ709" s="1633"/>
      <c r="BA709" s="1641"/>
      <c r="BB709" s="789"/>
      <c r="BC709" s="789"/>
      <c r="BD709" s="822" t="str">
        <f t="shared" si="80"/>
        <v/>
      </c>
      <c r="BE709" s="774"/>
      <c r="BF709" s="774"/>
      <c r="BG709" s="774"/>
      <c r="BH709" s="774"/>
      <c r="BI709" s="789"/>
      <c r="BJ709" s="789"/>
      <c r="BK709" s="789"/>
      <c r="BL709" s="789"/>
      <c r="BM709" s="791"/>
      <c r="BN709" s="791"/>
      <c r="BO709" s="791"/>
      <c r="BP709" s="791"/>
      <c r="BQ709" s="792" t="str">
        <f t="shared" si="78"/>
        <v/>
      </c>
      <c r="BR709" s="796" t="str">
        <f t="shared" si="79"/>
        <v/>
      </c>
      <c r="BS709" s="884"/>
      <c r="BT709" s="884"/>
      <c r="BU709" s="998"/>
      <c r="BV709" s="1064"/>
      <c r="BW709" s="1064"/>
      <c r="BX709" s="1722"/>
      <c r="BY709" s="1739"/>
      <c r="BZ709" s="1004"/>
    </row>
    <row r="710" spans="1:78" ht="17" thickBot="1" x14ac:dyDescent="0.25">
      <c r="A710" s="1702"/>
      <c r="B710" s="1703"/>
      <c r="C710" s="1704"/>
      <c r="D710" s="1795"/>
      <c r="E710" s="1795"/>
      <c r="F710" s="1619"/>
      <c r="G710" s="1002"/>
      <c r="H710" s="1032"/>
      <c r="I710" s="1642"/>
      <c r="J710" s="1632"/>
      <c r="K710" s="1038"/>
      <c r="L710" s="1002"/>
      <c r="M710" s="1071"/>
      <c r="N710" s="1002"/>
      <c r="O710" s="1002"/>
      <c r="P710" s="1065"/>
      <c r="Q710" s="1715"/>
      <c r="R710" s="1642"/>
      <c r="S710" s="1711"/>
      <c r="T710" s="1642"/>
      <c r="U710" s="1711"/>
      <c r="V710" s="1642"/>
      <c r="W710" s="1711"/>
      <c r="X710" s="1666"/>
      <c r="Y710" s="1711"/>
      <c r="Z710" s="1711"/>
      <c r="AA710" s="1634"/>
      <c r="AB710" s="773">
        <v>6</v>
      </c>
      <c r="AC710" s="757"/>
      <c r="AD710" s="757"/>
      <c r="AE710" s="757"/>
      <c r="AF710" s="896" t="str">
        <f t="shared" si="81"/>
        <v/>
      </c>
      <c r="AG710" s="888"/>
      <c r="AH710" s="887" t="str">
        <f t="shared" si="82"/>
        <v/>
      </c>
      <c r="AI710" s="888"/>
      <c r="AJ710" s="887" t="str">
        <f t="shared" si="83"/>
        <v/>
      </c>
      <c r="AK710" s="889" t="str">
        <f t="shared" si="84"/>
        <v/>
      </c>
      <c r="AL710" s="935" t="str">
        <f>IFERROR(IF(AND(AF709="Probabilidad",AF710="Probabilidad"),(AL709-(+AL709*AK710)),IF(AND(AF709="Impacto",AF710="Probabilidad"),(AL708-(+AL708*AK710)),IF(AF710="Impacto",AL709,""))),"")</f>
        <v/>
      </c>
      <c r="AM710" s="935" t="str">
        <f>IFERROR(IF(AND(AF709="Impacto",AF710="Impacto"),(AM709-(+AM709*AK710)),IF(AND(AF709="Probabilidad",AF710="Impacto"),(AM708-(+AM708*AK710)),IF(AF710="Probabilidad",AM709,""))),"")</f>
        <v/>
      </c>
      <c r="AN710" s="51"/>
      <c r="AO710" s="51"/>
      <c r="AP710" s="51"/>
      <c r="AQ710" s="51"/>
      <c r="AR710" s="1032"/>
      <c r="AS710" s="1632"/>
      <c r="AT710" s="1632"/>
      <c r="AU710" s="1634"/>
      <c r="AV710" s="1632"/>
      <c r="AW710" s="1632"/>
      <c r="AX710" s="1634"/>
      <c r="AY710" s="1634"/>
      <c r="AZ710" s="1634"/>
      <c r="BA710" s="1642"/>
      <c r="BB710" s="770"/>
      <c r="BC710" s="770"/>
      <c r="BD710" s="762" t="str">
        <f t="shared" si="80"/>
        <v/>
      </c>
      <c r="BE710" s="757"/>
      <c r="BF710" s="757"/>
      <c r="BG710" s="757"/>
      <c r="BH710" s="757"/>
      <c r="BI710" s="770"/>
      <c r="BJ710" s="770"/>
      <c r="BK710" s="770"/>
      <c r="BL710" s="770"/>
      <c r="BM710" s="749"/>
      <c r="BN710" s="749"/>
      <c r="BO710" s="749"/>
      <c r="BP710" s="749"/>
      <c r="BQ710" s="766" t="str">
        <f t="shared" si="78"/>
        <v/>
      </c>
      <c r="BR710" s="890" t="str">
        <f t="shared" si="79"/>
        <v/>
      </c>
      <c r="BS710" s="891"/>
      <c r="BT710" s="891"/>
      <c r="BU710" s="999"/>
      <c r="BV710" s="1065"/>
      <c r="BW710" s="1065"/>
      <c r="BX710" s="1723"/>
      <c r="BY710" s="1740"/>
      <c r="BZ710" s="1005"/>
    </row>
    <row r="711" spans="1:78" ht="167" x14ac:dyDescent="0.2">
      <c r="A711" s="1702"/>
      <c r="B711" s="1703"/>
      <c r="C711" s="1704"/>
      <c r="D711" s="1795" t="s">
        <v>1387</v>
      </c>
      <c r="E711" s="1795" t="s">
        <v>1033</v>
      </c>
      <c r="F711" s="1619">
        <v>16</v>
      </c>
      <c r="G711" s="1000" t="s">
        <v>2182</v>
      </c>
      <c r="H711" s="1030" t="s">
        <v>1247</v>
      </c>
      <c r="I711" s="994" t="s">
        <v>1215</v>
      </c>
      <c r="J711" s="1697" t="str">
        <f>IF(D711="","",IF(D711="RG",[1]Árbol!A722,IF(D711="RIC",[1]Árbol!A722,IF(D711="RLAFT",[1]Árbol!A722,IF(D711="RF",[1]Árbol!A722,IF(I711="","",(CONCATENATE(I711," ",$M$3," ",G711," ",$M$4," ",O711," ",$M$5," ",N711))))))))</f>
        <v>Pérdida de Disponibilidad de Servidores Virtualizados en IAAS de OCI (Producción, Pruebas / desarrollo)
Servidores Virtualizados en IAAS de Azure (Producción)  1 . Mal funcionamiento del equipo y/o software  
1. Indisponibilidad de los servidores en la plataformas de nube azure y OCI 
2. Falta de backup de los servidores virtuales en las paltaformas de nube Azure y OCI 
3. Daños en el hipervisor que gestiona los servidores virtuales en cada una de las nubes</v>
      </c>
      <c r="K711" s="1036" t="s">
        <v>313</v>
      </c>
      <c r="L711" s="1000" t="s">
        <v>562</v>
      </c>
      <c r="M711" s="1069" t="s">
        <v>1389</v>
      </c>
      <c r="N711" s="1000" t="s">
        <v>2187</v>
      </c>
      <c r="O711" s="1000" t="s">
        <v>2188</v>
      </c>
      <c r="P711" s="1063" t="s">
        <v>1392</v>
      </c>
      <c r="Q711" s="1077" t="s">
        <v>1392</v>
      </c>
      <c r="R711" s="994" t="s">
        <v>250</v>
      </c>
      <c r="S711" s="1709">
        <f>IF(R711="Muy Alta",100%,IF(R711="Alta",80%,IF(R711="Media",60%,IF(R711="Baja",40%,IF(R711="Muy Baja",20%,"")))))</f>
        <v>0.4</v>
      </c>
      <c r="T711" s="994" t="s">
        <v>317</v>
      </c>
      <c r="U711" s="1709">
        <f>IF(T711="Catastrófico",100%,IF(T711="Mayor",80%,IF(T711="Moderado",60%,IF(T711="Menor",40%,IF(T711="Leve",20%,"")))))</f>
        <v>0.2</v>
      </c>
      <c r="V711" s="994" t="s">
        <v>403</v>
      </c>
      <c r="W711" s="1709">
        <f>IF(V711="Catastrófico",100%,IF(V711="Mayor",80%,IF(V711="Moderado",60%,IF(V711="Menor",40%,IF(V711="Leve",20%,"")))))</f>
        <v>0.8</v>
      </c>
      <c r="X711" s="1059" t="str">
        <f>IF(Y711=100%,"Catastrófico",IF(Y711=80%,"Mayor",IF(Y711=60%,"Moderado",IF(Y711=40%,"Menor",IF(Y711=20%,"Leve","")))))</f>
        <v>Mayor</v>
      </c>
      <c r="Y711" s="1709">
        <f>IF(AND(U711="",W711=""),"",MAX(U711,W711))</f>
        <v>0.8</v>
      </c>
      <c r="Z711" s="1709" t="str">
        <f>CONCATENATE(R711,X711)</f>
        <v>BajaMayor</v>
      </c>
      <c r="AA711" s="1047" t="str">
        <f>IF(Z711="Muy AltaLeve","Alto",IF(Z711="Muy AltaMenor","Alto",IF(Z711="Muy AltaModerado","Alto",IF(Z711="Muy AltaMayor","Alto",IF(Z711="Muy AltaCatastrófico","Extremo",IF(Z711="AltaLeve","Moderado",IF(Z711="AltaMenor","Moderado",IF(Z711="AltaModerado","Alto",IF(Z711="AltaMayor","Alto",IF(Z711="AltaCatastrófico","Extremo",IF(Z711="MediaLeve","Moderado",IF(Z711="MediaMenor","Moderado",IF(Z711="MediaModerado","Moderado",IF(Z711="MediaMayor","Alto",IF(Z711="MediaCatastrófico","Extremo",IF(Z711="BajaLeve","Bajo",IF(Z711="BajaMenor","Moderado",IF(Z711="BajaModerado","Moderado",IF(Z711="BajaMayor","Alto",IF(Z711="BajaCatastrófico","Extremo",IF(Z711="Muy BajaLeve","Bajo",IF(Z711="Muy BajaMenor","Bajo",IF(Z711="Muy BajaModerado","Moderado",IF(Z711="Muy BajaMayor","Alto",IF(Z711="Muy BajaCatastrófico","Extremo","")))))))))))))))))))))))))</f>
        <v>Alto</v>
      </c>
      <c r="AB711" s="97">
        <v>1</v>
      </c>
      <c r="AC711" s="9" t="s">
        <v>2189</v>
      </c>
      <c r="AD711" s="9">
        <v>1</v>
      </c>
      <c r="AE711" s="9" t="s">
        <v>1590</v>
      </c>
      <c r="AF711" s="99" t="str">
        <f t="shared" si="81"/>
        <v>Impacto</v>
      </c>
      <c r="AG711" s="10" t="s">
        <v>264</v>
      </c>
      <c r="AH711" s="787">
        <f t="shared" si="82"/>
        <v>0.1</v>
      </c>
      <c r="AI711" s="10" t="s">
        <v>222</v>
      </c>
      <c r="AJ711" s="787">
        <f t="shared" si="83"/>
        <v>0.15</v>
      </c>
      <c r="AK711" s="101">
        <f t="shared" si="84"/>
        <v>0.25</v>
      </c>
      <c r="AL711" s="100">
        <f>IFERROR(IF(AF711="Probabilidad",(S711-(+S711*AK711)),IF(AF711="Impacto",S711,"")),"")</f>
        <v>0.4</v>
      </c>
      <c r="AM711" s="100">
        <f>IFERROR(IF(AF711="Impacto",(Y711-(+Y711*AK711)),IF(AF711="Probabilidad",Y711,"")),"")</f>
        <v>0.60000000000000009</v>
      </c>
      <c r="AN711" s="50" t="s">
        <v>223</v>
      </c>
      <c r="AO711" s="50" t="s">
        <v>291</v>
      </c>
      <c r="AP711" s="50" t="s">
        <v>241</v>
      </c>
      <c r="AQ711" s="50" t="s">
        <v>226</v>
      </c>
      <c r="AR711" s="1624" t="s">
        <v>2176</v>
      </c>
      <c r="AS711" s="1050">
        <f>S711</f>
        <v>0.4</v>
      </c>
      <c r="AT711" s="1050">
        <f>IF(AL711="","",MIN(AL711:AL716))</f>
        <v>0.12</v>
      </c>
      <c r="AU711" s="1047" t="str">
        <f>IFERROR(IF(AT711="","",IF(AT711&lt;=0.2,"Muy Baja",IF(AT711&lt;=0.4,"Baja",IF(AT711&lt;=0.6,"Media",IF(AT711&lt;=0.8,"Alta","Muy Alta"))))),"")</f>
        <v>Muy Baja</v>
      </c>
      <c r="AV711" s="1050">
        <f>Y711</f>
        <v>0.8</v>
      </c>
      <c r="AW711" s="1050">
        <f>IF(AM711="","",MIN(AM711:AM716))</f>
        <v>0.29250000000000004</v>
      </c>
      <c r="AX711" s="1047" t="str">
        <f>IFERROR(IF(AW711="","",IF(AW711&lt;=0.2,"Leve",IF(AW711&lt;=0.4,"Menor",IF(AW711&lt;=0.6,"Moderado",IF(AW711&lt;=0.8,"Mayor","Catastrófico"))))),"")</f>
        <v>Menor</v>
      </c>
      <c r="AY711" s="1047" t="str">
        <f>AA711</f>
        <v>Alto</v>
      </c>
      <c r="AZ711" s="1047" t="str">
        <f>IFERROR(IF(OR(AND(AU711="Muy Baja",AX711="Leve"),AND(AU711="Muy Baja",AX711="Menor"),AND(AU711="Baja",AX711="Leve")),"Bajo",IF(OR(AND(AU711="Muy baja",AX711="Moderado"),AND(AU711="Baja",AX711="Menor"),AND(AU711="Baja",AX711="Moderado"),AND(AU711="Media",AX711="Leve"),AND(AU711="Media",AX711="Menor"),AND(AU711="Media",AX711="Moderado"),AND(AU711="Alta",AX711="Leve"),AND(AU711="Alta",AX711="Menor")),"Moderado",IF(OR(AND(AU711="Muy Baja",AX711="Mayor"),AND(AU711="Baja",AX711="Mayor"),AND(AU711="Media",AX711="Mayor"),AND(AU711="Alta",AX711="Moderado"),AND(AU711="Alta",AX711="Mayor"),AND(AU711="Muy Alta",AX711="Leve"),AND(AU711="Muy Alta",AX711="Menor"),AND(AU711="Muy Alta",AX711="Moderado"),AND(AU711="Muy Alta",AX711="Mayor")),"Alto",IF(OR(AND(AU711="Muy Baja",AX711="Catastrófico"),AND(AU711="Baja",AX711="Catastrófico"),AND(AU711="Media",AX711="Catastrófico"),AND(AU711="Alta",AX711="Catastrófico"),AND(AU711="Muy Alta",AX711="Catastrófico")),"Extremo","")))),"")</f>
        <v>Bajo</v>
      </c>
      <c r="BA711" s="994" t="s">
        <v>255</v>
      </c>
      <c r="BB711" s="46"/>
      <c r="BC711" s="46"/>
      <c r="BD711" s="103" t="str">
        <f t="shared" si="80"/>
        <v/>
      </c>
      <c r="BE711" s="9"/>
      <c r="BF711" s="9"/>
      <c r="BG711" s="9"/>
      <c r="BH711" s="9"/>
      <c r="BI711" s="46"/>
      <c r="BJ711" s="46"/>
      <c r="BK711" s="46"/>
      <c r="BL711" s="46"/>
      <c r="BM711" s="48"/>
      <c r="BN711" s="48"/>
      <c r="BO711" s="48"/>
      <c r="BP711" s="48"/>
      <c r="BQ711" s="104" t="str">
        <f t="shared" si="78"/>
        <v/>
      </c>
      <c r="BR711" s="797" t="str">
        <f t="shared" si="79"/>
        <v/>
      </c>
      <c r="BS711" s="883"/>
      <c r="BT711" s="883"/>
      <c r="BU711" s="997" t="s">
        <v>1392</v>
      </c>
      <c r="BV711" s="1063" t="s">
        <v>3194</v>
      </c>
      <c r="BW711" s="1063" t="s">
        <v>1392</v>
      </c>
      <c r="BX711" s="1721" t="s">
        <v>1392</v>
      </c>
      <c r="BY711" s="1738" t="s">
        <v>3244</v>
      </c>
      <c r="BZ711" s="1003"/>
    </row>
    <row r="712" spans="1:78" ht="145" x14ac:dyDescent="0.2">
      <c r="A712" s="1702"/>
      <c r="B712" s="1703"/>
      <c r="C712" s="1704"/>
      <c r="D712" s="1795"/>
      <c r="E712" s="1795"/>
      <c r="F712" s="1619"/>
      <c r="G712" s="1001"/>
      <c r="H712" s="1031"/>
      <c r="I712" s="1641"/>
      <c r="J712" s="1631"/>
      <c r="K712" s="1037"/>
      <c r="L712" s="1001"/>
      <c r="M712" s="1070"/>
      <c r="N712" s="1001"/>
      <c r="O712" s="1001"/>
      <c r="P712" s="1064"/>
      <c r="Q712" s="1714"/>
      <c r="R712" s="1641"/>
      <c r="S712" s="1710"/>
      <c r="T712" s="1641"/>
      <c r="U712" s="1710"/>
      <c r="V712" s="1641"/>
      <c r="W712" s="1710"/>
      <c r="X712" s="1665"/>
      <c r="Y712" s="1710"/>
      <c r="Z712" s="1710"/>
      <c r="AA712" s="1633"/>
      <c r="AB712" s="812">
        <v>2</v>
      </c>
      <c r="AC712" s="774" t="s">
        <v>1592</v>
      </c>
      <c r="AD712" s="774">
        <v>2</v>
      </c>
      <c r="AE712" s="774" t="s">
        <v>1408</v>
      </c>
      <c r="AF712" s="813" t="str">
        <f t="shared" si="81"/>
        <v>Probabilidad</v>
      </c>
      <c r="AG712" s="780" t="s">
        <v>221</v>
      </c>
      <c r="AH712" s="790">
        <f t="shared" si="82"/>
        <v>0.25</v>
      </c>
      <c r="AI712" s="780" t="s">
        <v>734</v>
      </c>
      <c r="AJ712" s="790">
        <f t="shared" si="83"/>
        <v>0.25</v>
      </c>
      <c r="AK712" s="814">
        <f t="shared" si="84"/>
        <v>0.5</v>
      </c>
      <c r="AL712" s="815">
        <f>IFERROR(IF(AND(AF711="Probabilidad",AF712="Probabilidad"),(AL711-(+AL711*AK712)),IF(AF712="Probabilidad",(S711-(+S711*AK712)),IF(AF712="Impacto",AL711,""))),"")</f>
        <v>0.2</v>
      </c>
      <c r="AM712" s="815">
        <f>IFERROR(IF(AND(AF711="Impacto",AF712="Impacto"),(AM711-(+AM711*AK712)),IF(AF712="Impacto",(Y711-(Y711*AK712)),IF(AF712="Probabilidad",AM711,""))),"")</f>
        <v>0.60000000000000009</v>
      </c>
      <c r="AN712" s="751" t="s">
        <v>223</v>
      </c>
      <c r="AO712" s="751" t="s">
        <v>443</v>
      </c>
      <c r="AP712" s="751" t="s">
        <v>241</v>
      </c>
      <c r="AQ712" s="751" t="s">
        <v>226</v>
      </c>
      <c r="AR712" s="1031"/>
      <c r="AS712" s="1631"/>
      <c r="AT712" s="1631"/>
      <c r="AU712" s="1633"/>
      <c r="AV712" s="1631"/>
      <c r="AW712" s="1631"/>
      <c r="AX712" s="1633"/>
      <c r="AY712" s="1633"/>
      <c r="AZ712" s="1633"/>
      <c r="BA712" s="1641"/>
      <c r="BB712" s="789"/>
      <c r="BC712" s="789"/>
      <c r="BD712" s="822" t="str">
        <f t="shared" si="80"/>
        <v/>
      </c>
      <c r="BE712" s="774"/>
      <c r="BF712" s="774"/>
      <c r="BG712" s="774"/>
      <c r="BH712" s="774"/>
      <c r="BI712" s="789"/>
      <c r="BJ712" s="789"/>
      <c r="BK712" s="789"/>
      <c r="BL712" s="789"/>
      <c r="BM712" s="791"/>
      <c r="BN712" s="791"/>
      <c r="BO712" s="791"/>
      <c r="BP712" s="791"/>
      <c r="BQ712" s="792" t="str">
        <f t="shared" si="78"/>
        <v/>
      </c>
      <c r="BR712" s="796" t="str">
        <f t="shared" si="79"/>
        <v/>
      </c>
      <c r="BS712" s="884"/>
      <c r="BT712" s="884"/>
      <c r="BU712" s="998"/>
      <c r="BV712" s="1064"/>
      <c r="BW712" s="1064"/>
      <c r="BX712" s="1722"/>
      <c r="BY712" s="1739"/>
      <c r="BZ712" s="1004"/>
    </row>
    <row r="713" spans="1:78" ht="145" x14ac:dyDescent="0.2">
      <c r="A713" s="1702"/>
      <c r="B713" s="1703"/>
      <c r="C713" s="1704"/>
      <c r="D713" s="1795"/>
      <c r="E713" s="1795"/>
      <c r="F713" s="1619"/>
      <c r="G713" s="1001"/>
      <c r="H713" s="1031"/>
      <c r="I713" s="1641"/>
      <c r="J713" s="1631"/>
      <c r="K713" s="1037"/>
      <c r="L713" s="1001"/>
      <c r="M713" s="1070"/>
      <c r="N713" s="1001"/>
      <c r="O713" s="1001"/>
      <c r="P713" s="1064"/>
      <c r="Q713" s="1714"/>
      <c r="R713" s="1641"/>
      <c r="S713" s="1710"/>
      <c r="T713" s="1641"/>
      <c r="U713" s="1710"/>
      <c r="V713" s="1641"/>
      <c r="W713" s="1710"/>
      <c r="X713" s="1665"/>
      <c r="Y713" s="1710"/>
      <c r="Z713" s="1710"/>
      <c r="AA713" s="1633"/>
      <c r="AB713" s="812">
        <v>3</v>
      </c>
      <c r="AC713" s="774" t="s">
        <v>2190</v>
      </c>
      <c r="AD713" s="774">
        <v>3</v>
      </c>
      <c r="AE713" s="774" t="s">
        <v>1590</v>
      </c>
      <c r="AF713" s="813" t="str">
        <f t="shared" si="81"/>
        <v>Impacto</v>
      </c>
      <c r="AG713" s="780" t="s">
        <v>264</v>
      </c>
      <c r="AH713" s="790">
        <f t="shared" si="82"/>
        <v>0.1</v>
      </c>
      <c r="AI713" s="780" t="s">
        <v>734</v>
      </c>
      <c r="AJ713" s="790">
        <f t="shared" si="83"/>
        <v>0.25</v>
      </c>
      <c r="AK713" s="814">
        <f t="shared" si="84"/>
        <v>0.35</v>
      </c>
      <c r="AL713" s="815">
        <f>IFERROR(IF(AND(AF712="Probabilidad",AF713="Probabilidad"),(AL712-(+AL712*AK713)),IF(AND(AF712="Impacto",AF713="Probabilidad"),(AL711-(+AL711*AK713)),IF(AF713="Impacto",AL712,""))),"")</f>
        <v>0.2</v>
      </c>
      <c r="AM713" s="815">
        <f>IFERROR(IF(AND(AF712="Impacto",AF713="Impacto"),(AM712-(+AM712*AK713)),IF(AND(AF712="Probabilidad",AF713="Impacto"),(AM711-(+AM711*AK713)),IF(AF713="Probabilidad",AM712,""))),"")</f>
        <v>0.39000000000000007</v>
      </c>
      <c r="AN713" s="751" t="s">
        <v>223</v>
      </c>
      <c r="AO713" s="751" t="s">
        <v>443</v>
      </c>
      <c r="AP713" s="751" t="s">
        <v>241</v>
      </c>
      <c r="AQ713" s="751" t="s">
        <v>226</v>
      </c>
      <c r="AR713" s="1031"/>
      <c r="AS713" s="1631"/>
      <c r="AT713" s="1631"/>
      <c r="AU713" s="1633"/>
      <c r="AV713" s="1631"/>
      <c r="AW713" s="1631"/>
      <c r="AX713" s="1633"/>
      <c r="AY713" s="1633"/>
      <c r="AZ713" s="1633"/>
      <c r="BA713" s="1641"/>
      <c r="BB713" s="789"/>
      <c r="BC713" s="789"/>
      <c r="BD713" s="822" t="str">
        <f t="shared" si="80"/>
        <v/>
      </c>
      <c r="BE713" s="774"/>
      <c r="BF713" s="774"/>
      <c r="BG713" s="774"/>
      <c r="BH713" s="774"/>
      <c r="BI713" s="789"/>
      <c r="BJ713" s="789"/>
      <c r="BK713" s="789"/>
      <c r="BL713" s="789"/>
      <c r="BM713" s="791"/>
      <c r="BN713" s="791"/>
      <c r="BO713" s="791"/>
      <c r="BP713" s="791"/>
      <c r="BQ713" s="792" t="str">
        <f t="shared" ref="BQ713:BQ776" si="85">IF(SUM(BM713:BP713)=0,"",SUM(BM713:BP713))</f>
        <v/>
      </c>
      <c r="BR713" s="796" t="str">
        <f t="shared" ref="BR713:BR776" si="86">IF(ISERROR(BQ713/BD713),"",(BQ713/BD713))</f>
        <v/>
      </c>
      <c r="BS713" s="884"/>
      <c r="BT713" s="884"/>
      <c r="BU713" s="998"/>
      <c r="BV713" s="1064"/>
      <c r="BW713" s="1064"/>
      <c r="BX713" s="1722"/>
      <c r="BY713" s="1739"/>
      <c r="BZ713" s="1004"/>
    </row>
    <row r="714" spans="1:78" ht="145" x14ac:dyDescent="0.2">
      <c r="A714" s="1702"/>
      <c r="B714" s="1703"/>
      <c r="C714" s="1704"/>
      <c r="D714" s="1795"/>
      <c r="E714" s="1795"/>
      <c r="F714" s="1619"/>
      <c r="G714" s="1001"/>
      <c r="H714" s="1031"/>
      <c r="I714" s="1641"/>
      <c r="J714" s="1631"/>
      <c r="K714" s="1037"/>
      <c r="L714" s="1001"/>
      <c r="M714" s="1070"/>
      <c r="N714" s="1001"/>
      <c r="O714" s="1001"/>
      <c r="P714" s="1064"/>
      <c r="Q714" s="1714"/>
      <c r="R714" s="1641"/>
      <c r="S714" s="1710"/>
      <c r="T714" s="1641"/>
      <c r="U714" s="1710"/>
      <c r="V714" s="1641"/>
      <c r="W714" s="1710"/>
      <c r="X714" s="1665"/>
      <c r="Y714" s="1710"/>
      <c r="Z714" s="1710"/>
      <c r="AA714" s="1633"/>
      <c r="AB714" s="812">
        <v>4</v>
      </c>
      <c r="AC714" s="774" t="s">
        <v>2191</v>
      </c>
      <c r="AD714" s="774">
        <v>1</v>
      </c>
      <c r="AE714" s="774" t="s">
        <v>1590</v>
      </c>
      <c r="AF714" s="813" t="str">
        <f t="shared" si="81"/>
        <v>Impacto</v>
      </c>
      <c r="AG714" s="780" t="s">
        <v>264</v>
      </c>
      <c r="AH714" s="790">
        <f t="shared" si="82"/>
        <v>0.1</v>
      </c>
      <c r="AI714" s="780" t="s">
        <v>222</v>
      </c>
      <c r="AJ714" s="790">
        <f t="shared" si="83"/>
        <v>0.15</v>
      </c>
      <c r="AK714" s="814">
        <f t="shared" si="84"/>
        <v>0.25</v>
      </c>
      <c r="AL714" s="815">
        <f>IFERROR(IF(AND(AF713="Probabilidad",AF714="Probabilidad"),(AL713-(+AL713*AK714)),IF(AND(AF713="Impacto",AF714="Probabilidad"),(AL712-(+AL712*AK714)),IF(AF714="Impacto",AL713,""))),"")</f>
        <v>0.2</v>
      </c>
      <c r="AM714" s="815">
        <f>IFERROR(IF(AND(AF713="Impacto",AF714="Impacto"),(AM713-(+AM713*AK714)),IF(AND(AF713="Probabilidad",AF714="Impacto"),(AM712-(+AM712*AK714)),IF(AF714="Probabilidad",AM713,""))),"")</f>
        <v>0.29250000000000004</v>
      </c>
      <c r="AN714" s="751" t="s">
        <v>223</v>
      </c>
      <c r="AO714" s="751" t="s">
        <v>443</v>
      </c>
      <c r="AP714" s="751" t="s">
        <v>241</v>
      </c>
      <c r="AQ714" s="751" t="s">
        <v>226</v>
      </c>
      <c r="AR714" s="1031"/>
      <c r="AS714" s="1631"/>
      <c r="AT714" s="1631"/>
      <c r="AU714" s="1633"/>
      <c r="AV714" s="1631"/>
      <c r="AW714" s="1631"/>
      <c r="AX714" s="1633"/>
      <c r="AY714" s="1633"/>
      <c r="AZ714" s="1633"/>
      <c r="BA714" s="1641"/>
      <c r="BB714" s="789"/>
      <c r="BC714" s="789"/>
      <c r="BD714" s="822" t="str">
        <f t="shared" si="80"/>
        <v/>
      </c>
      <c r="BE714" s="774"/>
      <c r="BF714" s="774"/>
      <c r="BG714" s="774"/>
      <c r="BH714" s="774"/>
      <c r="BI714" s="789"/>
      <c r="BJ714" s="789"/>
      <c r="BK714" s="789"/>
      <c r="BL714" s="789"/>
      <c r="BM714" s="791"/>
      <c r="BN714" s="791"/>
      <c r="BO714" s="791"/>
      <c r="BP714" s="791"/>
      <c r="BQ714" s="792" t="str">
        <f t="shared" si="85"/>
        <v/>
      </c>
      <c r="BR714" s="796" t="str">
        <f t="shared" si="86"/>
        <v/>
      </c>
      <c r="BS714" s="884"/>
      <c r="BT714" s="884"/>
      <c r="BU714" s="998"/>
      <c r="BV714" s="1064"/>
      <c r="BW714" s="1064"/>
      <c r="BX714" s="1722"/>
      <c r="BY714" s="1739"/>
      <c r="BZ714" s="1004"/>
    </row>
    <row r="715" spans="1:78" ht="145" x14ac:dyDescent="0.2">
      <c r="A715" s="1702"/>
      <c r="B715" s="1703"/>
      <c r="C715" s="1704"/>
      <c r="D715" s="1795"/>
      <c r="E715" s="1795"/>
      <c r="F715" s="1619"/>
      <c r="G715" s="1001"/>
      <c r="H715" s="1031"/>
      <c r="I715" s="1641"/>
      <c r="J715" s="1631"/>
      <c r="K715" s="1037"/>
      <c r="L715" s="1001"/>
      <c r="M715" s="1070"/>
      <c r="N715" s="1001"/>
      <c r="O715" s="1001"/>
      <c r="P715" s="1064"/>
      <c r="Q715" s="1714"/>
      <c r="R715" s="1641"/>
      <c r="S715" s="1710"/>
      <c r="T715" s="1641"/>
      <c r="U715" s="1710"/>
      <c r="V715" s="1641"/>
      <c r="W715" s="1710"/>
      <c r="X715" s="1665"/>
      <c r="Y715" s="1710"/>
      <c r="Z715" s="1710"/>
      <c r="AA715" s="1633"/>
      <c r="AB715" s="812">
        <v>5</v>
      </c>
      <c r="AC715" s="774" t="s">
        <v>2192</v>
      </c>
      <c r="AD715" s="774">
        <v>2</v>
      </c>
      <c r="AE715" s="774" t="s">
        <v>1590</v>
      </c>
      <c r="AF715" s="813" t="str">
        <f t="shared" si="81"/>
        <v>Probabilidad</v>
      </c>
      <c r="AG715" s="780" t="s">
        <v>221</v>
      </c>
      <c r="AH715" s="790">
        <f t="shared" si="82"/>
        <v>0.25</v>
      </c>
      <c r="AI715" s="780" t="s">
        <v>222</v>
      </c>
      <c r="AJ715" s="790">
        <f t="shared" si="83"/>
        <v>0.15</v>
      </c>
      <c r="AK715" s="814">
        <f t="shared" si="84"/>
        <v>0.4</v>
      </c>
      <c r="AL715" s="815">
        <f>IFERROR(IF(AND(AF714="Probabilidad",AF715="Probabilidad"),(AL714-(+AL714*AK715)),IF(AND(AF714="Impacto",AF715="Probabilidad"),(AL713-(+AL713*AK715)),IF(AF715="Impacto",AL714,""))),"")</f>
        <v>0.12</v>
      </c>
      <c r="AM715" s="815">
        <f>IFERROR(IF(AND(AF714="Impacto",AF715="Impacto"),(AM714-(+AM714*AK715)),IF(AND(AF714="Probabilidad",AF715="Impacto"),(AM713-(+AM713*AK715)),IF(AF715="Probabilidad",AM714,""))),"")</f>
        <v>0.29250000000000004</v>
      </c>
      <c r="AN715" s="751" t="s">
        <v>223</v>
      </c>
      <c r="AO715" s="751" t="s">
        <v>443</v>
      </c>
      <c r="AP715" s="751" t="s">
        <v>241</v>
      </c>
      <c r="AQ715" s="751" t="s">
        <v>226</v>
      </c>
      <c r="AR715" s="1031"/>
      <c r="AS715" s="1631"/>
      <c r="AT715" s="1631"/>
      <c r="AU715" s="1633"/>
      <c r="AV715" s="1631"/>
      <c r="AW715" s="1631"/>
      <c r="AX715" s="1633"/>
      <c r="AY715" s="1633"/>
      <c r="AZ715" s="1633"/>
      <c r="BA715" s="1641"/>
      <c r="BB715" s="789"/>
      <c r="BC715" s="789"/>
      <c r="BD715" s="822" t="str">
        <f t="shared" si="80"/>
        <v/>
      </c>
      <c r="BE715" s="774"/>
      <c r="BF715" s="774"/>
      <c r="BG715" s="774"/>
      <c r="BH715" s="774"/>
      <c r="BI715" s="789"/>
      <c r="BJ715" s="789"/>
      <c r="BK715" s="789"/>
      <c r="BL715" s="789"/>
      <c r="BM715" s="791"/>
      <c r="BN715" s="791"/>
      <c r="BO715" s="791"/>
      <c r="BP715" s="791"/>
      <c r="BQ715" s="792" t="str">
        <f t="shared" si="85"/>
        <v/>
      </c>
      <c r="BR715" s="796" t="str">
        <f t="shared" si="86"/>
        <v/>
      </c>
      <c r="BS715" s="884"/>
      <c r="BT715" s="884"/>
      <c r="BU715" s="998"/>
      <c r="BV715" s="1064"/>
      <c r="BW715" s="1064"/>
      <c r="BX715" s="1722"/>
      <c r="BY715" s="1739"/>
      <c r="BZ715" s="1004"/>
    </row>
    <row r="716" spans="1:78" ht="17" thickBot="1" x14ac:dyDescent="0.25">
      <c r="A716" s="1702"/>
      <c r="B716" s="1703"/>
      <c r="C716" s="1704"/>
      <c r="D716" s="1795"/>
      <c r="E716" s="1795"/>
      <c r="F716" s="1619"/>
      <c r="G716" s="1002"/>
      <c r="H716" s="1032"/>
      <c r="I716" s="1642"/>
      <c r="J716" s="1632"/>
      <c r="K716" s="1038"/>
      <c r="L716" s="1002"/>
      <c r="M716" s="1071"/>
      <c r="N716" s="1002"/>
      <c r="O716" s="1002"/>
      <c r="P716" s="1065"/>
      <c r="Q716" s="1715"/>
      <c r="R716" s="1642"/>
      <c r="S716" s="1711"/>
      <c r="T716" s="1642"/>
      <c r="U716" s="1711"/>
      <c r="V716" s="1642"/>
      <c r="W716" s="1711"/>
      <c r="X716" s="1666"/>
      <c r="Y716" s="1711"/>
      <c r="Z716" s="1711"/>
      <c r="AA716" s="1634"/>
      <c r="AB716" s="773">
        <v>6</v>
      </c>
      <c r="AC716" s="757"/>
      <c r="AD716" s="757"/>
      <c r="AE716" s="757"/>
      <c r="AF716" s="896" t="str">
        <f t="shared" si="81"/>
        <v/>
      </c>
      <c r="AG716" s="888"/>
      <c r="AH716" s="887" t="str">
        <f t="shared" si="82"/>
        <v/>
      </c>
      <c r="AI716" s="888"/>
      <c r="AJ716" s="887" t="str">
        <f t="shared" si="83"/>
        <v/>
      </c>
      <c r="AK716" s="889" t="str">
        <f t="shared" si="84"/>
        <v/>
      </c>
      <c r="AL716" s="935" t="str">
        <f>IFERROR(IF(AND(AF715="Probabilidad",AF716="Probabilidad"),(AL715-(+AL715*AK716)),IF(AND(AF715="Impacto",AF716="Probabilidad"),(AL714-(+AL714*AK716)),IF(AF716="Impacto",AL715,""))),"")</f>
        <v/>
      </c>
      <c r="AM716" s="935" t="str">
        <f>IFERROR(IF(AND(AF715="Impacto",AF716="Impacto"),(AM715-(+AM715*AK716)),IF(AND(AF715="Probabilidad",AF716="Impacto"),(AM714-(+AM714*AK716)),IF(AF716="Probabilidad",AM715,""))),"")</f>
        <v/>
      </c>
      <c r="AN716" s="51"/>
      <c r="AO716" s="51"/>
      <c r="AP716" s="51"/>
      <c r="AQ716" s="51"/>
      <c r="AR716" s="1032"/>
      <c r="AS716" s="1632"/>
      <c r="AT716" s="1632"/>
      <c r="AU716" s="1634"/>
      <c r="AV716" s="1632"/>
      <c r="AW716" s="1632"/>
      <c r="AX716" s="1634"/>
      <c r="AY716" s="1634"/>
      <c r="AZ716" s="1634"/>
      <c r="BA716" s="1642"/>
      <c r="BB716" s="770"/>
      <c r="BC716" s="770"/>
      <c r="BD716" s="762" t="str">
        <f t="shared" si="80"/>
        <v/>
      </c>
      <c r="BE716" s="757"/>
      <c r="BF716" s="757"/>
      <c r="BG716" s="757"/>
      <c r="BH716" s="757"/>
      <c r="BI716" s="770"/>
      <c r="BJ716" s="770"/>
      <c r="BK716" s="770"/>
      <c r="BL716" s="770"/>
      <c r="BM716" s="749"/>
      <c r="BN716" s="749"/>
      <c r="BO716" s="749"/>
      <c r="BP716" s="749"/>
      <c r="BQ716" s="766" t="str">
        <f t="shared" si="85"/>
        <v/>
      </c>
      <c r="BR716" s="890" t="str">
        <f t="shared" si="86"/>
        <v/>
      </c>
      <c r="BS716" s="891"/>
      <c r="BT716" s="891"/>
      <c r="BU716" s="999"/>
      <c r="BV716" s="1065"/>
      <c r="BW716" s="1065"/>
      <c r="BX716" s="1723"/>
      <c r="BY716" s="1740"/>
      <c r="BZ716" s="1005"/>
    </row>
    <row r="717" spans="1:78" ht="167" x14ac:dyDescent="0.2">
      <c r="A717" s="1702"/>
      <c r="B717" s="1703"/>
      <c r="C717" s="1704"/>
      <c r="D717" s="1795" t="s">
        <v>1387</v>
      </c>
      <c r="E717" s="1795" t="s">
        <v>1033</v>
      </c>
      <c r="F717" s="1619">
        <v>17</v>
      </c>
      <c r="G717" s="1000" t="s">
        <v>2193</v>
      </c>
      <c r="H717" s="1030" t="s">
        <v>1247</v>
      </c>
      <c r="I717" s="994" t="s">
        <v>1218</v>
      </c>
      <c r="J717" s="1697" t="str">
        <f>IF(D717="","",IF(D717="RG",[1]Árbol!A728,IF(D717="RIC",[1]Árbol!A728,IF(D717="RLAFT",[1]Árbol!A728,IF(D717="RF",[1]Árbol!A728,IF(I717="","",(CONCATENATE(I717," ",$M$3," ",G717," ",$M$4," ",O717," ",$M$5," ",N717))))))))</f>
        <v>Pérdida de confidencialidad e integridad de Infraestructura - Nube de Azure - OCI (IAAS)  1. Pérdida, borrado, modificación o acceso no autorizado a la información.
2. Error en el uso  1. Desconocimiento de politicas de seguridad relacionadas con la gestión de contraseñas.
2. Desconocimiento del funcionamiento de la infraestructura.</v>
      </c>
      <c r="K717" s="1036" t="s">
        <v>313</v>
      </c>
      <c r="L717" s="1000" t="s">
        <v>562</v>
      </c>
      <c r="M717" s="1069" t="s">
        <v>1389</v>
      </c>
      <c r="N717" s="1000" t="s">
        <v>2194</v>
      </c>
      <c r="O717" s="1000" t="s">
        <v>2150</v>
      </c>
      <c r="P717" s="1063" t="s">
        <v>1392</v>
      </c>
      <c r="Q717" s="1077" t="s">
        <v>1392</v>
      </c>
      <c r="R717" s="994" t="s">
        <v>250</v>
      </c>
      <c r="S717" s="1709">
        <f>IF(R717="Muy Alta",100%,IF(R717="Alta",80%,IF(R717="Media",60%,IF(R717="Baja",40%,IF(R717="Muy Baja",20%,"")))))</f>
        <v>0.4</v>
      </c>
      <c r="T717" s="994" t="s">
        <v>317</v>
      </c>
      <c r="U717" s="1709">
        <f>IF(T717="Catastrófico",100%,IF(T717="Mayor",80%,IF(T717="Moderado",60%,IF(T717="Menor",40%,IF(T717="Leve",20%,"")))))</f>
        <v>0.2</v>
      </c>
      <c r="V717" s="994" t="s">
        <v>251</v>
      </c>
      <c r="W717" s="1709">
        <f>IF(V717="Catastrófico",100%,IF(V717="Mayor",80%,IF(V717="Moderado",60%,IF(V717="Menor",40%,IF(V717="Leve",20%,"")))))</f>
        <v>0.4</v>
      </c>
      <c r="X717" s="1059" t="str">
        <f>IF(Y717=100%,"Catastrófico",IF(Y717=80%,"Mayor",IF(Y717=60%,"Moderado",IF(Y717=40%,"Menor",IF(Y717=20%,"Leve","")))))</f>
        <v>Menor</v>
      </c>
      <c r="Y717" s="1709">
        <f>IF(AND(U717="",W717=""),"",MAX(U717,W717))</f>
        <v>0.4</v>
      </c>
      <c r="Z717" s="1709" t="str">
        <f>CONCATENATE(R717,X717)</f>
        <v>BajaMenor</v>
      </c>
      <c r="AA717" s="1047" t="str">
        <f>IF(Z717="Muy AltaLeve","Alto",IF(Z717="Muy AltaMenor","Alto",IF(Z717="Muy AltaModerado","Alto",IF(Z717="Muy AltaMayor","Alto",IF(Z717="Muy AltaCatastrófico","Extremo",IF(Z717="AltaLeve","Moderado",IF(Z717="AltaMenor","Moderado",IF(Z717="AltaModerado","Alto",IF(Z717="AltaMayor","Alto",IF(Z717="AltaCatastrófico","Extremo",IF(Z717="MediaLeve","Moderado",IF(Z717="MediaMenor","Moderado",IF(Z717="MediaModerado","Moderado",IF(Z717="MediaMayor","Alto",IF(Z717="MediaCatastrófico","Extremo",IF(Z717="BajaLeve","Bajo",IF(Z717="BajaMenor","Moderado",IF(Z717="BajaModerado","Moderado",IF(Z717="BajaMayor","Alto",IF(Z717="BajaCatastrófico","Extremo",IF(Z717="Muy BajaLeve","Bajo",IF(Z717="Muy BajaMenor","Bajo",IF(Z717="Muy BajaModerado","Moderado",IF(Z717="Muy BajaMayor","Alto",IF(Z717="Muy BajaCatastrófico","Extremo","")))))))))))))))))))))))))</f>
        <v>Moderado</v>
      </c>
      <c r="AB717" s="97">
        <v>1</v>
      </c>
      <c r="AC717" s="9" t="s">
        <v>1589</v>
      </c>
      <c r="AD717" s="9">
        <v>1</v>
      </c>
      <c r="AE717" s="9" t="s">
        <v>1590</v>
      </c>
      <c r="AF717" s="99" t="str">
        <f t="shared" si="81"/>
        <v>Probabilidad</v>
      </c>
      <c r="AG717" s="10" t="s">
        <v>221</v>
      </c>
      <c r="AH717" s="787">
        <f t="shared" si="82"/>
        <v>0.25</v>
      </c>
      <c r="AI717" s="10" t="s">
        <v>222</v>
      </c>
      <c r="AJ717" s="787">
        <f t="shared" si="83"/>
        <v>0.15</v>
      </c>
      <c r="AK717" s="101">
        <f t="shared" si="84"/>
        <v>0.4</v>
      </c>
      <c r="AL717" s="100">
        <f>IFERROR(IF(AF717="Probabilidad",(S717-(+S717*AK717)),IF(AF717="Impacto",S717,"")),"")</f>
        <v>0.24</v>
      </c>
      <c r="AM717" s="100">
        <f>IFERROR(IF(AF717="Impacto",(Y717-(+Y717*AK717)),IF(AF717="Probabilidad",Y717,"")),"")</f>
        <v>0.4</v>
      </c>
      <c r="AN717" s="50" t="s">
        <v>223</v>
      </c>
      <c r="AO717" s="50" t="s">
        <v>291</v>
      </c>
      <c r="AP717" s="50" t="s">
        <v>241</v>
      </c>
      <c r="AQ717" s="50" t="s">
        <v>226</v>
      </c>
      <c r="AR717" s="1624" t="s">
        <v>2195</v>
      </c>
      <c r="AS717" s="1050">
        <f>S717</f>
        <v>0.4</v>
      </c>
      <c r="AT717" s="1050">
        <f>IF(AL717="","",MIN(AL717:AL722))</f>
        <v>8.3999999999999991E-2</v>
      </c>
      <c r="AU717" s="1047" t="str">
        <f>IFERROR(IF(AT717="","",IF(AT717&lt;=0.2,"Muy Baja",IF(AT717&lt;=0.4,"Baja",IF(AT717&lt;=0.6,"Media",IF(AT717&lt;=0.8,"Alta","Muy Alta"))))),"")</f>
        <v>Muy Baja</v>
      </c>
      <c r="AV717" s="1050">
        <f>Y717</f>
        <v>0.4</v>
      </c>
      <c r="AW717" s="1050">
        <f>IF(AM717="","",MIN(AM717:AM722))</f>
        <v>0.30000000000000004</v>
      </c>
      <c r="AX717" s="1047" t="str">
        <f>IFERROR(IF(AW717="","",IF(AW717&lt;=0.2,"Leve",IF(AW717&lt;=0.4,"Menor",IF(AW717&lt;=0.6,"Moderado",IF(AW717&lt;=0.8,"Mayor","Catastrófico"))))),"")</f>
        <v>Menor</v>
      </c>
      <c r="AY717" s="1047" t="str">
        <f>AA717</f>
        <v>Moderado</v>
      </c>
      <c r="AZ717" s="1047" t="str">
        <f>IFERROR(IF(OR(AND(AU717="Muy Baja",AX717="Leve"),AND(AU717="Muy Baja",AX717="Menor"),AND(AU717="Baja",AX717="Leve")),"Bajo",IF(OR(AND(AU717="Muy baja",AX717="Moderado"),AND(AU717="Baja",AX717="Menor"),AND(AU717="Baja",AX717="Moderado"),AND(AU717="Media",AX717="Leve"),AND(AU717="Media",AX717="Menor"),AND(AU717="Media",AX717="Moderado"),AND(AU717="Alta",AX717="Leve"),AND(AU717="Alta",AX717="Menor")),"Moderado",IF(OR(AND(AU717="Muy Baja",AX717="Mayor"),AND(AU717="Baja",AX717="Mayor"),AND(AU717="Media",AX717="Mayor"),AND(AU717="Alta",AX717="Moderado"),AND(AU717="Alta",AX717="Mayor"),AND(AU717="Muy Alta",AX717="Leve"),AND(AU717="Muy Alta",AX717="Menor"),AND(AU717="Muy Alta",AX717="Moderado"),AND(AU717="Muy Alta",AX717="Mayor")),"Alto",IF(OR(AND(AU717="Muy Baja",AX717="Catastrófico"),AND(AU717="Baja",AX717="Catastrófico"),AND(AU717="Media",AX717="Catastrófico"),AND(AU717="Alta",AX717="Catastrófico"),AND(AU717="Muy Alta",AX717="Catastrófico")),"Extremo","")))),"")</f>
        <v>Bajo</v>
      </c>
      <c r="BA717" s="994" t="s">
        <v>255</v>
      </c>
      <c r="BB717" s="46"/>
      <c r="BC717" s="46"/>
      <c r="BD717" s="103" t="str">
        <f t="shared" si="80"/>
        <v/>
      </c>
      <c r="BE717" s="9"/>
      <c r="BF717" s="9"/>
      <c r="BG717" s="9"/>
      <c r="BH717" s="9"/>
      <c r="BI717" s="46"/>
      <c r="BJ717" s="46"/>
      <c r="BK717" s="46"/>
      <c r="BL717" s="46"/>
      <c r="BM717" s="48"/>
      <c r="BN717" s="48"/>
      <c r="BO717" s="48"/>
      <c r="BP717" s="48"/>
      <c r="BQ717" s="104" t="str">
        <f t="shared" si="85"/>
        <v/>
      </c>
      <c r="BR717" s="797" t="str">
        <f t="shared" si="86"/>
        <v/>
      </c>
      <c r="BS717" s="883"/>
      <c r="BT717" s="883"/>
      <c r="BU717" s="997" t="s">
        <v>1392</v>
      </c>
      <c r="BV717" s="1063" t="s">
        <v>3194</v>
      </c>
      <c r="BW717" s="1063" t="s">
        <v>1392</v>
      </c>
      <c r="BX717" s="1721" t="s">
        <v>1392</v>
      </c>
      <c r="BY717" s="1738" t="s">
        <v>3244</v>
      </c>
      <c r="BZ717" s="1003"/>
    </row>
    <row r="718" spans="1:78" ht="167" x14ac:dyDescent="0.2">
      <c r="A718" s="1702"/>
      <c r="B718" s="1703"/>
      <c r="C718" s="1704"/>
      <c r="D718" s="1795"/>
      <c r="E718" s="1795"/>
      <c r="F718" s="1619"/>
      <c r="G718" s="1001"/>
      <c r="H718" s="1031"/>
      <c r="I718" s="1641"/>
      <c r="J718" s="1631"/>
      <c r="K718" s="1037"/>
      <c r="L718" s="1001"/>
      <c r="M718" s="1070"/>
      <c r="N718" s="1001"/>
      <c r="O718" s="1001"/>
      <c r="P718" s="1064"/>
      <c r="Q718" s="1714"/>
      <c r="R718" s="1641"/>
      <c r="S718" s="1710"/>
      <c r="T718" s="1641"/>
      <c r="U718" s="1710"/>
      <c r="V718" s="1641"/>
      <c r="W718" s="1710"/>
      <c r="X718" s="1665"/>
      <c r="Y718" s="1710"/>
      <c r="Z718" s="1710"/>
      <c r="AA718" s="1633"/>
      <c r="AB718" s="812">
        <v>2</v>
      </c>
      <c r="AC718" s="774" t="s">
        <v>2196</v>
      </c>
      <c r="AD718" s="774">
        <v>1</v>
      </c>
      <c r="AE718" s="774" t="s">
        <v>1590</v>
      </c>
      <c r="AF718" s="813" t="str">
        <f t="shared" si="81"/>
        <v>Probabilidad</v>
      </c>
      <c r="AG718" s="780" t="s">
        <v>281</v>
      </c>
      <c r="AH718" s="790">
        <f t="shared" si="82"/>
        <v>0.15</v>
      </c>
      <c r="AI718" s="780" t="s">
        <v>222</v>
      </c>
      <c r="AJ718" s="790">
        <f t="shared" si="83"/>
        <v>0.15</v>
      </c>
      <c r="AK718" s="814">
        <f t="shared" si="84"/>
        <v>0.3</v>
      </c>
      <c r="AL718" s="815">
        <f>IFERROR(IF(AND(AF717="Probabilidad",AF718="Probabilidad"),(AL717-(+AL717*AK718)),IF(AF718="Probabilidad",(S717-(+S717*AK718)),IF(AF718="Impacto",AL717,""))),"")</f>
        <v>0.16799999999999998</v>
      </c>
      <c r="AM718" s="815">
        <f>IFERROR(IF(AND(AF717="Impacto",AF718="Impacto"),(AM717-(+AM717*AK718)),IF(AF718="Impacto",(Y717-(Y717*AK718)),IF(AF718="Probabilidad",AM717,""))),"")</f>
        <v>0.4</v>
      </c>
      <c r="AN718" s="751" t="s">
        <v>223</v>
      </c>
      <c r="AO718" s="751" t="s">
        <v>291</v>
      </c>
      <c r="AP718" s="751" t="s">
        <v>241</v>
      </c>
      <c r="AQ718" s="751" t="s">
        <v>226</v>
      </c>
      <c r="AR718" s="1031"/>
      <c r="AS718" s="1631"/>
      <c r="AT718" s="1631"/>
      <c r="AU718" s="1633"/>
      <c r="AV718" s="1631"/>
      <c r="AW718" s="1631"/>
      <c r="AX718" s="1633"/>
      <c r="AY718" s="1633"/>
      <c r="AZ718" s="1633"/>
      <c r="BA718" s="1641"/>
      <c r="BB718" s="789"/>
      <c r="BC718" s="789"/>
      <c r="BD718" s="822" t="str">
        <f t="shared" si="80"/>
        <v/>
      </c>
      <c r="BE718" s="774"/>
      <c r="BF718" s="774"/>
      <c r="BG718" s="774"/>
      <c r="BH718" s="774"/>
      <c r="BI718" s="789"/>
      <c r="BJ718" s="789"/>
      <c r="BK718" s="789"/>
      <c r="BL718" s="789"/>
      <c r="BM718" s="791"/>
      <c r="BN718" s="791"/>
      <c r="BO718" s="791"/>
      <c r="BP718" s="791"/>
      <c r="BQ718" s="792" t="str">
        <f t="shared" si="85"/>
        <v/>
      </c>
      <c r="BR718" s="796" t="str">
        <f t="shared" si="86"/>
        <v/>
      </c>
      <c r="BS718" s="884"/>
      <c r="BT718" s="884"/>
      <c r="BU718" s="998"/>
      <c r="BV718" s="1064"/>
      <c r="BW718" s="1064"/>
      <c r="BX718" s="1722"/>
      <c r="BY718" s="1739"/>
      <c r="BZ718" s="1004"/>
    </row>
    <row r="719" spans="1:78" ht="167" x14ac:dyDescent="0.2">
      <c r="A719" s="1702"/>
      <c r="B719" s="1703"/>
      <c r="C719" s="1704"/>
      <c r="D719" s="1795"/>
      <c r="E719" s="1795"/>
      <c r="F719" s="1619"/>
      <c r="G719" s="1001"/>
      <c r="H719" s="1031"/>
      <c r="I719" s="1641"/>
      <c r="J719" s="1631"/>
      <c r="K719" s="1037"/>
      <c r="L719" s="1001"/>
      <c r="M719" s="1070"/>
      <c r="N719" s="1001"/>
      <c r="O719" s="1001"/>
      <c r="P719" s="1064"/>
      <c r="Q719" s="1714"/>
      <c r="R719" s="1641"/>
      <c r="S719" s="1710"/>
      <c r="T719" s="1641"/>
      <c r="U719" s="1710"/>
      <c r="V719" s="1641"/>
      <c r="W719" s="1710"/>
      <c r="X719" s="1665"/>
      <c r="Y719" s="1710"/>
      <c r="Z719" s="1710"/>
      <c r="AA719" s="1633"/>
      <c r="AB719" s="812">
        <v>3</v>
      </c>
      <c r="AC719" s="774" t="s">
        <v>1593</v>
      </c>
      <c r="AD719" s="774">
        <v>1</v>
      </c>
      <c r="AE719" s="774" t="s">
        <v>1590</v>
      </c>
      <c r="AF719" s="813" t="str">
        <f t="shared" si="81"/>
        <v>Impacto</v>
      </c>
      <c r="AG719" s="780" t="s">
        <v>264</v>
      </c>
      <c r="AH719" s="790">
        <f t="shared" si="82"/>
        <v>0.1</v>
      </c>
      <c r="AI719" s="780" t="s">
        <v>222</v>
      </c>
      <c r="AJ719" s="790">
        <f t="shared" si="83"/>
        <v>0.15</v>
      </c>
      <c r="AK719" s="814">
        <f t="shared" si="84"/>
        <v>0.25</v>
      </c>
      <c r="AL719" s="815">
        <f>IFERROR(IF(AND(AF718="Probabilidad",AF719="Probabilidad"),(AL718-(+AL718*AK719)),IF(AND(AF718="Impacto",AF719="Probabilidad"),(AL717-(+AL717*AK719)),IF(AF719="Impacto",AL718,""))),"")</f>
        <v>0.16799999999999998</v>
      </c>
      <c r="AM719" s="815">
        <f>IFERROR(IF(AND(AF718="Impacto",AF719="Impacto"),(AM718-(+AM718*AK719)),IF(AND(AF718="Probabilidad",AF719="Impacto"),(AM717-(+AM717*AK719)),IF(AF719="Probabilidad",AM718,""))),"")</f>
        <v>0.30000000000000004</v>
      </c>
      <c r="AN719" s="751" t="s">
        <v>223</v>
      </c>
      <c r="AO719" s="751" t="s">
        <v>291</v>
      </c>
      <c r="AP719" s="751" t="s">
        <v>241</v>
      </c>
      <c r="AQ719" s="751" t="s">
        <v>226</v>
      </c>
      <c r="AR719" s="1031"/>
      <c r="AS719" s="1631"/>
      <c r="AT719" s="1631"/>
      <c r="AU719" s="1633"/>
      <c r="AV719" s="1631"/>
      <c r="AW719" s="1631"/>
      <c r="AX719" s="1633"/>
      <c r="AY719" s="1633"/>
      <c r="AZ719" s="1633"/>
      <c r="BA719" s="1641"/>
      <c r="BB719" s="789"/>
      <c r="BC719" s="789"/>
      <c r="BD719" s="822" t="str">
        <f t="shared" si="80"/>
        <v/>
      </c>
      <c r="BE719" s="774"/>
      <c r="BF719" s="774"/>
      <c r="BG719" s="774"/>
      <c r="BH719" s="774"/>
      <c r="BI719" s="789"/>
      <c r="BJ719" s="789"/>
      <c r="BK719" s="789"/>
      <c r="BL719" s="789"/>
      <c r="BM719" s="791"/>
      <c r="BN719" s="791"/>
      <c r="BO719" s="791"/>
      <c r="BP719" s="791"/>
      <c r="BQ719" s="792" t="str">
        <f t="shared" si="85"/>
        <v/>
      </c>
      <c r="BR719" s="796" t="str">
        <f t="shared" si="86"/>
        <v/>
      </c>
      <c r="BS719" s="884"/>
      <c r="BT719" s="884"/>
      <c r="BU719" s="998"/>
      <c r="BV719" s="1064"/>
      <c r="BW719" s="1064"/>
      <c r="BX719" s="1722"/>
      <c r="BY719" s="1739"/>
      <c r="BZ719" s="1004"/>
    </row>
    <row r="720" spans="1:78" ht="145" x14ac:dyDescent="0.2">
      <c r="A720" s="1702"/>
      <c r="B720" s="1703"/>
      <c r="C720" s="1704"/>
      <c r="D720" s="1795"/>
      <c r="E720" s="1795"/>
      <c r="F720" s="1619"/>
      <c r="G720" s="1001"/>
      <c r="H720" s="1031"/>
      <c r="I720" s="1641"/>
      <c r="J720" s="1631"/>
      <c r="K720" s="1037"/>
      <c r="L720" s="1001"/>
      <c r="M720" s="1070"/>
      <c r="N720" s="1001"/>
      <c r="O720" s="1001"/>
      <c r="P720" s="1064"/>
      <c r="Q720" s="1714"/>
      <c r="R720" s="1641"/>
      <c r="S720" s="1710"/>
      <c r="T720" s="1641"/>
      <c r="U720" s="1710"/>
      <c r="V720" s="1641"/>
      <c r="W720" s="1710"/>
      <c r="X720" s="1665"/>
      <c r="Y720" s="1710"/>
      <c r="Z720" s="1710"/>
      <c r="AA720" s="1633"/>
      <c r="AB720" s="812">
        <v>4</v>
      </c>
      <c r="AC720" s="774" t="s">
        <v>2197</v>
      </c>
      <c r="AD720" s="774">
        <v>2</v>
      </c>
      <c r="AE720" s="774" t="s">
        <v>1590</v>
      </c>
      <c r="AF720" s="813" t="str">
        <f t="shared" si="81"/>
        <v>Probabilidad</v>
      </c>
      <c r="AG720" s="780" t="s">
        <v>221</v>
      </c>
      <c r="AH720" s="790">
        <f t="shared" si="82"/>
        <v>0.25</v>
      </c>
      <c r="AI720" s="780" t="s">
        <v>734</v>
      </c>
      <c r="AJ720" s="790">
        <f t="shared" si="83"/>
        <v>0.25</v>
      </c>
      <c r="AK720" s="814">
        <f t="shared" si="84"/>
        <v>0.5</v>
      </c>
      <c r="AL720" s="815">
        <f>IFERROR(IF(AND(AF719="Probabilidad",AF720="Probabilidad"),(AL719-(+AL719*AK720)),IF(AND(AF719="Impacto",AF720="Probabilidad"),(AL718-(+AL718*AK720)),IF(AF720="Impacto",AL719,""))),"")</f>
        <v>8.3999999999999991E-2</v>
      </c>
      <c r="AM720" s="815">
        <f>IFERROR(IF(AND(AF719="Impacto",AF720="Impacto"),(AM719-(+AM719*AK720)),IF(AND(AF719="Probabilidad",AF720="Impacto"),(AM718-(+AM718*AK720)),IF(AF720="Probabilidad",AM719,""))),"")</f>
        <v>0.30000000000000004</v>
      </c>
      <c r="AN720" s="751" t="s">
        <v>223</v>
      </c>
      <c r="AO720" s="751" t="s">
        <v>443</v>
      </c>
      <c r="AP720" s="751" t="s">
        <v>241</v>
      </c>
      <c r="AQ720" s="751" t="s">
        <v>226</v>
      </c>
      <c r="AR720" s="1031"/>
      <c r="AS720" s="1631"/>
      <c r="AT720" s="1631"/>
      <c r="AU720" s="1633"/>
      <c r="AV720" s="1631"/>
      <c r="AW720" s="1631"/>
      <c r="AX720" s="1633"/>
      <c r="AY720" s="1633"/>
      <c r="AZ720" s="1633"/>
      <c r="BA720" s="1641"/>
      <c r="BB720" s="789"/>
      <c r="BC720" s="789"/>
      <c r="BD720" s="822" t="str">
        <f t="shared" si="80"/>
        <v/>
      </c>
      <c r="BE720" s="774"/>
      <c r="BF720" s="774"/>
      <c r="BG720" s="774"/>
      <c r="BH720" s="774"/>
      <c r="BI720" s="789"/>
      <c r="BJ720" s="789"/>
      <c r="BK720" s="789"/>
      <c r="BL720" s="789"/>
      <c r="BM720" s="791"/>
      <c r="BN720" s="791"/>
      <c r="BO720" s="791"/>
      <c r="BP720" s="791"/>
      <c r="BQ720" s="792" t="str">
        <f t="shared" si="85"/>
        <v/>
      </c>
      <c r="BR720" s="796" t="str">
        <f t="shared" si="86"/>
        <v/>
      </c>
      <c r="BS720" s="884"/>
      <c r="BT720" s="884"/>
      <c r="BU720" s="998"/>
      <c r="BV720" s="1064"/>
      <c r="BW720" s="1064"/>
      <c r="BX720" s="1722"/>
      <c r="BY720" s="1739"/>
      <c r="BZ720" s="1004"/>
    </row>
    <row r="721" spans="1:78" ht="16" x14ac:dyDescent="0.2">
      <c r="A721" s="1702"/>
      <c r="B721" s="1703"/>
      <c r="C721" s="1704"/>
      <c r="D721" s="1795"/>
      <c r="E721" s="1795"/>
      <c r="F721" s="1619"/>
      <c r="G721" s="1001"/>
      <c r="H721" s="1031"/>
      <c r="I721" s="1641"/>
      <c r="J721" s="1631"/>
      <c r="K721" s="1037"/>
      <c r="L721" s="1001"/>
      <c r="M721" s="1070"/>
      <c r="N721" s="1001"/>
      <c r="O721" s="1001"/>
      <c r="P721" s="1064"/>
      <c r="Q721" s="1714"/>
      <c r="R721" s="1641"/>
      <c r="S721" s="1710"/>
      <c r="T721" s="1641"/>
      <c r="U721" s="1710"/>
      <c r="V721" s="1641"/>
      <c r="W721" s="1710"/>
      <c r="X721" s="1665"/>
      <c r="Y721" s="1710"/>
      <c r="Z721" s="1710"/>
      <c r="AA721" s="1633"/>
      <c r="AB721" s="812">
        <v>5</v>
      </c>
      <c r="AC721" s="774"/>
      <c r="AD721" s="774"/>
      <c r="AE721" s="774"/>
      <c r="AF721" s="813" t="str">
        <f t="shared" si="81"/>
        <v/>
      </c>
      <c r="AG721" s="780"/>
      <c r="AH721" s="790" t="str">
        <f t="shared" si="82"/>
        <v/>
      </c>
      <c r="AI721" s="780"/>
      <c r="AJ721" s="790" t="str">
        <f t="shared" si="83"/>
        <v/>
      </c>
      <c r="AK721" s="814" t="str">
        <f t="shared" si="84"/>
        <v/>
      </c>
      <c r="AL721" s="815" t="str">
        <f>IFERROR(IF(AND(AF720="Probabilidad",AF721="Probabilidad"),(AL720-(+AL720*AK721)),IF(AND(AF720="Impacto",AF721="Probabilidad"),(AL719-(+AL719*AK721)),IF(AF721="Impacto",AL720,""))),"")</f>
        <v/>
      </c>
      <c r="AM721" s="815" t="str">
        <f>IFERROR(IF(AND(AF720="Impacto",AF721="Impacto"),(AM720-(+AM720*AK721)),IF(AND(AF720="Probabilidad",AF721="Impacto"),(AM719-(+AM719*AK721)),IF(AF721="Probabilidad",AM720,""))),"")</f>
        <v/>
      </c>
      <c r="AN721" s="751"/>
      <c r="AO721" s="751"/>
      <c r="AP721" s="751"/>
      <c r="AQ721" s="751"/>
      <c r="AR721" s="1031"/>
      <c r="AS721" s="1631"/>
      <c r="AT721" s="1631"/>
      <c r="AU721" s="1633"/>
      <c r="AV721" s="1631"/>
      <c r="AW721" s="1631"/>
      <c r="AX721" s="1633"/>
      <c r="AY721" s="1633"/>
      <c r="AZ721" s="1633"/>
      <c r="BA721" s="1641"/>
      <c r="BB721" s="789"/>
      <c r="BC721" s="789"/>
      <c r="BD721" s="822" t="str">
        <f t="shared" si="80"/>
        <v/>
      </c>
      <c r="BE721" s="774"/>
      <c r="BF721" s="774"/>
      <c r="BG721" s="774"/>
      <c r="BH721" s="774"/>
      <c r="BI721" s="789"/>
      <c r="BJ721" s="789"/>
      <c r="BK721" s="789"/>
      <c r="BL721" s="789"/>
      <c r="BM721" s="791"/>
      <c r="BN721" s="791"/>
      <c r="BO721" s="791"/>
      <c r="BP721" s="791"/>
      <c r="BQ721" s="792" t="str">
        <f t="shared" si="85"/>
        <v/>
      </c>
      <c r="BR721" s="796" t="str">
        <f t="shared" si="86"/>
        <v/>
      </c>
      <c r="BS721" s="884"/>
      <c r="BT721" s="884"/>
      <c r="BU721" s="998"/>
      <c r="BV721" s="1064"/>
      <c r="BW721" s="1064"/>
      <c r="BX721" s="1722"/>
      <c r="BY721" s="1739"/>
      <c r="BZ721" s="1004"/>
    </row>
    <row r="722" spans="1:78" ht="17" thickBot="1" x14ac:dyDescent="0.25">
      <c r="A722" s="1702"/>
      <c r="B722" s="1703"/>
      <c r="C722" s="1704"/>
      <c r="D722" s="1795"/>
      <c r="E722" s="1795"/>
      <c r="F722" s="1619"/>
      <c r="G722" s="1002"/>
      <c r="H722" s="1032"/>
      <c r="I722" s="1642"/>
      <c r="J722" s="1632"/>
      <c r="K722" s="1038"/>
      <c r="L722" s="1002"/>
      <c r="M722" s="1071"/>
      <c r="N722" s="1002"/>
      <c r="O722" s="1002"/>
      <c r="P722" s="1065"/>
      <c r="Q722" s="1715"/>
      <c r="R722" s="1642"/>
      <c r="S722" s="1711"/>
      <c r="T722" s="1642"/>
      <c r="U722" s="1711"/>
      <c r="V722" s="1642"/>
      <c r="W722" s="1711"/>
      <c r="X722" s="1666"/>
      <c r="Y722" s="1711"/>
      <c r="Z722" s="1711"/>
      <c r="AA722" s="1634"/>
      <c r="AB722" s="773">
        <v>6</v>
      </c>
      <c r="AC722" s="757"/>
      <c r="AD722" s="757"/>
      <c r="AE722" s="757"/>
      <c r="AF722" s="896" t="str">
        <f t="shared" si="81"/>
        <v/>
      </c>
      <c r="AG722" s="888"/>
      <c r="AH722" s="887" t="str">
        <f t="shared" si="82"/>
        <v/>
      </c>
      <c r="AI722" s="888"/>
      <c r="AJ722" s="887" t="str">
        <f t="shared" si="83"/>
        <v/>
      </c>
      <c r="AK722" s="889" t="str">
        <f t="shared" si="84"/>
        <v/>
      </c>
      <c r="AL722" s="935" t="str">
        <f>IFERROR(IF(AND(AF721="Probabilidad",AF722="Probabilidad"),(AL721-(+AL721*AK722)),IF(AND(AF721="Impacto",AF722="Probabilidad"),(AL720-(+AL720*AK722)),IF(AF722="Impacto",AL721,""))),"")</f>
        <v/>
      </c>
      <c r="AM722" s="935" t="str">
        <f>IFERROR(IF(AND(AF721="Impacto",AF722="Impacto"),(AM721-(+AM721*AK722)),IF(AND(AF721="Probabilidad",AF722="Impacto"),(AM720-(+AM720*AK722)),IF(AF722="Probabilidad",AM721,""))),"")</f>
        <v/>
      </c>
      <c r="AN722" s="51"/>
      <c r="AO722" s="51"/>
      <c r="AP722" s="51"/>
      <c r="AQ722" s="51"/>
      <c r="AR722" s="1032"/>
      <c r="AS722" s="1632"/>
      <c r="AT722" s="1632"/>
      <c r="AU722" s="1634"/>
      <c r="AV722" s="1632"/>
      <c r="AW722" s="1632"/>
      <c r="AX722" s="1634"/>
      <c r="AY722" s="1634"/>
      <c r="AZ722" s="1634"/>
      <c r="BA722" s="1642"/>
      <c r="BB722" s="770"/>
      <c r="BC722" s="770"/>
      <c r="BD722" s="762" t="str">
        <f t="shared" si="80"/>
        <v/>
      </c>
      <c r="BE722" s="757"/>
      <c r="BF722" s="757"/>
      <c r="BG722" s="757"/>
      <c r="BH722" s="757"/>
      <c r="BI722" s="770"/>
      <c r="BJ722" s="770"/>
      <c r="BK722" s="770"/>
      <c r="BL722" s="770"/>
      <c r="BM722" s="749"/>
      <c r="BN722" s="749"/>
      <c r="BO722" s="749"/>
      <c r="BP722" s="749"/>
      <c r="BQ722" s="766" t="str">
        <f t="shared" si="85"/>
        <v/>
      </c>
      <c r="BR722" s="890" t="str">
        <f t="shared" si="86"/>
        <v/>
      </c>
      <c r="BS722" s="891"/>
      <c r="BT722" s="891"/>
      <c r="BU722" s="999"/>
      <c r="BV722" s="1065"/>
      <c r="BW722" s="1065"/>
      <c r="BX722" s="1723"/>
      <c r="BY722" s="1740"/>
      <c r="BZ722" s="1005"/>
    </row>
    <row r="723" spans="1:78" ht="145" x14ac:dyDescent="0.2">
      <c r="A723" s="1702"/>
      <c r="B723" s="1703"/>
      <c r="C723" s="1704"/>
      <c r="D723" s="1795" t="s">
        <v>1387</v>
      </c>
      <c r="E723" s="1795" t="s">
        <v>1033</v>
      </c>
      <c r="F723" s="1619">
        <v>18</v>
      </c>
      <c r="G723" s="1000" t="s">
        <v>2193</v>
      </c>
      <c r="H723" s="1030" t="s">
        <v>1247</v>
      </c>
      <c r="I723" s="994" t="s">
        <v>1215</v>
      </c>
      <c r="J723" s="1697" t="str">
        <f>IF(D723="","",IF(D723="RG",[1]Árbol!A734,IF(D723="RIC",[1]Árbol!A734,IF(D723="RLAFT",[1]Árbol!A734,IF(D723="RF",[1]Árbol!A734,IF(I723="","",(CONCATENATE(I723," ",$M$3," ",G723," ",$M$4," ",O723," ",$M$5," ",N723))))))))</f>
        <v>Pérdida de Disponibilidad de Infraestructura - Nube de Azure - OCI (IAAS)  1. indisponibilidad a la infraestructura tecnologica de la entidad en las Nubes OCI y Azure
2. Vulneracion de la seguridad de la informacion  en la infraestructura desplegada en las Nubes de OCI y Azure
3. Errores en la ejecucion de procesos de la IAAS  
1. Desconocimiento de politicas de seguridad de la Información
2. Desconocimiento en la ejecución de procesos de la plataforma IAAS</v>
      </c>
      <c r="K723" s="1036" t="s">
        <v>313</v>
      </c>
      <c r="L723" s="1000" t="s">
        <v>562</v>
      </c>
      <c r="M723" s="1069" t="s">
        <v>1389</v>
      </c>
      <c r="N723" s="1000" t="s">
        <v>2198</v>
      </c>
      <c r="O723" s="1000" t="s">
        <v>2199</v>
      </c>
      <c r="P723" s="1063" t="s">
        <v>1392</v>
      </c>
      <c r="Q723" s="1077" t="s">
        <v>1392</v>
      </c>
      <c r="R723" s="994" t="s">
        <v>250</v>
      </c>
      <c r="S723" s="1709">
        <f>IF(R723="Muy Alta",100%,IF(R723="Alta",80%,IF(R723="Media",60%,IF(R723="Baja",40%,IF(R723="Muy Baja",20%,"")))))</f>
        <v>0.4</v>
      </c>
      <c r="T723" s="994" t="s">
        <v>317</v>
      </c>
      <c r="U723" s="1709">
        <f>IF(T723="Catastrófico",100%,IF(T723="Mayor",80%,IF(T723="Moderado",60%,IF(T723="Menor",40%,IF(T723="Leve",20%,"")))))</f>
        <v>0.2</v>
      </c>
      <c r="V723" s="994" t="s">
        <v>403</v>
      </c>
      <c r="W723" s="1709">
        <f>IF(V723="Catastrófico",100%,IF(V723="Mayor",80%,IF(V723="Moderado",60%,IF(V723="Menor",40%,IF(V723="Leve",20%,"")))))</f>
        <v>0.8</v>
      </c>
      <c r="X723" s="1059" t="str">
        <f>IF(Y723=100%,"Catastrófico",IF(Y723=80%,"Mayor",IF(Y723=60%,"Moderado",IF(Y723=40%,"Menor",IF(Y723=20%,"Leve","")))))</f>
        <v>Mayor</v>
      </c>
      <c r="Y723" s="1709">
        <f>IF(AND(U723="",W723=""),"",MAX(U723,W723))</f>
        <v>0.8</v>
      </c>
      <c r="Z723" s="1709" t="str">
        <f>CONCATENATE(R723,X723)</f>
        <v>BajaMayor</v>
      </c>
      <c r="AA723" s="1047" t="str">
        <f>IF(Z723="Muy AltaLeve","Alto",IF(Z723="Muy AltaMenor","Alto",IF(Z723="Muy AltaModerado","Alto",IF(Z723="Muy AltaMayor","Alto",IF(Z723="Muy AltaCatastrófico","Extremo",IF(Z723="AltaLeve","Moderado",IF(Z723="AltaMenor","Moderado",IF(Z723="AltaModerado","Alto",IF(Z723="AltaMayor","Alto",IF(Z723="AltaCatastrófico","Extremo",IF(Z723="MediaLeve","Moderado",IF(Z723="MediaMenor","Moderado",IF(Z723="MediaModerado","Moderado",IF(Z723="MediaMayor","Alto",IF(Z723="MediaCatastrófico","Extremo",IF(Z723="BajaLeve","Bajo",IF(Z723="BajaMenor","Moderado",IF(Z723="BajaModerado","Moderado",IF(Z723="BajaMayor","Alto",IF(Z723="BajaCatastrófico","Extremo",IF(Z723="Muy BajaLeve","Bajo",IF(Z723="Muy BajaMenor","Bajo",IF(Z723="Muy BajaModerado","Moderado",IF(Z723="Muy BajaMayor","Alto",IF(Z723="Muy BajaCatastrófico","Extremo","")))))))))))))))))))))))))</f>
        <v>Alto</v>
      </c>
      <c r="AB723" s="97">
        <v>1</v>
      </c>
      <c r="AC723" s="9" t="s">
        <v>2200</v>
      </c>
      <c r="AD723" s="9">
        <v>1.2</v>
      </c>
      <c r="AE723" s="9" t="s">
        <v>1590</v>
      </c>
      <c r="AF723" s="99" t="str">
        <f t="shared" si="81"/>
        <v>Probabilidad</v>
      </c>
      <c r="AG723" s="10" t="s">
        <v>221</v>
      </c>
      <c r="AH723" s="787">
        <f t="shared" si="82"/>
        <v>0.25</v>
      </c>
      <c r="AI723" s="10" t="s">
        <v>734</v>
      </c>
      <c r="AJ723" s="787">
        <f t="shared" si="83"/>
        <v>0.25</v>
      </c>
      <c r="AK723" s="101">
        <f t="shared" si="84"/>
        <v>0.5</v>
      </c>
      <c r="AL723" s="100">
        <f>IFERROR(IF(AF723="Probabilidad",(S723-(+S723*AK723)),IF(AF723="Impacto",S723,"")),"")</f>
        <v>0.2</v>
      </c>
      <c r="AM723" s="100">
        <f>IFERROR(IF(AF723="Impacto",(Y723-(+Y723*AK723)),IF(AF723="Probabilidad",Y723,"")),"")</f>
        <v>0.8</v>
      </c>
      <c r="AN723" s="50" t="s">
        <v>223</v>
      </c>
      <c r="AO723" s="50" t="s">
        <v>443</v>
      </c>
      <c r="AP723" s="50" t="s">
        <v>241</v>
      </c>
      <c r="AQ723" s="50" t="s">
        <v>226</v>
      </c>
      <c r="AR723" s="1624" t="s">
        <v>2176</v>
      </c>
      <c r="AS723" s="1050">
        <f>S723</f>
        <v>0.4</v>
      </c>
      <c r="AT723" s="1050">
        <f>IF(AL723="","",MIN(AL723:AL728))</f>
        <v>0.1</v>
      </c>
      <c r="AU723" s="1047" t="str">
        <f>IFERROR(IF(AT723="","",IF(AT723&lt;=0.2,"Muy Baja",IF(AT723&lt;=0.4,"Baja",IF(AT723&lt;=0.6,"Media",IF(AT723&lt;=0.8,"Alta","Muy Alta"))))),"")</f>
        <v>Muy Baja</v>
      </c>
      <c r="AV723" s="1050">
        <f>Y723</f>
        <v>0.8</v>
      </c>
      <c r="AW723" s="1050">
        <f>IF(AM723="","",MIN(AM723:AM728))</f>
        <v>0.60000000000000009</v>
      </c>
      <c r="AX723" s="1047" t="str">
        <f>IFERROR(IF(AW723="","",IF(AW723&lt;=0.2,"Leve",IF(AW723&lt;=0.4,"Menor",IF(AW723&lt;=0.6,"Moderado",IF(AW723&lt;=0.8,"Mayor","Catastrófico"))))),"")</f>
        <v>Moderado</v>
      </c>
      <c r="AY723" s="1047" t="str">
        <f>AA723</f>
        <v>Alto</v>
      </c>
      <c r="AZ723" s="1047" t="str">
        <f>IFERROR(IF(OR(AND(AU723="Muy Baja",AX723="Leve"),AND(AU723="Muy Baja",AX723="Menor"),AND(AU723="Baja",AX723="Leve")),"Bajo",IF(OR(AND(AU723="Muy baja",AX723="Moderado"),AND(AU723="Baja",AX723="Menor"),AND(AU723="Baja",AX723="Moderado"),AND(AU723="Media",AX723="Leve"),AND(AU723="Media",AX723="Menor"),AND(AU723="Media",AX723="Moderado"),AND(AU723="Alta",AX723="Leve"),AND(AU723="Alta",AX723="Menor")),"Moderado",IF(OR(AND(AU723="Muy Baja",AX723="Mayor"),AND(AU723="Baja",AX723="Mayor"),AND(AU723="Media",AX723="Mayor"),AND(AU723="Alta",AX723="Moderado"),AND(AU723="Alta",AX723="Mayor"),AND(AU723="Muy Alta",AX723="Leve"),AND(AU723="Muy Alta",AX723="Menor"),AND(AU723="Muy Alta",AX723="Moderado"),AND(AU723="Muy Alta",AX723="Mayor")),"Alto",IF(OR(AND(AU723="Muy Baja",AX723="Catastrófico"),AND(AU723="Baja",AX723="Catastrófico"),AND(AU723="Media",AX723="Catastrófico"),AND(AU723="Alta",AX723="Catastrófico"),AND(AU723="Muy Alta",AX723="Catastrófico")),"Extremo","")))),"")</f>
        <v>Moderado</v>
      </c>
      <c r="BA723" s="994" t="s">
        <v>228</v>
      </c>
      <c r="BB723" s="46" t="s">
        <v>2082</v>
      </c>
      <c r="BC723" s="46" t="s">
        <v>2083</v>
      </c>
      <c r="BD723" s="103">
        <f t="shared" si="80"/>
        <v>4</v>
      </c>
      <c r="BE723" s="9">
        <v>1</v>
      </c>
      <c r="BF723" s="9">
        <v>1</v>
      </c>
      <c r="BG723" s="9">
        <v>1</v>
      </c>
      <c r="BH723" s="9">
        <v>1</v>
      </c>
      <c r="BI723" s="46" t="s">
        <v>1748</v>
      </c>
      <c r="BJ723" s="46" t="s">
        <v>2201</v>
      </c>
      <c r="BK723" s="46" t="s">
        <v>3278</v>
      </c>
      <c r="BL723" s="46" t="s">
        <v>3279</v>
      </c>
      <c r="BM723" s="48">
        <v>1</v>
      </c>
      <c r="BN723" s="48">
        <v>1</v>
      </c>
      <c r="BO723" s="48"/>
      <c r="BP723" s="48"/>
      <c r="BQ723" s="104">
        <f t="shared" si="85"/>
        <v>2</v>
      </c>
      <c r="BR723" s="797">
        <f t="shared" si="86"/>
        <v>0.5</v>
      </c>
      <c r="BS723" s="883"/>
      <c r="BT723" s="883"/>
      <c r="BU723" s="997" t="s">
        <v>1392</v>
      </c>
      <c r="BV723" s="1063" t="s">
        <v>3194</v>
      </c>
      <c r="BW723" s="1063" t="s">
        <v>1392</v>
      </c>
      <c r="BX723" s="1721" t="s">
        <v>1392</v>
      </c>
      <c r="BY723" s="1738" t="s">
        <v>3280</v>
      </c>
      <c r="BZ723" s="1003"/>
    </row>
    <row r="724" spans="1:78" ht="145" x14ac:dyDescent="0.2">
      <c r="A724" s="1702"/>
      <c r="B724" s="1703"/>
      <c r="C724" s="1704"/>
      <c r="D724" s="1795"/>
      <c r="E724" s="1795"/>
      <c r="F724" s="1619"/>
      <c r="G724" s="1001"/>
      <c r="H724" s="1031"/>
      <c r="I724" s="1641"/>
      <c r="J724" s="1631"/>
      <c r="K724" s="1037"/>
      <c r="L724" s="1001"/>
      <c r="M724" s="1070"/>
      <c r="N724" s="1001"/>
      <c r="O724" s="1001"/>
      <c r="P724" s="1064"/>
      <c r="Q724" s="1714"/>
      <c r="R724" s="1641"/>
      <c r="S724" s="1710"/>
      <c r="T724" s="1641"/>
      <c r="U724" s="1710"/>
      <c r="V724" s="1641"/>
      <c r="W724" s="1710"/>
      <c r="X724" s="1665"/>
      <c r="Y724" s="1710"/>
      <c r="Z724" s="1710"/>
      <c r="AA724" s="1633"/>
      <c r="AB724" s="812">
        <v>2</v>
      </c>
      <c r="AC724" s="774" t="s">
        <v>2202</v>
      </c>
      <c r="AD724" s="774">
        <v>2</v>
      </c>
      <c r="AE724" s="774" t="s">
        <v>1590</v>
      </c>
      <c r="AF724" s="813" t="str">
        <f t="shared" si="81"/>
        <v>Probabilidad</v>
      </c>
      <c r="AG724" s="780" t="s">
        <v>221</v>
      </c>
      <c r="AH724" s="790">
        <f t="shared" si="82"/>
        <v>0.25</v>
      </c>
      <c r="AI724" s="780" t="s">
        <v>734</v>
      </c>
      <c r="AJ724" s="790">
        <f t="shared" si="83"/>
        <v>0.25</v>
      </c>
      <c r="AK724" s="814">
        <f t="shared" si="84"/>
        <v>0.5</v>
      </c>
      <c r="AL724" s="815">
        <f>IFERROR(IF(AND(AF723="Probabilidad",AF724="Probabilidad"),(AL723-(+AL723*AK724)),IF(AF724="Probabilidad",(S723-(+S723*AK724)),IF(AF724="Impacto",AL723,""))),"")</f>
        <v>0.1</v>
      </c>
      <c r="AM724" s="815">
        <f>IFERROR(IF(AND(AF723="Impacto",AF724="Impacto"),(AM723-(+AM723*AK724)),IF(AF724="Impacto",(Y723-(Y723*AK724)),IF(AF724="Probabilidad",AM723,""))),"")</f>
        <v>0.8</v>
      </c>
      <c r="AN724" s="751" t="s">
        <v>223</v>
      </c>
      <c r="AO724" s="751" t="s">
        <v>443</v>
      </c>
      <c r="AP724" s="751" t="s">
        <v>241</v>
      </c>
      <c r="AQ724" s="751" t="s">
        <v>226</v>
      </c>
      <c r="AR724" s="1031"/>
      <c r="AS724" s="1631"/>
      <c r="AT724" s="1631"/>
      <c r="AU724" s="1633"/>
      <c r="AV724" s="1631"/>
      <c r="AW724" s="1631"/>
      <c r="AX724" s="1633"/>
      <c r="AY724" s="1633"/>
      <c r="AZ724" s="1633"/>
      <c r="BA724" s="1641"/>
      <c r="BB724" s="789" t="s">
        <v>2087</v>
      </c>
      <c r="BC724" s="789" t="s">
        <v>2203</v>
      </c>
      <c r="BD724" s="822">
        <f t="shared" si="80"/>
        <v>4</v>
      </c>
      <c r="BE724" s="774">
        <v>1</v>
      </c>
      <c r="BF724" s="774">
        <v>1</v>
      </c>
      <c r="BG724" s="774">
        <v>1</v>
      </c>
      <c r="BH724" s="774">
        <v>1</v>
      </c>
      <c r="BI724" s="789" t="s">
        <v>1748</v>
      </c>
      <c r="BJ724" s="789" t="s">
        <v>2201</v>
      </c>
      <c r="BK724" s="789" t="s">
        <v>3281</v>
      </c>
      <c r="BL724" s="789" t="s">
        <v>3282</v>
      </c>
      <c r="BM724" s="791">
        <v>1</v>
      </c>
      <c r="BN724" s="791">
        <v>1</v>
      </c>
      <c r="BO724" s="791"/>
      <c r="BP724" s="791"/>
      <c r="BQ724" s="792">
        <f t="shared" si="85"/>
        <v>2</v>
      </c>
      <c r="BR724" s="796">
        <f t="shared" si="86"/>
        <v>0.5</v>
      </c>
      <c r="BS724" s="884"/>
      <c r="BT724" s="884"/>
      <c r="BU724" s="998"/>
      <c r="BV724" s="1064"/>
      <c r="BW724" s="1064"/>
      <c r="BX724" s="1722"/>
      <c r="BY724" s="1739"/>
      <c r="BZ724" s="1004"/>
    </row>
    <row r="725" spans="1:78" ht="167" x14ac:dyDescent="0.2">
      <c r="A725" s="1702"/>
      <c r="B725" s="1703"/>
      <c r="C725" s="1704"/>
      <c r="D725" s="1795"/>
      <c r="E725" s="1795"/>
      <c r="F725" s="1619"/>
      <c r="G725" s="1001"/>
      <c r="H725" s="1031"/>
      <c r="I725" s="1641"/>
      <c r="J725" s="1631"/>
      <c r="K725" s="1037"/>
      <c r="L725" s="1001"/>
      <c r="M725" s="1070"/>
      <c r="N725" s="1001"/>
      <c r="O725" s="1001"/>
      <c r="P725" s="1064"/>
      <c r="Q725" s="1714"/>
      <c r="R725" s="1641"/>
      <c r="S725" s="1710"/>
      <c r="T725" s="1641"/>
      <c r="U725" s="1710"/>
      <c r="V725" s="1641"/>
      <c r="W725" s="1710"/>
      <c r="X725" s="1665"/>
      <c r="Y725" s="1710"/>
      <c r="Z725" s="1710"/>
      <c r="AA725" s="1633"/>
      <c r="AB725" s="812">
        <v>3</v>
      </c>
      <c r="AC725" s="774" t="s">
        <v>1599</v>
      </c>
      <c r="AD725" s="774">
        <v>1.2</v>
      </c>
      <c r="AE725" s="774" t="s">
        <v>1590</v>
      </c>
      <c r="AF725" s="813" t="str">
        <f t="shared" si="81"/>
        <v>Impacto</v>
      </c>
      <c r="AG725" s="780" t="s">
        <v>264</v>
      </c>
      <c r="AH725" s="790">
        <f t="shared" si="82"/>
        <v>0.1</v>
      </c>
      <c r="AI725" s="780" t="s">
        <v>222</v>
      </c>
      <c r="AJ725" s="790">
        <f t="shared" si="83"/>
        <v>0.15</v>
      </c>
      <c r="AK725" s="814">
        <f t="shared" si="84"/>
        <v>0.25</v>
      </c>
      <c r="AL725" s="815">
        <f>IFERROR(IF(AND(AF724="Probabilidad",AF725="Probabilidad"),(AL724-(+AL724*AK725)),IF(AND(AF724="Impacto",AF725="Probabilidad"),(AL723-(+AL723*AK725)),IF(AF725="Impacto",AL724,""))),"")</f>
        <v>0.1</v>
      </c>
      <c r="AM725" s="815">
        <f>IFERROR(IF(AND(AF724="Impacto",AF725="Impacto"),(AM724-(+AM724*AK725)),IF(AND(AF724="Probabilidad",AF725="Impacto"),(AM723-(+AM723*AK725)),IF(AF725="Probabilidad",AM724,""))),"")</f>
        <v>0.60000000000000009</v>
      </c>
      <c r="AN725" s="751" t="s">
        <v>223</v>
      </c>
      <c r="AO725" s="751" t="s">
        <v>291</v>
      </c>
      <c r="AP725" s="751" t="s">
        <v>241</v>
      </c>
      <c r="AQ725" s="751" t="s">
        <v>226</v>
      </c>
      <c r="AR725" s="1031"/>
      <c r="AS725" s="1631"/>
      <c r="AT725" s="1631"/>
      <c r="AU725" s="1633"/>
      <c r="AV725" s="1631"/>
      <c r="AW725" s="1631"/>
      <c r="AX725" s="1633"/>
      <c r="AY725" s="1633"/>
      <c r="AZ725" s="1633"/>
      <c r="BA725" s="1641"/>
      <c r="BB725" s="789" t="s">
        <v>2204</v>
      </c>
      <c r="BC725" s="789" t="s">
        <v>2091</v>
      </c>
      <c r="BD725" s="822">
        <f t="shared" si="80"/>
        <v>4</v>
      </c>
      <c r="BE725" s="774">
        <v>1</v>
      </c>
      <c r="BF725" s="774">
        <v>1</v>
      </c>
      <c r="BG725" s="774">
        <v>1</v>
      </c>
      <c r="BH725" s="774">
        <v>1</v>
      </c>
      <c r="BI725" s="789" t="s">
        <v>1748</v>
      </c>
      <c r="BJ725" s="789" t="s">
        <v>2201</v>
      </c>
      <c r="BK725" s="789" t="s">
        <v>3283</v>
      </c>
      <c r="BL725" s="789" t="s">
        <v>3284</v>
      </c>
      <c r="BM725" s="791">
        <v>1</v>
      </c>
      <c r="BN725" s="791">
        <v>1</v>
      </c>
      <c r="BO725" s="791"/>
      <c r="BP725" s="791"/>
      <c r="BQ725" s="792">
        <f t="shared" si="85"/>
        <v>2</v>
      </c>
      <c r="BR725" s="796">
        <f t="shared" si="86"/>
        <v>0.5</v>
      </c>
      <c r="BS725" s="884"/>
      <c r="BT725" s="884"/>
      <c r="BU725" s="998"/>
      <c r="BV725" s="1064"/>
      <c r="BW725" s="1064"/>
      <c r="BX725" s="1722"/>
      <c r="BY725" s="1739"/>
      <c r="BZ725" s="1004"/>
    </row>
    <row r="726" spans="1:78" ht="16" x14ac:dyDescent="0.2">
      <c r="A726" s="1702"/>
      <c r="B726" s="1703"/>
      <c r="C726" s="1704"/>
      <c r="D726" s="1795"/>
      <c r="E726" s="1795"/>
      <c r="F726" s="1619"/>
      <c r="G726" s="1001"/>
      <c r="H726" s="1031"/>
      <c r="I726" s="1641"/>
      <c r="J726" s="1631"/>
      <c r="K726" s="1037"/>
      <c r="L726" s="1001"/>
      <c r="M726" s="1070"/>
      <c r="N726" s="1001"/>
      <c r="O726" s="1001"/>
      <c r="P726" s="1064"/>
      <c r="Q726" s="1714"/>
      <c r="R726" s="1641"/>
      <c r="S726" s="1710"/>
      <c r="T726" s="1641"/>
      <c r="U726" s="1710"/>
      <c r="V726" s="1641"/>
      <c r="W726" s="1710"/>
      <c r="X726" s="1665"/>
      <c r="Y726" s="1710"/>
      <c r="Z726" s="1710"/>
      <c r="AA726" s="1633"/>
      <c r="AB726" s="812">
        <v>4</v>
      </c>
      <c r="AC726" s="774"/>
      <c r="AD726" s="774"/>
      <c r="AE726" s="774"/>
      <c r="AF726" s="813" t="str">
        <f t="shared" si="81"/>
        <v/>
      </c>
      <c r="AG726" s="780"/>
      <c r="AH726" s="790" t="str">
        <f t="shared" si="82"/>
        <v/>
      </c>
      <c r="AI726" s="780"/>
      <c r="AJ726" s="790" t="str">
        <f t="shared" si="83"/>
        <v/>
      </c>
      <c r="AK726" s="814" t="str">
        <f t="shared" si="84"/>
        <v/>
      </c>
      <c r="AL726" s="815" t="str">
        <f>IFERROR(IF(AND(AF725="Probabilidad",AF726="Probabilidad"),(AL725-(+AL725*AK726)),IF(AND(AF725="Impacto",AF726="Probabilidad"),(AL724-(+AL724*AK726)),IF(AF726="Impacto",AL725,""))),"")</f>
        <v/>
      </c>
      <c r="AM726" s="815" t="str">
        <f>IFERROR(IF(AND(AF725="Impacto",AF726="Impacto"),(AM725-(+AM725*AK726)),IF(AND(AF725="Probabilidad",AF726="Impacto"),(AM724-(+AM724*AK726)),IF(AF726="Probabilidad",AM725,""))),"")</f>
        <v/>
      </c>
      <c r="AN726" s="751"/>
      <c r="AO726" s="751"/>
      <c r="AP726" s="751"/>
      <c r="AQ726" s="751"/>
      <c r="AR726" s="1031"/>
      <c r="AS726" s="1631"/>
      <c r="AT726" s="1631"/>
      <c r="AU726" s="1633"/>
      <c r="AV726" s="1631"/>
      <c r="AW726" s="1631"/>
      <c r="AX726" s="1633"/>
      <c r="AY726" s="1633"/>
      <c r="AZ726" s="1633"/>
      <c r="BA726" s="1641"/>
      <c r="BB726" s="789"/>
      <c r="BC726" s="789"/>
      <c r="BD726" s="822" t="str">
        <f t="shared" si="80"/>
        <v/>
      </c>
      <c r="BE726" s="774"/>
      <c r="BF726" s="774"/>
      <c r="BG726" s="774"/>
      <c r="BH726" s="774"/>
      <c r="BI726" s="789"/>
      <c r="BJ726" s="789"/>
      <c r="BK726" s="789"/>
      <c r="BL726" s="789"/>
      <c r="BM726" s="791"/>
      <c r="BN726" s="791"/>
      <c r="BO726" s="791"/>
      <c r="BP726" s="791"/>
      <c r="BQ726" s="792" t="str">
        <f t="shared" si="85"/>
        <v/>
      </c>
      <c r="BR726" s="796" t="str">
        <f t="shared" si="86"/>
        <v/>
      </c>
      <c r="BS726" s="884"/>
      <c r="BT726" s="884"/>
      <c r="BU726" s="998"/>
      <c r="BV726" s="1064"/>
      <c r="BW726" s="1064"/>
      <c r="BX726" s="1722"/>
      <c r="BY726" s="1739"/>
      <c r="BZ726" s="1004"/>
    </row>
    <row r="727" spans="1:78" ht="16" x14ac:dyDescent="0.2">
      <c r="A727" s="1702"/>
      <c r="B727" s="1703"/>
      <c r="C727" s="1704"/>
      <c r="D727" s="1795"/>
      <c r="E727" s="1795"/>
      <c r="F727" s="1619"/>
      <c r="G727" s="1001"/>
      <c r="H727" s="1031"/>
      <c r="I727" s="1641"/>
      <c r="J727" s="1631"/>
      <c r="K727" s="1037"/>
      <c r="L727" s="1001"/>
      <c r="M727" s="1070"/>
      <c r="N727" s="1001"/>
      <c r="O727" s="1001"/>
      <c r="P727" s="1064"/>
      <c r="Q727" s="1714"/>
      <c r="R727" s="1641"/>
      <c r="S727" s="1710"/>
      <c r="T727" s="1641"/>
      <c r="U727" s="1710"/>
      <c r="V727" s="1641"/>
      <c r="W727" s="1710"/>
      <c r="X727" s="1665"/>
      <c r="Y727" s="1710"/>
      <c r="Z727" s="1710"/>
      <c r="AA727" s="1633"/>
      <c r="AB727" s="812">
        <v>5</v>
      </c>
      <c r="AC727" s="774"/>
      <c r="AD727" s="774"/>
      <c r="AE727" s="774"/>
      <c r="AF727" s="813" t="str">
        <f t="shared" si="81"/>
        <v/>
      </c>
      <c r="AG727" s="780"/>
      <c r="AH727" s="790" t="str">
        <f t="shared" si="82"/>
        <v/>
      </c>
      <c r="AI727" s="780"/>
      <c r="AJ727" s="790" t="str">
        <f t="shared" si="83"/>
        <v/>
      </c>
      <c r="AK727" s="814" t="str">
        <f t="shared" si="84"/>
        <v/>
      </c>
      <c r="AL727" s="815" t="str">
        <f>IFERROR(IF(AND(AF726="Probabilidad",AF727="Probabilidad"),(AL726-(+AL726*AK727)),IF(AND(AF726="Impacto",AF727="Probabilidad"),(AL725-(+AL725*AK727)),IF(AF727="Impacto",AL726,""))),"")</f>
        <v/>
      </c>
      <c r="AM727" s="815" t="str">
        <f>IFERROR(IF(AND(AF726="Impacto",AF727="Impacto"),(AM726-(+AM726*AK727)),IF(AND(AF726="Probabilidad",AF727="Impacto"),(AM725-(+AM725*AK727)),IF(AF727="Probabilidad",AM726,""))),"")</f>
        <v/>
      </c>
      <c r="AN727" s="751"/>
      <c r="AO727" s="751"/>
      <c r="AP727" s="751"/>
      <c r="AQ727" s="751"/>
      <c r="AR727" s="1031"/>
      <c r="AS727" s="1631"/>
      <c r="AT727" s="1631"/>
      <c r="AU727" s="1633"/>
      <c r="AV727" s="1631"/>
      <c r="AW727" s="1631"/>
      <c r="AX727" s="1633"/>
      <c r="AY727" s="1633"/>
      <c r="AZ727" s="1633"/>
      <c r="BA727" s="1641"/>
      <c r="BB727" s="789"/>
      <c r="BC727" s="789"/>
      <c r="BD727" s="822" t="str">
        <f t="shared" si="80"/>
        <v/>
      </c>
      <c r="BE727" s="774"/>
      <c r="BF727" s="774"/>
      <c r="BG727" s="774"/>
      <c r="BH727" s="774"/>
      <c r="BI727" s="789"/>
      <c r="BJ727" s="789"/>
      <c r="BK727" s="789"/>
      <c r="BL727" s="789"/>
      <c r="BM727" s="791"/>
      <c r="BN727" s="791"/>
      <c r="BO727" s="791"/>
      <c r="BP727" s="791"/>
      <c r="BQ727" s="792" t="str">
        <f t="shared" si="85"/>
        <v/>
      </c>
      <c r="BR727" s="796" t="str">
        <f t="shared" si="86"/>
        <v/>
      </c>
      <c r="BS727" s="884"/>
      <c r="BT727" s="884"/>
      <c r="BU727" s="998"/>
      <c r="BV727" s="1064"/>
      <c r="BW727" s="1064"/>
      <c r="BX727" s="1722"/>
      <c r="BY727" s="1739"/>
      <c r="BZ727" s="1004"/>
    </row>
    <row r="728" spans="1:78" ht="17" thickBot="1" x14ac:dyDescent="0.25">
      <c r="A728" s="1702"/>
      <c r="B728" s="1703"/>
      <c r="C728" s="1704"/>
      <c r="D728" s="1795"/>
      <c r="E728" s="1795"/>
      <c r="F728" s="1619"/>
      <c r="G728" s="1002"/>
      <c r="H728" s="1032"/>
      <c r="I728" s="1642"/>
      <c r="J728" s="1632"/>
      <c r="K728" s="1038"/>
      <c r="L728" s="1002"/>
      <c r="M728" s="1071"/>
      <c r="N728" s="1002"/>
      <c r="O728" s="1002"/>
      <c r="P728" s="1065"/>
      <c r="Q728" s="1715"/>
      <c r="R728" s="1642"/>
      <c r="S728" s="1711"/>
      <c r="T728" s="1642"/>
      <c r="U728" s="1711"/>
      <c r="V728" s="1642"/>
      <c r="W728" s="1711"/>
      <c r="X728" s="1666"/>
      <c r="Y728" s="1711"/>
      <c r="Z728" s="1711"/>
      <c r="AA728" s="1634"/>
      <c r="AB728" s="773">
        <v>6</v>
      </c>
      <c r="AC728" s="757"/>
      <c r="AD728" s="757"/>
      <c r="AE728" s="757"/>
      <c r="AF728" s="896" t="str">
        <f t="shared" si="81"/>
        <v/>
      </c>
      <c r="AG728" s="888"/>
      <c r="AH728" s="887" t="str">
        <f t="shared" si="82"/>
        <v/>
      </c>
      <c r="AI728" s="888"/>
      <c r="AJ728" s="887" t="str">
        <f t="shared" si="83"/>
        <v/>
      </c>
      <c r="AK728" s="889" t="str">
        <f t="shared" si="84"/>
        <v/>
      </c>
      <c r="AL728" s="935" t="str">
        <f>IFERROR(IF(AND(AF727="Probabilidad",AF728="Probabilidad"),(AL727-(+AL727*AK728)),IF(AND(AF727="Impacto",AF728="Probabilidad"),(AL726-(+AL726*AK728)),IF(AF728="Impacto",AL727,""))),"")</f>
        <v/>
      </c>
      <c r="AM728" s="935" t="str">
        <f>IFERROR(IF(AND(AF727="Impacto",AF728="Impacto"),(AM727-(+AM727*AK728)),IF(AND(AF727="Probabilidad",AF728="Impacto"),(AM726-(+AM726*AK728)),IF(AF728="Probabilidad",AM727,""))),"")</f>
        <v/>
      </c>
      <c r="AN728" s="51"/>
      <c r="AO728" s="51"/>
      <c r="AP728" s="51"/>
      <c r="AQ728" s="51"/>
      <c r="AR728" s="1032"/>
      <c r="AS728" s="1632"/>
      <c r="AT728" s="1632"/>
      <c r="AU728" s="1634"/>
      <c r="AV728" s="1632"/>
      <c r="AW728" s="1632"/>
      <c r="AX728" s="1634"/>
      <c r="AY728" s="1634"/>
      <c r="AZ728" s="1634"/>
      <c r="BA728" s="1642"/>
      <c r="BB728" s="770"/>
      <c r="BC728" s="770"/>
      <c r="BD728" s="762" t="str">
        <f t="shared" si="80"/>
        <v/>
      </c>
      <c r="BE728" s="757"/>
      <c r="BF728" s="757"/>
      <c r="BG728" s="757"/>
      <c r="BH728" s="757"/>
      <c r="BI728" s="770"/>
      <c r="BJ728" s="770"/>
      <c r="BK728" s="770"/>
      <c r="BL728" s="770"/>
      <c r="BM728" s="749"/>
      <c r="BN728" s="749"/>
      <c r="BO728" s="749"/>
      <c r="BP728" s="749"/>
      <c r="BQ728" s="766" t="str">
        <f t="shared" si="85"/>
        <v/>
      </c>
      <c r="BR728" s="890" t="str">
        <f t="shared" si="86"/>
        <v/>
      </c>
      <c r="BS728" s="891"/>
      <c r="BT728" s="891"/>
      <c r="BU728" s="999"/>
      <c r="BV728" s="1065"/>
      <c r="BW728" s="1065"/>
      <c r="BX728" s="1723"/>
      <c r="BY728" s="1740"/>
      <c r="BZ728" s="1005"/>
    </row>
    <row r="729" spans="1:78" ht="167" x14ac:dyDescent="0.2">
      <c r="A729" s="1702"/>
      <c r="B729" s="1703"/>
      <c r="C729" s="1704"/>
      <c r="D729" s="1795" t="s">
        <v>1387</v>
      </c>
      <c r="E729" s="1795" t="s">
        <v>1033</v>
      </c>
      <c r="F729" s="1619">
        <v>19</v>
      </c>
      <c r="G729" s="1000" t="s">
        <v>2205</v>
      </c>
      <c r="H729" s="1030" t="s">
        <v>1244</v>
      </c>
      <c r="I729" s="994" t="s">
        <v>1218</v>
      </c>
      <c r="J729" s="1697" t="str">
        <f>IF(D729="","",IF(D729="RG",[1]Árbol!A740,IF(D729="RIC",[1]Árbol!A740,IF(D729="RLAFT",[1]Árbol!A740,IF(D729="RF",[1]Árbol!A740,IF(I729="","",(CONCATENATE(I729," ",$M$3," ",G729," ",$M$4," ",O729," ",$M$5," ",N729))))))))</f>
        <v>Pérdida de confidencialidad e integridad de     Veeam Backup   1. Perdida, modificación de la informacion
2. Error en el uso de la plataforma  1.Ausencia de control de acceso 
2. Desconocimiento en el uso de la plataforma de backup</v>
      </c>
      <c r="K729" s="1036" t="s">
        <v>313</v>
      </c>
      <c r="L729" s="1000" t="s">
        <v>562</v>
      </c>
      <c r="M729" s="1069" t="s">
        <v>1389</v>
      </c>
      <c r="N729" s="1000" t="s">
        <v>2206</v>
      </c>
      <c r="O729" s="1000" t="s">
        <v>2184</v>
      </c>
      <c r="P729" s="1063" t="s">
        <v>1392</v>
      </c>
      <c r="Q729" s="1077" t="s">
        <v>1392</v>
      </c>
      <c r="R729" s="994" t="s">
        <v>250</v>
      </c>
      <c r="S729" s="1709">
        <f>IF(R729="Muy Alta",100%,IF(R729="Alta",80%,IF(R729="Media",60%,IF(R729="Baja",40%,IF(R729="Muy Baja",20%,"")))))</f>
        <v>0.4</v>
      </c>
      <c r="T729" s="994" t="s">
        <v>317</v>
      </c>
      <c r="U729" s="1709">
        <f>IF(T729="Catastrófico",100%,IF(T729="Mayor",80%,IF(T729="Moderado",60%,IF(T729="Menor",40%,IF(T729="Leve",20%,"")))))</f>
        <v>0.2</v>
      </c>
      <c r="V729" s="994" t="s">
        <v>251</v>
      </c>
      <c r="W729" s="1709">
        <f>IF(V729="Catastrófico",100%,IF(V729="Mayor",80%,IF(V729="Moderado",60%,IF(V729="Menor",40%,IF(V729="Leve",20%,"")))))</f>
        <v>0.4</v>
      </c>
      <c r="X729" s="1059" t="str">
        <f>IF(Y729=100%,"Catastrófico",IF(Y729=80%,"Mayor",IF(Y729=60%,"Moderado",IF(Y729=40%,"Menor",IF(Y729=20%,"Leve","")))))</f>
        <v>Menor</v>
      </c>
      <c r="Y729" s="1709">
        <f>IF(AND(U729="",W729=""),"",MAX(U729,W729))</f>
        <v>0.4</v>
      </c>
      <c r="Z729" s="1709" t="str">
        <f>CONCATENATE(R729,X729)</f>
        <v>BajaMenor</v>
      </c>
      <c r="AA729" s="1047" t="str">
        <f>IF(Z729="Muy AltaLeve","Alto",IF(Z729="Muy AltaMenor","Alto",IF(Z729="Muy AltaModerado","Alto",IF(Z729="Muy AltaMayor","Alto",IF(Z729="Muy AltaCatastrófico","Extremo",IF(Z729="AltaLeve","Moderado",IF(Z729="AltaMenor","Moderado",IF(Z729="AltaModerado","Alto",IF(Z729="AltaMayor","Alto",IF(Z729="AltaCatastrófico","Extremo",IF(Z729="MediaLeve","Moderado",IF(Z729="MediaMenor","Moderado",IF(Z729="MediaModerado","Moderado",IF(Z729="MediaMayor","Alto",IF(Z729="MediaCatastrófico","Extremo",IF(Z729="BajaLeve","Bajo",IF(Z729="BajaMenor","Moderado",IF(Z729="BajaModerado","Moderado",IF(Z729="BajaMayor","Alto",IF(Z729="BajaCatastrófico","Extremo",IF(Z729="Muy BajaLeve","Bajo",IF(Z729="Muy BajaMenor","Bajo",IF(Z729="Muy BajaModerado","Moderado",IF(Z729="Muy BajaMayor","Alto",IF(Z729="Muy BajaCatastrófico","Extremo","")))))))))))))))))))))))))</f>
        <v>Moderado</v>
      </c>
      <c r="AB729" s="97">
        <v>1</v>
      </c>
      <c r="AC729" s="9" t="s">
        <v>2207</v>
      </c>
      <c r="AD729" s="9">
        <v>1.2</v>
      </c>
      <c r="AE729" s="9" t="s">
        <v>1762</v>
      </c>
      <c r="AF729" s="99" t="str">
        <f t="shared" si="81"/>
        <v>Probabilidad</v>
      </c>
      <c r="AG729" s="10" t="s">
        <v>221</v>
      </c>
      <c r="AH729" s="787">
        <f t="shared" si="82"/>
        <v>0.25</v>
      </c>
      <c r="AI729" s="10" t="s">
        <v>222</v>
      </c>
      <c r="AJ729" s="787">
        <f t="shared" si="83"/>
        <v>0.15</v>
      </c>
      <c r="AK729" s="101">
        <f t="shared" si="84"/>
        <v>0.4</v>
      </c>
      <c r="AL729" s="100">
        <f>IFERROR(IF(AF729="Probabilidad",(S729-(+S729*AK729)),IF(AF729="Impacto",S729,"")),"")</f>
        <v>0.24</v>
      </c>
      <c r="AM729" s="100">
        <f>IFERROR(IF(AF729="Impacto",(Y729-(+Y729*AK729)),IF(AF729="Probabilidad",Y729,"")),"")</f>
        <v>0.4</v>
      </c>
      <c r="AN729" s="50" t="s">
        <v>859</v>
      </c>
      <c r="AO729" s="50" t="s">
        <v>291</v>
      </c>
      <c r="AP729" s="50" t="s">
        <v>241</v>
      </c>
      <c r="AQ729" s="50" t="s">
        <v>226</v>
      </c>
      <c r="AR729" s="1624" t="s">
        <v>2195</v>
      </c>
      <c r="AS729" s="1050">
        <f>S729</f>
        <v>0.4</v>
      </c>
      <c r="AT729" s="1050">
        <f>IF(AL729="","",MIN(AL729:AL734))</f>
        <v>0.06</v>
      </c>
      <c r="AU729" s="1047" t="str">
        <f>IFERROR(IF(AT729="","",IF(AT729&lt;=0.2,"Muy Baja",IF(AT729&lt;=0.4,"Baja",IF(AT729&lt;=0.6,"Media",IF(AT729&lt;=0.8,"Alta","Muy Alta"))))),"")</f>
        <v>Muy Baja</v>
      </c>
      <c r="AV729" s="1050">
        <f>Y729</f>
        <v>0.4</v>
      </c>
      <c r="AW729" s="1050">
        <f>IF(AM729="","",MIN(AM729:AM734))</f>
        <v>0.30000000000000004</v>
      </c>
      <c r="AX729" s="1047" t="str">
        <f>IFERROR(IF(AW729="","",IF(AW729&lt;=0.2,"Leve",IF(AW729&lt;=0.4,"Menor",IF(AW729&lt;=0.6,"Moderado",IF(AW729&lt;=0.8,"Mayor","Catastrófico"))))),"")</f>
        <v>Menor</v>
      </c>
      <c r="AY729" s="1047" t="str">
        <f>AA729</f>
        <v>Moderado</v>
      </c>
      <c r="AZ729" s="1047" t="str">
        <f>IFERROR(IF(OR(AND(AU729="Muy Baja",AX729="Leve"),AND(AU729="Muy Baja",AX729="Menor"),AND(AU729="Baja",AX729="Leve")),"Bajo",IF(OR(AND(AU729="Muy baja",AX729="Moderado"),AND(AU729="Baja",AX729="Menor"),AND(AU729="Baja",AX729="Moderado"),AND(AU729="Media",AX729="Leve"),AND(AU729="Media",AX729="Menor"),AND(AU729="Media",AX729="Moderado"),AND(AU729="Alta",AX729="Leve"),AND(AU729="Alta",AX729="Menor")),"Moderado",IF(OR(AND(AU729="Muy Baja",AX729="Mayor"),AND(AU729="Baja",AX729="Mayor"),AND(AU729="Media",AX729="Mayor"),AND(AU729="Alta",AX729="Moderado"),AND(AU729="Alta",AX729="Mayor"),AND(AU729="Muy Alta",AX729="Leve"),AND(AU729="Muy Alta",AX729="Menor"),AND(AU729="Muy Alta",AX729="Moderado"),AND(AU729="Muy Alta",AX729="Mayor")),"Alto",IF(OR(AND(AU729="Muy Baja",AX729="Catastrófico"),AND(AU729="Baja",AX729="Catastrófico"),AND(AU729="Media",AX729="Catastrófico"),AND(AU729="Alta",AX729="Catastrófico"),AND(AU729="Muy Alta",AX729="Catastrófico")),"Extremo","")))),"")</f>
        <v>Bajo</v>
      </c>
      <c r="BA729" s="994" t="s">
        <v>255</v>
      </c>
      <c r="BB729" s="46"/>
      <c r="BC729" s="46"/>
      <c r="BD729" s="103" t="str">
        <f t="shared" si="80"/>
        <v/>
      </c>
      <c r="BE729" s="9"/>
      <c r="BF729" s="9"/>
      <c r="BG729" s="9"/>
      <c r="BH729" s="9"/>
      <c r="BI729" s="46"/>
      <c r="BJ729" s="46"/>
      <c r="BK729" s="46"/>
      <c r="BL729" s="46"/>
      <c r="BM729" s="48"/>
      <c r="BN729" s="48"/>
      <c r="BO729" s="48"/>
      <c r="BP729" s="48"/>
      <c r="BQ729" s="104" t="str">
        <f t="shared" si="85"/>
        <v/>
      </c>
      <c r="BR729" s="797" t="str">
        <f t="shared" si="86"/>
        <v/>
      </c>
      <c r="BS729" s="883"/>
      <c r="BT729" s="883"/>
      <c r="BU729" s="997" t="s">
        <v>1392</v>
      </c>
      <c r="BV729" s="1063" t="s">
        <v>3194</v>
      </c>
      <c r="BW729" s="1063" t="s">
        <v>1392</v>
      </c>
      <c r="BX729" s="1721" t="s">
        <v>1392</v>
      </c>
      <c r="BY729" s="1738" t="s">
        <v>3244</v>
      </c>
      <c r="BZ729" s="1003"/>
    </row>
    <row r="730" spans="1:78" ht="145" x14ac:dyDescent="0.2">
      <c r="A730" s="1702"/>
      <c r="B730" s="1703"/>
      <c r="C730" s="1704"/>
      <c r="D730" s="1795"/>
      <c r="E730" s="1795"/>
      <c r="F730" s="1619"/>
      <c r="G730" s="1001"/>
      <c r="H730" s="1031"/>
      <c r="I730" s="1641"/>
      <c r="J730" s="1631"/>
      <c r="K730" s="1037"/>
      <c r="L730" s="1001"/>
      <c r="M730" s="1070"/>
      <c r="N730" s="1001"/>
      <c r="O730" s="1001"/>
      <c r="P730" s="1064"/>
      <c r="Q730" s="1714"/>
      <c r="R730" s="1641"/>
      <c r="S730" s="1710"/>
      <c r="T730" s="1641"/>
      <c r="U730" s="1710"/>
      <c r="V730" s="1641"/>
      <c r="W730" s="1710"/>
      <c r="X730" s="1665"/>
      <c r="Y730" s="1710"/>
      <c r="Z730" s="1710"/>
      <c r="AA730" s="1633"/>
      <c r="AB730" s="812">
        <v>2</v>
      </c>
      <c r="AC730" s="774" t="s">
        <v>1592</v>
      </c>
      <c r="AD730" s="774">
        <v>1.2</v>
      </c>
      <c r="AE730" s="774" t="s">
        <v>1408</v>
      </c>
      <c r="AF730" s="813" t="str">
        <f t="shared" si="81"/>
        <v>Probabilidad</v>
      </c>
      <c r="AG730" s="780" t="s">
        <v>221</v>
      </c>
      <c r="AH730" s="790">
        <f t="shared" si="82"/>
        <v>0.25</v>
      </c>
      <c r="AI730" s="780" t="s">
        <v>734</v>
      </c>
      <c r="AJ730" s="790">
        <f t="shared" si="83"/>
        <v>0.25</v>
      </c>
      <c r="AK730" s="814">
        <f t="shared" si="84"/>
        <v>0.5</v>
      </c>
      <c r="AL730" s="815">
        <f>IFERROR(IF(AND(AF729="Probabilidad",AF730="Probabilidad"),(AL729-(+AL729*AK730)),IF(AF730="Probabilidad",(S729-(+S729*AK730)),IF(AF730="Impacto",AL729,""))),"")</f>
        <v>0.12</v>
      </c>
      <c r="AM730" s="815">
        <f>IFERROR(IF(AND(AF729="Impacto",AF730="Impacto"),(AM729-(+AM729*AK730)),IF(AF730="Impacto",(Y729-(Y729*AK730)),IF(AF730="Probabilidad",AM729,""))),"")</f>
        <v>0.4</v>
      </c>
      <c r="AN730" s="751" t="s">
        <v>223</v>
      </c>
      <c r="AO730" s="751" t="s">
        <v>443</v>
      </c>
      <c r="AP730" s="751" t="s">
        <v>241</v>
      </c>
      <c r="AQ730" s="751" t="s">
        <v>242</v>
      </c>
      <c r="AR730" s="1031"/>
      <c r="AS730" s="1631"/>
      <c r="AT730" s="1631"/>
      <c r="AU730" s="1633"/>
      <c r="AV730" s="1631"/>
      <c r="AW730" s="1631"/>
      <c r="AX730" s="1633"/>
      <c r="AY730" s="1633"/>
      <c r="AZ730" s="1633"/>
      <c r="BA730" s="1641"/>
      <c r="BB730" s="789"/>
      <c r="BC730" s="789"/>
      <c r="BD730" s="822" t="str">
        <f t="shared" si="80"/>
        <v/>
      </c>
      <c r="BE730" s="774"/>
      <c r="BF730" s="774"/>
      <c r="BG730" s="774"/>
      <c r="BH730" s="774"/>
      <c r="BI730" s="789"/>
      <c r="BJ730" s="789"/>
      <c r="BK730" s="789"/>
      <c r="BL730" s="789"/>
      <c r="BM730" s="791"/>
      <c r="BN730" s="791"/>
      <c r="BO730" s="791"/>
      <c r="BP730" s="791"/>
      <c r="BQ730" s="792" t="str">
        <f t="shared" si="85"/>
        <v/>
      </c>
      <c r="BR730" s="796" t="str">
        <f t="shared" si="86"/>
        <v/>
      </c>
      <c r="BS730" s="884"/>
      <c r="BT730" s="884"/>
      <c r="BU730" s="998"/>
      <c r="BV730" s="1064"/>
      <c r="BW730" s="1064"/>
      <c r="BX730" s="1722"/>
      <c r="BY730" s="1739"/>
      <c r="BZ730" s="1004"/>
    </row>
    <row r="731" spans="1:78" ht="167" x14ac:dyDescent="0.2">
      <c r="A731" s="1702"/>
      <c r="B731" s="1703"/>
      <c r="C731" s="1704"/>
      <c r="D731" s="1795"/>
      <c r="E731" s="1795"/>
      <c r="F731" s="1619"/>
      <c r="G731" s="1001"/>
      <c r="H731" s="1031"/>
      <c r="I731" s="1641"/>
      <c r="J731" s="1631"/>
      <c r="K731" s="1037"/>
      <c r="L731" s="1001"/>
      <c r="M731" s="1070"/>
      <c r="N731" s="1001"/>
      <c r="O731" s="1001"/>
      <c r="P731" s="1064"/>
      <c r="Q731" s="1714"/>
      <c r="R731" s="1641"/>
      <c r="S731" s="1710"/>
      <c r="T731" s="1641"/>
      <c r="U731" s="1710"/>
      <c r="V731" s="1641"/>
      <c r="W731" s="1710"/>
      <c r="X731" s="1665"/>
      <c r="Y731" s="1710"/>
      <c r="Z731" s="1710"/>
      <c r="AA731" s="1633"/>
      <c r="AB731" s="812">
        <v>3</v>
      </c>
      <c r="AC731" s="774" t="s">
        <v>2153</v>
      </c>
      <c r="AD731" s="774">
        <v>1.2</v>
      </c>
      <c r="AE731" s="774" t="s">
        <v>1408</v>
      </c>
      <c r="AF731" s="813" t="str">
        <f t="shared" si="81"/>
        <v>Impacto</v>
      </c>
      <c r="AG731" s="780" t="s">
        <v>264</v>
      </c>
      <c r="AH731" s="790">
        <f t="shared" si="82"/>
        <v>0.1</v>
      </c>
      <c r="AI731" s="780" t="s">
        <v>222</v>
      </c>
      <c r="AJ731" s="790">
        <f t="shared" si="83"/>
        <v>0.15</v>
      </c>
      <c r="AK731" s="814">
        <f t="shared" si="84"/>
        <v>0.25</v>
      </c>
      <c r="AL731" s="815">
        <f>IFERROR(IF(AND(AF730="Probabilidad",AF731="Probabilidad"),(AL730-(+AL730*AK731)),IF(AND(AF730="Impacto",AF731="Probabilidad"),(AL729-(+AL729*AK731)),IF(AF731="Impacto",AL730,""))),"")</f>
        <v>0.12</v>
      </c>
      <c r="AM731" s="815">
        <f>IFERROR(IF(AND(AF730="Impacto",AF731="Impacto"),(AM730-(+AM730*AK731)),IF(AND(AF730="Probabilidad",AF731="Impacto"),(AM729-(+AM729*AK731)),IF(AF731="Probabilidad",AM730,""))),"")</f>
        <v>0.30000000000000004</v>
      </c>
      <c r="AN731" s="751" t="s">
        <v>223</v>
      </c>
      <c r="AO731" s="751" t="s">
        <v>291</v>
      </c>
      <c r="AP731" s="751" t="s">
        <v>241</v>
      </c>
      <c r="AQ731" s="751" t="s">
        <v>226</v>
      </c>
      <c r="AR731" s="1031"/>
      <c r="AS731" s="1631"/>
      <c r="AT731" s="1631"/>
      <c r="AU731" s="1633"/>
      <c r="AV731" s="1631"/>
      <c r="AW731" s="1631"/>
      <c r="AX731" s="1633"/>
      <c r="AY731" s="1633"/>
      <c r="AZ731" s="1633"/>
      <c r="BA731" s="1641"/>
      <c r="BB731" s="789"/>
      <c r="BC731" s="789"/>
      <c r="BD731" s="822" t="str">
        <f t="shared" si="80"/>
        <v/>
      </c>
      <c r="BE731" s="774"/>
      <c r="BF731" s="774"/>
      <c r="BG731" s="774"/>
      <c r="BH731" s="774"/>
      <c r="BI731" s="789"/>
      <c r="BJ731" s="789"/>
      <c r="BK731" s="789"/>
      <c r="BL731" s="789"/>
      <c r="BM731" s="791"/>
      <c r="BN731" s="791"/>
      <c r="BO731" s="791"/>
      <c r="BP731" s="791"/>
      <c r="BQ731" s="792" t="str">
        <f t="shared" si="85"/>
        <v/>
      </c>
      <c r="BR731" s="796" t="str">
        <f t="shared" si="86"/>
        <v/>
      </c>
      <c r="BS731" s="884"/>
      <c r="BT731" s="884"/>
      <c r="BU731" s="998"/>
      <c r="BV731" s="1064"/>
      <c r="BW731" s="1064"/>
      <c r="BX731" s="1722"/>
      <c r="BY731" s="1739"/>
      <c r="BZ731" s="1004"/>
    </row>
    <row r="732" spans="1:78" ht="145" x14ac:dyDescent="0.2">
      <c r="A732" s="1702"/>
      <c r="B732" s="1703"/>
      <c r="C732" s="1704"/>
      <c r="D732" s="1795"/>
      <c r="E732" s="1795"/>
      <c r="F732" s="1619"/>
      <c r="G732" s="1001"/>
      <c r="H732" s="1031"/>
      <c r="I732" s="1641"/>
      <c r="J732" s="1631"/>
      <c r="K732" s="1037"/>
      <c r="L732" s="1001"/>
      <c r="M732" s="1070"/>
      <c r="N732" s="1001"/>
      <c r="O732" s="1001"/>
      <c r="P732" s="1064"/>
      <c r="Q732" s="1714"/>
      <c r="R732" s="1641"/>
      <c r="S732" s="1710"/>
      <c r="T732" s="1641"/>
      <c r="U732" s="1710"/>
      <c r="V732" s="1641"/>
      <c r="W732" s="1710"/>
      <c r="X732" s="1665"/>
      <c r="Y732" s="1710"/>
      <c r="Z732" s="1710"/>
      <c r="AA732" s="1633"/>
      <c r="AB732" s="812">
        <v>4</v>
      </c>
      <c r="AC732" s="774" t="s">
        <v>2208</v>
      </c>
      <c r="AD732" s="774">
        <v>3</v>
      </c>
      <c r="AE732" s="774" t="s">
        <v>2155</v>
      </c>
      <c r="AF732" s="813" t="str">
        <f t="shared" si="81"/>
        <v>Probabilidad</v>
      </c>
      <c r="AG732" s="780" t="s">
        <v>221</v>
      </c>
      <c r="AH732" s="790">
        <f t="shared" si="82"/>
        <v>0.25</v>
      </c>
      <c r="AI732" s="780" t="s">
        <v>734</v>
      </c>
      <c r="AJ732" s="790">
        <f t="shared" si="83"/>
        <v>0.25</v>
      </c>
      <c r="AK732" s="814">
        <f t="shared" si="84"/>
        <v>0.5</v>
      </c>
      <c r="AL732" s="815">
        <f>IFERROR(IF(AND(AF731="Probabilidad",AF732="Probabilidad"),(AL731-(+AL731*AK732)),IF(AND(AF731="Impacto",AF732="Probabilidad"),(AL730-(+AL730*AK732)),IF(AF732="Impacto",AL731,""))),"")</f>
        <v>0.06</v>
      </c>
      <c r="AM732" s="815">
        <f>IFERROR(IF(AND(AF731="Impacto",AF732="Impacto"),(AM731-(+AM731*AK732)),IF(AND(AF731="Probabilidad",AF732="Impacto"),(AM730-(+AM730*AK732)),IF(AF732="Probabilidad",AM731,""))),"")</f>
        <v>0.30000000000000004</v>
      </c>
      <c r="AN732" s="751" t="s">
        <v>223</v>
      </c>
      <c r="AO732" s="751" t="s">
        <v>443</v>
      </c>
      <c r="AP732" s="751" t="s">
        <v>241</v>
      </c>
      <c r="AQ732" s="751" t="s">
        <v>226</v>
      </c>
      <c r="AR732" s="1031"/>
      <c r="AS732" s="1631"/>
      <c r="AT732" s="1631"/>
      <c r="AU732" s="1633"/>
      <c r="AV732" s="1631"/>
      <c r="AW732" s="1631"/>
      <c r="AX732" s="1633"/>
      <c r="AY732" s="1633"/>
      <c r="AZ732" s="1633"/>
      <c r="BA732" s="1641"/>
      <c r="BB732" s="789"/>
      <c r="BC732" s="789"/>
      <c r="BD732" s="822" t="str">
        <f t="shared" si="80"/>
        <v/>
      </c>
      <c r="BE732" s="774"/>
      <c r="BF732" s="774"/>
      <c r="BG732" s="774"/>
      <c r="BH732" s="774"/>
      <c r="BI732" s="789"/>
      <c r="BJ732" s="789"/>
      <c r="BK732" s="789"/>
      <c r="BL732" s="789"/>
      <c r="BM732" s="791"/>
      <c r="BN732" s="791"/>
      <c r="BO732" s="791"/>
      <c r="BP732" s="791"/>
      <c r="BQ732" s="792" t="str">
        <f t="shared" si="85"/>
        <v/>
      </c>
      <c r="BR732" s="796" t="str">
        <f t="shared" si="86"/>
        <v/>
      </c>
      <c r="BS732" s="884"/>
      <c r="BT732" s="884"/>
      <c r="BU732" s="998"/>
      <c r="BV732" s="1064"/>
      <c r="BW732" s="1064"/>
      <c r="BX732" s="1722"/>
      <c r="BY732" s="1739"/>
      <c r="BZ732" s="1004"/>
    </row>
    <row r="733" spans="1:78" ht="16" x14ac:dyDescent="0.2">
      <c r="A733" s="1702"/>
      <c r="B733" s="1703"/>
      <c r="C733" s="1704"/>
      <c r="D733" s="1795"/>
      <c r="E733" s="1795"/>
      <c r="F733" s="1619"/>
      <c r="G733" s="1001"/>
      <c r="H733" s="1031"/>
      <c r="I733" s="1641"/>
      <c r="J733" s="1631"/>
      <c r="K733" s="1037"/>
      <c r="L733" s="1001"/>
      <c r="M733" s="1070"/>
      <c r="N733" s="1001"/>
      <c r="O733" s="1001"/>
      <c r="P733" s="1064"/>
      <c r="Q733" s="1714"/>
      <c r="R733" s="1641"/>
      <c r="S733" s="1710"/>
      <c r="T733" s="1641"/>
      <c r="U733" s="1710"/>
      <c r="V733" s="1641"/>
      <c r="W733" s="1710"/>
      <c r="X733" s="1665"/>
      <c r="Y733" s="1710"/>
      <c r="Z733" s="1710"/>
      <c r="AA733" s="1633"/>
      <c r="AB733" s="812">
        <v>5</v>
      </c>
      <c r="AC733" s="774"/>
      <c r="AD733" s="774"/>
      <c r="AE733" s="774"/>
      <c r="AF733" s="813" t="str">
        <f t="shared" si="81"/>
        <v/>
      </c>
      <c r="AG733" s="780"/>
      <c r="AH733" s="790" t="str">
        <f t="shared" si="82"/>
        <v/>
      </c>
      <c r="AI733" s="780"/>
      <c r="AJ733" s="790" t="str">
        <f t="shared" si="83"/>
        <v/>
      </c>
      <c r="AK733" s="814" t="str">
        <f t="shared" si="84"/>
        <v/>
      </c>
      <c r="AL733" s="815" t="str">
        <f>IFERROR(IF(AND(AF732="Probabilidad",AF733="Probabilidad"),(AL732-(+AL732*AK733)),IF(AND(AF732="Impacto",AF733="Probabilidad"),(AL731-(+AL731*AK733)),IF(AF733="Impacto",AL732,""))),"")</f>
        <v/>
      </c>
      <c r="AM733" s="815" t="str">
        <f>IFERROR(IF(AND(AF732="Impacto",AF733="Impacto"),(AM732-(+AM732*AK733)),IF(AND(AF732="Probabilidad",AF733="Impacto"),(AM731-(+AM731*AK733)),IF(AF733="Probabilidad",AM732,""))),"")</f>
        <v/>
      </c>
      <c r="AN733" s="751"/>
      <c r="AO733" s="751"/>
      <c r="AP733" s="751"/>
      <c r="AQ733" s="751"/>
      <c r="AR733" s="1031"/>
      <c r="AS733" s="1631"/>
      <c r="AT733" s="1631"/>
      <c r="AU733" s="1633"/>
      <c r="AV733" s="1631"/>
      <c r="AW733" s="1631"/>
      <c r="AX733" s="1633"/>
      <c r="AY733" s="1633"/>
      <c r="AZ733" s="1633"/>
      <c r="BA733" s="1641"/>
      <c r="BB733" s="789"/>
      <c r="BC733" s="789"/>
      <c r="BD733" s="822" t="str">
        <f t="shared" si="80"/>
        <v/>
      </c>
      <c r="BE733" s="774"/>
      <c r="BF733" s="774"/>
      <c r="BG733" s="774"/>
      <c r="BH733" s="774"/>
      <c r="BI733" s="789"/>
      <c r="BJ733" s="789"/>
      <c r="BK733" s="789"/>
      <c r="BL733" s="789"/>
      <c r="BM733" s="791"/>
      <c r="BN733" s="791"/>
      <c r="BO733" s="791"/>
      <c r="BP733" s="791"/>
      <c r="BQ733" s="792" t="str">
        <f t="shared" si="85"/>
        <v/>
      </c>
      <c r="BR733" s="796" t="str">
        <f t="shared" si="86"/>
        <v/>
      </c>
      <c r="BS733" s="884"/>
      <c r="BT733" s="884"/>
      <c r="BU733" s="998"/>
      <c r="BV733" s="1064"/>
      <c r="BW733" s="1064"/>
      <c r="BX733" s="1722"/>
      <c r="BY733" s="1739"/>
      <c r="BZ733" s="1004"/>
    </row>
    <row r="734" spans="1:78" ht="17" thickBot="1" x14ac:dyDescent="0.25">
      <c r="A734" s="1702"/>
      <c r="B734" s="1703"/>
      <c r="C734" s="1704"/>
      <c r="D734" s="1795"/>
      <c r="E734" s="1795"/>
      <c r="F734" s="1619"/>
      <c r="G734" s="1002"/>
      <c r="H734" s="1032"/>
      <c r="I734" s="1642"/>
      <c r="J734" s="1632"/>
      <c r="K734" s="1038"/>
      <c r="L734" s="1002"/>
      <c r="M734" s="1071"/>
      <c r="N734" s="1002"/>
      <c r="O734" s="1002"/>
      <c r="P734" s="1065"/>
      <c r="Q734" s="1715"/>
      <c r="R734" s="1642"/>
      <c r="S734" s="1711"/>
      <c r="T734" s="1642"/>
      <c r="U734" s="1711"/>
      <c r="V734" s="1642"/>
      <c r="W734" s="1711"/>
      <c r="X734" s="1666"/>
      <c r="Y734" s="1711"/>
      <c r="Z734" s="1711"/>
      <c r="AA734" s="1634"/>
      <c r="AB734" s="773">
        <v>6</v>
      </c>
      <c r="AC734" s="757"/>
      <c r="AD734" s="757"/>
      <c r="AE734" s="757"/>
      <c r="AF734" s="896" t="str">
        <f t="shared" si="81"/>
        <v/>
      </c>
      <c r="AG734" s="888"/>
      <c r="AH734" s="887" t="str">
        <f t="shared" si="82"/>
        <v/>
      </c>
      <c r="AI734" s="888"/>
      <c r="AJ734" s="887" t="str">
        <f t="shared" si="83"/>
        <v/>
      </c>
      <c r="AK734" s="889" t="str">
        <f t="shared" si="84"/>
        <v/>
      </c>
      <c r="AL734" s="935" t="str">
        <f>IFERROR(IF(AND(AF733="Probabilidad",AF734="Probabilidad"),(AL733-(+AL733*AK734)),IF(AND(AF733="Impacto",AF734="Probabilidad"),(AL732-(+AL732*AK734)),IF(AF734="Impacto",AL733,""))),"")</f>
        <v/>
      </c>
      <c r="AM734" s="935" t="str">
        <f>IFERROR(IF(AND(AF733="Impacto",AF734="Impacto"),(AM733-(+AM733*AK734)),IF(AND(AF733="Probabilidad",AF734="Impacto"),(AM732-(+AM732*AK734)),IF(AF734="Probabilidad",AM733,""))),"")</f>
        <v/>
      </c>
      <c r="AN734" s="51"/>
      <c r="AO734" s="51"/>
      <c r="AP734" s="51"/>
      <c r="AQ734" s="51"/>
      <c r="AR734" s="1032"/>
      <c r="AS734" s="1632"/>
      <c r="AT734" s="1632"/>
      <c r="AU734" s="1634"/>
      <c r="AV734" s="1632"/>
      <c r="AW734" s="1632"/>
      <c r="AX734" s="1634"/>
      <c r="AY734" s="1634"/>
      <c r="AZ734" s="1634"/>
      <c r="BA734" s="1642"/>
      <c r="BB734" s="770"/>
      <c r="BC734" s="770"/>
      <c r="BD734" s="762" t="str">
        <f t="shared" si="80"/>
        <v/>
      </c>
      <c r="BE734" s="757"/>
      <c r="BF734" s="757"/>
      <c r="BG734" s="757"/>
      <c r="BH734" s="757"/>
      <c r="BI734" s="770"/>
      <c r="BJ734" s="770"/>
      <c r="BK734" s="770"/>
      <c r="BL734" s="770"/>
      <c r="BM734" s="749"/>
      <c r="BN734" s="749"/>
      <c r="BO734" s="749"/>
      <c r="BP734" s="749"/>
      <c r="BQ734" s="766" t="str">
        <f t="shared" si="85"/>
        <v/>
      </c>
      <c r="BR734" s="890" t="str">
        <f t="shared" si="86"/>
        <v/>
      </c>
      <c r="BS734" s="891"/>
      <c r="BT734" s="891"/>
      <c r="BU734" s="999"/>
      <c r="BV734" s="1065"/>
      <c r="BW734" s="1065"/>
      <c r="BX734" s="1723"/>
      <c r="BY734" s="1740"/>
      <c r="BZ734" s="1005"/>
    </row>
    <row r="735" spans="1:78" ht="167" x14ac:dyDescent="0.2">
      <c r="A735" s="1702"/>
      <c r="B735" s="1703"/>
      <c r="C735" s="1704"/>
      <c r="D735" s="1795" t="s">
        <v>1387</v>
      </c>
      <c r="E735" s="1795" t="s">
        <v>1033</v>
      </c>
      <c r="F735" s="1619">
        <v>20</v>
      </c>
      <c r="G735" s="1000" t="s">
        <v>2205</v>
      </c>
      <c r="H735" s="1030" t="s">
        <v>1244</v>
      </c>
      <c r="I735" s="994" t="s">
        <v>1215</v>
      </c>
      <c r="J735" s="1697" t="str">
        <f>IF(D735="","",IF(D735="RG",[1]Árbol!A746,IF(D735="RIC",[1]Árbol!A746,IF(D735="RLAFT",[1]Árbol!A746,IF(D735="RF",[1]Árbol!A746,IF(I735="","",(CONCATENATE(I735," ",$M$3," ",G735," ",$M$4," ",O735," ",$M$5," ",N735))))))))</f>
        <v xml:space="preserve">Pérdida de Disponibilidad de     Veeam Backup   1 . Mal funcionamiento del equipo y/o software  
1. Indisponibilidad de la plataforma
2. Falta de backup de lla configuración de la plataforma
3. Desconocimiento en el uso de la plataforma de backup
</v>
      </c>
      <c r="K735" s="1036" t="s">
        <v>313</v>
      </c>
      <c r="L735" s="1000" t="s">
        <v>562</v>
      </c>
      <c r="M735" s="1069" t="s">
        <v>1389</v>
      </c>
      <c r="N735" s="1000" t="s">
        <v>2209</v>
      </c>
      <c r="O735" s="1000" t="s">
        <v>2188</v>
      </c>
      <c r="P735" s="1063" t="s">
        <v>1392</v>
      </c>
      <c r="Q735" s="1077" t="s">
        <v>1392</v>
      </c>
      <c r="R735" s="994" t="s">
        <v>250</v>
      </c>
      <c r="S735" s="1709">
        <f>IF(R735="Muy Alta",100%,IF(R735="Alta",80%,IF(R735="Media",60%,IF(R735="Baja",40%,IF(R735="Muy Baja",20%,"")))))</f>
        <v>0.4</v>
      </c>
      <c r="T735" s="994" t="s">
        <v>317</v>
      </c>
      <c r="U735" s="1709">
        <f>IF(T735="Catastrófico",100%,IF(T735="Mayor",80%,IF(T735="Moderado",60%,IF(T735="Menor",40%,IF(T735="Leve",20%,"")))))</f>
        <v>0.2</v>
      </c>
      <c r="V735" s="994" t="s">
        <v>251</v>
      </c>
      <c r="W735" s="1709">
        <f>IF(V735="Catastrófico",100%,IF(V735="Mayor",80%,IF(V735="Moderado",60%,IF(V735="Menor",40%,IF(V735="Leve",20%,"")))))</f>
        <v>0.4</v>
      </c>
      <c r="X735" s="1059" t="str">
        <f>IF(Y735=100%,"Catastrófico",IF(Y735=80%,"Mayor",IF(Y735=60%,"Moderado",IF(Y735=40%,"Menor",IF(Y735=20%,"Leve","")))))</f>
        <v>Menor</v>
      </c>
      <c r="Y735" s="1709">
        <f>IF(AND(U735="",W735=""),"",MAX(U735,W735))</f>
        <v>0.4</v>
      </c>
      <c r="Z735" s="1709" t="str">
        <f>CONCATENATE(R735,X735)</f>
        <v>BajaMenor</v>
      </c>
      <c r="AA735" s="1047" t="str">
        <f>IF(Z735="Muy AltaLeve","Alto",IF(Z735="Muy AltaMenor","Alto",IF(Z735="Muy AltaModerado","Alto",IF(Z735="Muy AltaMayor","Alto",IF(Z735="Muy AltaCatastrófico","Extremo",IF(Z735="AltaLeve","Moderado",IF(Z735="AltaMenor","Moderado",IF(Z735="AltaModerado","Alto",IF(Z735="AltaMayor","Alto",IF(Z735="AltaCatastrófico","Extremo",IF(Z735="MediaLeve","Moderado",IF(Z735="MediaMenor","Moderado",IF(Z735="MediaModerado","Moderado",IF(Z735="MediaMayor","Alto",IF(Z735="MediaCatastrófico","Extremo",IF(Z735="BajaLeve","Bajo",IF(Z735="BajaMenor","Moderado",IF(Z735="BajaModerado","Moderado",IF(Z735="BajaMayor","Alto",IF(Z735="BajaCatastrófico","Extremo",IF(Z735="Muy BajaLeve","Bajo",IF(Z735="Muy BajaMenor","Bajo",IF(Z735="Muy BajaModerado","Moderado",IF(Z735="Muy BajaMayor","Alto",IF(Z735="Muy BajaCatastrófico","Extremo","")))))))))))))))))))))))))</f>
        <v>Moderado</v>
      </c>
      <c r="AB735" s="97">
        <v>1</v>
      </c>
      <c r="AC735" s="9" t="s">
        <v>2210</v>
      </c>
      <c r="AD735" s="9">
        <v>2</v>
      </c>
      <c r="AE735" s="9" t="s">
        <v>2159</v>
      </c>
      <c r="AF735" s="99" t="str">
        <f t="shared" si="81"/>
        <v>Probabilidad</v>
      </c>
      <c r="AG735" s="10" t="s">
        <v>281</v>
      </c>
      <c r="AH735" s="787">
        <f t="shared" si="82"/>
        <v>0.15</v>
      </c>
      <c r="AI735" s="10" t="s">
        <v>222</v>
      </c>
      <c r="AJ735" s="787">
        <f t="shared" si="83"/>
        <v>0.15</v>
      </c>
      <c r="AK735" s="101">
        <f t="shared" si="84"/>
        <v>0.3</v>
      </c>
      <c r="AL735" s="100">
        <f>IFERROR(IF(AF735="Probabilidad",(S735-(+S735*AK735)),IF(AF735="Impacto",S735,"")),"")</f>
        <v>0.28000000000000003</v>
      </c>
      <c r="AM735" s="100">
        <f>IFERROR(IF(AF735="Impacto",(Y735-(+Y735*AK735)),IF(AF735="Probabilidad",Y735,"")),"")</f>
        <v>0.4</v>
      </c>
      <c r="AN735" s="50" t="s">
        <v>223</v>
      </c>
      <c r="AO735" s="50" t="s">
        <v>291</v>
      </c>
      <c r="AP735" s="50" t="s">
        <v>241</v>
      </c>
      <c r="AQ735" s="50" t="s">
        <v>226</v>
      </c>
      <c r="AR735" s="1624" t="s">
        <v>2176</v>
      </c>
      <c r="AS735" s="1050">
        <f>S735</f>
        <v>0.4</v>
      </c>
      <c r="AT735" s="1050">
        <f>IF(AL735="","",MIN(AL735:AL740))</f>
        <v>0.14000000000000001</v>
      </c>
      <c r="AU735" s="1047" t="str">
        <f>IFERROR(IF(AT735="","",IF(AT735&lt;=0.2,"Muy Baja",IF(AT735&lt;=0.4,"Baja",IF(AT735&lt;=0.6,"Media",IF(AT735&lt;=0.8,"Alta","Muy Alta"))))),"")</f>
        <v>Muy Baja</v>
      </c>
      <c r="AV735" s="1050">
        <f>Y735</f>
        <v>0.4</v>
      </c>
      <c r="AW735" s="1050">
        <f>IF(AM735="","",MIN(AM735:AM740))</f>
        <v>0.19500000000000001</v>
      </c>
      <c r="AX735" s="1047" t="str">
        <f>IFERROR(IF(AW735="","",IF(AW735&lt;=0.2,"Leve",IF(AW735&lt;=0.4,"Menor",IF(AW735&lt;=0.6,"Moderado",IF(AW735&lt;=0.8,"Mayor","Catastrófico"))))),"")</f>
        <v>Leve</v>
      </c>
      <c r="AY735" s="1047" t="str">
        <f>AA735</f>
        <v>Moderado</v>
      </c>
      <c r="AZ735" s="1047" t="str">
        <f>IFERROR(IF(OR(AND(AU735="Muy Baja",AX735="Leve"),AND(AU735="Muy Baja",AX735="Menor"),AND(AU735="Baja",AX735="Leve")),"Bajo",IF(OR(AND(AU735="Muy baja",AX735="Moderado"),AND(AU735="Baja",AX735="Menor"),AND(AU735="Baja",AX735="Moderado"),AND(AU735="Media",AX735="Leve"),AND(AU735="Media",AX735="Menor"),AND(AU735="Media",AX735="Moderado"),AND(AU735="Alta",AX735="Leve"),AND(AU735="Alta",AX735="Menor")),"Moderado",IF(OR(AND(AU735="Muy Baja",AX735="Mayor"),AND(AU735="Baja",AX735="Mayor"),AND(AU735="Media",AX735="Mayor"),AND(AU735="Alta",AX735="Moderado"),AND(AU735="Alta",AX735="Mayor"),AND(AU735="Muy Alta",AX735="Leve"),AND(AU735="Muy Alta",AX735="Menor"),AND(AU735="Muy Alta",AX735="Moderado"),AND(AU735="Muy Alta",AX735="Mayor")),"Alto",IF(OR(AND(AU735="Muy Baja",AX735="Catastrófico"),AND(AU735="Baja",AX735="Catastrófico"),AND(AU735="Media",AX735="Catastrófico"),AND(AU735="Alta",AX735="Catastrófico"),AND(AU735="Muy Alta",AX735="Catastrófico")),"Extremo","")))),"")</f>
        <v>Bajo</v>
      </c>
      <c r="BA735" s="994" t="s">
        <v>255</v>
      </c>
      <c r="BB735" s="46"/>
      <c r="BC735" s="46"/>
      <c r="BD735" s="103" t="str">
        <f t="shared" si="80"/>
        <v/>
      </c>
      <c r="BE735" s="9"/>
      <c r="BF735" s="9"/>
      <c r="BG735" s="9"/>
      <c r="BH735" s="9"/>
      <c r="BI735" s="46"/>
      <c r="BJ735" s="46"/>
      <c r="BK735" s="46"/>
      <c r="BL735" s="46"/>
      <c r="BM735" s="48"/>
      <c r="BN735" s="48"/>
      <c r="BO735" s="48"/>
      <c r="BP735" s="48"/>
      <c r="BQ735" s="104" t="str">
        <f t="shared" si="85"/>
        <v/>
      </c>
      <c r="BR735" s="797" t="str">
        <f t="shared" si="86"/>
        <v/>
      </c>
      <c r="BS735" s="883"/>
      <c r="BT735" s="883"/>
      <c r="BU735" s="997" t="s">
        <v>1392</v>
      </c>
      <c r="BV735" s="1063" t="s">
        <v>3194</v>
      </c>
      <c r="BW735" s="1063" t="s">
        <v>1392</v>
      </c>
      <c r="BX735" s="1721" t="s">
        <v>1392</v>
      </c>
      <c r="BY735" s="1738" t="s">
        <v>3244</v>
      </c>
      <c r="BZ735" s="1003"/>
    </row>
    <row r="736" spans="1:78" ht="145" x14ac:dyDescent="0.2">
      <c r="A736" s="1702"/>
      <c r="B736" s="1703"/>
      <c r="C736" s="1704"/>
      <c r="D736" s="1795"/>
      <c r="E736" s="1795"/>
      <c r="F736" s="1619"/>
      <c r="G736" s="1001"/>
      <c r="H736" s="1031"/>
      <c r="I736" s="1641"/>
      <c r="J736" s="1631"/>
      <c r="K736" s="1037"/>
      <c r="L736" s="1001"/>
      <c r="M736" s="1070"/>
      <c r="N736" s="1001"/>
      <c r="O736" s="1001"/>
      <c r="P736" s="1064"/>
      <c r="Q736" s="1714"/>
      <c r="R736" s="1641"/>
      <c r="S736" s="1710"/>
      <c r="T736" s="1641"/>
      <c r="U736" s="1710"/>
      <c r="V736" s="1641"/>
      <c r="W736" s="1710"/>
      <c r="X736" s="1665"/>
      <c r="Y736" s="1710"/>
      <c r="Z736" s="1710"/>
      <c r="AA736" s="1633"/>
      <c r="AB736" s="812">
        <v>2</v>
      </c>
      <c r="AC736" s="774" t="s">
        <v>2211</v>
      </c>
      <c r="AD736" s="774">
        <v>1</v>
      </c>
      <c r="AE736" s="774" t="s">
        <v>2159</v>
      </c>
      <c r="AF736" s="813" t="str">
        <f t="shared" si="81"/>
        <v>Impacto</v>
      </c>
      <c r="AG736" s="780" t="s">
        <v>264</v>
      </c>
      <c r="AH736" s="790">
        <f t="shared" si="82"/>
        <v>0.1</v>
      </c>
      <c r="AI736" s="780" t="s">
        <v>734</v>
      </c>
      <c r="AJ736" s="790">
        <f t="shared" si="83"/>
        <v>0.25</v>
      </c>
      <c r="AK736" s="814">
        <f t="shared" si="84"/>
        <v>0.35</v>
      </c>
      <c r="AL736" s="815">
        <f>IFERROR(IF(AND(AF735="Probabilidad",AF736="Probabilidad"),(AL735-(+AL735*AK736)),IF(AF736="Probabilidad",(S735-(+S735*AK736)),IF(AF736="Impacto",AL735,""))),"")</f>
        <v>0.28000000000000003</v>
      </c>
      <c r="AM736" s="815">
        <f>IFERROR(IF(AND(AF735="Impacto",AF736="Impacto"),(AM735-(+AM735*AK736)),IF(AF736="Impacto",(Y735-(Y735*AK736)),IF(AF736="Probabilidad",AM735,""))),"")</f>
        <v>0.26</v>
      </c>
      <c r="AN736" s="751" t="s">
        <v>223</v>
      </c>
      <c r="AO736" s="751" t="s">
        <v>443</v>
      </c>
      <c r="AP736" s="751" t="s">
        <v>241</v>
      </c>
      <c r="AQ736" s="751" t="s">
        <v>226</v>
      </c>
      <c r="AR736" s="1031"/>
      <c r="AS736" s="1631"/>
      <c r="AT736" s="1631"/>
      <c r="AU736" s="1633"/>
      <c r="AV736" s="1631"/>
      <c r="AW736" s="1631"/>
      <c r="AX736" s="1633"/>
      <c r="AY736" s="1633"/>
      <c r="AZ736" s="1633"/>
      <c r="BA736" s="1641"/>
      <c r="BB736" s="789"/>
      <c r="BC736" s="789"/>
      <c r="BD736" s="822" t="str">
        <f t="shared" si="80"/>
        <v/>
      </c>
      <c r="BE736" s="774"/>
      <c r="BF736" s="774"/>
      <c r="BG736" s="774"/>
      <c r="BH736" s="774"/>
      <c r="BI736" s="789"/>
      <c r="BJ736" s="789"/>
      <c r="BK736" s="789"/>
      <c r="BL736" s="789"/>
      <c r="BM736" s="791"/>
      <c r="BN736" s="791"/>
      <c r="BO736" s="791"/>
      <c r="BP736" s="791"/>
      <c r="BQ736" s="792" t="str">
        <f t="shared" si="85"/>
        <v/>
      </c>
      <c r="BR736" s="796" t="str">
        <f t="shared" si="86"/>
        <v/>
      </c>
      <c r="BS736" s="884"/>
      <c r="BT736" s="884"/>
      <c r="BU736" s="998"/>
      <c r="BV736" s="1064"/>
      <c r="BW736" s="1064"/>
      <c r="BX736" s="1722"/>
      <c r="BY736" s="1739"/>
      <c r="BZ736" s="1004"/>
    </row>
    <row r="737" spans="1:78" ht="145" x14ac:dyDescent="0.2">
      <c r="A737" s="1702"/>
      <c r="B737" s="1703"/>
      <c r="C737" s="1704"/>
      <c r="D737" s="1795"/>
      <c r="E737" s="1795"/>
      <c r="F737" s="1619"/>
      <c r="G737" s="1001"/>
      <c r="H737" s="1031"/>
      <c r="I737" s="1641"/>
      <c r="J737" s="1631"/>
      <c r="K737" s="1037"/>
      <c r="L737" s="1001"/>
      <c r="M737" s="1070"/>
      <c r="N737" s="1001"/>
      <c r="O737" s="1001"/>
      <c r="P737" s="1064"/>
      <c r="Q737" s="1714"/>
      <c r="R737" s="1641"/>
      <c r="S737" s="1710"/>
      <c r="T737" s="1641"/>
      <c r="U737" s="1710"/>
      <c r="V737" s="1641"/>
      <c r="W737" s="1710"/>
      <c r="X737" s="1665"/>
      <c r="Y737" s="1710"/>
      <c r="Z737" s="1710"/>
      <c r="AA737" s="1633"/>
      <c r="AB737" s="812">
        <v>3</v>
      </c>
      <c r="AC737" s="774" t="s">
        <v>2212</v>
      </c>
      <c r="AD737" s="774">
        <v>1</v>
      </c>
      <c r="AE737" s="774" t="s">
        <v>2162</v>
      </c>
      <c r="AF737" s="813" t="str">
        <f t="shared" si="81"/>
        <v>Probabilidad</v>
      </c>
      <c r="AG737" s="780" t="s">
        <v>221</v>
      </c>
      <c r="AH737" s="790">
        <f t="shared" si="82"/>
        <v>0.25</v>
      </c>
      <c r="AI737" s="780" t="s">
        <v>734</v>
      </c>
      <c r="AJ737" s="790">
        <f t="shared" si="83"/>
        <v>0.25</v>
      </c>
      <c r="AK737" s="814">
        <f t="shared" si="84"/>
        <v>0.5</v>
      </c>
      <c r="AL737" s="815">
        <f>IFERROR(IF(AND(AF736="Probabilidad",AF737="Probabilidad"),(AL736-(+AL736*AK737)),IF(AND(AF736="Impacto",AF737="Probabilidad"),(AL735-(+AL735*AK737)),IF(AF737="Impacto",AL736,""))),"")</f>
        <v>0.14000000000000001</v>
      </c>
      <c r="AM737" s="815">
        <f>IFERROR(IF(AND(AF736="Impacto",AF737="Impacto"),(AM736-(+AM736*AK737)),IF(AND(AF736="Probabilidad",AF737="Impacto"),(AM735-(+AM735*AK737)),IF(AF737="Probabilidad",AM736,""))),"")</f>
        <v>0.26</v>
      </c>
      <c r="AN737" s="751" t="s">
        <v>223</v>
      </c>
      <c r="AO737" s="751" t="s">
        <v>443</v>
      </c>
      <c r="AP737" s="751" t="s">
        <v>241</v>
      </c>
      <c r="AQ737" s="751" t="s">
        <v>226</v>
      </c>
      <c r="AR737" s="1031"/>
      <c r="AS737" s="1631"/>
      <c r="AT737" s="1631"/>
      <c r="AU737" s="1633"/>
      <c r="AV737" s="1631"/>
      <c r="AW737" s="1631"/>
      <c r="AX737" s="1633"/>
      <c r="AY737" s="1633"/>
      <c r="AZ737" s="1633"/>
      <c r="BA737" s="1641"/>
      <c r="BB737" s="789"/>
      <c r="BC737" s="789"/>
      <c r="BD737" s="822" t="str">
        <f t="shared" si="80"/>
        <v/>
      </c>
      <c r="BE737" s="774"/>
      <c r="BF737" s="774"/>
      <c r="BG737" s="774"/>
      <c r="BH737" s="774"/>
      <c r="BI737" s="789"/>
      <c r="BJ737" s="789"/>
      <c r="BK737" s="789"/>
      <c r="BL737" s="789"/>
      <c r="BM737" s="791"/>
      <c r="BN737" s="791"/>
      <c r="BO737" s="791"/>
      <c r="BP737" s="791"/>
      <c r="BQ737" s="792" t="str">
        <f t="shared" si="85"/>
        <v/>
      </c>
      <c r="BR737" s="796" t="str">
        <f t="shared" si="86"/>
        <v/>
      </c>
      <c r="BS737" s="884"/>
      <c r="BT737" s="884"/>
      <c r="BU737" s="998"/>
      <c r="BV737" s="1064"/>
      <c r="BW737" s="1064"/>
      <c r="BX737" s="1722"/>
      <c r="BY737" s="1739"/>
      <c r="BZ737" s="1004"/>
    </row>
    <row r="738" spans="1:78" ht="167" x14ac:dyDescent="0.2">
      <c r="A738" s="1702"/>
      <c r="B738" s="1703"/>
      <c r="C738" s="1704"/>
      <c r="D738" s="1795"/>
      <c r="E738" s="1795"/>
      <c r="F738" s="1619"/>
      <c r="G738" s="1001"/>
      <c r="H738" s="1031"/>
      <c r="I738" s="1641"/>
      <c r="J738" s="1631"/>
      <c r="K738" s="1037"/>
      <c r="L738" s="1001"/>
      <c r="M738" s="1070"/>
      <c r="N738" s="1001"/>
      <c r="O738" s="1001"/>
      <c r="P738" s="1064"/>
      <c r="Q738" s="1714"/>
      <c r="R738" s="1641"/>
      <c r="S738" s="1710"/>
      <c r="T738" s="1641"/>
      <c r="U738" s="1710"/>
      <c r="V738" s="1641"/>
      <c r="W738" s="1710"/>
      <c r="X738" s="1665"/>
      <c r="Y738" s="1710"/>
      <c r="Z738" s="1710"/>
      <c r="AA738" s="1633"/>
      <c r="AB738" s="812">
        <v>4</v>
      </c>
      <c r="AC738" s="774" t="s">
        <v>2163</v>
      </c>
      <c r="AD738" s="774">
        <v>1.2</v>
      </c>
      <c r="AE738" s="774" t="s">
        <v>1408</v>
      </c>
      <c r="AF738" s="813" t="str">
        <f t="shared" si="81"/>
        <v>Impacto</v>
      </c>
      <c r="AG738" s="780" t="s">
        <v>264</v>
      </c>
      <c r="AH738" s="790">
        <f t="shared" si="82"/>
        <v>0.1</v>
      </c>
      <c r="AI738" s="780" t="s">
        <v>222</v>
      </c>
      <c r="AJ738" s="790">
        <f t="shared" si="83"/>
        <v>0.15</v>
      </c>
      <c r="AK738" s="814">
        <f t="shared" si="84"/>
        <v>0.25</v>
      </c>
      <c r="AL738" s="815">
        <f>IFERROR(IF(AND(AF737="Probabilidad",AF738="Probabilidad"),(AL737-(+AL737*AK738)),IF(AND(AF737="Impacto",AF738="Probabilidad"),(AL736-(+AL736*AK738)),IF(AF738="Impacto",AL737,""))),"")</f>
        <v>0.14000000000000001</v>
      </c>
      <c r="AM738" s="815">
        <f>IFERROR(IF(AND(AF737="Impacto",AF738="Impacto"),(AM737-(+AM737*AK738)),IF(AND(AF737="Probabilidad",AF738="Impacto"),(AM736-(+AM736*AK738)),IF(AF738="Probabilidad",AM737,""))),"")</f>
        <v>0.19500000000000001</v>
      </c>
      <c r="AN738" s="751" t="s">
        <v>223</v>
      </c>
      <c r="AO738" s="751" t="s">
        <v>291</v>
      </c>
      <c r="AP738" s="751" t="s">
        <v>241</v>
      </c>
      <c r="AQ738" s="751" t="s">
        <v>226</v>
      </c>
      <c r="AR738" s="1031"/>
      <c r="AS738" s="1631"/>
      <c r="AT738" s="1631"/>
      <c r="AU738" s="1633"/>
      <c r="AV738" s="1631"/>
      <c r="AW738" s="1631"/>
      <c r="AX738" s="1633"/>
      <c r="AY738" s="1633"/>
      <c r="AZ738" s="1633"/>
      <c r="BA738" s="1641"/>
      <c r="BB738" s="789"/>
      <c r="BC738" s="789"/>
      <c r="BD738" s="822" t="str">
        <f t="shared" si="80"/>
        <v/>
      </c>
      <c r="BE738" s="774"/>
      <c r="BF738" s="774"/>
      <c r="BG738" s="774"/>
      <c r="BH738" s="774"/>
      <c r="BI738" s="789"/>
      <c r="BJ738" s="789"/>
      <c r="BK738" s="789"/>
      <c r="BL738" s="789"/>
      <c r="BM738" s="791"/>
      <c r="BN738" s="791"/>
      <c r="BO738" s="791"/>
      <c r="BP738" s="791"/>
      <c r="BQ738" s="792" t="str">
        <f t="shared" si="85"/>
        <v/>
      </c>
      <c r="BR738" s="796" t="str">
        <f t="shared" si="86"/>
        <v/>
      </c>
      <c r="BS738" s="884"/>
      <c r="BT738" s="884"/>
      <c r="BU738" s="998"/>
      <c r="BV738" s="1064"/>
      <c r="BW738" s="1064"/>
      <c r="BX738" s="1722"/>
      <c r="BY738" s="1739"/>
      <c r="BZ738" s="1004"/>
    </row>
    <row r="739" spans="1:78" ht="16" x14ac:dyDescent="0.2">
      <c r="A739" s="1702"/>
      <c r="B739" s="1703"/>
      <c r="C739" s="1704"/>
      <c r="D739" s="1795"/>
      <c r="E739" s="1795"/>
      <c r="F739" s="1619"/>
      <c r="G739" s="1001"/>
      <c r="H739" s="1031"/>
      <c r="I739" s="1641"/>
      <c r="J739" s="1631"/>
      <c r="K739" s="1037"/>
      <c r="L739" s="1001"/>
      <c r="M739" s="1070"/>
      <c r="N739" s="1001"/>
      <c r="O739" s="1001"/>
      <c r="P739" s="1064"/>
      <c r="Q739" s="1714"/>
      <c r="R739" s="1641"/>
      <c r="S739" s="1710"/>
      <c r="T739" s="1641"/>
      <c r="U739" s="1710"/>
      <c r="V739" s="1641"/>
      <c r="W739" s="1710"/>
      <c r="X739" s="1665"/>
      <c r="Y739" s="1710"/>
      <c r="Z739" s="1710"/>
      <c r="AA739" s="1633"/>
      <c r="AB739" s="812">
        <v>5</v>
      </c>
      <c r="AC739" s="774"/>
      <c r="AD739" s="774"/>
      <c r="AE739" s="774"/>
      <c r="AF739" s="813" t="str">
        <f t="shared" si="81"/>
        <v/>
      </c>
      <c r="AG739" s="780"/>
      <c r="AH739" s="790" t="str">
        <f t="shared" si="82"/>
        <v/>
      </c>
      <c r="AI739" s="780"/>
      <c r="AJ739" s="790" t="str">
        <f t="shared" si="83"/>
        <v/>
      </c>
      <c r="AK739" s="814" t="str">
        <f t="shared" si="84"/>
        <v/>
      </c>
      <c r="AL739" s="815" t="str">
        <f>IFERROR(IF(AND(AF738="Probabilidad",AF739="Probabilidad"),(AL738-(+AL738*AK739)),IF(AND(AF738="Impacto",AF739="Probabilidad"),(AL737-(+AL737*AK739)),IF(AF739="Impacto",AL738,""))),"")</f>
        <v/>
      </c>
      <c r="AM739" s="815" t="str">
        <f>IFERROR(IF(AND(AF738="Impacto",AF739="Impacto"),(AM738-(+AM738*AK739)),IF(AND(AF738="Probabilidad",AF739="Impacto"),(AM737-(+AM737*AK739)),IF(AF739="Probabilidad",AM738,""))),"")</f>
        <v/>
      </c>
      <c r="AN739" s="751"/>
      <c r="AO739" s="751"/>
      <c r="AP739" s="751"/>
      <c r="AQ739" s="751"/>
      <c r="AR739" s="1031"/>
      <c r="AS739" s="1631"/>
      <c r="AT739" s="1631"/>
      <c r="AU739" s="1633"/>
      <c r="AV739" s="1631"/>
      <c r="AW739" s="1631"/>
      <c r="AX739" s="1633"/>
      <c r="AY739" s="1633"/>
      <c r="AZ739" s="1633"/>
      <c r="BA739" s="1641"/>
      <c r="BB739" s="789"/>
      <c r="BC739" s="789"/>
      <c r="BD739" s="822" t="str">
        <f t="shared" si="80"/>
        <v/>
      </c>
      <c r="BE739" s="774"/>
      <c r="BF739" s="774"/>
      <c r="BG739" s="774"/>
      <c r="BH739" s="774"/>
      <c r="BI739" s="789"/>
      <c r="BJ739" s="789"/>
      <c r="BK739" s="789"/>
      <c r="BL739" s="789"/>
      <c r="BM739" s="791"/>
      <c r="BN739" s="791"/>
      <c r="BO739" s="791"/>
      <c r="BP739" s="791"/>
      <c r="BQ739" s="792" t="str">
        <f t="shared" si="85"/>
        <v/>
      </c>
      <c r="BR739" s="796" t="str">
        <f t="shared" si="86"/>
        <v/>
      </c>
      <c r="BS739" s="884"/>
      <c r="BT739" s="884"/>
      <c r="BU739" s="998"/>
      <c r="BV739" s="1064"/>
      <c r="BW739" s="1064"/>
      <c r="BX739" s="1722"/>
      <c r="BY739" s="1739"/>
      <c r="BZ739" s="1004"/>
    </row>
    <row r="740" spans="1:78" ht="17" thickBot="1" x14ac:dyDescent="0.25">
      <c r="A740" s="1702"/>
      <c r="B740" s="1703"/>
      <c r="C740" s="1704"/>
      <c r="D740" s="1795"/>
      <c r="E740" s="1795"/>
      <c r="F740" s="1619"/>
      <c r="G740" s="1002"/>
      <c r="H740" s="1032"/>
      <c r="I740" s="1642"/>
      <c r="J740" s="1632"/>
      <c r="K740" s="1038"/>
      <c r="L740" s="1002"/>
      <c r="M740" s="1071"/>
      <c r="N740" s="1002"/>
      <c r="O740" s="1002"/>
      <c r="P740" s="1065"/>
      <c r="Q740" s="1715"/>
      <c r="R740" s="1642"/>
      <c r="S740" s="1711"/>
      <c r="T740" s="1642"/>
      <c r="U740" s="1711"/>
      <c r="V740" s="1642"/>
      <c r="W740" s="1711"/>
      <c r="X740" s="1666"/>
      <c r="Y740" s="1711"/>
      <c r="Z740" s="1711"/>
      <c r="AA740" s="1634"/>
      <c r="AB740" s="773">
        <v>6</v>
      </c>
      <c r="AC740" s="757"/>
      <c r="AD740" s="757"/>
      <c r="AE740" s="757"/>
      <c r="AF740" s="896" t="str">
        <f t="shared" si="81"/>
        <v/>
      </c>
      <c r="AG740" s="888"/>
      <c r="AH740" s="887" t="str">
        <f t="shared" si="82"/>
        <v/>
      </c>
      <c r="AI740" s="888"/>
      <c r="AJ740" s="887" t="str">
        <f t="shared" si="83"/>
        <v/>
      </c>
      <c r="AK740" s="889" t="str">
        <f t="shared" si="84"/>
        <v/>
      </c>
      <c r="AL740" s="935" t="str">
        <f>IFERROR(IF(AND(AF739="Probabilidad",AF740="Probabilidad"),(AL739-(+AL739*AK740)),IF(AND(AF739="Impacto",AF740="Probabilidad"),(AL738-(+AL738*AK740)),IF(AF740="Impacto",AL739,""))),"")</f>
        <v/>
      </c>
      <c r="AM740" s="935" t="str">
        <f>IFERROR(IF(AND(AF739="Impacto",AF740="Impacto"),(AM739-(+AM739*AK740)),IF(AND(AF739="Probabilidad",AF740="Impacto"),(AM738-(+AM738*AK740)),IF(AF740="Probabilidad",AM739,""))),"")</f>
        <v/>
      </c>
      <c r="AN740" s="51"/>
      <c r="AO740" s="51"/>
      <c r="AP740" s="51"/>
      <c r="AQ740" s="51"/>
      <c r="AR740" s="1032"/>
      <c r="AS740" s="1632"/>
      <c r="AT740" s="1632"/>
      <c r="AU740" s="1634"/>
      <c r="AV740" s="1632"/>
      <c r="AW740" s="1632"/>
      <c r="AX740" s="1634"/>
      <c r="AY740" s="1634"/>
      <c r="AZ740" s="1634"/>
      <c r="BA740" s="1642"/>
      <c r="BB740" s="770"/>
      <c r="BC740" s="770"/>
      <c r="BD740" s="762" t="str">
        <f t="shared" si="80"/>
        <v/>
      </c>
      <c r="BE740" s="757"/>
      <c r="BF740" s="757"/>
      <c r="BG740" s="757"/>
      <c r="BH740" s="757"/>
      <c r="BI740" s="770"/>
      <c r="BJ740" s="770"/>
      <c r="BK740" s="770"/>
      <c r="BL740" s="770"/>
      <c r="BM740" s="749"/>
      <c r="BN740" s="749"/>
      <c r="BO740" s="749"/>
      <c r="BP740" s="749"/>
      <c r="BQ740" s="766" t="str">
        <f t="shared" si="85"/>
        <v/>
      </c>
      <c r="BR740" s="890" t="str">
        <f t="shared" si="86"/>
        <v/>
      </c>
      <c r="BS740" s="891"/>
      <c r="BT740" s="891"/>
      <c r="BU740" s="999"/>
      <c r="BV740" s="1065"/>
      <c r="BW740" s="1065"/>
      <c r="BX740" s="1723"/>
      <c r="BY740" s="1740"/>
      <c r="BZ740" s="1005"/>
    </row>
    <row r="741" spans="1:78" ht="167" x14ac:dyDescent="0.2">
      <c r="A741" s="1702"/>
      <c r="B741" s="1703"/>
      <c r="C741" s="1704"/>
      <c r="D741" s="1795" t="s">
        <v>1387</v>
      </c>
      <c r="E741" s="1795" t="s">
        <v>1033</v>
      </c>
      <c r="F741" s="1619">
        <v>21</v>
      </c>
      <c r="G741" s="1000" t="s">
        <v>2213</v>
      </c>
      <c r="H741" s="1030" t="s">
        <v>1243</v>
      </c>
      <c r="I741" s="994" t="s">
        <v>1218</v>
      </c>
      <c r="J741" s="1697" t="str">
        <f>IF(D741="","",IF(D741="RG",[1]Árbol!A752,IF(D741="RIC",[1]Árbol!A752,IF(D741="RLAFT",[1]Árbol!A752,IF(D741="RF",[1]Árbol!A752,IF(I741="","",(CONCATENATE(I741," ",$M$3," ",G741," ",$M$4," ",O741," ",$M$5," ",N741))))))))</f>
        <v xml:space="preserve">Pérdida de confidencialidad e integridad de Clúster Hiperconvergencia (HCI) On-Premise para Procesamiento  1. Perdida, modificación de la informacion
2. Error en el uso de la plataforma  1.Ausencia de control de acceso 
2. Desconocimiento en el uso de la plataforma </v>
      </c>
      <c r="K741" s="1036" t="s">
        <v>313</v>
      </c>
      <c r="L741" s="1000" t="s">
        <v>562</v>
      </c>
      <c r="M741" s="1069" t="s">
        <v>1389</v>
      </c>
      <c r="N741" s="1000" t="s">
        <v>2214</v>
      </c>
      <c r="O741" s="1000" t="s">
        <v>2184</v>
      </c>
      <c r="P741" s="1063" t="s">
        <v>1392</v>
      </c>
      <c r="Q741" s="1077" t="s">
        <v>1392</v>
      </c>
      <c r="R741" s="994" t="s">
        <v>217</v>
      </c>
      <c r="S741" s="1709">
        <f>IF(R741="Muy Alta",100%,IF(R741="Alta",80%,IF(R741="Media",60%,IF(R741="Baja",40%,IF(R741="Muy Baja",20%,"")))))</f>
        <v>0.6</v>
      </c>
      <c r="T741" s="994" t="s">
        <v>317</v>
      </c>
      <c r="U741" s="1709">
        <f>IF(T741="Catastrófico",100%,IF(T741="Mayor",80%,IF(T741="Moderado",60%,IF(T741="Menor",40%,IF(T741="Leve",20%,"")))))</f>
        <v>0.2</v>
      </c>
      <c r="V741" s="994" t="s">
        <v>251</v>
      </c>
      <c r="W741" s="1709">
        <f>IF(V741="Catastrófico",100%,IF(V741="Mayor",80%,IF(V741="Moderado",60%,IF(V741="Menor",40%,IF(V741="Leve",20%,"")))))</f>
        <v>0.4</v>
      </c>
      <c r="X741" s="1059" t="str">
        <f>IF(Y741=100%,"Catastrófico",IF(Y741=80%,"Mayor",IF(Y741=60%,"Moderado",IF(Y741=40%,"Menor",IF(Y741=20%,"Leve","")))))</f>
        <v>Menor</v>
      </c>
      <c r="Y741" s="1709">
        <f>IF(AND(U741="",W741=""),"",MAX(U741,W741))</f>
        <v>0.4</v>
      </c>
      <c r="Z741" s="1709" t="str">
        <f>CONCATENATE(R741,X741)</f>
        <v>MediaMenor</v>
      </c>
      <c r="AA741" s="1047" t="str">
        <f>IF(Z741="Muy AltaLeve","Alto",IF(Z741="Muy AltaMenor","Alto",IF(Z741="Muy AltaModerado","Alto",IF(Z741="Muy AltaMayor","Alto",IF(Z741="Muy AltaCatastrófico","Extremo",IF(Z741="AltaLeve","Moderado",IF(Z741="AltaMenor","Moderado",IF(Z741="AltaModerado","Alto",IF(Z741="AltaMayor","Alto",IF(Z741="AltaCatastrófico","Extremo",IF(Z741="MediaLeve","Moderado",IF(Z741="MediaMenor","Moderado",IF(Z741="MediaModerado","Moderado",IF(Z741="MediaMayor","Alto",IF(Z741="MediaCatastrófico","Extremo",IF(Z741="BajaLeve","Bajo",IF(Z741="BajaMenor","Moderado",IF(Z741="BajaModerado","Moderado",IF(Z741="BajaMayor","Alto",IF(Z741="BajaCatastrófico","Extremo",IF(Z741="Muy BajaLeve","Bajo",IF(Z741="Muy BajaMenor","Bajo",IF(Z741="Muy BajaModerado","Moderado",IF(Z741="Muy BajaMayor","Alto",IF(Z741="Muy BajaCatastrófico","Extremo","")))))))))))))))))))))))))</f>
        <v>Moderado</v>
      </c>
      <c r="AB741" s="97">
        <v>1</v>
      </c>
      <c r="AC741" s="9" t="s">
        <v>2140</v>
      </c>
      <c r="AD741" s="9">
        <v>1</v>
      </c>
      <c r="AE741" s="9" t="s">
        <v>1762</v>
      </c>
      <c r="AF741" s="99" t="str">
        <f t="shared" si="81"/>
        <v>Probabilidad</v>
      </c>
      <c r="AG741" s="10" t="s">
        <v>221</v>
      </c>
      <c r="AH741" s="787">
        <f t="shared" si="82"/>
        <v>0.25</v>
      </c>
      <c r="AI741" s="10" t="s">
        <v>734</v>
      </c>
      <c r="AJ741" s="787">
        <f t="shared" si="83"/>
        <v>0.25</v>
      </c>
      <c r="AK741" s="101">
        <f t="shared" si="84"/>
        <v>0.5</v>
      </c>
      <c r="AL741" s="100">
        <f>IFERROR(IF(AF741="Probabilidad",(S741-(+S741*AK741)),IF(AF741="Impacto",S741,"")),"")</f>
        <v>0.3</v>
      </c>
      <c r="AM741" s="100">
        <f>IFERROR(IF(AF741="Impacto",(Y741-(+Y741*AK741)),IF(AF741="Probabilidad",Y741,"")),"")</f>
        <v>0.4</v>
      </c>
      <c r="AN741" s="50" t="s">
        <v>859</v>
      </c>
      <c r="AO741" s="50" t="s">
        <v>291</v>
      </c>
      <c r="AP741" s="50" t="s">
        <v>241</v>
      </c>
      <c r="AQ741" s="50" t="s">
        <v>226</v>
      </c>
      <c r="AR741" s="1624" t="s">
        <v>2195</v>
      </c>
      <c r="AS741" s="1050">
        <f>S741</f>
        <v>0.6</v>
      </c>
      <c r="AT741" s="1050">
        <f>IF(AL741="","",MIN(AL741:AL746))</f>
        <v>0.108</v>
      </c>
      <c r="AU741" s="1047" t="str">
        <f>IFERROR(IF(AT741="","",IF(AT741&lt;=0.2,"Muy Baja",IF(AT741&lt;=0.4,"Baja",IF(AT741&lt;=0.6,"Media",IF(AT741&lt;=0.8,"Alta","Muy Alta"))))),"")</f>
        <v>Muy Baja</v>
      </c>
      <c r="AV741" s="1050">
        <f>Y741</f>
        <v>0.4</v>
      </c>
      <c r="AW741" s="1050">
        <f>IF(AM741="","",MIN(AM741:AM746))</f>
        <v>0.30000000000000004</v>
      </c>
      <c r="AX741" s="1047" t="str">
        <f>IFERROR(IF(AW741="","",IF(AW741&lt;=0.2,"Leve",IF(AW741&lt;=0.4,"Menor",IF(AW741&lt;=0.6,"Moderado",IF(AW741&lt;=0.8,"Mayor","Catastrófico"))))),"")</f>
        <v>Menor</v>
      </c>
      <c r="AY741" s="1047" t="str">
        <f>AA741</f>
        <v>Moderado</v>
      </c>
      <c r="AZ741" s="1047" t="str">
        <f>IFERROR(IF(OR(AND(AU741="Muy Baja",AX741="Leve"),AND(AU741="Muy Baja",AX741="Menor"),AND(AU741="Baja",AX741="Leve")),"Bajo",IF(OR(AND(AU741="Muy baja",AX741="Moderado"),AND(AU741="Baja",AX741="Menor"),AND(AU741="Baja",AX741="Moderado"),AND(AU741="Media",AX741="Leve"),AND(AU741="Media",AX741="Menor"),AND(AU741="Media",AX741="Moderado"),AND(AU741="Alta",AX741="Leve"),AND(AU741="Alta",AX741="Menor")),"Moderado",IF(OR(AND(AU741="Muy Baja",AX741="Mayor"),AND(AU741="Baja",AX741="Mayor"),AND(AU741="Media",AX741="Mayor"),AND(AU741="Alta",AX741="Moderado"),AND(AU741="Alta",AX741="Mayor"),AND(AU741="Muy Alta",AX741="Leve"),AND(AU741="Muy Alta",AX741="Menor"),AND(AU741="Muy Alta",AX741="Moderado"),AND(AU741="Muy Alta",AX741="Mayor")),"Alto",IF(OR(AND(AU741="Muy Baja",AX741="Catastrófico"),AND(AU741="Baja",AX741="Catastrófico"),AND(AU741="Media",AX741="Catastrófico"),AND(AU741="Alta",AX741="Catastrófico"),AND(AU741="Muy Alta",AX741="Catastrófico")),"Extremo","")))),"")</f>
        <v>Bajo</v>
      </c>
      <c r="BA741" s="994" t="s">
        <v>255</v>
      </c>
      <c r="BB741" s="46"/>
      <c r="BC741" s="46"/>
      <c r="BD741" s="103" t="str">
        <f t="shared" si="80"/>
        <v/>
      </c>
      <c r="BE741" s="9"/>
      <c r="BF741" s="9"/>
      <c r="BG741" s="9"/>
      <c r="BH741" s="9"/>
      <c r="BI741" s="46"/>
      <c r="BJ741" s="46"/>
      <c r="BK741" s="46"/>
      <c r="BL741" s="46"/>
      <c r="BM741" s="48"/>
      <c r="BN741" s="48"/>
      <c r="BO741" s="48"/>
      <c r="BP741" s="48"/>
      <c r="BQ741" s="104" t="str">
        <f t="shared" si="85"/>
        <v/>
      </c>
      <c r="BR741" s="797" t="str">
        <f t="shared" si="86"/>
        <v/>
      </c>
      <c r="BS741" s="883"/>
      <c r="BT741" s="883"/>
      <c r="BU741" s="997" t="s">
        <v>1392</v>
      </c>
      <c r="BV741" s="1063" t="s">
        <v>3194</v>
      </c>
      <c r="BW741" s="1063" t="s">
        <v>1392</v>
      </c>
      <c r="BX741" s="1721" t="s">
        <v>1392</v>
      </c>
      <c r="BY741" s="1738" t="s">
        <v>3244</v>
      </c>
      <c r="BZ741" s="1003"/>
    </row>
    <row r="742" spans="1:78" ht="145" x14ac:dyDescent="0.2">
      <c r="A742" s="1702"/>
      <c r="B742" s="1703"/>
      <c r="C742" s="1704"/>
      <c r="D742" s="1795"/>
      <c r="E742" s="1795"/>
      <c r="F742" s="1619"/>
      <c r="G742" s="1001"/>
      <c r="H742" s="1031"/>
      <c r="I742" s="1641"/>
      <c r="J742" s="1631"/>
      <c r="K742" s="1037"/>
      <c r="L742" s="1001"/>
      <c r="M742" s="1070"/>
      <c r="N742" s="1001"/>
      <c r="O742" s="1001"/>
      <c r="P742" s="1064"/>
      <c r="Q742" s="1714"/>
      <c r="R742" s="1641"/>
      <c r="S742" s="1710"/>
      <c r="T742" s="1641"/>
      <c r="U742" s="1710"/>
      <c r="V742" s="1641"/>
      <c r="W742" s="1710"/>
      <c r="X742" s="1665"/>
      <c r="Y742" s="1710"/>
      <c r="Z742" s="1710"/>
      <c r="AA742" s="1633"/>
      <c r="AB742" s="812">
        <v>2</v>
      </c>
      <c r="AC742" s="774" t="s">
        <v>1592</v>
      </c>
      <c r="AD742" s="774">
        <v>2</v>
      </c>
      <c r="AE742" s="774" t="s">
        <v>1408</v>
      </c>
      <c r="AF742" s="813" t="str">
        <f t="shared" si="81"/>
        <v>Probabilidad</v>
      </c>
      <c r="AG742" s="780" t="s">
        <v>221</v>
      </c>
      <c r="AH742" s="790">
        <f t="shared" si="82"/>
        <v>0.25</v>
      </c>
      <c r="AI742" s="780" t="s">
        <v>222</v>
      </c>
      <c r="AJ742" s="790">
        <f t="shared" si="83"/>
        <v>0.15</v>
      </c>
      <c r="AK742" s="814">
        <f t="shared" si="84"/>
        <v>0.4</v>
      </c>
      <c r="AL742" s="815">
        <f>IFERROR(IF(AND(AF741="Probabilidad",AF742="Probabilidad"),(AL741-(+AL741*AK742)),IF(AF742="Probabilidad",(S741-(+S741*AK742)),IF(AF742="Impacto",AL741,""))),"")</f>
        <v>0.18</v>
      </c>
      <c r="AM742" s="815">
        <f>IFERROR(IF(AND(AF741="Impacto",AF742="Impacto"),(AM741-(+AM741*AK742)),IF(AF742="Impacto",(Y741-(Y741*AK742)),IF(AF742="Probabilidad",AM741,""))),"")</f>
        <v>0.4</v>
      </c>
      <c r="AN742" s="751" t="s">
        <v>223</v>
      </c>
      <c r="AO742" s="751" t="s">
        <v>443</v>
      </c>
      <c r="AP742" s="751" t="s">
        <v>241</v>
      </c>
      <c r="AQ742" s="751" t="s">
        <v>242</v>
      </c>
      <c r="AR742" s="1031"/>
      <c r="AS742" s="1631"/>
      <c r="AT742" s="1631"/>
      <c r="AU742" s="1633"/>
      <c r="AV742" s="1631"/>
      <c r="AW742" s="1631"/>
      <c r="AX742" s="1633"/>
      <c r="AY742" s="1633"/>
      <c r="AZ742" s="1633"/>
      <c r="BA742" s="1641"/>
      <c r="BB742" s="789"/>
      <c r="BC742" s="789"/>
      <c r="BD742" s="822" t="str">
        <f t="shared" si="80"/>
        <v/>
      </c>
      <c r="BE742" s="774"/>
      <c r="BF742" s="774"/>
      <c r="BG742" s="774"/>
      <c r="BH742" s="774"/>
      <c r="BI742" s="789"/>
      <c r="BJ742" s="789"/>
      <c r="BK742" s="789"/>
      <c r="BL742" s="789"/>
      <c r="BM742" s="791"/>
      <c r="BN742" s="791"/>
      <c r="BO742" s="791"/>
      <c r="BP742" s="791"/>
      <c r="BQ742" s="792" t="str">
        <f t="shared" si="85"/>
        <v/>
      </c>
      <c r="BR742" s="796" t="str">
        <f t="shared" si="86"/>
        <v/>
      </c>
      <c r="BS742" s="884"/>
      <c r="BT742" s="884"/>
      <c r="BU742" s="998"/>
      <c r="BV742" s="1064"/>
      <c r="BW742" s="1064"/>
      <c r="BX742" s="1722"/>
      <c r="BY742" s="1739"/>
      <c r="BZ742" s="1004"/>
    </row>
    <row r="743" spans="1:78" ht="167" x14ac:dyDescent="0.2">
      <c r="A743" s="1702"/>
      <c r="B743" s="1703"/>
      <c r="C743" s="1704"/>
      <c r="D743" s="1795"/>
      <c r="E743" s="1795"/>
      <c r="F743" s="1619"/>
      <c r="G743" s="1001"/>
      <c r="H743" s="1031"/>
      <c r="I743" s="1641"/>
      <c r="J743" s="1631"/>
      <c r="K743" s="1037"/>
      <c r="L743" s="1001"/>
      <c r="M743" s="1070"/>
      <c r="N743" s="1001"/>
      <c r="O743" s="1001"/>
      <c r="P743" s="1064"/>
      <c r="Q743" s="1714"/>
      <c r="R743" s="1641"/>
      <c r="S743" s="1710"/>
      <c r="T743" s="1641"/>
      <c r="U743" s="1710"/>
      <c r="V743" s="1641"/>
      <c r="W743" s="1710"/>
      <c r="X743" s="1665"/>
      <c r="Y743" s="1710"/>
      <c r="Z743" s="1710"/>
      <c r="AA743" s="1633"/>
      <c r="AB743" s="812">
        <v>3</v>
      </c>
      <c r="AC743" s="774" t="s">
        <v>2215</v>
      </c>
      <c r="AD743" s="774">
        <v>1</v>
      </c>
      <c r="AE743" s="774" t="s">
        <v>1590</v>
      </c>
      <c r="AF743" s="813" t="str">
        <f t="shared" si="81"/>
        <v>Impacto</v>
      </c>
      <c r="AG743" s="780" t="s">
        <v>264</v>
      </c>
      <c r="AH743" s="790">
        <f t="shared" si="82"/>
        <v>0.1</v>
      </c>
      <c r="AI743" s="780" t="s">
        <v>222</v>
      </c>
      <c r="AJ743" s="790">
        <f t="shared" si="83"/>
        <v>0.15</v>
      </c>
      <c r="AK743" s="814">
        <f t="shared" si="84"/>
        <v>0.25</v>
      </c>
      <c r="AL743" s="815">
        <f>IFERROR(IF(AND(AF742="Probabilidad",AF743="Probabilidad"),(AL742-(+AL742*AK743)),IF(AND(AF742="Impacto",AF743="Probabilidad"),(AL741-(+AL741*AK743)),IF(AF743="Impacto",AL742,""))),"")</f>
        <v>0.18</v>
      </c>
      <c r="AM743" s="815">
        <f>IFERROR(IF(AND(AF742="Impacto",AF743="Impacto"),(AM742-(+AM742*AK743)),IF(AND(AF742="Probabilidad",AF743="Impacto"),(AM741-(+AM741*AK743)),IF(AF743="Probabilidad",AM742,""))),"")</f>
        <v>0.30000000000000004</v>
      </c>
      <c r="AN743" s="751" t="s">
        <v>223</v>
      </c>
      <c r="AO743" s="751" t="s">
        <v>291</v>
      </c>
      <c r="AP743" s="751" t="s">
        <v>241</v>
      </c>
      <c r="AQ743" s="751" t="s">
        <v>226</v>
      </c>
      <c r="AR743" s="1031"/>
      <c r="AS743" s="1631"/>
      <c r="AT743" s="1631"/>
      <c r="AU743" s="1633"/>
      <c r="AV743" s="1631"/>
      <c r="AW743" s="1631"/>
      <c r="AX743" s="1633"/>
      <c r="AY743" s="1633"/>
      <c r="AZ743" s="1633"/>
      <c r="BA743" s="1641"/>
      <c r="BB743" s="789"/>
      <c r="BC743" s="789"/>
      <c r="BD743" s="822" t="str">
        <f t="shared" si="80"/>
        <v/>
      </c>
      <c r="BE743" s="774"/>
      <c r="BF743" s="774"/>
      <c r="BG743" s="774"/>
      <c r="BH743" s="774"/>
      <c r="BI743" s="789"/>
      <c r="BJ743" s="789"/>
      <c r="BK743" s="789"/>
      <c r="BL743" s="789"/>
      <c r="BM743" s="791"/>
      <c r="BN743" s="791"/>
      <c r="BO743" s="791"/>
      <c r="BP743" s="791"/>
      <c r="BQ743" s="792" t="str">
        <f t="shared" si="85"/>
        <v/>
      </c>
      <c r="BR743" s="796" t="str">
        <f t="shared" si="86"/>
        <v/>
      </c>
      <c r="BS743" s="884"/>
      <c r="BT743" s="884"/>
      <c r="BU743" s="998"/>
      <c r="BV743" s="1064"/>
      <c r="BW743" s="1064"/>
      <c r="BX743" s="1722"/>
      <c r="BY743" s="1739"/>
      <c r="BZ743" s="1004"/>
    </row>
    <row r="744" spans="1:78" ht="167" x14ac:dyDescent="0.2">
      <c r="A744" s="1702"/>
      <c r="B744" s="1703"/>
      <c r="C744" s="1704"/>
      <c r="D744" s="1795"/>
      <c r="E744" s="1795"/>
      <c r="F744" s="1619"/>
      <c r="G744" s="1001"/>
      <c r="H744" s="1031"/>
      <c r="I744" s="1641"/>
      <c r="J744" s="1631"/>
      <c r="K744" s="1037"/>
      <c r="L744" s="1001"/>
      <c r="M744" s="1070"/>
      <c r="N744" s="1001"/>
      <c r="O744" s="1001"/>
      <c r="P744" s="1064"/>
      <c r="Q744" s="1714"/>
      <c r="R744" s="1641"/>
      <c r="S744" s="1710"/>
      <c r="T744" s="1641"/>
      <c r="U744" s="1710"/>
      <c r="V744" s="1641"/>
      <c r="W744" s="1710"/>
      <c r="X744" s="1665"/>
      <c r="Y744" s="1710"/>
      <c r="Z744" s="1710"/>
      <c r="AA744" s="1633"/>
      <c r="AB744" s="812">
        <v>4</v>
      </c>
      <c r="AC744" s="774" t="s">
        <v>2212</v>
      </c>
      <c r="AD744" s="774">
        <v>1</v>
      </c>
      <c r="AE744" s="774" t="s">
        <v>2162</v>
      </c>
      <c r="AF744" s="813" t="str">
        <f t="shared" si="81"/>
        <v>Probabilidad</v>
      </c>
      <c r="AG744" s="780" t="s">
        <v>221</v>
      </c>
      <c r="AH744" s="790">
        <f t="shared" si="82"/>
        <v>0.25</v>
      </c>
      <c r="AI744" s="780" t="s">
        <v>222</v>
      </c>
      <c r="AJ744" s="790">
        <f t="shared" si="83"/>
        <v>0.15</v>
      </c>
      <c r="AK744" s="814">
        <f t="shared" si="84"/>
        <v>0.4</v>
      </c>
      <c r="AL744" s="815">
        <f>IFERROR(IF(AND(AF743="Probabilidad",AF744="Probabilidad"),(AL743-(+AL743*AK744)),IF(AND(AF743="Impacto",AF744="Probabilidad"),(AL742-(+AL742*AK744)),IF(AF744="Impacto",AL743,""))),"")</f>
        <v>0.108</v>
      </c>
      <c r="AM744" s="815">
        <f>IFERROR(IF(AND(AF743="Impacto",AF744="Impacto"),(AM743-(+AM743*AK744)),IF(AND(AF743="Probabilidad",AF744="Impacto"),(AM742-(+AM742*AK744)),IF(AF744="Probabilidad",AM743,""))),"")</f>
        <v>0.30000000000000004</v>
      </c>
      <c r="AN744" s="751" t="s">
        <v>223</v>
      </c>
      <c r="AO744" s="751" t="s">
        <v>291</v>
      </c>
      <c r="AP744" s="751" t="s">
        <v>225</v>
      </c>
      <c r="AQ744" s="751" t="s">
        <v>226</v>
      </c>
      <c r="AR744" s="1031"/>
      <c r="AS744" s="1631"/>
      <c r="AT744" s="1631"/>
      <c r="AU744" s="1633"/>
      <c r="AV744" s="1631"/>
      <c r="AW744" s="1631"/>
      <c r="AX744" s="1633"/>
      <c r="AY744" s="1633"/>
      <c r="AZ744" s="1633"/>
      <c r="BA744" s="1641"/>
      <c r="BB744" s="789"/>
      <c r="BC744" s="789"/>
      <c r="BD744" s="822" t="str">
        <f t="shared" si="80"/>
        <v/>
      </c>
      <c r="BE744" s="774"/>
      <c r="BF744" s="774"/>
      <c r="BG744" s="774"/>
      <c r="BH744" s="774"/>
      <c r="BI744" s="789"/>
      <c r="BJ744" s="789"/>
      <c r="BK744" s="789"/>
      <c r="BL744" s="789"/>
      <c r="BM744" s="791"/>
      <c r="BN744" s="791"/>
      <c r="BO744" s="791"/>
      <c r="BP744" s="791"/>
      <c r="BQ744" s="792" t="str">
        <f t="shared" si="85"/>
        <v/>
      </c>
      <c r="BR744" s="796" t="str">
        <f t="shared" si="86"/>
        <v/>
      </c>
      <c r="BS744" s="884"/>
      <c r="BT744" s="884"/>
      <c r="BU744" s="998"/>
      <c r="BV744" s="1064"/>
      <c r="BW744" s="1064"/>
      <c r="BX744" s="1722"/>
      <c r="BY744" s="1739"/>
      <c r="BZ744" s="1004"/>
    </row>
    <row r="745" spans="1:78" ht="16" x14ac:dyDescent="0.2">
      <c r="A745" s="1702"/>
      <c r="B745" s="1703"/>
      <c r="C745" s="1704"/>
      <c r="D745" s="1795"/>
      <c r="E745" s="1795"/>
      <c r="F745" s="1619"/>
      <c r="G745" s="1001"/>
      <c r="H745" s="1031"/>
      <c r="I745" s="1641"/>
      <c r="J745" s="1631"/>
      <c r="K745" s="1037"/>
      <c r="L745" s="1001"/>
      <c r="M745" s="1070"/>
      <c r="N745" s="1001"/>
      <c r="O745" s="1001"/>
      <c r="P745" s="1064"/>
      <c r="Q745" s="1714"/>
      <c r="R745" s="1641"/>
      <c r="S745" s="1710"/>
      <c r="T745" s="1641"/>
      <c r="U745" s="1710"/>
      <c r="V745" s="1641"/>
      <c r="W745" s="1710"/>
      <c r="X745" s="1665"/>
      <c r="Y745" s="1710"/>
      <c r="Z745" s="1710"/>
      <c r="AA745" s="1633"/>
      <c r="AB745" s="812">
        <v>5</v>
      </c>
      <c r="AC745" s="774"/>
      <c r="AD745" s="774"/>
      <c r="AE745" s="774"/>
      <c r="AF745" s="813" t="str">
        <f t="shared" si="81"/>
        <v/>
      </c>
      <c r="AG745" s="780"/>
      <c r="AH745" s="790" t="str">
        <f t="shared" si="82"/>
        <v/>
      </c>
      <c r="AI745" s="780"/>
      <c r="AJ745" s="790" t="str">
        <f t="shared" si="83"/>
        <v/>
      </c>
      <c r="AK745" s="814" t="str">
        <f t="shared" si="84"/>
        <v/>
      </c>
      <c r="AL745" s="815" t="str">
        <f>IFERROR(IF(AND(AF744="Probabilidad",AF745="Probabilidad"),(AL744-(+AL744*AK745)),IF(AND(AF744="Impacto",AF745="Probabilidad"),(AL743-(+AL743*AK745)),IF(AF745="Impacto",AL744,""))),"")</f>
        <v/>
      </c>
      <c r="AM745" s="815" t="str">
        <f>IFERROR(IF(AND(AF744="Impacto",AF745="Impacto"),(AM744-(+AM744*AK745)),IF(AND(AF744="Probabilidad",AF745="Impacto"),(AM743-(+AM743*AK745)),IF(AF745="Probabilidad",AM744,""))),"")</f>
        <v/>
      </c>
      <c r="AN745" s="751"/>
      <c r="AO745" s="751"/>
      <c r="AP745" s="751"/>
      <c r="AQ745" s="751"/>
      <c r="AR745" s="1031"/>
      <c r="AS745" s="1631"/>
      <c r="AT745" s="1631"/>
      <c r="AU745" s="1633"/>
      <c r="AV745" s="1631"/>
      <c r="AW745" s="1631"/>
      <c r="AX745" s="1633"/>
      <c r="AY745" s="1633"/>
      <c r="AZ745" s="1633"/>
      <c r="BA745" s="1641"/>
      <c r="BB745" s="789"/>
      <c r="BC745" s="789"/>
      <c r="BD745" s="822" t="str">
        <f t="shared" si="80"/>
        <v/>
      </c>
      <c r="BE745" s="774"/>
      <c r="BF745" s="774"/>
      <c r="BG745" s="774"/>
      <c r="BH745" s="774"/>
      <c r="BI745" s="789"/>
      <c r="BJ745" s="789"/>
      <c r="BK745" s="789"/>
      <c r="BL745" s="789"/>
      <c r="BM745" s="791"/>
      <c r="BN745" s="791"/>
      <c r="BO745" s="791"/>
      <c r="BP745" s="791"/>
      <c r="BQ745" s="792" t="str">
        <f t="shared" si="85"/>
        <v/>
      </c>
      <c r="BR745" s="796" t="str">
        <f t="shared" si="86"/>
        <v/>
      </c>
      <c r="BS745" s="884"/>
      <c r="BT745" s="884"/>
      <c r="BU745" s="998"/>
      <c r="BV745" s="1064"/>
      <c r="BW745" s="1064"/>
      <c r="BX745" s="1722"/>
      <c r="BY745" s="1739"/>
      <c r="BZ745" s="1004"/>
    </row>
    <row r="746" spans="1:78" ht="17" thickBot="1" x14ac:dyDescent="0.25">
      <c r="A746" s="1702"/>
      <c r="B746" s="1703"/>
      <c r="C746" s="1704"/>
      <c r="D746" s="1795"/>
      <c r="E746" s="1795"/>
      <c r="F746" s="1619"/>
      <c r="G746" s="1002"/>
      <c r="H746" s="1032"/>
      <c r="I746" s="1642"/>
      <c r="J746" s="1632"/>
      <c r="K746" s="1038"/>
      <c r="L746" s="1002"/>
      <c r="M746" s="1071"/>
      <c r="N746" s="1002"/>
      <c r="O746" s="1002"/>
      <c r="P746" s="1065"/>
      <c r="Q746" s="1715"/>
      <c r="R746" s="1642"/>
      <c r="S746" s="1711"/>
      <c r="T746" s="1642"/>
      <c r="U746" s="1711"/>
      <c r="V746" s="1642"/>
      <c r="W746" s="1711"/>
      <c r="X746" s="1666"/>
      <c r="Y746" s="1711"/>
      <c r="Z746" s="1711"/>
      <c r="AA746" s="1634"/>
      <c r="AB746" s="773">
        <v>6</v>
      </c>
      <c r="AC746" s="757"/>
      <c r="AD746" s="757"/>
      <c r="AE746" s="757"/>
      <c r="AF746" s="896" t="str">
        <f t="shared" si="81"/>
        <v/>
      </c>
      <c r="AG746" s="888"/>
      <c r="AH746" s="887" t="str">
        <f t="shared" si="82"/>
        <v/>
      </c>
      <c r="AI746" s="888"/>
      <c r="AJ746" s="887" t="str">
        <f t="shared" si="83"/>
        <v/>
      </c>
      <c r="AK746" s="889" t="str">
        <f t="shared" si="84"/>
        <v/>
      </c>
      <c r="AL746" s="935" t="str">
        <f>IFERROR(IF(AND(AF745="Probabilidad",AF746="Probabilidad"),(AL745-(+AL745*AK746)),IF(AND(AF745="Impacto",AF746="Probabilidad"),(AL744-(+AL744*AK746)),IF(AF746="Impacto",AL745,""))),"")</f>
        <v/>
      </c>
      <c r="AM746" s="935" t="str">
        <f>IFERROR(IF(AND(AF745="Impacto",AF746="Impacto"),(AM745-(+AM745*AK746)),IF(AND(AF745="Probabilidad",AF746="Impacto"),(AM744-(+AM744*AK746)),IF(AF746="Probabilidad",AM745,""))),"")</f>
        <v/>
      </c>
      <c r="AN746" s="51"/>
      <c r="AO746" s="51"/>
      <c r="AP746" s="51"/>
      <c r="AQ746" s="51"/>
      <c r="AR746" s="1032"/>
      <c r="AS746" s="1632"/>
      <c r="AT746" s="1632"/>
      <c r="AU746" s="1634"/>
      <c r="AV746" s="1632"/>
      <c r="AW746" s="1632"/>
      <c r="AX746" s="1634"/>
      <c r="AY746" s="1634"/>
      <c r="AZ746" s="1634"/>
      <c r="BA746" s="1642"/>
      <c r="BB746" s="770"/>
      <c r="BC746" s="770"/>
      <c r="BD746" s="762" t="str">
        <f t="shared" si="80"/>
        <v/>
      </c>
      <c r="BE746" s="757"/>
      <c r="BF746" s="757"/>
      <c r="BG746" s="757"/>
      <c r="BH746" s="757"/>
      <c r="BI746" s="770"/>
      <c r="BJ746" s="770"/>
      <c r="BK746" s="770"/>
      <c r="BL746" s="770"/>
      <c r="BM746" s="749"/>
      <c r="BN746" s="749"/>
      <c r="BO746" s="749"/>
      <c r="BP746" s="749"/>
      <c r="BQ746" s="766" t="str">
        <f t="shared" si="85"/>
        <v/>
      </c>
      <c r="BR746" s="890" t="str">
        <f t="shared" si="86"/>
        <v/>
      </c>
      <c r="BS746" s="891"/>
      <c r="BT746" s="891"/>
      <c r="BU746" s="999"/>
      <c r="BV746" s="1065"/>
      <c r="BW746" s="1065"/>
      <c r="BX746" s="1723"/>
      <c r="BY746" s="1740"/>
      <c r="BZ746" s="1005"/>
    </row>
    <row r="747" spans="1:78" ht="167" x14ac:dyDescent="0.2">
      <c r="A747" s="1702"/>
      <c r="B747" s="1703"/>
      <c r="C747" s="1704"/>
      <c r="D747" s="1795" t="s">
        <v>1387</v>
      </c>
      <c r="E747" s="1795" t="s">
        <v>1033</v>
      </c>
      <c r="F747" s="1619">
        <v>22</v>
      </c>
      <c r="G747" s="1000" t="s">
        <v>2216</v>
      </c>
      <c r="H747" s="1030" t="s">
        <v>1243</v>
      </c>
      <c r="I747" s="994" t="s">
        <v>1215</v>
      </c>
      <c r="J747" s="1697" t="str">
        <f>IF(D747="","",IF(D747="RG",[1]Árbol!A758,IF(D747="RIC",[1]Árbol!A758,IF(D747="RLAFT",[1]Árbol!A758,IF(D747="RF",[1]Árbol!A758,IF(I747="","",(CONCATENATE(I747," ",$M$3," ",G747," ",$M$4," ",O747," ",$M$5," ",N747))))))))</f>
        <v>Pérdida de Disponibilidad de Clúster Hiperconvergencia (HCI) On-Premise para procesamiento  1 . Mal funcionamiento del equipo y/o software  
1. Indisponibilidad de la plataforma
2. Falta de backup de lla configuración de la plataforma
3. Daños en lúster Hiperconvergencia (HCI) On-Premise para copias de respaldo
4. Desconocimiento en el uso de la plataforma de backup</v>
      </c>
      <c r="K747" s="1036" t="s">
        <v>313</v>
      </c>
      <c r="L747" s="1000" t="s">
        <v>562</v>
      </c>
      <c r="M747" s="1069" t="s">
        <v>1389</v>
      </c>
      <c r="N747" s="1000" t="s">
        <v>2217</v>
      </c>
      <c r="O747" s="1000" t="s">
        <v>2188</v>
      </c>
      <c r="P747" s="1063" t="s">
        <v>1392</v>
      </c>
      <c r="Q747" s="1077" t="s">
        <v>1392</v>
      </c>
      <c r="R747" s="994" t="s">
        <v>217</v>
      </c>
      <c r="S747" s="1709">
        <f>IF(R747="Muy Alta",100%,IF(R747="Alta",80%,IF(R747="Media",60%,IF(R747="Baja",40%,IF(R747="Muy Baja",20%,"")))))</f>
        <v>0.6</v>
      </c>
      <c r="T747" s="994" t="s">
        <v>317</v>
      </c>
      <c r="U747" s="1709">
        <f>IF(T747="Catastrófico",100%,IF(T747="Mayor",80%,IF(T747="Moderado",60%,IF(T747="Menor",40%,IF(T747="Leve",20%,"")))))</f>
        <v>0.2</v>
      </c>
      <c r="V747" s="994" t="s">
        <v>251</v>
      </c>
      <c r="W747" s="1709">
        <f>IF(V747="Catastrófico",100%,IF(V747="Mayor",80%,IF(V747="Moderado",60%,IF(V747="Menor",40%,IF(V747="Leve",20%,"")))))</f>
        <v>0.4</v>
      </c>
      <c r="X747" s="1059" t="str">
        <f>IF(Y747=100%,"Catastrófico",IF(Y747=80%,"Mayor",IF(Y747=60%,"Moderado",IF(Y747=40%,"Menor",IF(Y747=20%,"Leve","")))))</f>
        <v>Menor</v>
      </c>
      <c r="Y747" s="1709">
        <f>IF(AND(U747="",W747=""),"",MAX(U747,W747))</f>
        <v>0.4</v>
      </c>
      <c r="Z747" s="1709" t="str">
        <f>CONCATENATE(R747,X747)</f>
        <v>MediaMenor</v>
      </c>
      <c r="AA747" s="1047" t="str">
        <f>IF(Z747="Muy AltaLeve","Alto",IF(Z747="Muy AltaMenor","Alto",IF(Z747="Muy AltaModerado","Alto",IF(Z747="Muy AltaMayor","Alto",IF(Z747="Muy AltaCatastrófico","Extremo",IF(Z747="AltaLeve","Moderado",IF(Z747="AltaMenor","Moderado",IF(Z747="AltaModerado","Alto",IF(Z747="AltaMayor","Alto",IF(Z747="AltaCatastrófico","Extremo",IF(Z747="MediaLeve","Moderado",IF(Z747="MediaMenor","Moderado",IF(Z747="MediaModerado","Moderado",IF(Z747="MediaMayor","Alto",IF(Z747="MediaCatastrófico","Extremo",IF(Z747="BajaLeve","Bajo",IF(Z747="BajaMenor","Moderado",IF(Z747="BajaModerado","Moderado",IF(Z747="BajaMayor","Alto",IF(Z747="BajaCatastrófico","Extremo",IF(Z747="Muy BajaLeve","Bajo",IF(Z747="Muy BajaMenor","Bajo",IF(Z747="Muy BajaModerado","Moderado",IF(Z747="Muy BajaMayor","Alto",IF(Z747="Muy BajaCatastrófico","Extremo","")))))))))))))))))))))))))</f>
        <v>Moderado</v>
      </c>
      <c r="AB747" s="97">
        <v>1</v>
      </c>
      <c r="AC747" s="9" t="s">
        <v>2145</v>
      </c>
      <c r="AD747" s="9">
        <v>3</v>
      </c>
      <c r="AE747" s="9" t="s">
        <v>1762</v>
      </c>
      <c r="AF747" s="99" t="str">
        <f t="shared" si="81"/>
        <v>Probabilidad</v>
      </c>
      <c r="AG747" s="10" t="s">
        <v>221</v>
      </c>
      <c r="AH747" s="787">
        <f t="shared" si="82"/>
        <v>0.25</v>
      </c>
      <c r="AI747" s="10" t="s">
        <v>222</v>
      </c>
      <c r="AJ747" s="787">
        <f t="shared" si="83"/>
        <v>0.15</v>
      </c>
      <c r="AK747" s="101">
        <f t="shared" si="84"/>
        <v>0.4</v>
      </c>
      <c r="AL747" s="100">
        <f>IFERROR(IF(AF747="Probabilidad",(S747-(+S747*AK747)),IF(AF747="Impacto",S747,"")),"")</f>
        <v>0.36</v>
      </c>
      <c r="AM747" s="100">
        <f>IFERROR(IF(AF747="Impacto",(Y747-(+Y747*AK747)),IF(AF747="Probabilidad",Y747,"")),"")</f>
        <v>0.4</v>
      </c>
      <c r="AN747" s="50" t="s">
        <v>859</v>
      </c>
      <c r="AO747" s="50" t="s">
        <v>291</v>
      </c>
      <c r="AP747" s="50" t="s">
        <v>241</v>
      </c>
      <c r="AQ747" s="50" t="s">
        <v>226</v>
      </c>
      <c r="AR747" s="1624" t="s">
        <v>2176</v>
      </c>
      <c r="AS747" s="1050">
        <f>S747</f>
        <v>0.6</v>
      </c>
      <c r="AT747" s="1050">
        <f>IF(AL747="","",MIN(AL747:AL752))</f>
        <v>0.126</v>
      </c>
      <c r="AU747" s="1047" t="str">
        <f>IFERROR(IF(AT747="","",IF(AT747&lt;=0.2,"Muy Baja",IF(AT747&lt;=0.4,"Baja",IF(AT747&lt;=0.6,"Media",IF(AT747&lt;=0.8,"Alta","Muy Alta"))))),"")</f>
        <v>Muy Baja</v>
      </c>
      <c r="AV747" s="1050">
        <f>Y747</f>
        <v>0.4</v>
      </c>
      <c r="AW747" s="1050">
        <f>IF(AM747="","",MIN(AM747:AM752))</f>
        <v>0.30000000000000004</v>
      </c>
      <c r="AX747" s="1047" t="str">
        <f>IFERROR(IF(AW747="","",IF(AW747&lt;=0.2,"Leve",IF(AW747&lt;=0.4,"Menor",IF(AW747&lt;=0.6,"Moderado",IF(AW747&lt;=0.8,"Mayor","Catastrófico"))))),"")</f>
        <v>Menor</v>
      </c>
      <c r="AY747" s="1047" t="str">
        <f>AA747</f>
        <v>Moderado</v>
      </c>
      <c r="AZ747" s="1047" t="str">
        <f>IFERROR(IF(OR(AND(AU747="Muy Baja",AX747="Leve"),AND(AU747="Muy Baja",AX747="Menor"),AND(AU747="Baja",AX747="Leve")),"Bajo",IF(OR(AND(AU747="Muy baja",AX747="Moderado"),AND(AU747="Baja",AX747="Menor"),AND(AU747="Baja",AX747="Moderado"),AND(AU747="Media",AX747="Leve"),AND(AU747="Media",AX747="Menor"),AND(AU747="Media",AX747="Moderado"),AND(AU747="Alta",AX747="Leve"),AND(AU747="Alta",AX747="Menor")),"Moderado",IF(OR(AND(AU747="Muy Baja",AX747="Mayor"),AND(AU747="Baja",AX747="Mayor"),AND(AU747="Media",AX747="Mayor"),AND(AU747="Alta",AX747="Moderado"),AND(AU747="Alta",AX747="Mayor"),AND(AU747="Muy Alta",AX747="Leve"),AND(AU747="Muy Alta",AX747="Menor"),AND(AU747="Muy Alta",AX747="Moderado"),AND(AU747="Muy Alta",AX747="Mayor")),"Alto",IF(OR(AND(AU747="Muy Baja",AX747="Catastrófico"),AND(AU747="Baja",AX747="Catastrófico"),AND(AU747="Media",AX747="Catastrófico"),AND(AU747="Alta",AX747="Catastrófico"),AND(AU747="Muy Alta",AX747="Catastrófico")),"Extremo","")))),"")</f>
        <v>Bajo</v>
      </c>
      <c r="BA747" s="994" t="s">
        <v>255</v>
      </c>
      <c r="BB747" s="46"/>
      <c r="BC747" s="46"/>
      <c r="BD747" s="103" t="str">
        <f t="shared" si="80"/>
        <v/>
      </c>
      <c r="BE747" s="9"/>
      <c r="BF747" s="9"/>
      <c r="BG747" s="9"/>
      <c r="BH747" s="9"/>
      <c r="BI747" s="46"/>
      <c r="BJ747" s="46"/>
      <c r="BK747" s="46"/>
      <c r="BL747" s="46"/>
      <c r="BM747" s="48"/>
      <c r="BN747" s="48"/>
      <c r="BO747" s="48"/>
      <c r="BP747" s="48"/>
      <c r="BQ747" s="104" t="str">
        <f t="shared" si="85"/>
        <v/>
      </c>
      <c r="BR747" s="797" t="str">
        <f t="shared" si="86"/>
        <v/>
      </c>
      <c r="BS747" s="883"/>
      <c r="BT747" s="883"/>
      <c r="BU747" s="997" t="s">
        <v>1392</v>
      </c>
      <c r="BV747" s="1063" t="s">
        <v>3194</v>
      </c>
      <c r="BW747" s="1063" t="s">
        <v>1392</v>
      </c>
      <c r="BX747" s="1721" t="s">
        <v>1392</v>
      </c>
      <c r="BY747" s="1738" t="s">
        <v>3244</v>
      </c>
      <c r="BZ747" s="1003"/>
    </row>
    <row r="748" spans="1:78" ht="145" x14ac:dyDescent="0.2">
      <c r="A748" s="1702"/>
      <c r="B748" s="1703"/>
      <c r="C748" s="1704"/>
      <c r="D748" s="1795"/>
      <c r="E748" s="1795"/>
      <c r="F748" s="1619"/>
      <c r="G748" s="1001"/>
      <c r="H748" s="1031"/>
      <c r="I748" s="1641"/>
      <c r="J748" s="1631"/>
      <c r="K748" s="1037"/>
      <c r="L748" s="1001"/>
      <c r="M748" s="1070"/>
      <c r="N748" s="1001"/>
      <c r="O748" s="1001"/>
      <c r="P748" s="1064"/>
      <c r="Q748" s="1714"/>
      <c r="R748" s="1641"/>
      <c r="S748" s="1710"/>
      <c r="T748" s="1641"/>
      <c r="U748" s="1710"/>
      <c r="V748" s="1641"/>
      <c r="W748" s="1710"/>
      <c r="X748" s="1665"/>
      <c r="Y748" s="1710"/>
      <c r="Z748" s="1710"/>
      <c r="AA748" s="1633"/>
      <c r="AB748" s="812">
        <v>2</v>
      </c>
      <c r="AC748" s="774" t="s">
        <v>2141</v>
      </c>
      <c r="AD748" s="774">
        <v>5</v>
      </c>
      <c r="AE748" s="774" t="s">
        <v>1408</v>
      </c>
      <c r="AF748" s="813" t="str">
        <f t="shared" si="81"/>
        <v>Probabilidad</v>
      </c>
      <c r="AG748" s="780" t="s">
        <v>221</v>
      </c>
      <c r="AH748" s="790">
        <f t="shared" si="82"/>
        <v>0.25</v>
      </c>
      <c r="AI748" s="780" t="s">
        <v>734</v>
      </c>
      <c r="AJ748" s="790">
        <f t="shared" si="83"/>
        <v>0.25</v>
      </c>
      <c r="AK748" s="814">
        <f t="shared" si="84"/>
        <v>0.5</v>
      </c>
      <c r="AL748" s="815">
        <f>IFERROR(IF(AND(AF747="Probabilidad",AF748="Probabilidad"),(AL747-(+AL747*AK748)),IF(AF748="Probabilidad",(S747-(+S747*AK748)),IF(AF748="Impacto",AL747,""))),"")</f>
        <v>0.18</v>
      </c>
      <c r="AM748" s="815">
        <f>IFERROR(IF(AND(AF747="Impacto",AF748="Impacto"),(AM747-(+AM747*AK748)),IF(AF748="Impacto",(Y747-(Y747*AK748)),IF(AF748="Probabilidad",AM747,""))),"")</f>
        <v>0.4</v>
      </c>
      <c r="AN748" s="751" t="s">
        <v>223</v>
      </c>
      <c r="AO748" s="751" t="s">
        <v>443</v>
      </c>
      <c r="AP748" s="751" t="s">
        <v>241</v>
      </c>
      <c r="AQ748" s="751" t="s">
        <v>242</v>
      </c>
      <c r="AR748" s="1031"/>
      <c r="AS748" s="1631"/>
      <c r="AT748" s="1631"/>
      <c r="AU748" s="1633"/>
      <c r="AV748" s="1631"/>
      <c r="AW748" s="1631"/>
      <c r="AX748" s="1633"/>
      <c r="AY748" s="1633"/>
      <c r="AZ748" s="1633"/>
      <c r="BA748" s="1641"/>
      <c r="BB748" s="789"/>
      <c r="BC748" s="789"/>
      <c r="BD748" s="822" t="str">
        <f t="shared" si="80"/>
        <v/>
      </c>
      <c r="BE748" s="774"/>
      <c r="BF748" s="774"/>
      <c r="BG748" s="774"/>
      <c r="BH748" s="774"/>
      <c r="BI748" s="789"/>
      <c r="BJ748" s="789"/>
      <c r="BK748" s="789"/>
      <c r="BL748" s="789"/>
      <c r="BM748" s="791"/>
      <c r="BN748" s="791"/>
      <c r="BO748" s="791"/>
      <c r="BP748" s="791"/>
      <c r="BQ748" s="792" t="str">
        <f t="shared" si="85"/>
        <v/>
      </c>
      <c r="BR748" s="796" t="str">
        <f t="shared" si="86"/>
        <v/>
      </c>
      <c r="BS748" s="884"/>
      <c r="BT748" s="884"/>
      <c r="BU748" s="998"/>
      <c r="BV748" s="1064"/>
      <c r="BW748" s="1064"/>
      <c r="BX748" s="1722"/>
      <c r="BY748" s="1739"/>
      <c r="BZ748" s="1004"/>
    </row>
    <row r="749" spans="1:78" ht="145" x14ac:dyDescent="0.2">
      <c r="A749" s="1702"/>
      <c r="B749" s="1703"/>
      <c r="C749" s="1704"/>
      <c r="D749" s="1795"/>
      <c r="E749" s="1795"/>
      <c r="F749" s="1619"/>
      <c r="G749" s="1001"/>
      <c r="H749" s="1031"/>
      <c r="I749" s="1641"/>
      <c r="J749" s="1631"/>
      <c r="K749" s="1037"/>
      <c r="L749" s="1001"/>
      <c r="M749" s="1070"/>
      <c r="N749" s="1001"/>
      <c r="O749" s="1001"/>
      <c r="P749" s="1064"/>
      <c r="Q749" s="1714"/>
      <c r="R749" s="1641"/>
      <c r="S749" s="1710"/>
      <c r="T749" s="1641"/>
      <c r="U749" s="1710"/>
      <c r="V749" s="1641"/>
      <c r="W749" s="1710"/>
      <c r="X749" s="1665"/>
      <c r="Y749" s="1710"/>
      <c r="Z749" s="1710"/>
      <c r="AA749" s="1633"/>
      <c r="AB749" s="812">
        <v>3</v>
      </c>
      <c r="AC749" s="774" t="s">
        <v>2146</v>
      </c>
      <c r="AD749" s="774">
        <v>4</v>
      </c>
      <c r="AE749" s="774" t="s">
        <v>1590</v>
      </c>
      <c r="AF749" s="813" t="str">
        <f t="shared" si="81"/>
        <v>Probabilidad</v>
      </c>
      <c r="AG749" s="780" t="s">
        <v>281</v>
      </c>
      <c r="AH749" s="790">
        <f t="shared" si="82"/>
        <v>0.15</v>
      </c>
      <c r="AI749" s="780" t="s">
        <v>222</v>
      </c>
      <c r="AJ749" s="790">
        <f t="shared" si="83"/>
        <v>0.15</v>
      </c>
      <c r="AK749" s="814">
        <f t="shared" si="84"/>
        <v>0.3</v>
      </c>
      <c r="AL749" s="815">
        <f>IFERROR(IF(AND(AF748="Probabilidad",AF749="Probabilidad"),(AL748-(+AL748*AK749)),IF(AND(AF748="Impacto",AF749="Probabilidad"),(AL747-(+AL747*AK749)),IF(AF749="Impacto",AL748,""))),"")</f>
        <v>0.126</v>
      </c>
      <c r="AM749" s="815">
        <f>IFERROR(IF(AND(AF748="Impacto",AF749="Impacto"),(AM748-(+AM748*AK749)),IF(AND(AF748="Probabilidad",AF749="Impacto"),(AM747-(+AM747*AK749)),IF(AF749="Probabilidad",AM748,""))),"")</f>
        <v>0.4</v>
      </c>
      <c r="AN749" s="751" t="s">
        <v>223</v>
      </c>
      <c r="AO749" s="751" t="s">
        <v>443</v>
      </c>
      <c r="AP749" s="751" t="s">
        <v>241</v>
      </c>
      <c r="AQ749" s="751" t="s">
        <v>226</v>
      </c>
      <c r="AR749" s="1031"/>
      <c r="AS749" s="1631"/>
      <c r="AT749" s="1631"/>
      <c r="AU749" s="1633"/>
      <c r="AV749" s="1631"/>
      <c r="AW749" s="1631"/>
      <c r="AX749" s="1633"/>
      <c r="AY749" s="1633"/>
      <c r="AZ749" s="1633"/>
      <c r="BA749" s="1641"/>
      <c r="BB749" s="789"/>
      <c r="BC749" s="789"/>
      <c r="BD749" s="822" t="str">
        <f t="shared" si="80"/>
        <v/>
      </c>
      <c r="BE749" s="774"/>
      <c r="BF749" s="774"/>
      <c r="BG749" s="774"/>
      <c r="BH749" s="774"/>
      <c r="BI749" s="789"/>
      <c r="BJ749" s="789"/>
      <c r="BK749" s="789"/>
      <c r="BL749" s="789"/>
      <c r="BM749" s="791"/>
      <c r="BN749" s="791"/>
      <c r="BO749" s="791"/>
      <c r="BP749" s="791"/>
      <c r="BQ749" s="792" t="str">
        <f t="shared" si="85"/>
        <v/>
      </c>
      <c r="BR749" s="796" t="str">
        <f t="shared" si="86"/>
        <v/>
      </c>
      <c r="BS749" s="884"/>
      <c r="BT749" s="884"/>
      <c r="BU749" s="998"/>
      <c r="BV749" s="1064"/>
      <c r="BW749" s="1064"/>
      <c r="BX749" s="1722"/>
      <c r="BY749" s="1739"/>
      <c r="BZ749" s="1004"/>
    </row>
    <row r="750" spans="1:78" ht="167" x14ac:dyDescent="0.2">
      <c r="A750" s="1702"/>
      <c r="B750" s="1703"/>
      <c r="C750" s="1704"/>
      <c r="D750" s="1795"/>
      <c r="E750" s="1795"/>
      <c r="F750" s="1619"/>
      <c r="G750" s="1001"/>
      <c r="H750" s="1031"/>
      <c r="I750" s="1641"/>
      <c r="J750" s="1631"/>
      <c r="K750" s="1037"/>
      <c r="L750" s="1001"/>
      <c r="M750" s="1070"/>
      <c r="N750" s="1001"/>
      <c r="O750" s="1001"/>
      <c r="P750" s="1064"/>
      <c r="Q750" s="1714"/>
      <c r="R750" s="1641"/>
      <c r="S750" s="1710"/>
      <c r="T750" s="1641"/>
      <c r="U750" s="1710"/>
      <c r="V750" s="1641"/>
      <c r="W750" s="1710"/>
      <c r="X750" s="1665"/>
      <c r="Y750" s="1710"/>
      <c r="Z750" s="1710"/>
      <c r="AA750" s="1633"/>
      <c r="AB750" s="812">
        <v>4</v>
      </c>
      <c r="AC750" s="774" t="s">
        <v>2218</v>
      </c>
      <c r="AD750" s="774">
        <v>1</v>
      </c>
      <c r="AE750" s="774" t="s">
        <v>1590</v>
      </c>
      <c r="AF750" s="813" t="str">
        <f t="shared" si="81"/>
        <v>Impacto</v>
      </c>
      <c r="AG750" s="780" t="s">
        <v>264</v>
      </c>
      <c r="AH750" s="790">
        <f t="shared" si="82"/>
        <v>0.1</v>
      </c>
      <c r="AI750" s="780" t="s">
        <v>222</v>
      </c>
      <c r="AJ750" s="790">
        <f t="shared" si="83"/>
        <v>0.15</v>
      </c>
      <c r="AK750" s="814">
        <f t="shared" si="84"/>
        <v>0.25</v>
      </c>
      <c r="AL750" s="815">
        <f>IFERROR(IF(AND(AF749="Probabilidad",AF750="Probabilidad"),(AL749-(+AL749*AK750)),IF(AND(AF749="Impacto",AF750="Probabilidad"),(AL748-(+AL748*AK750)),IF(AF750="Impacto",AL749,""))),"")</f>
        <v>0.126</v>
      </c>
      <c r="AM750" s="815">
        <f>IFERROR(IF(AND(AF749="Impacto",AF750="Impacto"),(AM749-(+AM749*AK750)),IF(AND(AF749="Probabilidad",AF750="Impacto"),(AM748-(+AM748*AK750)),IF(AF750="Probabilidad",AM749,""))),"")</f>
        <v>0.30000000000000004</v>
      </c>
      <c r="AN750" s="751" t="s">
        <v>223</v>
      </c>
      <c r="AO750" s="751" t="s">
        <v>291</v>
      </c>
      <c r="AP750" s="751" t="s">
        <v>241</v>
      </c>
      <c r="AQ750" s="751" t="s">
        <v>226</v>
      </c>
      <c r="AR750" s="1031"/>
      <c r="AS750" s="1631"/>
      <c r="AT750" s="1631"/>
      <c r="AU750" s="1633"/>
      <c r="AV750" s="1631"/>
      <c r="AW750" s="1631"/>
      <c r="AX750" s="1633"/>
      <c r="AY750" s="1633"/>
      <c r="AZ750" s="1633"/>
      <c r="BA750" s="1641"/>
      <c r="BB750" s="789"/>
      <c r="BC750" s="789"/>
      <c r="BD750" s="822" t="str">
        <f t="shared" ref="BD750:BD788" si="87">IF(SUM(BE750:BH750)=0,"",SUM(BE750:BH750))</f>
        <v/>
      </c>
      <c r="BE750" s="774"/>
      <c r="BF750" s="774"/>
      <c r="BG750" s="774"/>
      <c r="BH750" s="774"/>
      <c r="BI750" s="789"/>
      <c r="BJ750" s="789"/>
      <c r="BK750" s="789"/>
      <c r="BL750" s="789"/>
      <c r="BM750" s="791"/>
      <c r="BN750" s="791"/>
      <c r="BO750" s="791"/>
      <c r="BP750" s="791"/>
      <c r="BQ750" s="792" t="str">
        <f t="shared" si="85"/>
        <v/>
      </c>
      <c r="BR750" s="796" t="str">
        <f t="shared" si="86"/>
        <v/>
      </c>
      <c r="BS750" s="884"/>
      <c r="BT750" s="884"/>
      <c r="BU750" s="998"/>
      <c r="BV750" s="1064"/>
      <c r="BW750" s="1064"/>
      <c r="BX750" s="1722"/>
      <c r="BY750" s="1739"/>
      <c r="BZ750" s="1004"/>
    </row>
    <row r="751" spans="1:78" ht="16" x14ac:dyDescent="0.2">
      <c r="A751" s="1702"/>
      <c r="B751" s="1703"/>
      <c r="C751" s="1704"/>
      <c r="D751" s="1795"/>
      <c r="E751" s="1795"/>
      <c r="F751" s="1619"/>
      <c r="G751" s="1001"/>
      <c r="H751" s="1031"/>
      <c r="I751" s="1641"/>
      <c r="J751" s="1631"/>
      <c r="K751" s="1037"/>
      <c r="L751" s="1001"/>
      <c r="M751" s="1070"/>
      <c r="N751" s="1001"/>
      <c r="O751" s="1001"/>
      <c r="P751" s="1064"/>
      <c r="Q751" s="1714"/>
      <c r="R751" s="1641"/>
      <c r="S751" s="1710"/>
      <c r="T751" s="1641"/>
      <c r="U751" s="1710"/>
      <c r="V751" s="1641"/>
      <c r="W751" s="1710"/>
      <c r="X751" s="1665"/>
      <c r="Y751" s="1710"/>
      <c r="Z751" s="1710"/>
      <c r="AA751" s="1633"/>
      <c r="AB751" s="812">
        <v>5</v>
      </c>
      <c r="AC751" s="774"/>
      <c r="AD751" s="774"/>
      <c r="AE751" s="774"/>
      <c r="AF751" s="813" t="str">
        <f t="shared" si="81"/>
        <v/>
      </c>
      <c r="AG751" s="780"/>
      <c r="AH751" s="790" t="str">
        <f t="shared" si="82"/>
        <v/>
      </c>
      <c r="AI751" s="780"/>
      <c r="AJ751" s="790" t="str">
        <f t="shared" si="83"/>
        <v/>
      </c>
      <c r="AK751" s="814" t="str">
        <f t="shared" si="84"/>
        <v/>
      </c>
      <c r="AL751" s="815" t="str">
        <f>IFERROR(IF(AND(AF750="Probabilidad",AF751="Probabilidad"),(AL750-(+AL750*AK751)),IF(AND(AF750="Impacto",AF751="Probabilidad"),(AL749-(+AL749*AK751)),IF(AF751="Impacto",AL750,""))),"")</f>
        <v/>
      </c>
      <c r="AM751" s="815" t="str">
        <f>IFERROR(IF(AND(AF750="Impacto",AF751="Impacto"),(AM750-(+AM750*AK751)),IF(AND(AF750="Probabilidad",AF751="Impacto"),(AM749-(+AM749*AK751)),IF(AF751="Probabilidad",AM750,""))),"")</f>
        <v/>
      </c>
      <c r="AN751" s="751"/>
      <c r="AO751" s="751"/>
      <c r="AP751" s="751"/>
      <c r="AQ751" s="751"/>
      <c r="AR751" s="1031"/>
      <c r="AS751" s="1631"/>
      <c r="AT751" s="1631"/>
      <c r="AU751" s="1633"/>
      <c r="AV751" s="1631"/>
      <c r="AW751" s="1631"/>
      <c r="AX751" s="1633"/>
      <c r="AY751" s="1633"/>
      <c r="AZ751" s="1633"/>
      <c r="BA751" s="1641"/>
      <c r="BB751" s="789"/>
      <c r="BC751" s="789"/>
      <c r="BD751" s="822" t="str">
        <f t="shared" si="87"/>
        <v/>
      </c>
      <c r="BE751" s="774"/>
      <c r="BF751" s="774"/>
      <c r="BG751" s="774"/>
      <c r="BH751" s="774"/>
      <c r="BI751" s="789"/>
      <c r="BJ751" s="789"/>
      <c r="BK751" s="789"/>
      <c r="BL751" s="789"/>
      <c r="BM751" s="791"/>
      <c r="BN751" s="791"/>
      <c r="BO751" s="791"/>
      <c r="BP751" s="791"/>
      <c r="BQ751" s="792" t="str">
        <f t="shared" si="85"/>
        <v/>
      </c>
      <c r="BR751" s="796" t="str">
        <f t="shared" si="86"/>
        <v/>
      </c>
      <c r="BS751" s="884"/>
      <c r="BT751" s="884"/>
      <c r="BU751" s="998"/>
      <c r="BV751" s="1064"/>
      <c r="BW751" s="1064"/>
      <c r="BX751" s="1722"/>
      <c r="BY751" s="1739"/>
      <c r="BZ751" s="1004"/>
    </row>
    <row r="752" spans="1:78" ht="17" thickBot="1" x14ac:dyDescent="0.25">
      <c r="A752" s="1702"/>
      <c r="B752" s="1703"/>
      <c r="C752" s="1704"/>
      <c r="D752" s="1795"/>
      <c r="E752" s="1795"/>
      <c r="F752" s="1619"/>
      <c r="G752" s="1002"/>
      <c r="H752" s="1032"/>
      <c r="I752" s="1642"/>
      <c r="J752" s="1632"/>
      <c r="K752" s="1038"/>
      <c r="L752" s="1002"/>
      <c r="M752" s="1071"/>
      <c r="N752" s="1002"/>
      <c r="O752" s="1002"/>
      <c r="P752" s="1065"/>
      <c r="Q752" s="1715"/>
      <c r="R752" s="1642"/>
      <c r="S752" s="1711"/>
      <c r="T752" s="1642"/>
      <c r="U752" s="1711"/>
      <c r="V752" s="1642"/>
      <c r="W752" s="1711"/>
      <c r="X752" s="1666"/>
      <c r="Y752" s="1711"/>
      <c r="Z752" s="1711"/>
      <c r="AA752" s="1634"/>
      <c r="AB752" s="773">
        <v>6</v>
      </c>
      <c r="AC752" s="757"/>
      <c r="AD752" s="757"/>
      <c r="AE752" s="757"/>
      <c r="AF752" s="896" t="str">
        <f t="shared" si="81"/>
        <v/>
      </c>
      <c r="AG752" s="888"/>
      <c r="AH752" s="887" t="str">
        <f t="shared" si="82"/>
        <v/>
      </c>
      <c r="AI752" s="888"/>
      <c r="AJ752" s="887" t="str">
        <f t="shared" si="83"/>
        <v/>
      </c>
      <c r="AK752" s="889" t="str">
        <f t="shared" si="84"/>
        <v/>
      </c>
      <c r="AL752" s="935" t="str">
        <f>IFERROR(IF(AND(AF751="Probabilidad",AF752="Probabilidad"),(AL751-(+AL751*AK752)),IF(AND(AF751="Impacto",AF752="Probabilidad"),(AL750-(+AL750*AK752)),IF(AF752="Impacto",AL751,""))),"")</f>
        <v/>
      </c>
      <c r="AM752" s="935" t="str">
        <f>IFERROR(IF(AND(AF751="Impacto",AF752="Impacto"),(AM751-(+AM751*AK752)),IF(AND(AF751="Probabilidad",AF752="Impacto"),(AM750-(+AM750*AK752)),IF(AF752="Probabilidad",AM751,""))),"")</f>
        <v/>
      </c>
      <c r="AN752" s="51"/>
      <c r="AO752" s="51"/>
      <c r="AP752" s="51"/>
      <c r="AQ752" s="51"/>
      <c r="AR752" s="1032"/>
      <c r="AS752" s="1632"/>
      <c r="AT752" s="1632"/>
      <c r="AU752" s="1634"/>
      <c r="AV752" s="1632"/>
      <c r="AW752" s="1632"/>
      <c r="AX752" s="1634"/>
      <c r="AY752" s="1634"/>
      <c r="AZ752" s="1634"/>
      <c r="BA752" s="1642"/>
      <c r="BB752" s="770"/>
      <c r="BC752" s="770"/>
      <c r="BD752" s="762" t="str">
        <f t="shared" si="87"/>
        <v/>
      </c>
      <c r="BE752" s="757"/>
      <c r="BF752" s="757"/>
      <c r="BG752" s="757"/>
      <c r="BH752" s="757"/>
      <c r="BI752" s="770"/>
      <c r="BJ752" s="770"/>
      <c r="BK752" s="770"/>
      <c r="BL752" s="770"/>
      <c r="BM752" s="749"/>
      <c r="BN752" s="749"/>
      <c r="BO752" s="749"/>
      <c r="BP752" s="749"/>
      <c r="BQ752" s="766" t="str">
        <f t="shared" si="85"/>
        <v/>
      </c>
      <c r="BR752" s="890" t="str">
        <f t="shared" si="86"/>
        <v/>
      </c>
      <c r="BS752" s="891"/>
      <c r="BT752" s="891"/>
      <c r="BU752" s="999"/>
      <c r="BV752" s="1065"/>
      <c r="BW752" s="1065"/>
      <c r="BX752" s="1723"/>
      <c r="BY752" s="1740"/>
      <c r="BZ752" s="1005"/>
    </row>
    <row r="753" spans="1:78" ht="167" x14ac:dyDescent="0.2">
      <c r="A753" s="1702"/>
      <c r="B753" s="1703"/>
      <c r="C753" s="1704"/>
      <c r="D753" s="1795" t="s">
        <v>1387</v>
      </c>
      <c r="E753" s="1795" t="s">
        <v>1033</v>
      </c>
      <c r="F753" s="1619">
        <v>23</v>
      </c>
      <c r="G753" s="1000" t="s">
        <v>2219</v>
      </c>
      <c r="H753" s="1030" t="s">
        <v>1243</v>
      </c>
      <c r="I753" s="994" t="s">
        <v>1218</v>
      </c>
      <c r="J753" s="1697" t="str">
        <f>IF(D753="","",IF(D753="RG",[1]Árbol!A764,IF(D753="RIC",[1]Árbol!A764,IF(D753="RLAFT",[1]Árbol!A764,IF(D753="RF",[1]Árbol!A764,IF(I753="","",(CONCATENATE(I753," ",$M$3," ",G753," ",$M$4," ",O753," ",$M$5," ",N753))))))))</f>
        <v>Pérdida de confidencialidad e integridad de SWITCH DE CORE
SWITCH WAN  1. Ataques externos 
2. Error en el uso
3. Modificación de configuracion de los equipos  1. Configuración incorrecta de parametros 
2. Desconocimiento en el funcionamiento de la herramienta
3. Deficiencia en la gestión de acceso</v>
      </c>
      <c r="K753" s="1036" t="s">
        <v>313</v>
      </c>
      <c r="L753" s="1000" t="s">
        <v>562</v>
      </c>
      <c r="M753" s="1069" t="s">
        <v>1389</v>
      </c>
      <c r="N753" s="1000" t="s">
        <v>2220</v>
      </c>
      <c r="O753" s="1000" t="s">
        <v>2221</v>
      </c>
      <c r="P753" s="1063" t="s">
        <v>1392</v>
      </c>
      <c r="Q753" s="1077" t="s">
        <v>1392</v>
      </c>
      <c r="R753" s="1030" t="s">
        <v>250</v>
      </c>
      <c r="S753" s="1709">
        <f>IF(R753="Muy Alta",100%,IF(R753="Alta",80%,IF(R753="Media",60%,IF(R753="Baja",40%,IF(R753="Muy Baja",20%,"")))))</f>
        <v>0.4</v>
      </c>
      <c r="T753" s="994" t="s">
        <v>317</v>
      </c>
      <c r="U753" s="1709">
        <f>IF(T753="Catastrófico",100%,IF(T753="Mayor",80%,IF(T753="Moderado",60%,IF(T753="Menor",40%,IF(T753="Leve",20%,"")))))</f>
        <v>0.2</v>
      </c>
      <c r="V753" s="994" t="s">
        <v>218</v>
      </c>
      <c r="W753" s="1709">
        <f>IF(V753="Catastrófico",100%,IF(V753="Mayor",80%,IF(V753="Moderado",60%,IF(V753="Menor",40%,IF(V753="Leve",20%,"")))))</f>
        <v>0.6</v>
      </c>
      <c r="X753" s="1059" t="str">
        <f>IF(Y753=100%,"Catastrófico",IF(Y753=80%,"Mayor",IF(Y753=60%,"Moderado",IF(Y753=40%,"Menor",IF(Y753=20%,"Leve","")))))</f>
        <v>Moderado</v>
      </c>
      <c r="Y753" s="1709">
        <f>IF(AND(U753="",W753=""),"",MAX(U753,W753))</f>
        <v>0.6</v>
      </c>
      <c r="Z753" s="1709" t="str">
        <f>CONCATENATE(R753,X753)</f>
        <v>BajaModerado</v>
      </c>
      <c r="AA753" s="1047" t="str">
        <f>IF(Z753="Muy AltaLeve","Alto",IF(Z753="Muy AltaMenor","Alto",IF(Z753="Muy AltaModerado","Alto",IF(Z753="Muy AltaMayor","Alto",IF(Z753="Muy AltaCatastrófico","Extremo",IF(Z753="AltaLeve","Moderado",IF(Z753="AltaMenor","Moderado",IF(Z753="AltaModerado","Alto",IF(Z753="AltaMayor","Alto",IF(Z753="AltaCatastrófico","Extremo",IF(Z753="MediaLeve","Moderado",IF(Z753="MediaMenor","Moderado",IF(Z753="MediaModerado","Moderado",IF(Z753="MediaMayor","Alto",IF(Z753="MediaCatastrófico","Extremo",IF(Z753="BajaLeve","Bajo",IF(Z753="BajaMenor","Moderado",IF(Z753="BajaModerado","Moderado",IF(Z753="BajaMayor","Alto",IF(Z753="BajaCatastrófico","Extremo",IF(Z753="Muy BajaLeve","Bajo",IF(Z753="Muy BajaMenor","Bajo",IF(Z753="Muy BajaModerado","Moderado",IF(Z753="Muy BajaMayor","Alto",IF(Z753="Muy BajaCatastrófico","Extremo","")))))))))))))))))))))))))</f>
        <v>Moderado</v>
      </c>
      <c r="AB753" s="97">
        <v>1</v>
      </c>
      <c r="AC753" s="9" t="s">
        <v>2222</v>
      </c>
      <c r="AD753" s="9">
        <v>3</v>
      </c>
      <c r="AE753" s="9" t="s">
        <v>1762</v>
      </c>
      <c r="AF753" s="99" t="str">
        <f t="shared" si="81"/>
        <v>Probabilidad</v>
      </c>
      <c r="AG753" s="10" t="s">
        <v>221</v>
      </c>
      <c r="AH753" s="787">
        <f t="shared" si="82"/>
        <v>0.25</v>
      </c>
      <c r="AI753" s="10" t="s">
        <v>734</v>
      </c>
      <c r="AJ753" s="787">
        <f t="shared" si="83"/>
        <v>0.25</v>
      </c>
      <c r="AK753" s="101">
        <f t="shared" si="84"/>
        <v>0.5</v>
      </c>
      <c r="AL753" s="100">
        <f>IFERROR(IF(AF753="Probabilidad",(S753-(+S753*AK753)),IF(AF753="Impacto",S753,"")),"")</f>
        <v>0.2</v>
      </c>
      <c r="AM753" s="100">
        <f>IFERROR(IF(AF753="Impacto",(Y753-(+Y753*AK753)),IF(AF753="Probabilidad",Y753,"")),"")</f>
        <v>0.6</v>
      </c>
      <c r="AN753" s="50" t="s">
        <v>859</v>
      </c>
      <c r="AO753" s="50" t="s">
        <v>291</v>
      </c>
      <c r="AP753" s="50" t="s">
        <v>241</v>
      </c>
      <c r="AQ753" s="50" t="s">
        <v>226</v>
      </c>
      <c r="AR753" s="1624" t="s">
        <v>2223</v>
      </c>
      <c r="AS753" s="1050">
        <f>S753</f>
        <v>0.4</v>
      </c>
      <c r="AT753" s="1050">
        <f>IF(AL753="","",MIN(AL753:AL758))</f>
        <v>5.04E-2</v>
      </c>
      <c r="AU753" s="1047" t="str">
        <f>IFERROR(IF(AT753="","",IF(AT753&lt;=0.2,"Muy Baja",IF(AT753&lt;=0.4,"Baja",IF(AT753&lt;=0.6,"Media",IF(AT753&lt;=0.8,"Alta","Muy Alta"))))),"")</f>
        <v>Muy Baja</v>
      </c>
      <c r="AV753" s="1050">
        <f>Y753</f>
        <v>0.6</v>
      </c>
      <c r="AW753" s="1050">
        <f>IF(AM753="","",MIN(AM753:AM758))</f>
        <v>0.44999999999999996</v>
      </c>
      <c r="AX753" s="1047" t="str">
        <f>IFERROR(IF(AW753="","",IF(AW753&lt;=0.2,"Leve",IF(AW753&lt;=0.4,"Menor",IF(AW753&lt;=0.6,"Moderado",IF(AW753&lt;=0.8,"Mayor","Catastrófico"))))),"")</f>
        <v>Moderado</v>
      </c>
      <c r="AY753" s="1047" t="str">
        <f>AA753</f>
        <v>Moderado</v>
      </c>
      <c r="AZ753" s="1047" t="str">
        <f>IFERROR(IF(OR(AND(AU753="Muy Baja",AX753="Leve"),AND(AU753="Muy Baja",AX753="Menor"),AND(AU753="Baja",AX753="Leve")),"Bajo",IF(OR(AND(AU753="Muy baja",AX753="Moderado"),AND(AU753="Baja",AX753="Menor"),AND(AU753="Baja",AX753="Moderado"),AND(AU753="Media",AX753="Leve"),AND(AU753="Media",AX753="Menor"),AND(AU753="Media",AX753="Moderado"),AND(AU753="Alta",AX753="Leve"),AND(AU753="Alta",AX753="Menor")),"Moderado",IF(OR(AND(AU753="Muy Baja",AX753="Mayor"),AND(AU753="Baja",AX753="Mayor"),AND(AU753="Media",AX753="Mayor"),AND(AU753="Alta",AX753="Moderado"),AND(AU753="Alta",AX753="Mayor"),AND(AU753="Muy Alta",AX753="Leve"),AND(AU753="Muy Alta",AX753="Menor"),AND(AU753="Muy Alta",AX753="Moderado"),AND(AU753="Muy Alta",AX753="Mayor")),"Alto",IF(OR(AND(AU753="Muy Baja",AX753="Catastrófico"),AND(AU753="Baja",AX753="Catastrófico"),AND(AU753="Media",AX753="Catastrófico"),AND(AU753="Alta",AX753="Catastrófico"),AND(AU753="Muy Alta",AX753="Catastrófico")),"Extremo","")))),"")</f>
        <v>Moderado</v>
      </c>
      <c r="BA753" s="994" t="s">
        <v>228</v>
      </c>
      <c r="BB753" s="46" t="s">
        <v>2082</v>
      </c>
      <c r="BC753" s="46" t="s">
        <v>2083</v>
      </c>
      <c r="BD753" s="103">
        <f t="shared" si="87"/>
        <v>4</v>
      </c>
      <c r="BE753" s="9">
        <v>1</v>
      </c>
      <c r="BF753" s="9">
        <v>1</v>
      </c>
      <c r="BG753" s="9">
        <v>1</v>
      </c>
      <c r="BH753" s="9">
        <v>1</v>
      </c>
      <c r="BI753" s="46" t="s">
        <v>1748</v>
      </c>
      <c r="BJ753" s="46" t="s">
        <v>2224</v>
      </c>
      <c r="BK753" s="46" t="s">
        <v>3285</v>
      </c>
      <c r="BL753" s="46" t="s">
        <v>3286</v>
      </c>
      <c r="BM753" s="48">
        <v>1</v>
      </c>
      <c r="BN753" s="48">
        <v>1</v>
      </c>
      <c r="BO753" s="48"/>
      <c r="BP753" s="48"/>
      <c r="BQ753" s="104">
        <f t="shared" si="85"/>
        <v>2</v>
      </c>
      <c r="BR753" s="797">
        <f t="shared" si="86"/>
        <v>0.5</v>
      </c>
      <c r="BS753" s="883"/>
      <c r="BT753" s="883"/>
      <c r="BU753" s="997" t="s">
        <v>1392</v>
      </c>
      <c r="BV753" s="1063" t="s">
        <v>3194</v>
      </c>
      <c r="BW753" s="1063" t="s">
        <v>1392</v>
      </c>
      <c r="BX753" s="1721" t="s">
        <v>1392</v>
      </c>
      <c r="BY753" s="1738" t="s">
        <v>3287</v>
      </c>
      <c r="BZ753" s="1003"/>
    </row>
    <row r="754" spans="1:78" ht="167" x14ac:dyDescent="0.2">
      <c r="A754" s="1702"/>
      <c r="B754" s="1703"/>
      <c r="C754" s="1704"/>
      <c r="D754" s="1795"/>
      <c r="E754" s="1795"/>
      <c r="F754" s="1619"/>
      <c r="G754" s="1001"/>
      <c r="H754" s="1031"/>
      <c r="I754" s="1641"/>
      <c r="J754" s="1631"/>
      <c r="K754" s="1037"/>
      <c r="L754" s="1001"/>
      <c r="M754" s="1070"/>
      <c r="N754" s="1001"/>
      <c r="O754" s="1001"/>
      <c r="P754" s="1064"/>
      <c r="Q754" s="1714"/>
      <c r="R754" s="1031"/>
      <c r="S754" s="1710"/>
      <c r="T754" s="1641"/>
      <c r="U754" s="1710"/>
      <c r="V754" s="1641"/>
      <c r="W754" s="1710"/>
      <c r="X754" s="1665"/>
      <c r="Y754" s="1710"/>
      <c r="Z754" s="1710"/>
      <c r="AA754" s="1633"/>
      <c r="AB754" s="812">
        <v>2</v>
      </c>
      <c r="AC754" s="774" t="s">
        <v>2225</v>
      </c>
      <c r="AD754" s="774">
        <v>1</v>
      </c>
      <c r="AE754" s="774" t="s">
        <v>1574</v>
      </c>
      <c r="AF754" s="813" t="str">
        <f t="shared" si="81"/>
        <v>Probabilidad</v>
      </c>
      <c r="AG754" s="780" t="s">
        <v>281</v>
      </c>
      <c r="AH754" s="790">
        <f t="shared" si="82"/>
        <v>0.15</v>
      </c>
      <c r="AI754" s="780" t="s">
        <v>222</v>
      </c>
      <c r="AJ754" s="790">
        <f t="shared" si="83"/>
        <v>0.15</v>
      </c>
      <c r="AK754" s="814">
        <f t="shared" si="84"/>
        <v>0.3</v>
      </c>
      <c r="AL754" s="815">
        <f>IFERROR(IF(AND(AF753="Probabilidad",AF754="Probabilidad"),(AL753-(+AL753*AK754)),IF(AF754="Probabilidad",(S753-(+S753*AK754)),IF(AF754="Impacto",AL753,""))),"")</f>
        <v>0.14000000000000001</v>
      </c>
      <c r="AM754" s="815">
        <f>IFERROR(IF(AND(AF753="Impacto",AF754="Impacto"),(AM753-(+AM753*AK754)),IF(AF754="Impacto",(Y753-(Y753*AK754)),IF(AF754="Probabilidad",AM753,""))),"")</f>
        <v>0.6</v>
      </c>
      <c r="AN754" s="751" t="s">
        <v>223</v>
      </c>
      <c r="AO754" s="751" t="s">
        <v>291</v>
      </c>
      <c r="AP754" s="751" t="s">
        <v>241</v>
      </c>
      <c r="AQ754" s="751" t="s">
        <v>226</v>
      </c>
      <c r="AR754" s="1031"/>
      <c r="AS754" s="1631"/>
      <c r="AT754" s="1631"/>
      <c r="AU754" s="1633"/>
      <c r="AV754" s="1631"/>
      <c r="AW754" s="1631"/>
      <c r="AX754" s="1633"/>
      <c r="AY754" s="1633"/>
      <c r="AZ754" s="1633"/>
      <c r="BA754" s="1641"/>
      <c r="BB754" s="789" t="s">
        <v>2087</v>
      </c>
      <c r="BC754" s="789" t="s">
        <v>2203</v>
      </c>
      <c r="BD754" s="822">
        <f t="shared" si="87"/>
        <v>4</v>
      </c>
      <c r="BE754" s="774">
        <v>1</v>
      </c>
      <c r="BF754" s="774">
        <v>1</v>
      </c>
      <c r="BG754" s="774">
        <v>1</v>
      </c>
      <c r="BH754" s="774">
        <v>1</v>
      </c>
      <c r="BI754" s="789" t="s">
        <v>1748</v>
      </c>
      <c r="BJ754" s="789" t="s">
        <v>2224</v>
      </c>
      <c r="BK754" s="399" t="s">
        <v>3288</v>
      </c>
      <c r="BL754" s="789" t="s">
        <v>3289</v>
      </c>
      <c r="BM754" s="791">
        <v>1</v>
      </c>
      <c r="BN754" s="791">
        <v>1</v>
      </c>
      <c r="BO754" s="791"/>
      <c r="BP754" s="791"/>
      <c r="BQ754" s="792">
        <f t="shared" si="85"/>
        <v>2</v>
      </c>
      <c r="BR754" s="796">
        <f t="shared" si="86"/>
        <v>0.5</v>
      </c>
      <c r="BS754" s="884"/>
      <c r="BT754" s="884"/>
      <c r="BU754" s="998"/>
      <c r="BV754" s="1064"/>
      <c r="BW754" s="1064"/>
      <c r="BX754" s="1722"/>
      <c r="BY754" s="1739"/>
      <c r="BZ754" s="1004"/>
    </row>
    <row r="755" spans="1:78" ht="167" x14ac:dyDescent="0.2">
      <c r="A755" s="1702"/>
      <c r="B755" s="1703"/>
      <c r="C755" s="1704"/>
      <c r="D755" s="1795"/>
      <c r="E755" s="1795"/>
      <c r="F755" s="1619"/>
      <c r="G755" s="1001"/>
      <c r="H755" s="1031"/>
      <c r="I755" s="1641"/>
      <c r="J755" s="1631"/>
      <c r="K755" s="1037"/>
      <c r="L755" s="1001"/>
      <c r="M755" s="1070"/>
      <c r="N755" s="1001"/>
      <c r="O755" s="1001"/>
      <c r="P755" s="1064"/>
      <c r="Q755" s="1714"/>
      <c r="R755" s="1031"/>
      <c r="S755" s="1710"/>
      <c r="T755" s="1641"/>
      <c r="U755" s="1710"/>
      <c r="V755" s="1641"/>
      <c r="W755" s="1710"/>
      <c r="X755" s="1665"/>
      <c r="Y755" s="1710"/>
      <c r="Z755" s="1710"/>
      <c r="AA755" s="1633"/>
      <c r="AB755" s="812">
        <v>3</v>
      </c>
      <c r="AC755" s="774" t="s">
        <v>2226</v>
      </c>
      <c r="AD755" s="774">
        <v>2</v>
      </c>
      <c r="AE755" s="774" t="s">
        <v>1574</v>
      </c>
      <c r="AF755" s="813" t="str">
        <f t="shared" si="81"/>
        <v>Impacto</v>
      </c>
      <c r="AG755" s="780" t="s">
        <v>264</v>
      </c>
      <c r="AH755" s="790">
        <f t="shared" si="82"/>
        <v>0.1</v>
      </c>
      <c r="AI755" s="780" t="s">
        <v>222</v>
      </c>
      <c r="AJ755" s="790">
        <f t="shared" si="83"/>
        <v>0.15</v>
      </c>
      <c r="AK755" s="814">
        <f t="shared" si="84"/>
        <v>0.25</v>
      </c>
      <c r="AL755" s="815">
        <f>IFERROR(IF(AND(AF754="Probabilidad",AF755="Probabilidad"),(AL754-(+AL754*AK755)),IF(AND(AF754="Impacto",AF755="Probabilidad"),(AL753-(+AL753*AK755)),IF(AF755="Impacto",AL754,""))),"")</f>
        <v>0.14000000000000001</v>
      </c>
      <c r="AM755" s="815">
        <f>IFERROR(IF(AND(AF754="Impacto",AF755="Impacto"),(AM754-(+AM754*AK755)),IF(AND(AF754="Probabilidad",AF755="Impacto"),(AM753-(+AM753*AK755)),IF(AF755="Probabilidad",AM754,""))),"")</f>
        <v>0.44999999999999996</v>
      </c>
      <c r="AN755" s="751" t="s">
        <v>223</v>
      </c>
      <c r="AO755" s="751" t="s">
        <v>291</v>
      </c>
      <c r="AP755" s="751" t="s">
        <v>241</v>
      </c>
      <c r="AQ755" s="751" t="s">
        <v>226</v>
      </c>
      <c r="AR755" s="1031"/>
      <c r="AS755" s="1631"/>
      <c r="AT755" s="1631"/>
      <c r="AU755" s="1633"/>
      <c r="AV755" s="1631"/>
      <c r="AW755" s="1631"/>
      <c r="AX755" s="1633"/>
      <c r="AY755" s="1633"/>
      <c r="AZ755" s="1633"/>
      <c r="BA755" s="1641"/>
      <c r="BB755" s="789"/>
      <c r="BC755" s="789"/>
      <c r="BD755" s="822" t="str">
        <f t="shared" si="87"/>
        <v/>
      </c>
      <c r="BE755" s="774"/>
      <c r="BF755" s="774"/>
      <c r="BG755" s="774"/>
      <c r="BH755" s="774"/>
      <c r="BI755" s="789"/>
      <c r="BJ755" s="789"/>
      <c r="BK755" s="789"/>
      <c r="BL755" s="789"/>
      <c r="BM755" s="791"/>
      <c r="BN755" s="791"/>
      <c r="BO755" s="791"/>
      <c r="BP755" s="791"/>
      <c r="BQ755" s="792" t="str">
        <f t="shared" si="85"/>
        <v/>
      </c>
      <c r="BR755" s="796" t="str">
        <f t="shared" si="86"/>
        <v/>
      </c>
      <c r="BS755" s="884"/>
      <c r="BT755" s="884"/>
      <c r="BU755" s="998"/>
      <c r="BV755" s="1064"/>
      <c r="BW755" s="1064"/>
      <c r="BX755" s="1722"/>
      <c r="BY755" s="1739"/>
      <c r="BZ755" s="1004"/>
    </row>
    <row r="756" spans="1:78" ht="145" x14ac:dyDescent="0.2">
      <c r="A756" s="1702"/>
      <c r="B756" s="1703"/>
      <c r="C756" s="1704"/>
      <c r="D756" s="1795"/>
      <c r="E756" s="1795"/>
      <c r="F756" s="1619"/>
      <c r="G756" s="1001"/>
      <c r="H756" s="1031"/>
      <c r="I756" s="1641"/>
      <c r="J756" s="1631"/>
      <c r="K756" s="1037"/>
      <c r="L756" s="1001"/>
      <c r="M756" s="1070"/>
      <c r="N756" s="1001"/>
      <c r="O756" s="1001"/>
      <c r="P756" s="1064"/>
      <c r="Q756" s="1714"/>
      <c r="R756" s="1031"/>
      <c r="S756" s="1710"/>
      <c r="T756" s="1641"/>
      <c r="U756" s="1710"/>
      <c r="V756" s="1641"/>
      <c r="W756" s="1710"/>
      <c r="X756" s="1665"/>
      <c r="Y756" s="1710"/>
      <c r="Z756" s="1710"/>
      <c r="AA756" s="1633"/>
      <c r="AB756" s="812">
        <v>4</v>
      </c>
      <c r="AC756" s="774" t="s">
        <v>2227</v>
      </c>
      <c r="AD756" s="774" t="s">
        <v>598</v>
      </c>
      <c r="AE756" s="774" t="s">
        <v>1574</v>
      </c>
      <c r="AF756" s="813" t="str">
        <f t="shared" si="81"/>
        <v>Probabilidad</v>
      </c>
      <c r="AG756" s="780" t="s">
        <v>281</v>
      </c>
      <c r="AH756" s="790">
        <f t="shared" si="82"/>
        <v>0.15</v>
      </c>
      <c r="AI756" s="780" t="s">
        <v>734</v>
      </c>
      <c r="AJ756" s="790">
        <f t="shared" si="83"/>
        <v>0.25</v>
      </c>
      <c r="AK756" s="814">
        <f t="shared" si="84"/>
        <v>0.4</v>
      </c>
      <c r="AL756" s="815">
        <f>IFERROR(IF(AND(AF755="Probabilidad",AF756="Probabilidad"),(AL755-(+AL755*AK756)),IF(AND(AF755="Impacto",AF756="Probabilidad"),(AL754-(+AL754*AK756)),IF(AF756="Impacto",AL755,""))),"")</f>
        <v>8.4000000000000005E-2</v>
      </c>
      <c r="AM756" s="815">
        <f>IFERROR(IF(AND(AF755="Impacto",AF756="Impacto"),(AM755-(+AM755*AK756)),IF(AND(AF755="Probabilidad",AF756="Impacto"),(AM754-(+AM754*AK756)),IF(AF756="Probabilidad",AM755,""))),"")</f>
        <v>0.44999999999999996</v>
      </c>
      <c r="AN756" s="751" t="s">
        <v>223</v>
      </c>
      <c r="AO756" s="751" t="s">
        <v>443</v>
      </c>
      <c r="AP756" s="751" t="s">
        <v>241</v>
      </c>
      <c r="AQ756" s="751" t="s">
        <v>226</v>
      </c>
      <c r="AR756" s="1031"/>
      <c r="AS756" s="1631"/>
      <c r="AT756" s="1631"/>
      <c r="AU756" s="1633"/>
      <c r="AV756" s="1631"/>
      <c r="AW756" s="1631"/>
      <c r="AX756" s="1633"/>
      <c r="AY756" s="1633"/>
      <c r="AZ756" s="1633"/>
      <c r="BA756" s="1641"/>
      <c r="BB756" s="789"/>
      <c r="BC756" s="789"/>
      <c r="BD756" s="822" t="str">
        <f t="shared" si="87"/>
        <v/>
      </c>
      <c r="BE756" s="774"/>
      <c r="BF756" s="774"/>
      <c r="BG756" s="774"/>
      <c r="BH756" s="774"/>
      <c r="BI756" s="789"/>
      <c r="BJ756" s="789"/>
      <c r="BK756" s="789"/>
      <c r="BL756" s="789"/>
      <c r="BM756" s="791"/>
      <c r="BN756" s="791"/>
      <c r="BO756" s="791"/>
      <c r="BP756" s="791"/>
      <c r="BQ756" s="792" t="str">
        <f t="shared" si="85"/>
        <v/>
      </c>
      <c r="BR756" s="796" t="str">
        <f t="shared" si="86"/>
        <v/>
      </c>
      <c r="BS756" s="884"/>
      <c r="BT756" s="884"/>
      <c r="BU756" s="998"/>
      <c r="BV756" s="1064"/>
      <c r="BW756" s="1064"/>
      <c r="BX756" s="1722"/>
      <c r="BY756" s="1739"/>
      <c r="BZ756" s="1004"/>
    </row>
    <row r="757" spans="1:78" ht="145" x14ac:dyDescent="0.2">
      <c r="A757" s="1702"/>
      <c r="B757" s="1703"/>
      <c r="C757" s="1704"/>
      <c r="D757" s="1795"/>
      <c r="E757" s="1795"/>
      <c r="F757" s="1619"/>
      <c r="G757" s="1001"/>
      <c r="H757" s="1031"/>
      <c r="I757" s="1641"/>
      <c r="J757" s="1631"/>
      <c r="K757" s="1037"/>
      <c r="L757" s="1001"/>
      <c r="M757" s="1070"/>
      <c r="N757" s="1001"/>
      <c r="O757" s="1001"/>
      <c r="P757" s="1064"/>
      <c r="Q757" s="1714"/>
      <c r="R757" s="1031"/>
      <c r="S757" s="1710"/>
      <c r="T757" s="1641"/>
      <c r="U757" s="1710"/>
      <c r="V757" s="1641"/>
      <c r="W757" s="1710"/>
      <c r="X757" s="1665"/>
      <c r="Y757" s="1710"/>
      <c r="Z757" s="1710"/>
      <c r="AA757" s="1633"/>
      <c r="AB757" s="812">
        <v>5</v>
      </c>
      <c r="AC757" s="774" t="s">
        <v>2181</v>
      </c>
      <c r="AD757" s="774">
        <v>1</v>
      </c>
      <c r="AE757" s="774" t="s">
        <v>1408</v>
      </c>
      <c r="AF757" s="813" t="str">
        <f t="shared" si="81"/>
        <v>Probabilidad</v>
      </c>
      <c r="AG757" s="780" t="s">
        <v>221</v>
      </c>
      <c r="AH757" s="790">
        <f t="shared" si="82"/>
        <v>0.25</v>
      </c>
      <c r="AI757" s="780" t="s">
        <v>222</v>
      </c>
      <c r="AJ757" s="790">
        <f t="shared" si="83"/>
        <v>0.15</v>
      </c>
      <c r="AK757" s="814">
        <f t="shared" si="84"/>
        <v>0.4</v>
      </c>
      <c r="AL757" s="815">
        <f>IFERROR(IF(AND(AF756="Probabilidad",AF757="Probabilidad"),(AL756-(+AL756*AK757)),IF(AND(AF756="Impacto",AF757="Probabilidad"),(AL755-(+AL755*AK757)),IF(AF757="Impacto",AL756,""))),"")</f>
        <v>5.04E-2</v>
      </c>
      <c r="AM757" s="815">
        <f>IFERROR(IF(AND(AF756="Impacto",AF757="Impacto"),(AM756-(+AM756*AK757)),IF(AND(AF756="Probabilidad",AF757="Impacto"),(AM755-(+AM755*AK757)),IF(AF757="Probabilidad",AM756,""))),"")</f>
        <v>0.44999999999999996</v>
      </c>
      <c r="AN757" s="751" t="s">
        <v>223</v>
      </c>
      <c r="AO757" s="751" t="s">
        <v>443</v>
      </c>
      <c r="AP757" s="751" t="s">
        <v>241</v>
      </c>
      <c r="AQ757" s="751" t="s">
        <v>226</v>
      </c>
      <c r="AR757" s="1031"/>
      <c r="AS757" s="1631"/>
      <c r="AT757" s="1631"/>
      <c r="AU757" s="1633"/>
      <c r="AV757" s="1631"/>
      <c r="AW757" s="1631"/>
      <c r="AX757" s="1633"/>
      <c r="AY757" s="1633"/>
      <c r="AZ757" s="1633"/>
      <c r="BA757" s="1641"/>
      <c r="BB757" s="789"/>
      <c r="BC757" s="789"/>
      <c r="BD757" s="822" t="str">
        <f t="shared" si="87"/>
        <v/>
      </c>
      <c r="BE757" s="774"/>
      <c r="BF757" s="774"/>
      <c r="BG757" s="774"/>
      <c r="BH757" s="774"/>
      <c r="BI757" s="789"/>
      <c r="BJ757" s="789"/>
      <c r="BK757" s="789"/>
      <c r="BL757" s="789"/>
      <c r="BM757" s="791"/>
      <c r="BN757" s="791"/>
      <c r="BO757" s="791"/>
      <c r="BP757" s="791"/>
      <c r="BQ757" s="792" t="str">
        <f t="shared" si="85"/>
        <v/>
      </c>
      <c r="BR757" s="796" t="str">
        <f t="shared" si="86"/>
        <v/>
      </c>
      <c r="BS757" s="884"/>
      <c r="BT757" s="884"/>
      <c r="BU757" s="998"/>
      <c r="BV757" s="1064"/>
      <c r="BW757" s="1064"/>
      <c r="BX757" s="1722"/>
      <c r="BY757" s="1739"/>
      <c r="BZ757" s="1004"/>
    </row>
    <row r="758" spans="1:78" ht="17" thickBot="1" x14ac:dyDescent="0.25">
      <c r="A758" s="1702"/>
      <c r="B758" s="1703"/>
      <c r="C758" s="1704"/>
      <c r="D758" s="1795"/>
      <c r="E758" s="1795"/>
      <c r="F758" s="1619"/>
      <c r="G758" s="1002"/>
      <c r="H758" s="1032"/>
      <c r="I758" s="1642"/>
      <c r="J758" s="1632"/>
      <c r="K758" s="1038"/>
      <c r="L758" s="1002"/>
      <c r="M758" s="1071"/>
      <c r="N758" s="1002"/>
      <c r="O758" s="1002"/>
      <c r="P758" s="1065"/>
      <c r="Q758" s="1715"/>
      <c r="R758" s="1032"/>
      <c r="S758" s="1711"/>
      <c r="T758" s="1642"/>
      <c r="U758" s="1711"/>
      <c r="V758" s="1642"/>
      <c r="W758" s="1711"/>
      <c r="X758" s="1666"/>
      <c r="Y758" s="1711"/>
      <c r="Z758" s="1711"/>
      <c r="AA758" s="1634"/>
      <c r="AB758" s="773">
        <v>6</v>
      </c>
      <c r="AC758" s="757"/>
      <c r="AD758" s="757"/>
      <c r="AE758" s="757"/>
      <c r="AF758" s="896" t="str">
        <f t="shared" si="81"/>
        <v/>
      </c>
      <c r="AG758" s="888"/>
      <c r="AH758" s="887" t="str">
        <f t="shared" si="82"/>
        <v/>
      </c>
      <c r="AI758" s="888"/>
      <c r="AJ758" s="887" t="str">
        <f t="shared" si="83"/>
        <v/>
      </c>
      <c r="AK758" s="889" t="str">
        <f t="shared" si="84"/>
        <v/>
      </c>
      <c r="AL758" s="935" t="str">
        <f>IFERROR(IF(AND(AF757="Probabilidad",AF758="Probabilidad"),(AL757-(+AL757*AK758)),IF(AND(AF757="Impacto",AF758="Probabilidad"),(AL756-(+AL756*AK758)),IF(AF758="Impacto",AL757,""))),"")</f>
        <v/>
      </c>
      <c r="AM758" s="935" t="str">
        <f>IFERROR(IF(AND(AF757="Impacto",AF758="Impacto"),(AM757-(+AM757*AK758)),IF(AND(AF757="Probabilidad",AF758="Impacto"),(AM756-(+AM756*AK758)),IF(AF758="Probabilidad",AM757,""))),"")</f>
        <v/>
      </c>
      <c r="AN758" s="51"/>
      <c r="AO758" s="51"/>
      <c r="AP758" s="51"/>
      <c r="AQ758" s="51"/>
      <c r="AR758" s="1032"/>
      <c r="AS758" s="1632"/>
      <c r="AT758" s="1632"/>
      <c r="AU758" s="1634"/>
      <c r="AV758" s="1632"/>
      <c r="AW758" s="1632"/>
      <c r="AX758" s="1634"/>
      <c r="AY758" s="1634"/>
      <c r="AZ758" s="1634"/>
      <c r="BA758" s="1642"/>
      <c r="BB758" s="770"/>
      <c r="BC758" s="770"/>
      <c r="BD758" s="762" t="str">
        <f t="shared" si="87"/>
        <v/>
      </c>
      <c r="BE758" s="757"/>
      <c r="BF758" s="757"/>
      <c r="BG758" s="757"/>
      <c r="BH758" s="757"/>
      <c r="BI758" s="770"/>
      <c r="BJ758" s="770"/>
      <c r="BK758" s="770"/>
      <c r="BL758" s="770"/>
      <c r="BM758" s="749"/>
      <c r="BN758" s="749"/>
      <c r="BO758" s="749"/>
      <c r="BP758" s="749"/>
      <c r="BQ758" s="766" t="str">
        <f t="shared" si="85"/>
        <v/>
      </c>
      <c r="BR758" s="890" t="str">
        <f t="shared" si="86"/>
        <v/>
      </c>
      <c r="BS758" s="891"/>
      <c r="BT758" s="891"/>
      <c r="BU758" s="999"/>
      <c r="BV758" s="1065"/>
      <c r="BW758" s="1065"/>
      <c r="BX758" s="1723"/>
      <c r="BY758" s="1740"/>
      <c r="BZ758" s="1005"/>
    </row>
    <row r="759" spans="1:78" ht="167" x14ac:dyDescent="0.2">
      <c r="A759" s="1702"/>
      <c r="B759" s="1703"/>
      <c r="C759" s="1704"/>
      <c r="D759" s="1795" t="s">
        <v>1387</v>
      </c>
      <c r="E759" s="1795" t="s">
        <v>1033</v>
      </c>
      <c r="F759" s="1619">
        <v>24</v>
      </c>
      <c r="G759" s="1000" t="s">
        <v>2219</v>
      </c>
      <c r="H759" s="1030" t="s">
        <v>1243</v>
      </c>
      <c r="I759" s="994" t="s">
        <v>1215</v>
      </c>
      <c r="J759" s="1697" t="str">
        <f>IF(D759="","",IF(D759="RG",[1]Árbol!A770,IF(D759="RIC",[1]Árbol!A770,IF(D759="RLAFT",[1]Árbol!A770,IF(D759="RF",[1]Árbol!A770,IF(I759="","",(CONCATENATE(I759," ",$M$3," ",G759," ",$M$4," ",O759," ",$M$5," ",N759))))))))</f>
        <v>Pérdida de Disponibilidad de SWITCH DE CORE
SWITCH WAN  1. Incumplimiento en el mantenimiento de las herramientas tecnológicas
1a. Fallas en los equipos dispositivos
2. Polvo, corrosión, congelamiento
3. Error en el uso
4. Espionaje remoto
5. Pérdida del suministro de energía
  1. Mantenimiento insuficiente/instalación fallida de los medios de
almacenamiento
1a. Ausencia de Monitoreo al mantenimiento de los equipos
2. Susceptibilidad a la humedad, el polvo y la suciedad
3. Desconocimiento en la configuración de las herramientas
4. Arquitectura insegura de la red
5. Susceptibilidad a las variaciones de voltaje
6. Errores en el sistema operativo (firmware) de las plataformas</v>
      </c>
      <c r="K759" s="1036" t="s">
        <v>313</v>
      </c>
      <c r="L759" s="1000" t="s">
        <v>562</v>
      </c>
      <c r="M759" s="1069" t="s">
        <v>1389</v>
      </c>
      <c r="N759" s="1000" t="s">
        <v>2131</v>
      </c>
      <c r="O759" s="1000" t="s">
        <v>2132</v>
      </c>
      <c r="P759" s="1063" t="s">
        <v>1392</v>
      </c>
      <c r="Q759" s="1077" t="s">
        <v>1392</v>
      </c>
      <c r="R759" s="1030" t="s">
        <v>250</v>
      </c>
      <c r="S759" s="1709">
        <f>IF(R759="Muy Alta",100%,IF(R759="Alta",80%,IF(R759="Media",60%,IF(R759="Baja",40%,IF(R759="Muy Baja",20%,"")))))</f>
        <v>0.4</v>
      </c>
      <c r="T759" s="994" t="s">
        <v>317</v>
      </c>
      <c r="U759" s="1709">
        <f>IF(T759="Catastrófico",100%,IF(T759="Mayor",80%,IF(T759="Moderado",60%,IF(T759="Menor",40%,IF(T759="Leve",20%,"")))))</f>
        <v>0.2</v>
      </c>
      <c r="V759" s="994" t="s">
        <v>218</v>
      </c>
      <c r="W759" s="1709">
        <f>IF(V759="Catastrófico",100%,IF(V759="Mayor",80%,IF(V759="Moderado",60%,IF(V759="Menor",40%,IF(V759="Leve",20%,"")))))</f>
        <v>0.6</v>
      </c>
      <c r="X759" s="1059" t="str">
        <f>IF(Y759=100%,"Catastrófico",IF(Y759=80%,"Mayor",IF(Y759=60%,"Moderado",IF(Y759=40%,"Menor",IF(Y759=20%,"Leve","")))))</f>
        <v>Moderado</v>
      </c>
      <c r="Y759" s="1709">
        <f>IF(AND(U759="",W759=""),"",MAX(U759,W759))</f>
        <v>0.6</v>
      </c>
      <c r="Z759" s="1709" t="str">
        <f>CONCATENATE(R759,X759)</f>
        <v>BajaModerado</v>
      </c>
      <c r="AA759" s="1047" t="str">
        <f>IF(Z759="Muy AltaLeve","Alto",IF(Z759="Muy AltaMenor","Alto",IF(Z759="Muy AltaModerado","Alto",IF(Z759="Muy AltaMayor","Alto",IF(Z759="Muy AltaCatastrófico","Extremo",IF(Z759="AltaLeve","Moderado",IF(Z759="AltaMenor","Moderado",IF(Z759="AltaModerado","Alto",IF(Z759="AltaMayor","Alto",IF(Z759="AltaCatastrófico","Extremo",IF(Z759="MediaLeve","Moderado",IF(Z759="MediaMenor","Moderado",IF(Z759="MediaModerado","Moderado",IF(Z759="MediaMayor","Alto",IF(Z759="MediaCatastrófico","Extremo",IF(Z759="BajaLeve","Bajo",IF(Z759="BajaMenor","Moderado",IF(Z759="BajaModerado","Moderado",IF(Z759="BajaMayor","Alto",IF(Z759="BajaCatastrófico","Extremo",IF(Z759="Muy BajaLeve","Bajo",IF(Z759="Muy BajaMenor","Bajo",IF(Z759="Muy BajaModerado","Moderado",IF(Z759="Muy BajaMayor","Alto",IF(Z759="Muy BajaCatastrófico","Extremo","")))))))))))))))))))))))))</f>
        <v>Moderado</v>
      </c>
      <c r="AB759" s="97">
        <v>1</v>
      </c>
      <c r="AC759" s="9" t="s">
        <v>2133</v>
      </c>
      <c r="AD759" s="9">
        <v>2</v>
      </c>
      <c r="AE759" s="9" t="s">
        <v>1762</v>
      </c>
      <c r="AF759" s="99" t="str">
        <f t="shared" si="81"/>
        <v>Probabilidad</v>
      </c>
      <c r="AG759" s="10" t="s">
        <v>221</v>
      </c>
      <c r="AH759" s="787">
        <f t="shared" si="82"/>
        <v>0.25</v>
      </c>
      <c r="AI759" s="10" t="s">
        <v>734</v>
      </c>
      <c r="AJ759" s="787">
        <f t="shared" si="83"/>
        <v>0.25</v>
      </c>
      <c r="AK759" s="101">
        <f t="shared" si="84"/>
        <v>0.5</v>
      </c>
      <c r="AL759" s="100">
        <f>IFERROR(IF(AF759="Probabilidad",(S759-(+S759*AK759)),IF(AF759="Impacto",S759,"")),"")</f>
        <v>0.2</v>
      </c>
      <c r="AM759" s="100">
        <f>IFERROR(IF(AF759="Impacto",(Y759-(+Y759*AK759)),IF(AF759="Probabilidad",Y759,"")),"")</f>
        <v>0.6</v>
      </c>
      <c r="AN759" s="50" t="s">
        <v>859</v>
      </c>
      <c r="AO759" s="50" t="s">
        <v>291</v>
      </c>
      <c r="AP759" s="50" t="s">
        <v>241</v>
      </c>
      <c r="AQ759" s="50" t="s">
        <v>226</v>
      </c>
      <c r="AR759" s="1624" t="s">
        <v>2223</v>
      </c>
      <c r="AS759" s="1050">
        <f>S759</f>
        <v>0.4</v>
      </c>
      <c r="AT759" s="1050">
        <f>IF(AL759="","",MIN(AL759:AL764))</f>
        <v>3.5999999999999997E-2</v>
      </c>
      <c r="AU759" s="1047" t="str">
        <f>IFERROR(IF(AT759="","",IF(AT759&lt;=0.2,"Muy Baja",IF(AT759&lt;=0.4,"Baja",IF(AT759&lt;=0.6,"Media",IF(AT759&lt;=0.8,"Alta","Muy Alta"))))),"")</f>
        <v>Muy Baja</v>
      </c>
      <c r="AV759" s="1050">
        <f>Y759</f>
        <v>0.6</v>
      </c>
      <c r="AW759" s="1050">
        <f>IF(AM759="","",MIN(AM759:AM764))</f>
        <v>0.33749999999999997</v>
      </c>
      <c r="AX759" s="1047" t="str">
        <f>IFERROR(IF(AW759="","",IF(AW759&lt;=0.2,"Leve",IF(AW759&lt;=0.4,"Menor",IF(AW759&lt;=0.6,"Moderado",IF(AW759&lt;=0.8,"Mayor","Catastrófico"))))),"")</f>
        <v>Menor</v>
      </c>
      <c r="AY759" s="1047" t="str">
        <f>AA759</f>
        <v>Moderado</v>
      </c>
      <c r="AZ759" s="1047" t="str">
        <f>IFERROR(IF(OR(AND(AU759="Muy Baja",AX759="Leve"),AND(AU759="Muy Baja",AX759="Menor"),AND(AU759="Baja",AX759="Leve")),"Bajo",IF(OR(AND(AU759="Muy baja",AX759="Moderado"),AND(AU759="Baja",AX759="Menor"),AND(AU759="Baja",AX759="Moderado"),AND(AU759="Media",AX759="Leve"),AND(AU759="Media",AX759="Menor"),AND(AU759="Media",AX759="Moderado"),AND(AU759="Alta",AX759="Leve"),AND(AU759="Alta",AX759="Menor")),"Moderado",IF(OR(AND(AU759="Muy Baja",AX759="Mayor"),AND(AU759="Baja",AX759="Mayor"),AND(AU759="Media",AX759="Mayor"),AND(AU759="Alta",AX759="Moderado"),AND(AU759="Alta",AX759="Mayor"),AND(AU759="Muy Alta",AX759="Leve"),AND(AU759="Muy Alta",AX759="Menor"),AND(AU759="Muy Alta",AX759="Moderado"),AND(AU759="Muy Alta",AX759="Mayor")),"Alto",IF(OR(AND(AU759="Muy Baja",AX759="Catastrófico"),AND(AU759="Baja",AX759="Catastrófico"),AND(AU759="Media",AX759="Catastrófico"),AND(AU759="Alta",AX759="Catastrófico"),AND(AU759="Muy Alta",AX759="Catastrófico")),"Extremo","")))),"")</f>
        <v>Bajo</v>
      </c>
      <c r="BA759" s="994" t="s">
        <v>255</v>
      </c>
      <c r="BB759" s="46"/>
      <c r="BC759" s="46"/>
      <c r="BD759" s="103" t="str">
        <f t="shared" si="87"/>
        <v/>
      </c>
      <c r="BE759" s="9"/>
      <c r="BF759" s="9"/>
      <c r="BG759" s="9"/>
      <c r="BH759" s="9"/>
      <c r="BI759" s="46"/>
      <c r="BJ759" s="46"/>
      <c r="BK759" s="46"/>
      <c r="BL759" s="46"/>
      <c r="BM759" s="48"/>
      <c r="BN759" s="48"/>
      <c r="BO759" s="48"/>
      <c r="BP759" s="48"/>
      <c r="BQ759" s="104" t="str">
        <f t="shared" si="85"/>
        <v/>
      </c>
      <c r="BR759" s="797" t="str">
        <f t="shared" si="86"/>
        <v/>
      </c>
      <c r="BS759" s="883"/>
      <c r="BT759" s="883"/>
      <c r="BU759" s="997" t="s">
        <v>1392</v>
      </c>
      <c r="BV759" s="1063" t="s">
        <v>3194</v>
      </c>
      <c r="BW759" s="1063" t="s">
        <v>1392</v>
      </c>
      <c r="BX759" s="1721" t="s">
        <v>1392</v>
      </c>
      <c r="BY759" s="1738" t="s">
        <v>3272</v>
      </c>
      <c r="BZ759" s="1003"/>
    </row>
    <row r="760" spans="1:78" ht="145" x14ac:dyDescent="0.2">
      <c r="A760" s="1702"/>
      <c r="B760" s="1703"/>
      <c r="C760" s="1704"/>
      <c r="D760" s="1795"/>
      <c r="E760" s="1795"/>
      <c r="F760" s="1619"/>
      <c r="G760" s="1001"/>
      <c r="H760" s="1031"/>
      <c r="I760" s="1641"/>
      <c r="J760" s="1631"/>
      <c r="K760" s="1037"/>
      <c r="L760" s="1001"/>
      <c r="M760" s="1070"/>
      <c r="N760" s="1001"/>
      <c r="O760" s="1001"/>
      <c r="P760" s="1064"/>
      <c r="Q760" s="1714"/>
      <c r="R760" s="1031"/>
      <c r="S760" s="1710"/>
      <c r="T760" s="1641"/>
      <c r="U760" s="1710"/>
      <c r="V760" s="1641"/>
      <c r="W760" s="1710"/>
      <c r="X760" s="1665"/>
      <c r="Y760" s="1710"/>
      <c r="Z760" s="1710"/>
      <c r="AA760" s="1633"/>
      <c r="AB760" s="812">
        <v>2</v>
      </c>
      <c r="AC760" s="774" t="s">
        <v>2228</v>
      </c>
      <c r="AD760" s="774">
        <v>3</v>
      </c>
      <c r="AE760" s="774" t="s">
        <v>1964</v>
      </c>
      <c r="AF760" s="813" t="str">
        <f t="shared" si="81"/>
        <v>Probabilidad</v>
      </c>
      <c r="AG760" s="780" t="s">
        <v>1657</v>
      </c>
      <c r="AH760" s="790">
        <f t="shared" si="82"/>
        <v>0.25</v>
      </c>
      <c r="AI760" s="780" t="s">
        <v>1802</v>
      </c>
      <c r="AJ760" s="790">
        <f t="shared" si="83"/>
        <v>0.15</v>
      </c>
      <c r="AK760" s="814">
        <f t="shared" si="84"/>
        <v>0.4</v>
      </c>
      <c r="AL760" s="815">
        <f>IFERROR(IF(AND(AF759="Probabilidad",AF760="Probabilidad"),(AL759-(+AL759*AK760)),IF(AF760="Probabilidad",(S759-(+S759*AK760)),IF(AF760="Impacto",AL759,""))),"")</f>
        <v>0.12</v>
      </c>
      <c r="AM760" s="815">
        <f>IFERROR(IF(AND(AF759="Impacto",AF760="Impacto"),(AM759-(+AM759*AK760)),IF(AF760="Impacto",(Y759-(Y759*AK760)),IF(AF760="Probabilidad",AM759,""))),"")</f>
        <v>0.6</v>
      </c>
      <c r="AN760" s="751" t="s">
        <v>223</v>
      </c>
      <c r="AO760" s="751" t="s">
        <v>240</v>
      </c>
      <c r="AP760" s="751" t="s">
        <v>241</v>
      </c>
      <c r="AQ760" s="751" t="s">
        <v>226</v>
      </c>
      <c r="AR760" s="1031"/>
      <c r="AS760" s="1631"/>
      <c r="AT760" s="1631"/>
      <c r="AU760" s="1633"/>
      <c r="AV760" s="1631"/>
      <c r="AW760" s="1631"/>
      <c r="AX760" s="1633"/>
      <c r="AY760" s="1633"/>
      <c r="AZ760" s="1633"/>
      <c r="BA760" s="1641"/>
      <c r="BB760" s="789"/>
      <c r="BC760" s="789"/>
      <c r="BD760" s="822" t="str">
        <f t="shared" si="87"/>
        <v/>
      </c>
      <c r="BE760" s="774"/>
      <c r="BF760" s="774"/>
      <c r="BG760" s="774"/>
      <c r="BH760" s="774"/>
      <c r="BI760" s="789"/>
      <c r="BJ760" s="789"/>
      <c r="BK760" s="789"/>
      <c r="BL760" s="789"/>
      <c r="BM760" s="791"/>
      <c r="BN760" s="791"/>
      <c r="BO760" s="791"/>
      <c r="BP760" s="791"/>
      <c r="BQ760" s="792" t="str">
        <f t="shared" si="85"/>
        <v/>
      </c>
      <c r="BR760" s="796" t="str">
        <f t="shared" si="86"/>
        <v/>
      </c>
      <c r="BS760" s="884"/>
      <c r="BT760" s="884"/>
      <c r="BU760" s="998"/>
      <c r="BV760" s="1064"/>
      <c r="BW760" s="1064"/>
      <c r="BX760" s="1722"/>
      <c r="BY760" s="1739"/>
      <c r="BZ760" s="1004"/>
    </row>
    <row r="761" spans="1:78" ht="167" x14ac:dyDescent="0.2">
      <c r="A761" s="1702"/>
      <c r="B761" s="1703"/>
      <c r="C761" s="1704"/>
      <c r="D761" s="1795"/>
      <c r="E761" s="1795"/>
      <c r="F761" s="1619"/>
      <c r="G761" s="1001"/>
      <c r="H761" s="1031"/>
      <c r="I761" s="1641"/>
      <c r="J761" s="1631"/>
      <c r="K761" s="1037"/>
      <c r="L761" s="1001"/>
      <c r="M761" s="1070"/>
      <c r="N761" s="1001"/>
      <c r="O761" s="1001"/>
      <c r="P761" s="1064"/>
      <c r="Q761" s="1714"/>
      <c r="R761" s="1031"/>
      <c r="S761" s="1710"/>
      <c r="T761" s="1641"/>
      <c r="U761" s="1710"/>
      <c r="V761" s="1641"/>
      <c r="W761" s="1710"/>
      <c r="X761" s="1665"/>
      <c r="Y761" s="1710"/>
      <c r="Z761" s="1710"/>
      <c r="AA761" s="1633"/>
      <c r="AB761" s="812">
        <v>3</v>
      </c>
      <c r="AC761" s="774" t="s">
        <v>2229</v>
      </c>
      <c r="AD761" s="774">
        <v>6</v>
      </c>
      <c r="AE761" s="774" t="s">
        <v>1964</v>
      </c>
      <c r="AF761" s="813" t="str">
        <f t="shared" ref="AF761:AF824" si="88">IF(OR(AG761="Preventivo",AG761="Detectivo"),"Probabilidad",IF(AG761="Correctivo","Impacto",""))</f>
        <v>Impacto</v>
      </c>
      <c r="AG761" s="780" t="s">
        <v>264</v>
      </c>
      <c r="AH761" s="790">
        <f t="shared" ref="AH761:AH824" si="89">IF(AG761="","",IF(AG761="Preventivo",25%,IF(AG761="Detectivo",15%,IF(AG761="Correctivo",10%))))</f>
        <v>0.1</v>
      </c>
      <c r="AI761" s="780" t="s">
        <v>1802</v>
      </c>
      <c r="AJ761" s="790">
        <f t="shared" ref="AJ761:AJ824" si="90">IF(AI761="Automático",25%,IF(AI761="Manual",15%,""))</f>
        <v>0.15</v>
      </c>
      <c r="AK761" s="814">
        <f t="shared" ref="AK761:AK824" si="91">IF(OR(AH761="",AJ761=""),"",AH761+AJ761)</f>
        <v>0.25</v>
      </c>
      <c r="AL761" s="815">
        <f>IFERROR(IF(AND(AF760="Probabilidad",AF761="Probabilidad"),(AL760-(+AL760*AK761)),IF(AND(AF760="Impacto",AF761="Probabilidad"),(AL759-(+AL759*AK761)),IF(AF761="Impacto",AL760,""))),"")</f>
        <v>0.12</v>
      </c>
      <c r="AM761" s="815">
        <f>IFERROR(IF(AND(AF760="Impacto",AF761="Impacto"),(AM760-(+AM760*AK761)),IF(AND(AF760="Probabilidad",AF761="Impacto"),(AM759-(+AM759*AK761)),IF(AF761="Probabilidad",AM760,""))),"")</f>
        <v>0.44999999999999996</v>
      </c>
      <c r="AN761" s="751" t="s">
        <v>223</v>
      </c>
      <c r="AO761" s="751" t="s">
        <v>291</v>
      </c>
      <c r="AP761" s="751" t="s">
        <v>241</v>
      </c>
      <c r="AQ761" s="751" t="s">
        <v>226</v>
      </c>
      <c r="AR761" s="1031"/>
      <c r="AS761" s="1631"/>
      <c r="AT761" s="1631"/>
      <c r="AU761" s="1633"/>
      <c r="AV761" s="1631"/>
      <c r="AW761" s="1631"/>
      <c r="AX761" s="1633"/>
      <c r="AY761" s="1633"/>
      <c r="AZ761" s="1633"/>
      <c r="BA761" s="1641"/>
      <c r="BB761" s="789"/>
      <c r="BC761" s="789"/>
      <c r="BD761" s="822" t="str">
        <f t="shared" si="87"/>
        <v/>
      </c>
      <c r="BE761" s="774"/>
      <c r="BF761" s="774"/>
      <c r="BG761" s="774"/>
      <c r="BH761" s="774"/>
      <c r="BI761" s="789"/>
      <c r="BJ761" s="789"/>
      <c r="BK761" s="789"/>
      <c r="BL761" s="789"/>
      <c r="BM761" s="791"/>
      <c r="BN761" s="791"/>
      <c r="BO761" s="791"/>
      <c r="BP761" s="791"/>
      <c r="BQ761" s="792" t="str">
        <f t="shared" si="85"/>
        <v/>
      </c>
      <c r="BR761" s="796" t="str">
        <f t="shared" si="86"/>
        <v/>
      </c>
      <c r="BS761" s="884"/>
      <c r="BT761" s="884"/>
      <c r="BU761" s="998"/>
      <c r="BV761" s="1064"/>
      <c r="BW761" s="1064"/>
      <c r="BX761" s="1722"/>
      <c r="BY761" s="1739"/>
      <c r="BZ761" s="1004"/>
    </row>
    <row r="762" spans="1:78" ht="145" x14ac:dyDescent="0.2">
      <c r="A762" s="1702"/>
      <c r="B762" s="1703"/>
      <c r="C762" s="1704"/>
      <c r="D762" s="1795"/>
      <c r="E762" s="1795"/>
      <c r="F762" s="1619"/>
      <c r="G762" s="1001"/>
      <c r="H762" s="1031"/>
      <c r="I762" s="1641"/>
      <c r="J762" s="1631"/>
      <c r="K762" s="1037"/>
      <c r="L762" s="1001"/>
      <c r="M762" s="1070"/>
      <c r="N762" s="1001"/>
      <c r="O762" s="1001"/>
      <c r="P762" s="1064"/>
      <c r="Q762" s="1714"/>
      <c r="R762" s="1031"/>
      <c r="S762" s="1710"/>
      <c r="T762" s="1641"/>
      <c r="U762" s="1710"/>
      <c r="V762" s="1641"/>
      <c r="W762" s="1710"/>
      <c r="X762" s="1665"/>
      <c r="Y762" s="1710"/>
      <c r="Z762" s="1710"/>
      <c r="AA762" s="1633"/>
      <c r="AB762" s="812">
        <v>4</v>
      </c>
      <c r="AC762" s="774" t="s">
        <v>2227</v>
      </c>
      <c r="AD762" s="774" t="s">
        <v>1611</v>
      </c>
      <c r="AE762" s="774" t="s">
        <v>1408</v>
      </c>
      <c r="AF762" s="813" t="str">
        <f t="shared" si="88"/>
        <v>Probabilidad</v>
      </c>
      <c r="AG762" s="780" t="s">
        <v>221</v>
      </c>
      <c r="AH762" s="790">
        <f t="shared" si="89"/>
        <v>0.25</v>
      </c>
      <c r="AI762" s="780" t="s">
        <v>734</v>
      </c>
      <c r="AJ762" s="790">
        <f t="shared" si="90"/>
        <v>0.25</v>
      </c>
      <c r="AK762" s="814">
        <f t="shared" si="91"/>
        <v>0.5</v>
      </c>
      <c r="AL762" s="815">
        <f>IFERROR(IF(AND(AF761="Probabilidad",AF762="Probabilidad"),(AL761-(+AL761*AK762)),IF(AND(AF761="Impacto",AF762="Probabilidad"),(AL760-(+AL760*AK762)),IF(AF762="Impacto",AL761,""))),"")</f>
        <v>0.06</v>
      </c>
      <c r="AM762" s="815">
        <f>IFERROR(IF(AND(AF761="Impacto",AF762="Impacto"),(AM761-(+AM761*AK762)),IF(AND(AF761="Probabilidad",AF762="Impacto"),(AM760-(+AM760*AK762)),IF(AF762="Probabilidad",AM761,""))),"")</f>
        <v>0.44999999999999996</v>
      </c>
      <c r="AN762" s="751" t="s">
        <v>223</v>
      </c>
      <c r="AO762" s="751" t="s">
        <v>443</v>
      </c>
      <c r="AP762" s="751" t="s">
        <v>241</v>
      </c>
      <c r="AQ762" s="751" t="s">
        <v>226</v>
      </c>
      <c r="AR762" s="1031"/>
      <c r="AS762" s="1631"/>
      <c r="AT762" s="1631"/>
      <c r="AU762" s="1633"/>
      <c r="AV762" s="1631"/>
      <c r="AW762" s="1631"/>
      <c r="AX762" s="1633"/>
      <c r="AY762" s="1633"/>
      <c r="AZ762" s="1633"/>
      <c r="BA762" s="1641"/>
      <c r="BB762" s="789"/>
      <c r="BC762" s="789"/>
      <c r="BD762" s="822" t="str">
        <f t="shared" si="87"/>
        <v/>
      </c>
      <c r="BE762" s="774"/>
      <c r="BF762" s="774"/>
      <c r="BG762" s="774"/>
      <c r="BH762" s="774"/>
      <c r="BI762" s="789"/>
      <c r="BJ762" s="789"/>
      <c r="BK762" s="789"/>
      <c r="BL762" s="789"/>
      <c r="BM762" s="791"/>
      <c r="BN762" s="791"/>
      <c r="BO762" s="791"/>
      <c r="BP762" s="791"/>
      <c r="BQ762" s="792" t="str">
        <f t="shared" si="85"/>
        <v/>
      </c>
      <c r="BR762" s="796" t="str">
        <f t="shared" si="86"/>
        <v/>
      </c>
      <c r="BS762" s="884"/>
      <c r="BT762" s="884"/>
      <c r="BU762" s="998"/>
      <c r="BV762" s="1064"/>
      <c r="BW762" s="1064"/>
      <c r="BX762" s="1722"/>
      <c r="BY762" s="1739"/>
      <c r="BZ762" s="1004"/>
    </row>
    <row r="763" spans="1:78" ht="145" x14ac:dyDescent="0.2">
      <c r="A763" s="1702"/>
      <c r="B763" s="1703"/>
      <c r="C763" s="1704"/>
      <c r="D763" s="1795"/>
      <c r="E763" s="1795"/>
      <c r="F763" s="1619"/>
      <c r="G763" s="1001"/>
      <c r="H763" s="1031"/>
      <c r="I763" s="1641"/>
      <c r="J763" s="1631"/>
      <c r="K763" s="1037"/>
      <c r="L763" s="1001"/>
      <c r="M763" s="1070"/>
      <c r="N763" s="1001"/>
      <c r="O763" s="1001"/>
      <c r="P763" s="1064"/>
      <c r="Q763" s="1714"/>
      <c r="R763" s="1031"/>
      <c r="S763" s="1710"/>
      <c r="T763" s="1641"/>
      <c r="U763" s="1710"/>
      <c r="V763" s="1641"/>
      <c r="W763" s="1710"/>
      <c r="X763" s="1665"/>
      <c r="Y763" s="1710"/>
      <c r="Z763" s="1710"/>
      <c r="AA763" s="1633"/>
      <c r="AB763" s="812">
        <v>5</v>
      </c>
      <c r="AC763" s="774" t="s">
        <v>2230</v>
      </c>
      <c r="AD763" s="774">
        <v>1</v>
      </c>
      <c r="AE763" s="774" t="s">
        <v>1574</v>
      </c>
      <c r="AF763" s="813" t="str">
        <f t="shared" si="88"/>
        <v>Probabilidad</v>
      </c>
      <c r="AG763" s="780" t="s">
        <v>221</v>
      </c>
      <c r="AH763" s="790">
        <f t="shared" si="89"/>
        <v>0.25</v>
      </c>
      <c r="AI763" s="780" t="s">
        <v>1802</v>
      </c>
      <c r="AJ763" s="790">
        <f t="shared" si="90"/>
        <v>0.15</v>
      </c>
      <c r="AK763" s="814">
        <f t="shared" si="91"/>
        <v>0.4</v>
      </c>
      <c r="AL763" s="815">
        <f>IFERROR(IF(AND(AF762="Probabilidad",AF763="Probabilidad"),(AL762-(+AL762*AK763)),IF(AND(AF762="Impacto",AF763="Probabilidad"),(AL761-(+AL761*AK763)),IF(AF763="Impacto",AL762,""))),"")</f>
        <v>3.5999999999999997E-2</v>
      </c>
      <c r="AM763" s="815">
        <f>IFERROR(IF(AND(AF762="Impacto",AF763="Impacto"),(AM762-(+AM762*AK763)),IF(AND(AF762="Probabilidad",AF763="Impacto"),(AM761-(+AM761*AK763)),IF(AF763="Probabilidad",AM762,""))),"")</f>
        <v>0.44999999999999996</v>
      </c>
      <c r="AN763" s="751" t="s">
        <v>223</v>
      </c>
      <c r="AO763" s="751" t="s">
        <v>443</v>
      </c>
      <c r="AP763" s="751" t="s">
        <v>241</v>
      </c>
      <c r="AQ763" s="751" t="s">
        <v>226</v>
      </c>
      <c r="AR763" s="1031"/>
      <c r="AS763" s="1631"/>
      <c r="AT763" s="1631"/>
      <c r="AU763" s="1633"/>
      <c r="AV763" s="1631"/>
      <c r="AW763" s="1631"/>
      <c r="AX763" s="1633"/>
      <c r="AY763" s="1633"/>
      <c r="AZ763" s="1633"/>
      <c r="BA763" s="1641"/>
      <c r="BB763" s="789"/>
      <c r="BC763" s="789"/>
      <c r="BD763" s="822" t="str">
        <f t="shared" si="87"/>
        <v/>
      </c>
      <c r="BE763" s="774"/>
      <c r="BF763" s="774"/>
      <c r="BG763" s="774"/>
      <c r="BH763" s="774"/>
      <c r="BI763" s="789"/>
      <c r="BJ763" s="789"/>
      <c r="BK763" s="789"/>
      <c r="BL763" s="789"/>
      <c r="BM763" s="791"/>
      <c r="BN763" s="791"/>
      <c r="BO763" s="791"/>
      <c r="BP763" s="791"/>
      <c r="BQ763" s="792" t="str">
        <f t="shared" si="85"/>
        <v/>
      </c>
      <c r="BR763" s="796" t="str">
        <f t="shared" si="86"/>
        <v/>
      </c>
      <c r="BS763" s="884"/>
      <c r="BT763" s="884"/>
      <c r="BU763" s="998"/>
      <c r="BV763" s="1064"/>
      <c r="BW763" s="1064"/>
      <c r="BX763" s="1722"/>
      <c r="BY763" s="1739"/>
      <c r="BZ763" s="1004"/>
    </row>
    <row r="764" spans="1:78" ht="168" thickBot="1" x14ac:dyDescent="0.25">
      <c r="A764" s="1702"/>
      <c r="B764" s="1703"/>
      <c r="C764" s="1704"/>
      <c r="D764" s="1795"/>
      <c r="E764" s="1795"/>
      <c r="F764" s="1619"/>
      <c r="G764" s="1002"/>
      <c r="H764" s="1032"/>
      <c r="I764" s="1642"/>
      <c r="J764" s="1632"/>
      <c r="K764" s="1038"/>
      <c r="L764" s="1002"/>
      <c r="M764" s="1071"/>
      <c r="N764" s="1002"/>
      <c r="O764" s="1002"/>
      <c r="P764" s="1065"/>
      <c r="Q764" s="1715"/>
      <c r="R764" s="1032"/>
      <c r="S764" s="1711"/>
      <c r="T764" s="1642"/>
      <c r="U764" s="1711"/>
      <c r="V764" s="1642"/>
      <c r="W764" s="1711"/>
      <c r="X764" s="1666"/>
      <c r="Y764" s="1711"/>
      <c r="Z764" s="1711"/>
      <c r="AA764" s="1634"/>
      <c r="AB764" s="773">
        <v>6</v>
      </c>
      <c r="AC764" s="757" t="s">
        <v>2231</v>
      </c>
      <c r="AD764" s="757">
        <v>4.5999999999999996</v>
      </c>
      <c r="AE764" s="757" t="s">
        <v>1574</v>
      </c>
      <c r="AF764" s="896" t="str">
        <f t="shared" si="88"/>
        <v>Impacto</v>
      </c>
      <c r="AG764" s="888" t="s">
        <v>264</v>
      </c>
      <c r="AH764" s="887">
        <f t="shared" si="89"/>
        <v>0.1</v>
      </c>
      <c r="AI764" s="888" t="s">
        <v>1802</v>
      </c>
      <c r="AJ764" s="887">
        <f t="shared" si="90"/>
        <v>0.15</v>
      </c>
      <c r="AK764" s="889">
        <f t="shared" si="91"/>
        <v>0.25</v>
      </c>
      <c r="AL764" s="935">
        <f>IFERROR(IF(AND(AF763="Probabilidad",AF764="Probabilidad"),(AL763-(+AL763*AK764)),IF(AND(AF763="Impacto",AF764="Probabilidad"),(AL762-(+AL762*AK764)),IF(AF764="Impacto",AL763,""))),"")</f>
        <v>3.5999999999999997E-2</v>
      </c>
      <c r="AM764" s="935">
        <f>IFERROR(IF(AND(AF763="Impacto",AF764="Impacto"),(AM763-(+AM763*AK764)),IF(AND(AF763="Probabilidad",AF764="Impacto"),(AM762-(+AM762*AK764)),IF(AF764="Probabilidad",AM763,""))),"")</f>
        <v>0.33749999999999997</v>
      </c>
      <c r="AN764" s="751" t="s">
        <v>223</v>
      </c>
      <c r="AO764" s="51" t="s">
        <v>291</v>
      </c>
      <c r="AP764" s="751" t="s">
        <v>241</v>
      </c>
      <c r="AQ764" s="751" t="s">
        <v>226</v>
      </c>
      <c r="AR764" s="1032"/>
      <c r="AS764" s="1632"/>
      <c r="AT764" s="1632"/>
      <c r="AU764" s="1634"/>
      <c r="AV764" s="1632"/>
      <c r="AW764" s="1632"/>
      <c r="AX764" s="1634"/>
      <c r="AY764" s="1634"/>
      <c r="AZ764" s="1634"/>
      <c r="BA764" s="1642"/>
      <c r="BB764" s="770"/>
      <c r="BC764" s="770"/>
      <c r="BD764" s="762" t="str">
        <f t="shared" si="87"/>
        <v/>
      </c>
      <c r="BE764" s="757"/>
      <c r="BF764" s="757"/>
      <c r="BG764" s="757"/>
      <c r="BH764" s="757"/>
      <c r="BI764" s="770"/>
      <c r="BJ764" s="770"/>
      <c r="BK764" s="770"/>
      <c r="BL764" s="770"/>
      <c r="BM764" s="749"/>
      <c r="BN764" s="749"/>
      <c r="BO764" s="749"/>
      <c r="BP764" s="749"/>
      <c r="BQ764" s="766" t="str">
        <f t="shared" si="85"/>
        <v/>
      </c>
      <c r="BR764" s="890" t="str">
        <f t="shared" si="86"/>
        <v/>
      </c>
      <c r="BS764" s="891"/>
      <c r="BT764" s="891"/>
      <c r="BU764" s="999"/>
      <c r="BV764" s="1065"/>
      <c r="BW764" s="1065"/>
      <c r="BX764" s="1723"/>
      <c r="BY764" s="1740"/>
      <c r="BZ764" s="1005"/>
    </row>
    <row r="765" spans="1:78" ht="145" x14ac:dyDescent="0.2">
      <c r="A765" s="1702"/>
      <c r="B765" s="1703"/>
      <c r="C765" s="1704"/>
      <c r="D765" s="1795" t="s">
        <v>1387</v>
      </c>
      <c r="E765" s="1795" t="s">
        <v>1033</v>
      </c>
      <c r="F765" s="1619">
        <v>25</v>
      </c>
      <c r="G765" s="1000" t="s">
        <v>2232</v>
      </c>
      <c r="H765" s="1030" t="s">
        <v>1247</v>
      </c>
      <c r="I765" s="994" t="s">
        <v>1218</v>
      </c>
      <c r="J765" s="1697" t="str">
        <f>IF(D765="","",IF(D765="RG",[1]Árbol!A776,IF(D765="RIC",[1]Árbol!A776,IF(D765="RLAFT",[1]Árbol!A776,IF(D765="RF",[1]Árbol!A776,IF(I765="","",(CONCATENATE(I765," ",$M$3," ",G765," ",$M$4," ",O765," ",$M$5," ",N765))))))))</f>
        <v>Pérdida de confidencialidad e integridad de Servicio de internet - Sede Principal  1. Destrucción de equipo o medios
2. Hurto de equipo
3. Daños de cables o fibras debido a proyectos de construccion o mantenientos de la Ciudad  1. Uso inadecuado o descuidado del control de acceso físico a las edificaciones y los recintos
2. Ausencia de protección física de la edificación, puertas y ventanas
3. Conexión deficiente de los cables
4. Punto único de falla.</v>
      </c>
      <c r="K765" s="1036" t="s">
        <v>313</v>
      </c>
      <c r="L765" s="1000" t="s">
        <v>1179</v>
      </c>
      <c r="M765" s="1069" t="s">
        <v>1389</v>
      </c>
      <c r="N765" s="1000" t="s">
        <v>2233</v>
      </c>
      <c r="O765" s="1000" t="s">
        <v>2234</v>
      </c>
      <c r="P765" s="1063" t="s">
        <v>1392</v>
      </c>
      <c r="Q765" s="1077" t="s">
        <v>1392</v>
      </c>
      <c r="R765" s="1030" t="s">
        <v>217</v>
      </c>
      <c r="S765" s="1709">
        <f>IF(R765="Muy Alta",100%,IF(R765="Alta",80%,IF(R765="Media",60%,IF(R765="Baja",40%,IF(R765="Muy Baja",20%,"")))))</f>
        <v>0.6</v>
      </c>
      <c r="T765" s="994" t="s">
        <v>317</v>
      </c>
      <c r="U765" s="1709">
        <f>IF(T765="Catastrófico",100%,IF(T765="Mayor",80%,IF(T765="Moderado",60%,IF(T765="Menor",40%,IF(T765="Leve",20%,"")))))</f>
        <v>0.2</v>
      </c>
      <c r="V765" s="994" t="s">
        <v>218</v>
      </c>
      <c r="W765" s="1709">
        <f>IF(V765="Catastrófico",100%,IF(V765="Mayor",80%,IF(V765="Moderado",60%,IF(V765="Menor",40%,IF(V765="Leve",20%,"")))))</f>
        <v>0.6</v>
      </c>
      <c r="X765" s="1059" t="str">
        <f>IF(Y765=100%,"Catastrófico",IF(Y765=80%,"Mayor",IF(Y765=60%,"Moderado",IF(Y765=40%,"Menor",IF(Y765=20%,"Leve","")))))</f>
        <v>Moderado</v>
      </c>
      <c r="Y765" s="1709">
        <f>IF(AND(U765="",W765=""),"",MAX(U765,W765))</f>
        <v>0.6</v>
      </c>
      <c r="Z765" s="1709" t="str">
        <f>CONCATENATE(R765,X765)</f>
        <v>MediaModerado</v>
      </c>
      <c r="AA765" s="1047" t="str">
        <f>IF(Z765="Muy AltaLeve","Alto",IF(Z765="Muy AltaMenor","Alto",IF(Z765="Muy AltaModerado","Alto",IF(Z765="Muy AltaMayor","Alto",IF(Z765="Muy AltaCatastrófico","Extremo",IF(Z765="AltaLeve","Moderado",IF(Z765="AltaMenor","Moderado",IF(Z765="AltaModerado","Alto",IF(Z765="AltaMayor","Alto",IF(Z765="AltaCatastrófico","Extremo",IF(Z765="MediaLeve","Moderado",IF(Z765="MediaMenor","Moderado",IF(Z765="MediaModerado","Moderado",IF(Z765="MediaMayor","Alto",IF(Z765="MediaCatastrófico","Extremo",IF(Z765="BajaLeve","Bajo",IF(Z765="BajaMenor","Moderado",IF(Z765="BajaModerado","Moderado",IF(Z765="BajaMayor","Alto",IF(Z765="BajaCatastrófico","Extremo",IF(Z765="Muy BajaLeve","Bajo",IF(Z765="Muy BajaMenor","Bajo",IF(Z765="Muy BajaModerado","Moderado",IF(Z765="Muy BajaMayor","Alto",IF(Z765="Muy BajaCatastrófico","Extremo","")))))))))))))))))))))))))</f>
        <v>Moderado</v>
      </c>
      <c r="AB765" s="97">
        <v>1</v>
      </c>
      <c r="AC765" s="9" t="s">
        <v>2235</v>
      </c>
      <c r="AD765" s="9">
        <v>3.4</v>
      </c>
      <c r="AE765" s="9" t="s">
        <v>1574</v>
      </c>
      <c r="AF765" s="99" t="str">
        <f t="shared" si="88"/>
        <v>Probabilidad</v>
      </c>
      <c r="AG765" s="10" t="s">
        <v>221</v>
      </c>
      <c r="AH765" s="787">
        <f t="shared" si="89"/>
        <v>0.25</v>
      </c>
      <c r="AI765" s="10" t="s">
        <v>222</v>
      </c>
      <c r="AJ765" s="787">
        <f t="shared" si="90"/>
        <v>0.15</v>
      </c>
      <c r="AK765" s="101">
        <f t="shared" si="91"/>
        <v>0.4</v>
      </c>
      <c r="AL765" s="100">
        <f>IFERROR(IF(AF765="Probabilidad",(S765-(+S765*AK765)),IF(AF765="Impacto",S765,"")),"")</f>
        <v>0.36</v>
      </c>
      <c r="AM765" s="100">
        <f>IFERROR(IF(AF765="Impacto",(Y765-(+Y765*AK765)),IF(AF765="Probabilidad",Y765,"")),"")</f>
        <v>0.6</v>
      </c>
      <c r="AN765" s="50" t="s">
        <v>223</v>
      </c>
      <c r="AO765" s="50" t="s">
        <v>443</v>
      </c>
      <c r="AP765" s="50" t="s">
        <v>241</v>
      </c>
      <c r="AQ765" s="50" t="s">
        <v>226</v>
      </c>
      <c r="AR765" s="1624" t="s">
        <v>2236</v>
      </c>
      <c r="AS765" s="1050">
        <f>S765</f>
        <v>0.6</v>
      </c>
      <c r="AT765" s="1050">
        <f>IF(AL765="","",MIN(AL765:AL770))</f>
        <v>0.108</v>
      </c>
      <c r="AU765" s="1047" t="str">
        <f>IFERROR(IF(AT765="","",IF(AT765&lt;=0.2,"Muy Baja",IF(AT765&lt;=0.4,"Baja",IF(AT765&lt;=0.6,"Media",IF(AT765&lt;=0.8,"Alta","Muy Alta"))))),"")</f>
        <v>Muy Baja</v>
      </c>
      <c r="AV765" s="1050">
        <f>Y765</f>
        <v>0.6</v>
      </c>
      <c r="AW765" s="1050">
        <f>IF(AM765="","",MIN(AM765:AM770))</f>
        <v>0.44999999999999996</v>
      </c>
      <c r="AX765" s="1047" t="str">
        <f>IFERROR(IF(AW765="","",IF(AW765&lt;=0.2,"Leve",IF(AW765&lt;=0.4,"Menor",IF(AW765&lt;=0.6,"Moderado",IF(AW765&lt;=0.8,"Mayor","Catastrófico"))))),"")</f>
        <v>Moderado</v>
      </c>
      <c r="AY765" s="1047" t="str">
        <f>AA765</f>
        <v>Moderado</v>
      </c>
      <c r="AZ765" s="1047" t="str">
        <f>IFERROR(IF(OR(AND(AU765="Muy Baja",AX765="Leve"),AND(AU765="Muy Baja",AX765="Menor"),AND(AU765="Baja",AX765="Leve")),"Bajo",IF(OR(AND(AU765="Muy baja",AX765="Moderado"),AND(AU765="Baja",AX765="Menor"),AND(AU765="Baja",AX765="Moderado"),AND(AU765="Media",AX765="Leve"),AND(AU765="Media",AX765="Menor"),AND(AU765="Media",AX765="Moderado"),AND(AU765="Alta",AX765="Leve"),AND(AU765="Alta",AX765="Menor")),"Moderado",IF(OR(AND(AU765="Muy Baja",AX765="Mayor"),AND(AU765="Baja",AX765="Mayor"),AND(AU765="Media",AX765="Mayor"),AND(AU765="Alta",AX765="Moderado"),AND(AU765="Alta",AX765="Mayor"),AND(AU765="Muy Alta",AX765="Leve"),AND(AU765="Muy Alta",AX765="Menor"),AND(AU765="Muy Alta",AX765="Moderado"),AND(AU765="Muy Alta",AX765="Mayor")),"Alto",IF(OR(AND(AU765="Muy Baja",AX765="Catastrófico"),AND(AU765="Baja",AX765="Catastrófico"),AND(AU765="Media",AX765="Catastrófico"),AND(AU765="Alta",AX765="Catastrófico"),AND(AU765="Muy Alta",AX765="Catastrófico")),"Extremo","")))),"")</f>
        <v>Moderado</v>
      </c>
      <c r="BA765" s="994" t="s">
        <v>228</v>
      </c>
      <c r="BB765" s="46" t="s">
        <v>2237</v>
      </c>
      <c r="BC765" s="46" t="s">
        <v>2093</v>
      </c>
      <c r="BD765" s="103">
        <f t="shared" si="87"/>
        <v>4</v>
      </c>
      <c r="BE765" s="9">
        <v>1</v>
      </c>
      <c r="BF765" s="9">
        <v>1</v>
      </c>
      <c r="BG765" s="9">
        <v>1</v>
      </c>
      <c r="BH765" s="9">
        <v>1</v>
      </c>
      <c r="BI765" s="46" t="s">
        <v>1748</v>
      </c>
      <c r="BJ765" s="46" t="s">
        <v>2238</v>
      </c>
      <c r="BK765" s="46" t="s">
        <v>3290</v>
      </c>
      <c r="BL765" s="46" t="s">
        <v>3291</v>
      </c>
      <c r="BM765" s="48">
        <v>1</v>
      </c>
      <c r="BN765" s="48">
        <v>1</v>
      </c>
      <c r="BO765" s="48"/>
      <c r="BP765" s="48"/>
      <c r="BQ765" s="104">
        <f t="shared" si="85"/>
        <v>2</v>
      </c>
      <c r="BR765" s="797">
        <f t="shared" si="86"/>
        <v>0.5</v>
      </c>
      <c r="BS765" s="883"/>
      <c r="BT765" s="883"/>
      <c r="BU765" s="997" t="s">
        <v>1392</v>
      </c>
      <c r="BV765" s="1063" t="s">
        <v>3194</v>
      </c>
      <c r="BW765" s="1063" t="s">
        <v>1392</v>
      </c>
      <c r="BX765" s="1721" t="s">
        <v>1392</v>
      </c>
      <c r="BY765" s="1738" t="s">
        <v>3287</v>
      </c>
      <c r="BZ765" s="1003"/>
    </row>
    <row r="766" spans="1:78" ht="167" x14ac:dyDescent="0.2">
      <c r="A766" s="1702"/>
      <c r="B766" s="1703"/>
      <c r="C766" s="1704"/>
      <c r="D766" s="1795"/>
      <c r="E766" s="1795"/>
      <c r="F766" s="1619"/>
      <c r="G766" s="1001"/>
      <c r="H766" s="1031"/>
      <c r="I766" s="1641"/>
      <c r="J766" s="1631"/>
      <c r="K766" s="1037"/>
      <c r="L766" s="1001"/>
      <c r="M766" s="1070"/>
      <c r="N766" s="1001"/>
      <c r="O766" s="1001"/>
      <c r="P766" s="1064"/>
      <c r="Q766" s="1714"/>
      <c r="R766" s="1031"/>
      <c r="S766" s="1710"/>
      <c r="T766" s="1641"/>
      <c r="U766" s="1710"/>
      <c r="V766" s="1641"/>
      <c r="W766" s="1710"/>
      <c r="X766" s="1665"/>
      <c r="Y766" s="1710"/>
      <c r="Z766" s="1710"/>
      <c r="AA766" s="1633"/>
      <c r="AB766" s="812">
        <v>2</v>
      </c>
      <c r="AC766" s="774" t="s">
        <v>2222</v>
      </c>
      <c r="AD766" s="774">
        <v>1.2</v>
      </c>
      <c r="AE766" s="774" t="s">
        <v>1574</v>
      </c>
      <c r="AF766" s="813" t="str">
        <f t="shared" si="88"/>
        <v>Probabilidad</v>
      </c>
      <c r="AG766" s="780" t="s">
        <v>221</v>
      </c>
      <c r="AH766" s="790">
        <f t="shared" si="89"/>
        <v>0.25</v>
      </c>
      <c r="AI766" s="780" t="s">
        <v>222</v>
      </c>
      <c r="AJ766" s="790">
        <f t="shared" si="90"/>
        <v>0.15</v>
      </c>
      <c r="AK766" s="814">
        <f t="shared" si="91"/>
        <v>0.4</v>
      </c>
      <c r="AL766" s="815">
        <f>IFERROR(IF(AND(AF765="Probabilidad",AF766="Probabilidad"),(AL765-(+AL765*AK766)),IF(AF766="Probabilidad",(S765-(+S765*AK766)),IF(AF766="Impacto",AL765,""))),"")</f>
        <v>0.216</v>
      </c>
      <c r="AM766" s="815">
        <f>IFERROR(IF(AND(AF765="Impacto",AF766="Impacto"),(AM765-(+AM765*AK766)),IF(AF766="Impacto",(Y765-(Y765*AK766)),IF(AF766="Probabilidad",AM765,""))),"")</f>
        <v>0.6</v>
      </c>
      <c r="AN766" s="751" t="s">
        <v>223</v>
      </c>
      <c r="AO766" s="751" t="s">
        <v>291</v>
      </c>
      <c r="AP766" s="751" t="s">
        <v>241</v>
      </c>
      <c r="AQ766" s="751" t="s">
        <v>226</v>
      </c>
      <c r="AR766" s="1031"/>
      <c r="AS766" s="1631"/>
      <c r="AT766" s="1631"/>
      <c r="AU766" s="1633"/>
      <c r="AV766" s="1631"/>
      <c r="AW766" s="1631"/>
      <c r="AX766" s="1633"/>
      <c r="AY766" s="1633"/>
      <c r="AZ766" s="1633"/>
      <c r="BA766" s="1641"/>
      <c r="BB766" s="789"/>
      <c r="BC766" s="789"/>
      <c r="BD766" s="822" t="str">
        <f t="shared" si="87"/>
        <v/>
      </c>
      <c r="BE766" s="774"/>
      <c r="BF766" s="774"/>
      <c r="BG766" s="774"/>
      <c r="BH766" s="774"/>
      <c r="BI766" s="789"/>
      <c r="BJ766" s="789"/>
      <c r="BK766" s="789"/>
      <c r="BL766" s="789"/>
      <c r="BM766" s="791"/>
      <c r="BN766" s="791"/>
      <c r="BO766" s="791"/>
      <c r="BP766" s="791"/>
      <c r="BQ766" s="792" t="str">
        <f t="shared" si="85"/>
        <v/>
      </c>
      <c r="BR766" s="796" t="str">
        <f t="shared" si="86"/>
        <v/>
      </c>
      <c r="BS766" s="884"/>
      <c r="BT766" s="884"/>
      <c r="BU766" s="998"/>
      <c r="BV766" s="1064"/>
      <c r="BW766" s="1064"/>
      <c r="BX766" s="1722"/>
      <c r="BY766" s="1739"/>
      <c r="BZ766" s="1004"/>
    </row>
    <row r="767" spans="1:78" ht="145" x14ac:dyDescent="0.2">
      <c r="A767" s="1702"/>
      <c r="B767" s="1703"/>
      <c r="C767" s="1704"/>
      <c r="D767" s="1795"/>
      <c r="E767" s="1795"/>
      <c r="F767" s="1619"/>
      <c r="G767" s="1001"/>
      <c r="H767" s="1031"/>
      <c r="I767" s="1641"/>
      <c r="J767" s="1631"/>
      <c r="K767" s="1037"/>
      <c r="L767" s="1001"/>
      <c r="M767" s="1070"/>
      <c r="N767" s="1001"/>
      <c r="O767" s="1001"/>
      <c r="P767" s="1064"/>
      <c r="Q767" s="1714"/>
      <c r="R767" s="1031"/>
      <c r="S767" s="1710"/>
      <c r="T767" s="1641"/>
      <c r="U767" s="1710"/>
      <c r="V767" s="1641"/>
      <c r="W767" s="1710"/>
      <c r="X767" s="1665"/>
      <c r="Y767" s="1710"/>
      <c r="Z767" s="1710"/>
      <c r="AA767" s="1633"/>
      <c r="AB767" s="812">
        <v>3</v>
      </c>
      <c r="AC767" s="774" t="s">
        <v>2239</v>
      </c>
      <c r="AD767" s="774" t="s">
        <v>607</v>
      </c>
      <c r="AE767" s="774" t="s">
        <v>1574</v>
      </c>
      <c r="AF767" s="813" t="str">
        <f t="shared" si="88"/>
        <v>Impacto</v>
      </c>
      <c r="AG767" s="780" t="s">
        <v>264</v>
      </c>
      <c r="AH767" s="790">
        <f t="shared" si="89"/>
        <v>0.1</v>
      </c>
      <c r="AI767" s="780" t="s">
        <v>222</v>
      </c>
      <c r="AJ767" s="790">
        <f t="shared" si="90"/>
        <v>0.15</v>
      </c>
      <c r="AK767" s="814">
        <f t="shared" si="91"/>
        <v>0.25</v>
      </c>
      <c r="AL767" s="815">
        <f>IFERROR(IF(AND(AF766="Probabilidad",AF767="Probabilidad"),(AL766-(+AL766*AK767)),IF(AND(AF766="Impacto",AF767="Probabilidad"),(AL765-(+AL765*AK767)),IF(AF767="Impacto",AL766,""))),"")</f>
        <v>0.216</v>
      </c>
      <c r="AM767" s="815">
        <f>IFERROR(IF(AND(AF766="Impacto",AF767="Impacto"),(AM766-(+AM766*AK767)),IF(AND(AF766="Probabilidad",AF767="Impacto"),(AM765-(+AM765*AK767)),IF(AF767="Probabilidad",AM766,""))),"")</f>
        <v>0.44999999999999996</v>
      </c>
      <c r="AN767" s="751" t="s">
        <v>223</v>
      </c>
      <c r="AO767" s="751" t="s">
        <v>443</v>
      </c>
      <c r="AP767" s="751" t="s">
        <v>241</v>
      </c>
      <c r="AQ767" s="751" t="s">
        <v>226</v>
      </c>
      <c r="AR767" s="1031"/>
      <c r="AS767" s="1631"/>
      <c r="AT767" s="1631"/>
      <c r="AU767" s="1633"/>
      <c r="AV767" s="1631"/>
      <c r="AW767" s="1631"/>
      <c r="AX767" s="1633"/>
      <c r="AY767" s="1633"/>
      <c r="AZ767" s="1633"/>
      <c r="BA767" s="1641"/>
      <c r="BB767" s="789"/>
      <c r="BC767" s="789"/>
      <c r="BD767" s="822" t="str">
        <f t="shared" si="87"/>
        <v/>
      </c>
      <c r="BE767" s="774"/>
      <c r="BF767" s="774"/>
      <c r="BG767" s="774"/>
      <c r="BH767" s="774"/>
      <c r="BI767" s="789"/>
      <c r="BJ767" s="789"/>
      <c r="BK767" s="789"/>
      <c r="BL767" s="789"/>
      <c r="BM767" s="791"/>
      <c r="BN767" s="791"/>
      <c r="BO767" s="791"/>
      <c r="BP767" s="791"/>
      <c r="BQ767" s="792" t="str">
        <f t="shared" si="85"/>
        <v/>
      </c>
      <c r="BR767" s="796" t="str">
        <f t="shared" si="86"/>
        <v/>
      </c>
      <c r="BS767" s="884"/>
      <c r="BT767" s="884"/>
      <c r="BU767" s="998"/>
      <c r="BV767" s="1064"/>
      <c r="BW767" s="1064"/>
      <c r="BX767" s="1722"/>
      <c r="BY767" s="1739"/>
      <c r="BZ767" s="1004"/>
    </row>
    <row r="768" spans="1:78" ht="167" x14ac:dyDescent="0.2">
      <c r="A768" s="1702"/>
      <c r="B768" s="1703"/>
      <c r="C768" s="1704"/>
      <c r="D768" s="1795"/>
      <c r="E768" s="1795"/>
      <c r="F768" s="1619"/>
      <c r="G768" s="1001"/>
      <c r="H768" s="1031"/>
      <c r="I768" s="1641"/>
      <c r="J768" s="1631"/>
      <c r="K768" s="1037"/>
      <c r="L768" s="1001"/>
      <c r="M768" s="1070"/>
      <c r="N768" s="1001"/>
      <c r="O768" s="1001"/>
      <c r="P768" s="1064"/>
      <c r="Q768" s="1714"/>
      <c r="R768" s="1031"/>
      <c r="S768" s="1710"/>
      <c r="T768" s="1641"/>
      <c r="U768" s="1710"/>
      <c r="V768" s="1641"/>
      <c r="W768" s="1710"/>
      <c r="X768" s="1665"/>
      <c r="Y768" s="1710"/>
      <c r="Z768" s="1710"/>
      <c r="AA768" s="1633"/>
      <c r="AB768" s="812">
        <v>4</v>
      </c>
      <c r="AC768" s="774" t="s">
        <v>2240</v>
      </c>
      <c r="AD768" s="774">
        <v>3.4</v>
      </c>
      <c r="AE768" s="774" t="s">
        <v>1574</v>
      </c>
      <c r="AF768" s="813" t="str">
        <f t="shared" si="88"/>
        <v>Probabilidad</v>
      </c>
      <c r="AG768" s="780" t="s">
        <v>221</v>
      </c>
      <c r="AH768" s="790">
        <f t="shared" si="89"/>
        <v>0.25</v>
      </c>
      <c r="AI768" s="780" t="s">
        <v>734</v>
      </c>
      <c r="AJ768" s="790">
        <f t="shared" si="90"/>
        <v>0.25</v>
      </c>
      <c r="AK768" s="814">
        <f t="shared" si="91"/>
        <v>0.5</v>
      </c>
      <c r="AL768" s="815">
        <f>IFERROR(IF(AND(AF767="Probabilidad",AF768="Probabilidad"),(AL767-(+AL767*AK768)),IF(AND(AF767="Impacto",AF768="Probabilidad"),(AL766-(+AL766*AK768)),IF(AF768="Impacto",AL767,""))),"")</f>
        <v>0.108</v>
      </c>
      <c r="AM768" s="815">
        <f>IFERROR(IF(AND(AF767="Impacto",AF768="Impacto"),(AM767-(+AM767*AK768)),IF(AND(AF767="Probabilidad",AF768="Impacto"),(AM766-(+AM766*AK768)),IF(AF768="Probabilidad",AM767,""))),"")</f>
        <v>0.44999999999999996</v>
      </c>
      <c r="AN768" s="751" t="s">
        <v>223</v>
      </c>
      <c r="AO768" s="751" t="s">
        <v>291</v>
      </c>
      <c r="AP768" s="751" t="s">
        <v>241</v>
      </c>
      <c r="AQ768" s="751" t="s">
        <v>226</v>
      </c>
      <c r="AR768" s="1031"/>
      <c r="AS768" s="1631"/>
      <c r="AT768" s="1631"/>
      <c r="AU768" s="1633"/>
      <c r="AV768" s="1631"/>
      <c r="AW768" s="1631"/>
      <c r="AX768" s="1633"/>
      <c r="AY768" s="1633"/>
      <c r="AZ768" s="1633"/>
      <c r="BA768" s="1641"/>
      <c r="BB768" s="789"/>
      <c r="BC768" s="789"/>
      <c r="BD768" s="822" t="str">
        <f t="shared" si="87"/>
        <v/>
      </c>
      <c r="BE768" s="774"/>
      <c r="BF768" s="774"/>
      <c r="BG768" s="774"/>
      <c r="BH768" s="774"/>
      <c r="BI768" s="789"/>
      <c r="BJ768" s="789"/>
      <c r="BK768" s="789"/>
      <c r="BL768" s="789"/>
      <c r="BM768" s="791"/>
      <c r="BN768" s="791"/>
      <c r="BO768" s="791"/>
      <c r="BP768" s="791"/>
      <c r="BQ768" s="792" t="str">
        <f t="shared" si="85"/>
        <v/>
      </c>
      <c r="BR768" s="796" t="str">
        <f t="shared" si="86"/>
        <v/>
      </c>
      <c r="BS768" s="884"/>
      <c r="BT768" s="884"/>
      <c r="BU768" s="998"/>
      <c r="BV768" s="1064"/>
      <c r="BW768" s="1064"/>
      <c r="BX768" s="1722"/>
      <c r="BY768" s="1739"/>
      <c r="BZ768" s="1004"/>
    </row>
    <row r="769" spans="1:78" ht="16" x14ac:dyDescent="0.2">
      <c r="A769" s="1702"/>
      <c r="B769" s="1703"/>
      <c r="C769" s="1704"/>
      <c r="D769" s="1795"/>
      <c r="E769" s="1795"/>
      <c r="F769" s="1619"/>
      <c r="G769" s="1001"/>
      <c r="H769" s="1031"/>
      <c r="I769" s="1641"/>
      <c r="J769" s="1631"/>
      <c r="K769" s="1037"/>
      <c r="L769" s="1001"/>
      <c r="M769" s="1070"/>
      <c r="N769" s="1001"/>
      <c r="O769" s="1001"/>
      <c r="P769" s="1064"/>
      <c r="Q769" s="1714"/>
      <c r="R769" s="1031"/>
      <c r="S769" s="1710"/>
      <c r="T769" s="1641"/>
      <c r="U769" s="1710"/>
      <c r="V769" s="1641"/>
      <c r="W769" s="1710"/>
      <c r="X769" s="1665"/>
      <c r="Y769" s="1710"/>
      <c r="Z769" s="1710"/>
      <c r="AA769" s="1633"/>
      <c r="AB769" s="812">
        <v>5</v>
      </c>
      <c r="AC769" s="774"/>
      <c r="AD769" s="774"/>
      <c r="AE769" s="774"/>
      <c r="AF769" s="813" t="str">
        <f t="shared" si="88"/>
        <v/>
      </c>
      <c r="AG769" s="780"/>
      <c r="AH769" s="790" t="str">
        <f t="shared" si="89"/>
        <v/>
      </c>
      <c r="AI769" s="780"/>
      <c r="AJ769" s="790" t="str">
        <f t="shared" si="90"/>
        <v/>
      </c>
      <c r="AK769" s="814" t="str">
        <f t="shared" si="91"/>
        <v/>
      </c>
      <c r="AL769" s="815" t="str">
        <f>IFERROR(IF(AND(AF768="Probabilidad",AF769="Probabilidad"),(AL768-(+AL768*AK769)),IF(AND(AF768="Impacto",AF769="Probabilidad"),(AL767-(+AL767*AK769)),IF(AF769="Impacto",AL768,""))),"")</f>
        <v/>
      </c>
      <c r="AM769" s="815" t="str">
        <f>IFERROR(IF(AND(AF768="Impacto",AF769="Impacto"),(AM768-(+AM768*AK769)),IF(AND(AF768="Probabilidad",AF769="Impacto"),(AM767-(+AM767*AK769)),IF(AF769="Probabilidad",AM768,""))),"")</f>
        <v/>
      </c>
      <c r="AN769" s="751"/>
      <c r="AO769" s="751"/>
      <c r="AP769" s="751"/>
      <c r="AQ769" s="751"/>
      <c r="AR769" s="1031"/>
      <c r="AS769" s="1631"/>
      <c r="AT769" s="1631"/>
      <c r="AU769" s="1633"/>
      <c r="AV769" s="1631"/>
      <c r="AW769" s="1631"/>
      <c r="AX769" s="1633"/>
      <c r="AY769" s="1633"/>
      <c r="AZ769" s="1633"/>
      <c r="BA769" s="1641"/>
      <c r="BB769" s="789"/>
      <c r="BC769" s="789"/>
      <c r="BD769" s="822" t="str">
        <f t="shared" si="87"/>
        <v/>
      </c>
      <c r="BE769" s="774"/>
      <c r="BF769" s="774"/>
      <c r="BG769" s="774"/>
      <c r="BH769" s="774"/>
      <c r="BI769" s="789"/>
      <c r="BJ769" s="789"/>
      <c r="BK769" s="789"/>
      <c r="BL769" s="789"/>
      <c r="BM769" s="791"/>
      <c r="BN769" s="791"/>
      <c r="BO769" s="791"/>
      <c r="BP769" s="791"/>
      <c r="BQ769" s="792" t="str">
        <f t="shared" si="85"/>
        <v/>
      </c>
      <c r="BR769" s="796" t="str">
        <f t="shared" si="86"/>
        <v/>
      </c>
      <c r="BS769" s="884"/>
      <c r="BT769" s="884"/>
      <c r="BU769" s="998"/>
      <c r="BV769" s="1064"/>
      <c r="BW769" s="1064"/>
      <c r="BX769" s="1722"/>
      <c r="BY769" s="1739"/>
      <c r="BZ769" s="1004"/>
    </row>
    <row r="770" spans="1:78" ht="17" thickBot="1" x14ac:dyDescent="0.25">
      <c r="A770" s="1702"/>
      <c r="B770" s="1703"/>
      <c r="C770" s="1704"/>
      <c r="D770" s="1795"/>
      <c r="E770" s="1795"/>
      <c r="F770" s="1619"/>
      <c r="G770" s="1002"/>
      <c r="H770" s="1032"/>
      <c r="I770" s="1642"/>
      <c r="J770" s="1632"/>
      <c r="K770" s="1038"/>
      <c r="L770" s="1002"/>
      <c r="M770" s="1071"/>
      <c r="N770" s="1002"/>
      <c r="O770" s="1002"/>
      <c r="P770" s="1065"/>
      <c r="Q770" s="1715"/>
      <c r="R770" s="1032"/>
      <c r="S770" s="1711"/>
      <c r="T770" s="1642"/>
      <c r="U770" s="1711"/>
      <c r="V770" s="1642"/>
      <c r="W770" s="1711"/>
      <c r="X770" s="1666"/>
      <c r="Y770" s="1711"/>
      <c r="Z770" s="1711"/>
      <c r="AA770" s="1634"/>
      <c r="AB770" s="773">
        <v>6</v>
      </c>
      <c r="AC770" s="757"/>
      <c r="AD770" s="757"/>
      <c r="AE770" s="757"/>
      <c r="AF770" s="896" t="str">
        <f t="shared" si="88"/>
        <v/>
      </c>
      <c r="AG770" s="888"/>
      <c r="AH770" s="887" t="str">
        <f t="shared" si="89"/>
        <v/>
      </c>
      <c r="AI770" s="888"/>
      <c r="AJ770" s="887" t="str">
        <f t="shared" si="90"/>
        <v/>
      </c>
      <c r="AK770" s="889" t="str">
        <f t="shared" si="91"/>
        <v/>
      </c>
      <c r="AL770" s="935" t="str">
        <f>IFERROR(IF(AND(AF769="Probabilidad",AF770="Probabilidad"),(AL769-(+AL769*AK770)),IF(AND(AF769="Impacto",AF770="Probabilidad"),(AL768-(+AL768*AK770)),IF(AF770="Impacto",AL769,""))),"")</f>
        <v/>
      </c>
      <c r="AM770" s="935" t="str">
        <f>IFERROR(IF(AND(AF769="Impacto",AF770="Impacto"),(AM769-(+AM769*AK770)),IF(AND(AF769="Probabilidad",AF770="Impacto"),(AM768-(+AM768*AK770)),IF(AF770="Probabilidad",AM769,""))),"")</f>
        <v/>
      </c>
      <c r="AN770" s="51"/>
      <c r="AO770" s="51"/>
      <c r="AP770" s="51"/>
      <c r="AQ770" s="51"/>
      <c r="AR770" s="1032"/>
      <c r="AS770" s="1632"/>
      <c r="AT770" s="1632"/>
      <c r="AU770" s="1634"/>
      <c r="AV770" s="1632"/>
      <c r="AW770" s="1632"/>
      <c r="AX770" s="1634"/>
      <c r="AY770" s="1634"/>
      <c r="AZ770" s="1634"/>
      <c r="BA770" s="1642"/>
      <c r="BB770" s="770"/>
      <c r="BC770" s="770"/>
      <c r="BD770" s="762" t="str">
        <f t="shared" si="87"/>
        <v/>
      </c>
      <c r="BE770" s="757"/>
      <c r="BF770" s="757"/>
      <c r="BG770" s="757"/>
      <c r="BH770" s="757"/>
      <c r="BI770" s="770"/>
      <c r="BJ770" s="770"/>
      <c r="BK770" s="770"/>
      <c r="BL770" s="770"/>
      <c r="BM770" s="749"/>
      <c r="BN770" s="749"/>
      <c r="BO770" s="749"/>
      <c r="BP770" s="749"/>
      <c r="BQ770" s="766" t="str">
        <f t="shared" si="85"/>
        <v/>
      </c>
      <c r="BR770" s="890" t="str">
        <f t="shared" si="86"/>
        <v/>
      </c>
      <c r="BS770" s="891"/>
      <c r="BT770" s="891"/>
      <c r="BU770" s="999"/>
      <c r="BV770" s="1065"/>
      <c r="BW770" s="1065"/>
      <c r="BX770" s="1723"/>
      <c r="BY770" s="1740"/>
      <c r="BZ770" s="1005"/>
    </row>
    <row r="771" spans="1:78" ht="145" x14ac:dyDescent="0.2">
      <c r="A771" s="1702"/>
      <c r="B771" s="1703"/>
      <c r="C771" s="1704"/>
      <c r="D771" s="1795" t="s">
        <v>1387</v>
      </c>
      <c r="E771" s="1795" t="s">
        <v>1033</v>
      </c>
      <c r="F771" s="1619">
        <v>26</v>
      </c>
      <c r="G771" s="1000" t="s">
        <v>2232</v>
      </c>
      <c r="H771" s="1030" t="s">
        <v>1247</v>
      </c>
      <c r="I771" s="994" t="s">
        <v>1215</v>
      </c>
      <c r="J771" s="1697" t="str">
        <f>IF(D771="","",IF(D771="RG",[1]Árbol!A782,IF(D771="RIC",[1]Árbol!A782,IF(D771="RLAFT",[1]Árbol!A782,IF(D771="RF",[1]Árbol!A782,IF(I771="","",(CONCATENATE(I771," ",$M$3," ",G771," ",$M$4," ",O771," ",$M$5," ",N771))))))))</f>
        <v>Pérdida de Disponibilidad de Servicio de internet - Sede Principal  1. Destrucción de equipo o medios.
2. Hurto de equipo
Falla del equipo de telecomunicaciones
3. Daños de cables o fibras debido a proyectos de construccion o mantenientos de la Ciudad  1. Uso inadecuado o descuidado del control de acceso físico a las edificaciones y los recintos.
2. Ausencia de protección física de la edificación, puertas y ventanas
3. Conexión deficiente de los cables
4. Punto único de falla</v>
      </c>
      <c r="K771" s="1036" t="s">
        <v>313</v>
      </c>
      <c r="L771" s="1000" t="s">
        <v>1179</v>
      </c>
      <c r="M771" s="1069" t="s">
        <v>1389</v>
      </c>
      <c r="N771" s="1000" t="s">
        <v>2241</v>
      </c>
      <c r="O771" s="1000" t="s">
        <v>2242</v>
      </c>
      <c r="P771" s="1063" t="s">
        <v>1392</v>
      </c>
      <c r="Q771" s="1077" t="s">
        <v>1392</v>
      </c>
      <c r="R771" s="1030" t="s">
        <v>217</v>
      </c>
      <c r="S771" s="1709">
        <f>IF(R771="Muy Alta",100%,IF(R771="Alta",80%,IF(R771="Media",60%,IF(R771="Baja",40%,IF(R771="Muy Baja",20%,"")))))</f>
        <v>0.6</v>
      </c>
      <c r="T771" s="994" t="s">
        <v>317</v>
      </c>
      <c r="U771" s="1709">
        <f>IF(T771="Catastrófico",100%,IF(T771="Mayor",80%,IF(T771="Moderado",60%,IF(T771="Menor",40%,IF(T771="Leve",20%,"")))))</f>
        <v>0.2</v>
      </c>
      <c r="V771" s="994" t="s">
        <v>251</v>
      </c>
      <c r="W771" s="1709">
        <f>IF(V771="Catastrófico",100%,IF(V771="Mayor",80%,IF(V771="Moderado",60%,IF(V771="Menor",40%,IF(V771="Leve",20%,"")))))</f>
        <v>0.4</v>
      </c>
      <c r="X771" s="1059" t="str">
        <f>IF(Y771=100%,"Catastrófico",IF(Y771=80%,"Mayor",IF(Y771=60%,"Moderado",IF(Y771=40%,"Menor",IF(Y771=20%,"Leve","")))))</f>
        <v>Menor</v>
      </c>
      <c r="Y771" s="1709">
        <f>IF(AND(U771="",W771=""),"",MAX(U771,W771))</f>
        <v>0.4</v>
      </c>
      <c r="Z771" s="1709" t="str">
        <f>CONCATENATE(R771,X771)</f>
        <v>MediaMenor</v>
      </c>
      <c r="AA771" s="1047" t="str">
        <f>IF(Z771="Muy AltaLeve","Alto",IF(Z771="Muy AltaMenor","Alto",IF(Z771="Muy AltaModerado","Alto",IF(Z771="Muy AltaMayor","Alto",IF(Z771="Muy AltaCatastrófico","Extremo",IF(Z771="AltaLeve","Moderado",IF(Z771="AltaMenor","Moderado",IF(Z771="AltaModerado","Alto",IF(Z771="AltaMayor","Alto",IF(Z771="AltaCatastrófico","Extremo",IF(Z771="MediaLeve","Moderado",IF(Z771="MediaMenor","Moderado",IF(Z771="MediaModerado","Moderado",IF(Z771="MediaMayor","Alto",IF(Z771="MediaCatastrófico","Extremo",IF(Z771="BajaLeve","Bajo",IF(Z771="BajaMenor","Moderado",IF(Z771="BajaModerado","Moderado",IF(Z771="BajaMayor","Alto",IF(Z771="BajaCatastrófico","Extremo",IF(Z771="Muy BajaLeve","Bajo",IF(Z771="Muy BajaMenor","Bajo",IF(Z771="Muy BajaModerado","Moderado",IF(Z771="Muy BajaMayor","Alto",IF(Z771="Muy BajaCatastrófico","Extremo","")))))))))))))))))))))))))</f>
        <v>Moderado</v>
      </c>
      <c r="AB771" s="97">
        <v>1</v>
      </c>
      <c r="AC771" s="9" t="s">
        <v>2235</v>
      </c>
      <c r="AD771" s="9">
        <v>3.4</v>
      </c>
      <c r="AE771" s="9" t="s">
        <v>1574</v>
      </c>
      <c r="AF771" s="99" t="str">
        <f t="shared" si="88"/>
        <v>Probabilidad</v>
      </c>
      <c r="AG771" s="10" t="s">
        <v>221</v>
      </c>
      <c r="AH771" s="787">
        <f t="shared" si="89"/>
        <v>0.25</v>
      </c>
      <c r="AI771" s="10" t="s">
        <v>222</v>
      </c>
      <c r="AJ771" s="787">
        <f t="shared" si="90"/>
        <v>0.15</v>
      </c>
      <c r="AK771" s="101">
        <f t="shared" si="91"/>
        <v>0.4</v>
      </c>
      <c r="AL771" s="100">
        <f>IFERROR(IF(AF771="Probabilidad",(S771-(+S771*AK771)),IF(AF771="Impacto",S771,"")),"")</f>
        <v>0.36</v>
      </c>
      <c r="AM771" s="100">
        <f>IFERROR(IF(AF771="Impacto",(Y771-(+Y771*AK771)),IF(AF771="Probabilidad",Y771,"")),"")</f>
        <v>0.4</v>
      </c>
      <c r="AN771" s="50" t="s">
        <v>223</v>
      </c>
      <c r="AO771" s="50" t="s">
        <v>443</v>
      </c>
      <c r="AP771" s="50" t="s">
        <v>241</v>
      </c>
      <c r="AQ771" s="50" t="s">
        <v>226</v>
      </c>
      <c r="AR771" s="1624" t="s">
        <v>2236</v>
      </c>
      <c r="AS771" s="1050">
        <f>S771</f>
        <v>0.6</v>
      </c>
      <c r="AT771" s="1050">
        <f>IF(AL771="","",MIN(AL771:AL776))</f>
        <v>0.216</v>
      </c>
      <c r="AU771" s="1047" t="str">
        <f>IFERROR(IF(AT771="","",IF(AT771&lt;=0.2,"Muy Baja",IF(AT771&lt;=0.4,"Baja",IF(AT771&lt;=0.6,"Media",IF(AT771&lt;=0.8,"Alta","Muy Alta"))))),"")</f>
        <v>Baja</v>
      </c>
      <c r="AV771" s="1050">
        <f>Y771</f>
        <v>0.4</v>
      </c>
      <c r="AW771" s="1050">
        <f>IF(AM771="","",MIN(AM771:AM776))</f>
        <v>0.30000000000000004</v>
      </c>
      <c r="AX771" s="1047" t="str">
        <f>IFERROR(IF(AW771="","",IF(AW771&lt;=0.2,"Leve",IF(AW771&lt;=0.4,"Menor",IF(AW771&lt;=0.6,"Moderado",IF(AW771&lt;=0.8,"Mayor","Catastrófico"))))),"")</f>
        <v>Menor</v>
      </c>
      <c r="AY771" s="1047" t="str">
        <f>AA771</f>
        <v>Moderado</v>
      </c>
      <c r="AZ771" s="1047" t="str">
        <f>IFERROR(IF(OR(AND(AU771="Muy Baja",AX771="Leve"),AND(AU771="Muy Baja",AX771="Menor"),AND(AU771="Baja",AX771="Leve")),"Bajo",IF(OR(AND(AU771="Muy baja",AX771="Moderado"),AND(AU771="Baja",AX771="Menor"),AND(AU771="Baja",AX771="Moderado"),AND(AU771="Media",AX771="Leve"),AND(AU771="Media",AX771="Menor"),AND(AU771="Media",AX771="Moderado"),AND(AU771="Alta",AX771="Leve"),AND(AU771="Alta",AX771="Menor")),"Moderado",IF(OR(AND(AU771="Muy Baja",AX771="Mayor"),AND(AU771="Baja",AX771="Mayor"),AND(AU771="Media",AX771="Mayor"),AND(AU771="Alta",AX771="Moderado"),AND(AU771="Alta",AX771="Mayor"),AND(AU771="Muy Alta",AX771="Leve"),AND(AU771="Muy Alta",AX771="Menor"),AND(AU771="Muy Alta",AX771="Moderado"),AND(AU771="Muy Alta",AX771="Mayor")),"Alto",IF(OR(AND(AU771="Muy Baja",AX771="Catastrófico"),AND(AU771="Baja",AX771="Catastrófico"),AND(AU771="Media",AX771="Catastrófico"),AND(AU771="Alta",AX771="Catastrófico"),AND(AU771="Muy Alta",AX771="Catastrófico")),"Extremo","")))),"")</f>
        <v>Moderado</v>
      </c>
      <c r="BA771" s="994" t="s">
        <v>228</v>
      </c>
      <c r="BB771" s="46" t="s">
        <v>2243</v>
      </c>
      <c r="BC771" s="46" t="s">
        <v>2093</v>
      </c>
      <c r="BD771" s="103">
        <f t="shared" si="87"/>
        <v>4</v>
      </c>
      <c r="BE771" s="9">
        <v>1</v>
      </c>
      <c r="BF771" s="9">
        <v>1</v>
      </c>
      <c r="BG771" s="9">
        <v>1</v>
      </c>
      <c r="BH771" s="9">
        <v>1</v>
      </c>
      <c r="BI771" s="46" t="s">
        <v>1748</v>
      </c>
      <c r="BJ771" s="46" t="s">
        <v>2238</v>
      </c>
      <c r="BK771" s="46" t="s">
        <v>3292</v>
      </c>
      <c r="BL771" s="46" t="s">
        <v>3293</v>
      </c>
      <c r="BM771" s="48">
        <v>1</v>
      </c>
      <c r="BN771" s="48">
        <v>1</v>
      </c>
      <c r="BO771" s="48"/>
      <c r="BP771" s="48"/>
      <c r="BQ771" s="104">
        <f t="shared" si="85"/>
        <v>2</v>
      </c>
      <c r="BR771" s="797">
        <f t="shared" si="86"/>
        <v>0.5</v>
      </c>
      <c r="BS771" s="883"/>
      <c r="BT771" s="883"/>
      <c r="BU771" s="997" t="s">
        <v>1392</v>
      </c>
      <c r="BV771" s="1063" t="s">
        <v>3194</v>
      </c>
      <c r="BW771" s="1063" t="s">
        <v>1392</v>
      </c>
      <c r="BX771" s="1721" t="s">
        <v>1392</v>
      </c>
      <c r="BY771" s="1738" t="s">
        <v>3287</v>
      </c>
      <c r="BZ771" s="1003"/>
    </row>
    <row r="772" spans="1:78" ht="167" x14ac:dyDescent="0.2">
      <c r="A772" s="1702"/>
      <c r="B772" s="1703"/>
      <c r="C772" s="1704"/>
      <c r="D772" s="1795"/>
      <c r="E772" s="1795"/>
      <c r="F772" s="1619"/>
      <c r="G772" s="1001"/>
      <c r="H772" s="1031"/>
      <c r="I772" s="1641"/>
      <c r="J772" s="1631"/>
      <c r="K772" s="1037"/>
      <c r="L772" s="1001"/>
      <c r="M772" s="1070"/>
      <c r="N772" s="1001"/>
      <c r="O772" s="1001"/>
      <c r="P772" s="1064"/>
      <c r="Q772" s="1714"/>
      <c r="R772" s="1031"/>
      <c r="S772" s="1710"/>
      <c r="T772" s="1641"/>
      <c r="U772" s="1710"/>
      <c r="V772" s="1641"/>
      <c r="W772" s="1710"/>
      <c r="X772" s="1665"/>
      <c r="Y772" s="1710"/>
      <c r="Z772" s="1710"/>
      <c r="AA772" s="1633"/>
      <c r="AB772" s="812">
        <v>2</v>
      </c>
      <c r="AC772" s="774" t="s">
        <v>2133</v>
      </c>
      <c r="AD772" s="774">
        <v>1.2</v>
      </c>
      <c r="AE772" s="774" t="s">
        <v>1574</v>
      </c>
      <c r="AF772" s="813" t="s">
        <v>1119</v>
      </c>
      <c r="AG772" s="780" t="s">
        <v>221</v>
      </c>
      <c r="AH772" s="790">
        <v>0.25</v>
      </c>
      <c r="AI772" s="780" t="s">
        <v>222</v>
      </c>
      <c r="AJ772" s="790">
        <v>0.15</v>
      </c>
      <c r="AK772" s="814">
        <v>0.4</v>
      </c>
      <c r="AL772" s="815">
        <v>0.216</v>
      </c>
      <c r="AM772" s="815">
        <v>0.4</v>
      </c>
      <c r="AN772" s="751" t="s">
        <v>223</v>
      </c>
      <c r="AO772" s="751" t="s">
        <v>291</v>
      </c>
      <c r="AP772" s="751" t="s">
        <v>241</v>
      </c>
      <c r="AQ772" s="751" t="s">
        <v>226</v>
      </c>
      <c r="AR772" s="1031"/>
      <c r="AS772" s="1631"/>
      <c r="AT772" s="1631"/>
      <c r="AU772" s="1633"/>
      <c r="AV772" s="1631"/>
      <c r="AW772" s="1631"/>
      <c r="AX772" s="1633"/>
      <c r="AY772" s="1633"/>
      <c r="AZ772" s="1633"/>
      <c r="BA772" s="1641"/>
      <c r="BB772" s="789"/>
      <c r="BC772" s="789"/>
      <c r="BD772" s="822" t="str">
        <f t="shared" si="87"/>
        <v/>
      </c>
      <c r="BE772" s="774"/>
      <c r="BF772" s="774"/>
      <c r="BG772" s="774"/>
      <c r="BH772" s="774"/>
      <c r="BI772" s="789"/>
      <c r="BJ772" s="789"/>
      <c r="BK772" s="789"/>
      <c r="BL772" s="789"/>
      <c r="BM772" s="791"/>
      <c r="BN772" s="791"/>
      <c r="BO772" s="791"/>
      <c r="BP772" s="791"/>
      <c r="BQ772" s="792" t="str">
        <f t="shared" si="85"/>
        <v/>
      </c>
      <c r="BR772" s="796" t="str">
        <f t="shared" si="86"/>
        <v/>
      </c>
      <c r="BS772" s="884"/>
      <c r="BT772" s="884"/>
      <c r="BU772" s="998"/>
      <c r="BV772" s="1064"/>
      <c r="BW772" s="1064"/>
      <c r="BX772" s="1722"/>
      <c r="BY772" s="1739"/>
      <c r="BZ772" s="1004"/>
    </row>
    <row r="773" spans="1:78" ht="167" x14ac:dyDescent="0.2">
      <c r="A773" s="1702"/>
      <c r="B773" s="1703"/>
      <c r="C773" s="1704"/>
      <c r="D773" s="1795"/>
      <c r="E773" s="1795"/>
      <c r="F773" s="1619"/>
      <c r="G773" s="1001"/>
      <c r="H773" s="1031"/>
      <c r="I773" s="1641"/>
      <c r="J773" s="1631"/>
      <c r="K773" s="1037"/>
      <c r="L773" s="1001"/>
      <c r="M773" s="1070"/>
      <c r="N773" s="1001"/>
      <c r="O773" s="1001"/>
      <c r="P773" s="1064"/>
      <c r="Q773" s="1714"/>
      <c r="R773" s="1031"/>
      <c r="S773" s="1710"/>
      <c r="T773" s="1641"/>
      <c r="U773" s="1710"/>
      <c r="V773" s="1641"/>
      <c r="W773" s="1710"/>
      <c r="X773" s="1665"/>
      <c r="Y773" s="1710"/>
      <c r="Z773" s="1710"/>
      <c r="AA773" s="1633"/>
      <c r="AB773" s="812">
        <v>3</v>
      </c>
      <c r="AC773" s="774" t="s">
        <v>2239</v>
      </c>
      <c r="AD773" s="774" t="s">
        <v>607</v>
      </c>
      <c r="AE773" s="774" t="s">
        <v>1574</v>
      </c>
      <c r="AF773" s="813" t="s">
        <v>697</v>
      </c>
      <c r="AG773" s="780" t="s">
        <v>264</v>
      </c>
      <c r="AH773" s="790">
        <v>0.1</v>
      </c>
      <c r="AI773" s="780" t="s">
        <v>222</v>
      </c>
      <c r="AJ773" s="790">
        <v>0.15</v>
      </c>
      <c r="AK773" s="814">
        <v>0.25</v>
      </c>
      <c r="AL773" s="815">
        <v>0.216</v>
      </c>
      <c r="AM773" s="815">
        <v>0.30000000000000004</v>
      </c>
      <c r="AN773" s="751" t="s">
        <v>223</v>
      </c>
      <c r="AO773" s="751" t="s">
        <v>291</v>
      </c>
      <c r="AP773" s="751" t="s">
        <v>241</v>
      </c>
      <c r="AQ773" s="751" t="s">
        <v>226</v>
      </c>
      <c r="AR773" s="1031"/>
      <c r="AS773" s="1631"/>
      <c r="AT773" s="1631"/>
      <c r="AU773" s="1633"/>
      <c r="AV773" s="1631"/>
      <c r="AW773" s="1631"/>
      <c r="AX773" s="1633"/>
      <c r="AY773" s="1633"/>
      <c r="AZ773" s="1633"/>
      <c r="BA773" s="1641"/>
      <c r="BB773" s="789"/>
      <c r="BC773" s="789"/>
      <c r="BD773" s="822" t="str">
        <f t="shared" si="87"/>
        <v/>
      </c>
      <c r="BE773" s="774"/>
      <c r="BF773" s="774"/>
      <c r="BG773" s="774"/>
      <c r="BH773" s="774"/>
      <c r="BI773" s="789"/>
      <c r="BJ773" s="789"/>
      <c r="BK773" s="789"/>
      <c r="BL773" s="789"/>
      <c r="BM773" s="791"/>
      <c r="BN773" s="791"/>
      <c r="BO773" s="791"/>
      <c r="BP773" s="791"/>
      <c r="BQ773" s="792" t="str">
        <f t="shared" si="85"/>
        <v/>
      </c>
      <c r="BR773" s="796" t="str">
        <f t="shared" si="86"/>
        <v/>
      </c>
      <c r="BS773" s="884"/>
      <c r="BT773" s="884"/>
      <c r="BU773" s="998"/>
      <c r="BV773" s="1064"/>
      <c r="BW773" s="1064"/>
      <c r="BX773" s="1722"/>
      <c r="BY773" s="1739"/>
      <c r="BZ773" s="1004"/>
    </row>
    <row r="774" spans="1:78" ht="16" x14ac:dyDescent="0.2">
      <c r="A774" s="1702"/>
      <c r="B774" s="1703"/>
      <c r="C774" s="1704"/>
      <c r="D774" s="1795"/>
      <c r="E774" s="1795"/>
      <c r="F774" s="1619"/>
      <c r="G774" s="1001"/>
      <c r="H774" s="1031"/>
      <c r="I774" s="1641"/>
      <c r="J774" s="1631"/>
      <c r="K774" s="1037"/>
      <c r="L774" s="1001"/>
      <c r="M774" s="1070"/>
      <c r="N774" s="1001"/>
      <c r="O774" s="1001"/>
      <c r="P774" s="1064"/>
      <c r="Q774" s="1714"/>
      <c r="R774" s="1031"/>
      <c r="S774" s="1710"/>
      <c r="T774" s="1641"/>
      <c r="U774" s="1710"/>
      <c r="V774" s="1641"/>
      <c r="W774" s="1710"/>
      <c r="X774" s="1665"/>
      <c r="Y774" s="1710"/>
      <c r="Z774" s="1710"/>
      <c r="AA774" s="1633"/>
      <c r="AB774" s="812">
        <v>4</v>
      </c>
      <c r="AC774" s="774"/>
      <c r="AD774" s="774"/>
      <c r="AE774" s="774"/>
      <c r="AF774" s="813" t="str">
        <f t="shared" si="88"/>
        <v/>
      </c>
      <c r="AG774" s="780"/>
      <c r="AH774" s="790" t="str">
        <f t="shared" si="89"/>
        <v/>
      </c>
      <c r="AI774" s="780"/>
      <c r="AJ774" s="790" t="str">
        <f t="shared" si="90"/>
        <v/>
      </c>
      <c r="AK774" s="814" t="str">
        <f t="shared" si="91"/>
        <v/>
      </c>
      <c r="AL774" s="815" t="str">
        <f>IFERROR(IF(AND(AF773="Probabilidad",AF774="Probabilidad"),(AL773-(+AL773*AK774)),IF(AND(AF773="Impacto",AF774="Probabilidad"),(AL772-(+AL772*AK774)),IF(AF774="Impacto",AL773,""))),"")</f>
        <v/>
      </c>
      <c r="AM774" s="815" t="str">
        <f>IFERROR(IF(AND(AF773="Impacto",AF774="Impacto"),(AM773-(+AM773*AK774)),IF(AND(AF773="Probabilidad",AF774="Impacto"),(AM772-(+AM772*AK774)),IF(AF774="Probabilidad",AM773,""))),"")</f>
        <v/>
      </c>
      <c r="AN774" s="751"/>
      <c r="AO774" s="751"/>
      <c r="AP774" s="751"/>
      <c r="AQ774" s="751"/>
      <c r="AR774" s="1031"/>
      <c r="AS774" s="1631"/>
      <c r="AT774" s="1631"/>
      <c r="AU774" s="1633"/>
      <c r="AV774" s="1631"/>
      <c r="AW774" s="1631"/>
      <c r="AX774" s="1633"/>
      <c r="AY774" s="1633"/>
      <c r="AZ774" s="1633"/>
      <c r="BA774" s="1641"/>
      <c r="BB774" s="789"/>
      <c r="BC774" s="789"/>
      <c r="BD774" s="822" t="str">
        <f t="shared" si="87"/>
        <v/>
      </c>
      <c r="BE774" s="774"/>
      <c r="BF774" s="774"/>
      <c r="BG774" s="774"/>
      <c r="BH774" s="774"/>
      <c r="BI774" s="789"/>
      <c r="BJ774" s="789"/>
      <c r="BK774" s="789"/>
      <c r="BL774" s="789"/>
      <c r="BM774" s="791"/>
      <c r="BN774" s="791"/>
      <c r="BO774" s="791"/>
      <c r="BP774" s="791"/>
      <c r="BQ774" s="792" t="str">
        <f t="shared" si="85"/>
        <v/>
      </c>
      <c r="BR774" s="796" t="str">
        <f t="shared" si="86"/>
        <v/>
      </c>
      <c r="BS774" s="884"/>
      <c r="BT774" s="884"/>
      <c r="BU774" s="998"/>
      <c r="BV774" s="1064"/>
      <c r="BW774" s="1064"/>
      <c r="BX774" s="1722"/>
      <c r="BY774" s="1739"/>
      <c r="BZ774" s="1004"/>
    </row>
    <row r="775" spans="1:78" ht="16" x14ac:dyDescent="0.2">
      <c r="A775" s="1702"/>
      <c r="B775" s="1703"/>
      <c r="C775" s="1704"/>
      <c r="D775" s="1795"/>
      <c r="E775" s="1795"/>
      <c r="F775" s="1619"/>
      <c r="G775" s="1001"/>
      <c r="H775" s="1031"/>
      <c r="I775" s="1641"/>
      <c r="J775" s="1631"/>
      <c r="K775" s="1037"/>
      <c r="L775" s="1001"/>
      <c r="M775" s="1070"/>
      <c r="N775" s="1001"/>
      <c r="O775" s="1001"/>
      <c r="P775" s="1064"/>
      <c r="Q775" s="1714"/>
      <c r="R775" s="1031"/>
      <c r="S775" s="1710"/>
      <c r="T775" s="1641"/>
      <c r="U775" s="1710"/>
      <c r="V775" s="1641"/>
      <c r="W775" s="1710"/>
      <c r="X775" s="1665"/>
      <c r="Y775" s="1710"/>
      <c r="Z775" s="1710"/>
      <c r="AA775" s="1633"/>
      <c r="AB775" s="812">
        <v>5</v>
      </c>
      <c r="AC775" s="774"/>
      <c r="AD775" s="774"/>
      <c r="AE775" s="774"/>
      <c r="AF775" s="813" t="str">
        <f t="shared" si="88"/>
        <v/>
      </c>
      <c r="AG775" s="780"/>
      <c r="AH775" s="790" t="str">
        <f t="shared" si="89"/>
        <v/>
      </c>
      <c r="AI775" s="780"/>
      <c r="AJ775" s="790" t="str">
        <f t="shared" si="90"/>
        <v/>
      </c>
      <c r="AK775" s="814" t="str">
        <f t="shared" si="91"/>
        <v/>
      </c>
      <c r="AL775" s="815" t="str">
        <f>IFERROR(IF(AND(AF774="Probabilidad",AF775="Probabilidad"),(AL774-(+AL774*AK775)),IF(AND(AF774="Impacto",AF775="Probabilidad"),(AL773-(+AL773*AK775)),IF(AF775="Impacto",AL774,""))),"")</f>
        <v/>
      </c>
      <c r="AM775" s="815" t="str">
        <f>IFERROR(IF(AND(AF774="Impacto",AF775="Impacto"),(AM774-(+AM774*AK775)),IF(AND(AF774="Probabilidad",AF775="Impacto"),(AM773-(+AM773*AK775)),IF(AF775="Probabilidad",AM774,""))),"")</f>
        <v/>
      </c>
      <c r="AN775" s="751"/>
      <c r="AO775" s="751"/>
      <c r="AP775" s="751"/>
      <c r="AQ775" s="751"/>
      <c r="AR775" s="1031"/>
      <c r="AS775" s="1631"/>
      <c r="AT775" s="1631"/>
      <c r="AU775" s="1633"/>
      <c r="AV775" s="1631"/>
      <c r="AW775" s="1631"/>
      <c r="AX775" s="1633"/>
      <c r="AY775" s="1633"/>
      <c r="AZ775" s="1633"/>
      <c r="BA775" s="1641"/>
      <c r="BB775" s="789"/>
      <c r="BC775" s="789"/>
      <c r="BD775" s="822" t="str">
        <f t="shared" si="87"/>
        <v/>
      </c>
      <c r="BE775" s="774"/>
      <c r="BF775" s="774"/>
      <c r="BG775" s="774"/>
      <c r="BH775" s="774"/>
      <c r="BI775" s="789"/>
      <c r="BJ775" s="789"/>
      <c r="BK775" s="789"/>
      <c r="BL775" s="789"/>
      <c r="BM775" s="791"/>
      <c r="BN775" s="791"/>
      <c r="BO775" s="791"/>
      <c r="BP775" s="791"/>
      <c r="BQ775" s="792" t="str">
        <f t="shared" si="85"/>
        <v/>
      </c>
      <c r="BR775" s="796" t="str">
        <f t="shared" si="86"/>
        <v/>
      </c>
      <c r="BS775" s="884"/>
      <c r="BT775" s="884"/>
      <c r="BU775" s="998"/>
      <c r="BV775" s="1064"/>
      <c r="BW775" s="1064"/>
      <c r="BX775" s="1722"/>
      <c r="BY775" s="1739"/>
      <c r="BZ775" s="1004"/>
    </row>
    <row r="776" spans="1:78" ht="17" thickBot="1" x14ac:dyDescent="0.25">
      <c r="A776" s="1702"/>
      <c r="B776" s="1703"/>
      <c r="C776" s="1704"/>
      <c r="D776" s="1795"/>
      <c r="E776" s="1795"/>
      <c r="F776" s="1619"/>
      <c r="G776" s="1002"/>
      <c r="H776" s="1032"/>
      <c r="I776" s="1642"/>
      <c r="J776" s="1632"/>
      <c r="K776" s="1038"/>
      <c r="L776" s="1002"/>
      <c r="M776" s="1071"/>
      <c r="N776" s="1002"/>
      <c r="O776" s="1002"/>
      <c r="P776" s="1065"/>
      <c r="Q776" s="1715"/>
      <c r="R776" s="1032"/>
      <c r="S776" s="1711"/>
      <c r="T776" s="1642"/>
      <c r="U776" s="1711"/>
      <c r="V776" s="1642"/>
      <c r="W776" s="1711"/>
      <c r="X776" s="1666"/>
      <c r="Y776" s="1711"/>
      <c r="Z776" s="1711"/>
      <c r="AA776" s="1634"/>
      <c r="AB776" s="773">
        <v>6</v>
      </c>
      <c r="AC776" s="757"/>
      <c r="AD776" s="757"/>
      <c r="AE776" s="757"/>
      <c r="AF776" s="896" t="str">
        <f t="shared" si="88"/>
        <v/>
      </c>
      <c r="AG776" s="888"/>
      <c r="AH776" s="887" t="str">
        <f t="shared" si="89"/>
        <v/>
      </c>
      <c r="AI776" s="888"/>
      <c r="AJ776" s="887" t="str">
        <f t="shared" si="90"/>
        <v/>
      </c>
      <c r="AK776" s="889" t="str">
        <f t="shared" si="91"/>
        <v/>
      </c>
      <c r="AL776" s="935" t="str">
        <f>IFERROR(IF(AND(AF775="Probabilidad",AF776="Probabilidad"),(AL775-(+AL775*AK776)),IF(AND(AF775="Impacto",AF776="Probabilidad"),(AL774-(+AL774*AK776)),IF(AF776="Impacto",AL775,""))),"")</f>
        <v/>
      </c>
      <c r="AM776" s="935" t="str">
        <f>IFERROR(IF(AND(AF775="Impacto",AF776="Impacto"),(AM775-(+AM775*AK776)),IF(AND(AF775="Probabilidad",AF776="Impacto"),(AM774-(+AM774*AK776)),IF(AF776="Probabilidad",AM775,""))),"")</f>
        <v/>
      </c>
      <c r="AN776" s="51"/>
      <c r="AO776" s="51"/>
      <c r="AP776" s="51"/>
      <c r="AQ776" s="51"/>
      <c r="AR776" s="1032"/>
      <c r="AS776" s="1632"/>
      <c r="AT776" s="1632"/>
      <c r="AU776" s="1634"/>
      <c r="AV776" s="1632"/>
      <c r="AW776" s="1632"/>
      <c r="AX776" s="1634"/>
      <c r="AY776" s="1634"/>
      <c r="AZ776" s="1634"/>
      <c r="BA776" s="1642"/>
      <c r="BB776" s="770"/>
      <c r="BC776" s="770"/>
      <c r="BD776" s="762" t="str">
        <f t="shared" si="87"/>
        <v/>
      </c>
      <c r="BE776" s="757"/>
      <c r="BF776" s="757"/>
      <c r="BG776" s="757"/>
      <c r="BH776" s="757"/>
      <c r="BI776" s="770"/>
      <c r="BJ776" s="770"/>
      <c r="BK776" s="770"/>
      <c r="BL776" s="770"/>
      <c r="BM776" s="749"/>
      <c r="BN776" s="749"/>
      <c r="BO776" s="749"/>
      <c r="BP776" s="749"/>
      <c r="BQ776" s="766" t="str">
        <f t="shared" si="85"/>
        <v/>
      </c>
      <c r="BR776" s="890" t="str">
        <f t="shared" si="86"/>
        <v/>
      </c>
      <c r="BS776" s="891"/>
      <c r="BT776" s="891"/>
      <c r="BU776" s="999"/>
      <c r="BV776" s="1065"/>
      <c r="BW776" s="1065"/>
      <c r="BX776" s="1723"/>
      <c r="BY776" s="1740"/>
      <c r="BZ776" s="1005"/>
    </row>
    <row r="777" spans="1:78" ht="118" x14ac:dyDescent="0.2">
      <c r="A777" s="1702"/>
      <c r="B777" s="1703"/>
      <c r="C777" s="1704"/>
      <c r="D777" s="1795" t="s">
        <v>1387</v>
      </c>
      <c r="E777" s="1795" t="s">
        <v>1033</v>
      </c>
      <c r="F777" s="1619">
        <v>27</v>
      </c>
      <c r="G777" s="1000" t="s">
        <v>2244</v>
      </c>
      <c r="H777" s="1030" t="s">
        <v>1245</v>
      </c>
      <c r="I777" s="994" t="s">
        <v>1216</v>
      </c>
      <c r="J777" s="1697" t="str">
        <f>IF(D777="","",IF(D777="RG",[1]Árbol!A788,IF(D777="RIC",[1]Árbol!A788,IF(D777="RLAFT",[1]Árbol!A788,IF(D777="RF",[1]Árbol!A788,IF(I777="","",(CONCATENATE(I777," ",$M$3," ",G777," ",$M$4," ",O777," ",$M$5," ",N777))))))))</f>
        <v>Pérdida de Confidencialidad de Administradores de Seguridad Informática
Administradores de Bases de Datos  Ataques de ingeniería social   Desconocimiento de políticas de seguridad de la información</v>
      </c>
      <c r="K777" s="1036" t="s">
        <v>313</v>
      </c>
      <c r="L777" s="1000" t="s">
        <v>314</v>
      </c>
      <c r="M777" s="1069" t="s">
        <v>1389</v>
      </c>
      <c r="N777" s="1000" t="s">
        <v>2245</v>
      </c>
      <c r="O777" s="1000" t="s">
        <v>2246</v>
      </c>
      <c r="P777" s="1063" t="s">
        <v>1392</v>
      </c>
      <c r="Q777" s="1077" t="s">
        <v>1392</v>
      </c>
      <c r="R777" s="1030" t="s">
        <v>250</v>
      </c>
      <c r="S777" s="1709">
        <f>IF(R777="Muy Alta",100%,IF(R777="Alta",80%,IF(R777="Media",60%,IF(R777="Baja",40%,IF(R777="Muy Baja",20%,"")))))</f>
        <v>0.4</v>
      </c>
      <c r="T777" s="994" t="s">
        <v>317</v>
      </c>
      <c r="U777" s="1709">
        <f>IF(T777="Catastrófico",100%,IF(T777="Mayor",80%,IF(T777="Moderado",60%,IF(T777="Menor",40%,IF(T777="Leve",20%,"")))))</f>
        <v>0.2</v>
      </c>
      <c r="V777" s="994" t="s">
        <v>251</v>
      </c>
      <c r="W777" s="1709">
        <f>IF(V777="Catastrófico",100%,IF(V777="Mayor",80%,IF(V777="Moderado",60%,IF(V777="Menor",40%,IF(V777="Leve",20%,"")))))</f>
        <v>0.4</v>
      </c>
      <c r="X777" s="1059" t="str">
        <f>IF(Y777=100%,"Catastrófico",IF(Y777=80%,"Mayor",IF(Y777=60%,"Moderado",IF(Y777=40%,"Menor",IF(Y777=20%,"Leve","")))))</f>
        <v>Menor</v>
      </c>
      <c r="Y777" s="1709">
        <f>IF(AND(U777="",W777=""),"",MAX(U777,W777))</f>
        <v>0.4</v>
      </c>
      <c r="Z777" s="1709" t="str">
        <f>CONCATENATE(R777,X777)</f>
        <v>BajaMenor</v>
      </c>
      <c r="AA777" s="1047" t="str">
        <f>IF(Z777="Muy AltaLeve","Alto",IF(Z777="Muy AltaMenor","Alto",IF(Z777="Muy AltaModerado","Alto",IF(Z777="Muy AltaMayor","Alto",IF(Z777="Muy AltaCatastrófico","Extremo",IF(Z777="AltaLeve","Moderado",IF(Z777="AltaMenor","Moderado",IF(Z777="AltaModerado","Alto",IF(Z777="AltaMayor","Alto",IF(Z777="AltaCatastrófico","Extremo",IF(Z777="MediaLeve","Moderado",IF(Z777="MediaMenor","Moderado",IF(Z777="MediaModerado","Moderado",IF(Z777="MediaMayor","Alto",IF(Z777="MediaCatastrófico","Extremo",IF(Z777="BajaLeve","Bajo",IF(Z777="BajaMenor","Moderado",IF(Z777="BajaModerado","Moderado",IF(Z777="BajaMayor","Alto",IF(Z777="BajaCatastrófico","Extremo",IF(Z777="Muy BajaLeve","Bajo",IF(Z777="Muy BajaMenor","Bajo",IF(Z777="Muy BajaModerado","Moderado",IF(Z777="Muy BajaMayor","Alto",IF(Z777="Muy BajaCatastrófico","Extremo","")))))))))))))))))))))))))</f>
        <v>Moderado</v>
      </c>
      <c r="AB777" s="97">
        <v>1</v>
      </c>
      <c r="AC777" s="9" t="s">
        <v>1571</v>
      </c>
      <c r="AD777" s="9">
        <v>1</v>
      </c>
      <c r="AE777" s="9" t="s">
        <v>1572</v>
      </c>
      <c r="AF777" s="99" t="str">
        <f t="shared" si="88"/>
        <v>Probabilidad</v>
      </c>
      <c r="AG777" s="10" t="s">
        <v>281</v>
      </c>
      <c r="AH777" s="787">
        <f t="shared" si="89"/>
        <v>0.15</v>
      </c>
      <c r="AI777" s="10" t="s">
        <v>222</v>
      </c>
      <c r="AJ777" s="787">
        <f t="shared" si="90"/>
        <v>0.15</v>
      </c>
      <c r="AK777" s="101">
        <f t="shared" si="91"/>
        <v>0.3</v>
      </c>
      <c r="AL777" s="100">
        <f>IFERROR(IF(AF777="Probabilidad",(S777-(+S777*AK777)),IF(AF777="Impacto",S777,"")),"")</f>
        <v>0.28000000000000003</v>
      </c>
      <c r="AM777" s="100">
        <f>IFERROR(IF(AF777="Impacto",(Y777-(+Y777*AK777)),IF(AF777="Probabilidad",Y777,"")),"")</f>
        <v>0.4</v>
      </c>
      <c r="AN777" s="50" t="s">
        <v>859</v>
      </c>
      <c r="AO777" s="50" t="s">
        <v>245</v>
      </c>
      <c r="AP777" s="50" t="s">
        <v>241</v>
      </c>
      <c r="AQ777" s="50" t="s">
        <v>226</v>
      </c>
      <c r="AR777" s="1624" t="s">
        <v>1438</v>
      </c>
      <c r="AS777" s="1050">
        <f>S777</f>
        <v>0.4</v>
      </c>
      <c r="AT777" s="1050">
        <f>IF(AL777="","",MIN(AL777:AL782))</f>
        <v>0.16800000000000001</v>
      </c>
      <c r="AU777" s="1047" t="str">
        <f>IFERROR(IF(AT777="","",IF(AT777&lt;=0.2,"Muy Baja",IF(AT777&lt;=0.4,"Baja",IF(AT777&lt;=0.6,"Media",IF(AT777&lt;=0.8,"Alta","Muy Alta"))))),"")</f>
        <v>Muy Baja</v>
      </c>
      <c r="AV777" s="1050">
        <f>Y777</f>
        <v>0.4</v>
      </c>
      <c r="AW777" s="1050">
        <f>IF(AM777="","",MIN(AM777:AM782))</f>
        <v>0.4</v>
      </c>
      <c r="AX777" s="1047" t="str">
        <f>IFERROR(IF(AW777="","",IF(AW777&lt;=0.2,"Leve",IF(AW777&lt;=0.4,"Menor",IF(AW777&lt;=0.6,"Moderado",IF(AW777&lt;=0.8,"Mayor","Catastrófico"))))),"")</f>
        <v>Menor</v>
      </c>
      <c r="AY777" s="1047" t="str">
        <f>AA777</f>
        <v>Moderado</v>
      </c>
      <c r="AZ777" s="1047" t="str">
        <f>IFERROR(IF(OR(AND(AU777="Muy Baja",AX777="Leve"),AND(AU777="Muy Baja",AX777="Menor"),AND(AU777="Baja",AX777="Leve")),"Bajo",IF(OR(AND(AU777="Muy baja",AX777="Moderado"),AND(AU777="Baja",AX777="Menor"),AND(AU777="Baja",AX777="Moderado"),AND(AU777="Media",AX777="Leve"),AND(AU777="Media",AX777="Menor"),AND(AU777="Media",AX777="Moderado"),AND(AU777="Alta",AX777="Leve"),AND(AU777="Alta",AX777="Menor")),"Moderado",IF(OR(AND(AU777="Muy Baja",AX777="Mayor"),AND(AU777="Baja",AX777="Mayor"),AND(AU777="Media",AX777="Mayor"),AND(AU777="Alta",AX777="Moderado"),AND(AU777="Alta",AX777="Mayor"),AND(AU777="Muy Alta",AX777="Leve"),AND(AU777="Muy Alta",AX777="Menor"),AND(AU777="Muy Alta",AX777="Moderado"),AND(AU777="Muy Alta",AX777="Mayor")),"Alto",IF(OR(AND(AU777="Muy Baja",AX777="Catastrófico"),AND(AU777="Baja",AX777="Catastrófico"),AND(AU777="Media",AX777="Catastrófico"),AND(AU777="Alta",AX777="Catastrófico"),AND(AU777="Muy Alta",AX777="Catastrófico")),"Extremo","")))),"")</f>
        <v>Bajo</v>
      </c>
      <c r="BA777" s="994" t="s">
        <v>255</v>
      </c>
      <c r="BB777" s="46"/>
      <c r="BC777" s="46"/>
      <c r="BD777" s="103" t="str">
        <f t="shared" si="87"/>
        <v/>
      </c>
      <c r="BE777" s="9"/>
      <c r="BF777" s="9"/>
      <c r="BG777" s="9"/>
      <c r="BH777" s="9"/>
      <c r="BI777" s="46"/>
      <c r="BJ777" s="46"/>
      <c r="BK777" s="46"/>
      <c r="BL777" s="46"/>
      <c r="BM777" s="48"/>
      <c r="BN777" s="48"/>
      <c r="BO777" s="48"/>
      <c r="BP777" s="48"/>
      <c r="BQ777" s="104" t="str">
        <f t="shared" ref="BQ777:BQ840" si="92">IF(SUM(BM777:BP777)=0,"",SUM(BM777:BP777))</f>
        <v/>
      </c>
      <c r="BR777" s="797" t="str">
        <f t="shared" ref="BR777:BR840" si="93">IF(ISERROR(BQ777/BD777),"",(BQ777/BD777))</f>
        <v/>
      </c>
      <c r="BS777" s="883"/>
      <c r="BT777" s="883"/>
      <c r="BU777" s="997" t="s">
        <v>1392</v>
      </c>
      <c r="BV777" s="1063" t="s">
        <v>3194</v>
      </c>
      <c r="BW777" s="1063" t="s">
        <v>1392</v>
      </c>
      <c r="BX777" s="1721" t="s">
        <v>1392</v>
      </c>
      <c r="BY777" s="1738" t="s">
        <v>3294</v>
      </c>
      <c r="BZ777" s="1003"/>
    </row>
    <row r="778" spans="1:78" ht="167" x14ac:dyDescent="0.2">
      <c r="A778" s="1702"/>
      <c r="B778" s="1703"/>
      <c r="C778" s="1704"/>
      <c r="D778" s="1795"/>
      <c r="E778" s="1795"/>
      <c r="F778" s="1619"/>
      <c r="G778" s="1001"/>
      <c r="H778" s="1031"/>
      <c r="I778" s="1641"/>
      <c r="J778" s="1631"/>
      <c r="K778" s="1037"/>
      <c r="L778" s="1001"/>
      <c r="M778" s="1070"/>
      <c r="N778" s="1001"/>
      <c r="O778" s="1001"/>
      <c r="P778" s="1064"/>
      <c r="Q778" s="1714"/>
      <c r="R778" s="1031"/>
      <c r="S778" s="1710"/>
      <c r="T778" s="1641"/>
      <c r="U778" s="1710"/>
      <c r="V778" s="1641"/>
      <c r="W778" s="1710"/>
      <c r="X778" s="1665"/>
      <c r="Y778" s="1710"/>
      <c r="Z778" s="1710"/>
      <c r="AA778" s="1633"/>
      <c r="AB778" s="812">
        <v>2</v>
      </c>
      <c r="AC778" s="774" t="s">
        <v>1790</v>
      </c>
      <c r="AD778" s="774">
        <v>1</v>
      </c>
      <c r="AE778" s="774" t="s">
        <v>1792</v>
      </c>
      <c r="AF778" s="813" t="str">
        <f t="shared" si="88"/>
        <v>Probabilidad</v>
      </c>
      <c r="AG778" s="780" t="s">
        <v>221</v>
      </c>
      <c r="AH778" s="790">
        <f t="shared" si="89"/>
        <v>0.25</v>
      </c>
      <c r="AI778" s="780" t="s">
        <v>222</v>
      </c>
      <c r="AJ778" s="790">
        <f t="shared" si="90"/>
        <v>0.15</v>
      </c>
      <c r="AK778" s="814">
        <f t="shared" si="91"/>
        <v>0.4</v>
      </c>
      <c r="AL778" s="815">
        <f>IFERROR(IF(AND(AF777="Probabilidad",AF778="Probabilidad"),(AL777-(+AL777*AK778)),IF(AF778="Probabilidad",(S777-(+S777*AK778)),IF(AF778="Impacto",AL777,""))),"")</f>
        <v>0.16800000000000001</v>
      </c>
      <c r="AM778" s="815">
        <f>IFERROR(IF(AND(AF777="Impacto",AF778="Impacto"),(AM777-(+AM777*AK778)),IF(AF778="Impacto",(Y777-(Y777*AK778)),IF(AF778="Probabilidad",AM777,""))),"")</f>
        <v>0.4</v>
      </c>
      <c r="AN778" s="751" t="s">
        <v>859</v>
      </c>
      <c r="AO778" s="751" t="s">
        <v>291</v>
      </c>
      <c r="AP778" s="751" t="s">
        <v>241</v>
      </c>
      <c r="AQ778" s="751" t="s">
        <v>226</v>
      </c>
      <c r="AR778" s="1031"/>
      <c r="AS778" s="1631"/>
      <c r="AT778" s="1631"/>
      <c r="AU778" s="1633"/>
      <c r="AV778" s="1631"/>
      <c r="AW778" s="1631"/>
      <c r="AX778" s="1633"/>
      <c r="AY778" s="1633"/>
      <c r="AZ778" s="1633"/>
      <c r="BA778" s="1641"/>
      <c r="BB778" s="789"/>
      <c r="BC778" s="789"/>
      <c r="BD778" s="822" t="str">
        <f t="shared" si="87"/>
        <v/>
      </c>
      <c r="BE778" s="774"/>
      <c r="BF778" s="774"/>
      <c r="BG778" s="774"/>
      <c r="BH778" s="774"/>
      <c r="BI778" s="789"/>
      <c r="BJ778" s="789"/>
      <c r="BK778" s="789"/>
      <c r="BL778" s="789"/>
      <c r="BM778" s="791"/>
      <c r="BN778" s="791"/>
      <c r="BO778" s="791"/>
      <c r="BP778" s="791"/>
      <c r="BQ778" s="792" t="str">
        <f t="shared" si="92"/>
        <v/>
      </c>
      <c r="BR778" s="796" t="str">
        <f t="shared" si="93"/>
        <v/>
      </c>
      <c r="BS778" s="884"/>
      <c r="BT778" s="884"/>
      <c r="BU778" s="998"/>
      <c r="BV778" s="1064"/>
      <c r="BW778" s="1064"/>
      <c r="BX778" s="1722"/>
      <c r="BY778" s="1739"/>
      <c r="BZ778" s="1004"/>
    </row>
    <row r="779" spans="1:78" ht="16" x14ac:dyDescent="0.2">
      <c r="A779" s="1702"/>
      <c r="B779" s="1703"/>
      <c r="C779" s="1704"/>
      <c r="D779" s="1795"/>
      <c r="E779" s="1795"/>
      <c r="F779" s="1619"/>
      <c r="G779" s="1001"/>
      <c r="H779" s="1031"/>
      <c r="I779" s="1641"/>
      <c r="J779" s="1631"/>
      <c r="K779" s="1037"/>
      <c r="L779" s="1001"/>
      <c r="M779" s="1070"/>
      <c r="N779" s="1001"/>
      <c r="O779" s="1001"/>
      <c r="P779" s="1064"/>
      <c r="Q779" s="1714"/>
      <c r="R779" s="1031"/>
      <c r="S779" s="1710"/>
      <c r="T779" s="1641"/>
      <c r="U779" s="1710"/>
      <c r="V779" s="1641"/>
      <c r="W779" s="1710"/>
      <c r="X779" s="1665"/>
      <c r="Y779" s="1710"/>
      <c r="Z779" s="1710"/>
      <c r="AA779" s="1633"/>
      <c r="AB779" s="812">
        <v>3</v>
      </c>
      <c r="AC779" s="774"/>
      <c r="AD779" s="774"/>
      <c r="AE779" s="774"/>
      <c r="AF779" s="813" t="str">
        <f t="shared" si="88"/>
        <v/>
      </c>
      <c r="AG779" s="780"/>
      <c r="AH779" s="790" t="str">
        <f t="shared" si="89"/>
        <v/>
      </c>
      <c r="AI779" s="780"/>
      <c r="AJ779" s="790" t="str">
        <f t="shared" si="90"/>
        <v/>
      </c>
      <c r="AK779" s="814" t="str">
        <f t="shared" si="91"/>
        <v/>
      </c>
      <c r="AL779" s="815" t="str">
        <f>IFERROR(IF(AND(AF778="Probabilidad",AF779="Probabilidad"),(AL778-(+AL778*AK779)),IF(AND(AF778="Impacto",AF779="Probabilidad"),(AL777-(+AL777*AK779)),IF(AF779="Impacto",AL778,""))),"")</f>
        <v/>
      </c>
      <c r="AM779" s="815" t="str">
        <f>IFERROR(IF(AND(AF778="Impacto",AF779="Impacto"),(AM778-(+AM778*AK779)),IF(AND(AF778="Probabilidad",AF779="Impacto"),(AM777-(+AM777*AK779)),IF(AF779="Probabilidad",AM778,""))),"")</f>
        <v/>
      </c>
      <c r="AN779" s="751"/>
      <c r="AO779" s="751"/>
      <c r="AP779" s="751"/>
      <c r="AQ779" s="751"/>
      <c r="AR779" s="1031"/>
      <c r="AS779" s="1631"/>
      <c r="AT779" s="1631"/>
      <c r="AU779" s="1633"/>
      <c r="AV779" s="1631"/>
      <c r="AW779" s="1631"/>
      <c r="AX779" s="1633"/>
      <c r="AY779" s="1633"/>
      <c r="AZ779" s="1633"/>
      <c r="BA779" s="1641"/>
      <c r="BB779" s="789"/>
      <c r="BC779" s="789"/>
      <c r="BD779" s="822" t="str">
        <f t="shared" si="87"/>
        <v/>
      </c>
      <c r="BE779" s="774"/>
      <c r="BF779" s="774"/>
      <c r="BG779" s="774"/>
      <c r="BH779" s="774"/>
      <c r="BI779" s="789"/>
      <c r="BJ779" s="789"/>
      <c r="BK779" s="789"/>
      <c r="BL779" s="789"/>
      <c r="BM779" s="791"/>
      <c r="BN779" s="791"/>
      <c r="BO779" s="791"/>
      <c r="BP779" s="791"/>
      <c r="BQ779" s="792" t="str">
        <f t="shared" si="92"/>
        <v/>
      </c>
      <c r="BR779" s="796" t="str">
        <f t="shared" si="93"/>
        <v/>
      </c>
      <c r="BS779" s="884"/>
      <c r="BT779" s="884"/>
      <c r="BU779" s="998"/>
      <c r="BV779" s="1064"/>
      <c r="BW779" s="1064"/>
      <c r="BX779" s="1722"/>
      <c r="BY779" s="1739"/>
      <c r="BZ779" s="1004"/>
    </row>
    <row r="780" spans="1:78" ht="16" x14ac:dyDescent="0.2">
      <c r="A780" s="1702"/>
      <c r="B780" s="1703"/>
      <c r="C780" s="1704"/>
      <c r="D780" s="1795"/>
      <c r="E780" s="1795"/>
      <c r="F780" s="1619"/>
      <c r="G780" s="1001"/>
      <c r="H780" s="1031"/>
      <c r="I780" s="1641"/>
      <c r="J780" s="1631"/>
      <c r="K780" s="1037"/>
      <c r="L780" s="1001"/>
      <c r="M780" s="1070"/>
      <c r="N780" s="1001"/>
      <c r="O780" s="1001"/>
      <c r="P780" s="1064"/>
      <c r="Q780" s="1714"/>
      <c r="R780" s="1031"/>
      <c r="S780" s="1710"/>
      <c r="T780" s="1641"/>
      <c r="U780" s="1710"/>
      <c r="V780" s="1641"/>
      <c r="W780" s="1710"/>
      <c r="X780" s="1665"/>
      <c r="Y780" s="1710"/>
      <c r="Z780" s="1710"/>
      <c r="AA780" s="1633"/>
      <c r="AB780" s="812">
        <v>4</v>
      </c>
      <c r="AC780" s="774"/>
      <c r="AD780" s="774"/>
      <c r="AE780" s="774"/>
      <c r="AF780" s="813" t="str">
        <f t="shared" si="88"/>
        <v/>
      </c>
      <c r="AG780" s="780"/>
      <c r="AH780" s="790" t="str">
        <f t="shared" si="89"/>
        <v/>
      </c>
      <c r="AI780" s="780"/>
      <c r="AJ780" s="790" t="str">
        <f t="shared" si="90"/>
        <v/>
      </c>
      <c r="AK780" s="814" t="str">
        <f t="shared" si="91"/>
        <v/>
      </c>
      <c r="AL780" s="815" t="str">
        <f>IFERROR(IF(AND(AF779="Probabilidad",AF780="Probabilidad"),(AL779-(+AL779*AK780)),IF(AND(AF779="Impacto",AF780="Probabilidad"),(AL778-(+AL778*AK780)),IF(AF780="Impacto",AL779,""))),"")</f>
        <v/>
      </c>
      <c r="AM780" s="815" t="str">
        <f>IFERROR(IF(AND(AF779="Impacto",AF780="Impacto"),(AM779-(+AM779*AK780)),IF(AND(AF779="Probabilidad",AF780="Impacto"),(AM778-(+AM778*AK780)),IF(AF780="Probabilidad",AM779,""))),"")</f>
        <v/>
      </c>
      <c r="AN780" s="751"/>
      <c r="AO780" s="751"/>
      <c r="AP780" s="751"/>
      <c r="AQ780" s="751"/>
      <c r="AR780" s="1031"/>
      <c r="AS780" s="1631"/>
      <c r="AT780" s="1631"/>
      <c r="AU780" s="1633"/>
      <c r="AV780" s="1631"/>
      <c r="AW780" s="1631"/>
      <c r="AX780" s="1633"/>
      <c r="AY780" s="1633"/>
      <c r="AZ780" s="1633"/>
      <c r="BA780" s="1641"/>
      <c r="BB780" s="789"/>
      <c r="BC780" s="789"/>
      <c r="BD780" s="822" t="str">
        <f t="shared" si="87"/>
        <v/>
      </c>
      <c r="BE780" s="774"/>
      <c r="BF780" s="774"/>
      <c r="BG780" s="774"/>
      <c r="BH780" s="774"/>
      <c r="BI780" s="789"/>
      <c r="BJ780" s="789"/>
      <c r="BK780" s="789"/>
      <c r="BL780" s="789"/>
      <c r="BM780" s="791"/>
      <c r="BN780" s="791"/>
      <c r="BO780" s="791"/>
      <c r="BP780" s="791"/>
      <c r="BQ780" s="792" t="str">
        <f t="shared" si="92"/>
        <v/>
      </c>
      <c r="BR780" s="796" t="str">
        <f t="shared" si="93"/>
        <v/>
      </c>
      <c r="BS780" s="884"/>
      <c r="BT780" s="884"/>
      <c r="BU780" s="998"/>
      <c r="BV780" s="1064"/>
      <c r="BW780" s="1064"/>
      <c r="BX780" s="1722"/>
      <c r="BY780" s="1739"/>
      <c r="BZ780" s="1004"/>
    </row>
    <row r="781" spans="1:78" ht="16" x14ac:dyDescent="0.2">
      <c r="A781" s="1702"/>
      <c r="B781" s="1703"/>
      <c r="C781" s="1704"/>
      <c r="D781" s="1795"/>
      <c r="E781" s="1795"/>
      <c r="F781" s="1619"/>
      <c r="G781" s="1001"/>
      <c r="H781" s="1031"/>
      <c r="I781" s="1641"/>
      <c r="J781" s="1631"/>
      <c r="K781" s="1037"/>
      <c r="L781" s="1001"/>
      <c r="M781" s="1070"/>
      <c r="N781" s="1001"/>
      <c r="O781" s="1001"/>
      <c r="P781" s="1064"/>
      <c r="Q781" s="1714"/>
      <c r="R781" s="1031"/>
      <c r="S781" s="1710"/>
      <c r="T781" s="1641"/>
      <c r="U781" s="1710"/>
      <c r="V781" s="1641"/>
      <c r="W781" s="1710"/>
      <c r="X781" s="1665"/>
      <c r="Y781" s="1710"/>
      <c r="Z781" s="1710"/>
      <c r="AA781" s="1633"/>
      <c r="AB781" s="812">
        <v>5</v>
      </c>
      <c r="AC781" s="774"/>
      <c r="AD781" s="774"/>
      <c r="AE781" s="774"/>
      <c r="AF781" s="813" t="str">
        <f t="shared" si="88"/>
        <v/>
      </c>
      <c r="AG781" s="780"/>
      <c r="AH781" s="790" t="str">
        <f t="shared" si="89"/>
        <v/>
      </c>
      <c r="AI781" s="780"/>
      <c r="AJ781" s="790" t="str">
        <f t="shared" si="90"/>
        <v/>
      </c>
      <c r="AK781" s="814" t="str">
        <f t="shared" si="91"/>
        <v/>
      </c>
      <c r="AL781" s="815" t="str">
        <f>IFERROR(IF(AND(AF780="Probabilidad",AF781="Probabilidad"),(AL780-(+AL780*AK781)),IF(AND(AF780="Impacto",AF781="Probabilidad"),(AL779-(+AL779*AK781)),IF(AF781="Impacto",AL780,""))),"")</f>
        <v/>
      </c>
      <c r="AM781" s="815" t="str">
        <f>IFERROR(IF(AND(AF780="Impacto",AF781="Impacto"),(AM780-(+AM780*AK781)),IF(AND(AF780="Probabilidad",AF781="Impacto"),(AM779-(+AM779*AK781)),IF(AF781="Probabilidad",AM780,""))),"")</f>
        <v/>
      </c>
      <c r="AN781" s="751"/>
      <c r="AO781" s="751"/>
      <c r="AP781" s="751"/>
      <c r="AQ781" s="751"/>
      <c r="AR781" s="1031"/>
      <c r="AS781" s="1631"/>
      <c r="AT781" s="1631"/>
      <c r="AU781" s="1633"/>
      <c r="AV781" s="1631"/>
      <c r="AW781" s="1631"/>
      <c r="AX781" s="1633"/>
      <c r="AY781" s="1633"/>
      <c r="AZ781" s="1633"/>
      <c r="BA781" s="1641"/>
      <c r="BB781" s="789"/>
      <c r="BC781" s="789"/>
      <c r="BD781" s="822" t="str">
        <f t="shared" si="87"/>
        <v/>
      </c>
      <c r="BE781" s="774"/>
      <c r="BF781" s="774"/>
      <c r="BG781" s="774"/>
      <c r="BH781" s="774"/>
      <c r="BI781" s="789"/>
      <c r="BJ781" s="789"/>
      <c r="BK781" s="789"/>
      <c r="BL781" s="789"/>
      <c r="BM781" s="791"/>
      <c r="BN781" s="791"/>
      <c r="BO781" s="791"/>
      <c r="BP781" s="791"/>
      <c r="BQ781" s="792" t="str">
        <f t="shared" si="92"/>
        <v/>
      </c>
      <c r="BR781" s="796" t="str">
        <f t="shared" si="93"/>
        <v/>
      </c>
      <c r="BS781" s="884"/>
      <c r="BT781" s="884"/>
      <c r="BU781" s="998"/>
      <c r="BV781" s="1064"/>
      <c r="BW781" s="1064"/>
      <c r="BX781" s="1722"/>
      <c r="BY781" s="1739"/>
      <c r="BZ781" s="1004"/>
    </row>
    <row r="782" spans="1:78" ht="17" thickBot="1" x14ac:dyDescent="0.25">
      <c r="A782" s="1702"/>
      <c r="B782" s="1703"/>
      <c r="C782" s="1704"/>
      <c r="D782" s="1795"/>
      <c r="E782" s="1795"/>
      <c r="F782" s="1619"/>
      <c r="G782" s="1002"/>
      <c r="H782" s="1032"/>
      <c r="I782" s="1642"/>
      <c r="J782" s="1632"/>
      <c r="K782" s="1038"/>
      <c r="L782" s="1002"/>
      <c r="M782" s="1071"/>
      <c r="N782" s="1002"/>
      <c r="O782" s="1002"/>
      <c r="P782" s="1065"/>
      <c r="Q782" s="1715"/>
      <c r="R782" s="1032"/>
      <c r="S782" s="1711"/>
      <c r="T782" s="1642"/>
      <c r="U782" s="1711"/>
      <c r="V782" s="1642"/>
      <c r="W782" s="1711"/>
      <c r="X782" s="1666"/>
      <c r="Y782" s="1711"/>
      <c r="Z782" s="1711"/>
      <c r="AA782" s="1634"/>
      <c r="AB782" s="773">
        <v>6</v>
      </c>
      <c r="AC782" s="757"/>
      <c r="AD782" s="757"/>
      <c r="AE782" s="757"/>
      <c r="AF782" s="896" t="str">
        <f t="shared" si="88"/>
        <v/>
      </c>
      <c r="AG782" s="888"/>
      <c r="AH782" s="887" t="str">
        <f t="shared" si="89"/>
        <v/>
      </c>
      <c r="AI782" s="888"/>
      <c r="AJ782" s="887" t="str">
        <f t="shared" si="90"/>
        <v/>
      </c>
      <c r="AK782" s="889" t="str">
        <f t="shared" si="91"/>
        <v/>
      </c>
      <c r="AL782" s="935" t="str">
        <f>IFERROR(IF(AND(AF781="Probabilidad",AF782="Probabilidad"),(AL781-(+AL781*AK782)),IF(AND(AF781="Impacto",AF782="Probabilidad"),(AL780-(+AL780*AK782)),IF(AF782="Impacto",AL781,""))),"")</f>
        <v/>
      </c>
      <c r="AM782" s="935" t="str">
        <f>IFERROR(IF(AND(AF781="Impacto",AF782="Impacto"),(AM781-(+AM781*AK782)),IF(AND(AF781="Probabilidad",AF782="Impacto"),(AM780-(+AM780*AK782)),IF(AF782="Probabilidad",AM781,""))),"")</f>
        <v/>
      </c>
      <c r="AN782" s="51"/>
      <c r="AO782" s="51"/>
      <c r="AP782" s="51"/>
      <c r="AQ782" s="51"/>
      <c r="AR782" s="1032"/>
      <c r="AS782" s="1632"/>
      <c r="AT782" s="1632"/>
      <c r="AU782" s="1634"/>
      <c r="AV782" s="1632"/>
      <c r="AW782" s="1632"/>
      <c r="AX782" s="1634"/>
      <c r="AY782" s="1634"/>
      <c r="AZ782" s="1634"/>
      <c r="BA782" s="1642"/>
      <c r="BB782" s="770"/>
      <c r="BC782" s="770"/>
      <c r="BD782" s="762" t="str">
        <f t="shared" si="87"/>
        <v/>
      </c>
      <c r="BE782" s="757"/>
      <c r="BF782" s="757"/>
      <c r="BG782" s="757"/>
      <c r="BH782" s="757"/>
      <c r="BI782" s="770"/>
      <c r="BJ782" s="770"/>
      <c r="BK782" s="770"/>
      <c r="BL782" s="770"/>
      <c r="BM782" s="749"/>
      <c r="BN782" s="749"/>
      <c r="BO782" s="749"/>
      <c r="BP782" s="749"/>
      <c r="BQ782" s="766" t="str">
        <f t="shared" si="92"/>
        <v/>
      </c>
      <c r="BR782" s="890" t="str">
        <f t="shared" si="93"/>
        <v/>
      </c>
      <c r="BS782" s="891"/>
      <c r="BT782" s="891"/>
      <c r="BU782" s="999"/>
      <c r="BV782" s="1065"/>
      <c r="BW782" s="1065"/>
      <c r="BX782" s="1723"/>
      <c r="BY782" s="1740"/>
      <c r="BZ782" s="1005"/>
    </row>
    <row r="783" spans="1:78" ht="118" x14ac:dyDescent="0.2">
      <c r="A783" s="1702"/>
      <c r="B783" s="1703"/>
      <c r="C783" s="1704"/>
      <c r="D783" s="1795" t="s">
        <v>1387</v>
      </c>
      <c r="E783" s="1795" t="s">
        <v>1033</v>
      </c>
      <c r="F783" s="1619">
        <v>28</v>
      </c>
      <c r="G783" s="1000" t="s">
        <v>2244</v>
      </c>
      <c r="H783" s="1030" t="s">
        <v>1245</v>
      </c>
      <c r="I783" s="994" t="s">
        <v>1215</v>
      </c>
      <c r="J783" s="1697" t="str">
        <f>IF(D783="","",IF(D783="RG",[1]Árbol!A794,IF(D783="RIC",[1]Árbol!A794,IF(D783="RLAFT",[1]Árbol!A794,IF(D783="RF",[1]Árbol!A794,IF(I783="","",(CONCATENATE(I783," ",$M$3," ",G783," ",$M$4," ",O783," ",$M$5," ",N783))))))))</f>
        <v>Pérdida de Disponibilidad de Administradores de Seguridad Informática
Administradores de Bases de Datos  1. Incumplimiento en la disponibilidad del personal
2. Abuso de derechos   1. Ausencia del personal
2. Desconicimiento de politicas de seguridad de la información</v>
      </c>
      <c r="K783" s="1036" t="s">
        <v>313</v>
      </c>
      <c r="L783" s="1000" t="s">
        <v>314</v>
      </c>
      <c r="M783" s="1069" t="s">
        <v>1389</v>
      </c>
      <c r="N783" s="1000" t="s">
        <v>2247</v>
      </c>
      <c r="O783" s="1000" t="s">
        <v>2248</v>
      </c>
      <c r="P783" s="1063" t="s">
        <v>1392</v>
      </c>
      <c r="Q783" s="1077" t="s">
        <v>1392</v>
      </c>
      <c r="R783" s="1030" t="s">
        <v>250</v>
      </c>
      <c r="S783" s="1709">
        <f>IF(R783="Muy Alta",100%,IF(R783="Alta",80%,IF(R783="Media",60%,IF(R783="Baja",40%,IF(R783="Muy Baja",20%,"")))))</f>
        <v>0.4</v>
      </c>
      <c r="T783" s="994" t="s">
        <v>317</v>
      </c>
      <c r="U783" s="1709">
        <f>IF(T783="Catastrófico",100%,IF(T783="Mayor",80%,IF(T783="Moderado",60%,IF(T783="Menor",40%,IF(T783="Leve",20%,"")))))</f>
        <v>0.2</v>
      </c>
      <c r="V783" s="994" t="s">
        <v>251</v>
      </c>
      <c r="W783" s="1709">
        <f>IF(V783="Catastrófico",100%,IF(V783="Mayor",80%,IF(V783="Moderado",60%,IF(V783="Menor",40%,IF(V783="Leve",20%,"")))))</f>
        <v>0.4</v>
      </c>
      <c r="X783" s="1059" t="str">
        <f>IF(Y783=100%,"Catastrófico",IF(Y783=80%,"Mayor",IF(Y783=60%,"Moderado",IF(Y783=40%,"Menor",IF(Y783=20%,"Leve","")))))</f>
        <v>Menor</v>
      </c>
      <c r="Y783" s="1709">
        <f>IF(AND(U783="",W783=""),"",MAX(U783,W783))</f>
        <v>0.4</v>
      </c>
      <c r="Z783" s="1709" t="str">
        <f>CONCATENATE(R783,X783)</f>
        <v>BajaMenor</v>
      </c>
      <c r="AA783" s="1047" t="str">
        <f>IF(Z783="Muy AltaLeve","Alto",IF(Z783="Muy AltaMenor","Alto",IF(Z783="Muy AltaModerado","Alto",IF(Z783="Muy AltaMayor","Alto",IF(Z783="Muy AltaCatastrófico","Extremo",IF(Z783="AltaLeve","Moderado",IF(Z783="AltaMenor","Moderado",IF(Z783="AltaModerado","Alto",IF(Z783="AltaMayor","Alto",IF(Z783="AltaCatastrófico","Extremo",IF(Z783="MediaLeve","Moderado",IF(Z783="MediaMenor","Moderado",IF(Z783="MediaModerado","Moderado",IF(Z783="MediaMayor","Alto",IF(Z783="MediaCatastrófico","Extremo",IF(Z783="BajaLeve","Bajo",IF(Z783="BajaMenor","Moderado",IF(Z783="BajaModerado","Moderado",IF(Z783="BajaMayor","Alto",IF(Z783="BajaCatastrófico","Extremo",IF(Z783="Muy BajaLeve","Bajo",IF(Z783="Muy BajaMenor","Bajo",IF(Z783="Muy BajaModerado","Moderado",IF(Z783="Muy BajaMayor","Alto",IF(Z783="Muy BajaCatastrófico","Extremo","")))))))))))))))))))))))))</f>
        <v>Moderado</v>
      </c>
      <c r="AB783" s="97">
        <v>1</v>
      </c>
      <c r="AC783" s="9" t="s">
        <v>1571</v>
      </c>
      <c r="AD783" s="9">
        <v>2</v>
      </c>
      <c r="AE783" s="9" t="s">
        <v>1572</v>
      </c>
      <c r="AF783" s="99" t="str">
        <f t="shared" si="88"/>
        <v>Probabilidad</v>
      </c>
      <c r="AG783" s="10" t="s">
        <v>281</v>
      </c>
      <c r="AH783" s="787">
        <f t="shared" si="89"/>
        <v>0.15</v>
      </c>
      <c r="AI783" s="10" t="s">
        <v>222</v>
      </c>
      <c r="AJ783" s="787">
        <f t="shared" si="90"/>
        <v>0.15</v>
      </c>
      <c r="AK783" s="101">
        <f t="shared" si="91"/>
        <v>0.3</v>
      </c>
      <c r="AL783" s="100">
        <f>IFERROR(IF(AF783="Probabilidad",(S783-(+S783*AK783)),IF(AF783="Impacto",S783,"")),"")</f>
        <v>0.28000000000000003</v>
      </c>
      <c r="AM783" s="100">
        <f>IFERROR(IF(AF783="Impacto",(Y783-(+Y783*AK783)),IF(AF783="Probabilidad",Y783,"")),"")</f>
        <v>0.4</v>
      </c>
      <c r="AN783" s="50" t="s">
        <v>859</v>
      </c>
      <c r="AO783" s="50" t="s">
        <v>245</v>
      </c>
      <c r="AP783" s="50" t="s">
        <v>241</v>
      </c>
      <c r="AQ783" s="50" t="s">
        <v>226</v>
      </c>
      <c r="AR783" s="1624" t="s">
        <v>1438</v>
      </c>
      <c r="AS783" s="1050">
        <f>S783</f>
        <v>0.4</v>
      </c>
      <c r="AT783" s="1050">
        <f>IF(AL783="","",MIN(AL783:AL788))</f>
        <v>0.1008</v>
      </c>
      <c r="AU783" s="1047" t="str">
        <f>IFERROR(IF(AT783="","",IF(AT783&lt;=0.2,"Muy Baja",IF(AT783&lt;=0.4,"Baja",IF(AT783&lt;=0.6,"Media",IF(AT783&lt;=0.8,"Alta","Muy Alta"))))),"")</f>
        <v>Muy Baja</v>
      </c>
      <c r="AV783" s="1050">
        <f>Y783</f>
        <v>0.4</v>
      </c>
      <c r="AW783" s="1050">
        <f>IF(AM783="","",MIN(AM783:AM788))</f>
        <v>0.4</v>
      </c>
      <c r="AX783" s="1047" t="str">
        <f>IFERROR(IF(AW783="","",IF(AW783&lt;=0.2,"Leve",IF(AW783&lt;=0.4,"Menor",IF(AW783&lt;=0.6,"Moderado",IF(AW783&lt;=0.8,"Mayor","Catastrófico"))))),"")</f>
        <v>Menor</v>
      </c>
      <c r="AY783" s="1047" t="str">
        <f>AA783</f>
        <v>Moderado</v>
      </c>
      <c r="AZ783" s="1047" t="str">
        <f>IFERROR(IF(OR(AND(AU783="Muy Baja",AX783="Leve"),AND(AU783="Muy Baja",AX783="Menor"),AND(AU783="Baja",AX783="Leve")),"Bajo",IF(OR(AND(AU783="Muy baja",AX783="Moderado"),AND(AU783="Baja",AX783="Menor"),AND(AU783="Baja",AX783="Moderado"),AND(AU783="Media",AX783="Leve"),AND(AU783="Media",AX783="Menor"),AND(AU783="Media",AX783="Moderado"),AND(AU783="Alta",AX783="Leve"),AND(AU783="Alta",AX783="Menor")),"Moderado",IF(OR(AND(AU783="Muy Baja",AX783="Mayor"),AND(AU783="Baja",AX783="Mayor"),AND(AU783="Media",AX783="Mayor"),AND(AU783="Alta",AX783="Moderado"),AND(AU783="Alta",AX783="Mayor"),AND(AU783="Muy Alta",AX783="Leve"),AND(AU783="Muy Alta",AX783="Menor"),AND(AU783="Muy Alta",AX783="Moderado"),AND(AU783="Muy Alta",AX783="Mayor")),"Alto",IF(OR(AND(AU783="Muy Baja",AX783="Catastrófico"),AND(AU783="Baja",AX783="Catastrófico"),AND(AU783="Media",AX783="Catastrófico"),AND(AU783="Alta",AX783="Catastrófico"),AND(AU783="Muy Alta",AX783="Catastrófico")),"Extremo","")))),"")</f>
        <v>Bajo</v>
      </c>
      <c r="BA783" s="994" t="s">
        <v>255</v>
      </c>
      <c r="BB783" s="46"/>
      <c r="BC783" s="46"/>
      <c r="BD783" s="103" t="str">
        <f t="shared" si="87"/>
        <v/>
      </c>
      <c r="BE783" s="9"/>
      <c r="BF783" s="9"/>
      <c r="BG783" s="9"/>
      <c r="BH783" s="9"/>
      <c r="BI783" s="46"/>
      <c r="BJ783" s="46"/>
      <c r="BK783" s="46"/>
      <c r="BL783" s="46"/>
      <c r="BM783" s="48"/>
      <c r="BN783" s="48"/>
      <c r="BO783" s="48"/>
      <c r="BP783" s="48"/>
      <c r="BQ783" s="104" t="str">
        <f t="shared" si="92"/>
        <v/>
      </c>
      <c r="BR783" s="797" t="str">
        <f t="shared" si="93"/>
        <v/>
      </c>
      <c r="BS783" s="883"/>
      <c r="BT783" s="883"/>
      <c r="BU783" s="997" t="s">
        <v>1392</v>
      </c>
      <c r="BV783" s="1063" t="s">
        <v>3194</v>
      </c>
      <c r="BW783" s="1063" t="s">
        <v>1392</v>
      </c>
      <c r="BX783" s="1721" t="s">
        <v>1392</v>
      </c>
      <c r="BY783" s="1738" t="s">
        <v>3295</v>
      </c>
      <c r="BZ783" s="1003"/>
    </row>
    <row r="784" spans="1:78" ht="167" x14ac:dyDescent="0.2">
      <c r="A784" s="1702"/>
      <c r="B784" s="1703"/>
      <c r="C784" s="1704"/>
      <c r="D784" s="1795"/>
      <c r="E784" s="1795"/>
      <c r="F784" s="1619"/>
      <c r="G784" s="1001"/>
      <c r="H784" s="1031"/>
      <c r="I784" s="1641"/>
      <c r="J784" s="1631"/>
      <c r="K784" s="1037"/>
      <c r="L784" s="1001"/>
      <c r="M784" s="1070"/>
      <c r="N784" s="1001"/>
      <c r="O784" s="1001"/>
      <c r="P784" s="1064"/>
      <c r="Q784" s="1714"/>
      <c r="R784" s="1031"/>
      <c r="S784" s="1710"/>
      <c r="T784" s="1641"/>
      <c r="U784" s="1710"/>
      <c r="V784" s="1641"/>
      <c r="W784" s="1710"/>
      <c r="X784" s="1665"/>
      <c r="Y784" s="1710"/>
      <c r="Z784" s="1710"/>
      <c r="AA784" s="1633"/>
      <c r="AB784" s="812">
        <v>2</v>
      </c>
      <c r="AC784" s="774" t="s">
        <v>2249</v>
      </c>
      <c r="AD784" s="774">
        <v>1</v>
      </c>
      <c r="AE784" s="774" t="s">
        <v>1795</v>
      </c>
      <c r="AF784" s="813" t="str">
        <f t="shared" si="88"/>
        <v>Probabilidad</v>
      </c>
      <c r="AG784" s="780" t="s">
        <v>221</v>
      </c>
      <c r="AH784" s="790">
        <f t="shared" si="89"/>
        <v>0.25</v>
      </c>
      <c r="AI784" s="780" t="s">
        <v>222</v>
      </c>
      <c r="AJ784" s="790">
        <f t="shared" si="90"/>
        <v>0.15</v>
      </c>
      <c r="AK784" s="814">
        <f t="shared" si="91"/>
        <v>0.4</v>
      </c>
      <c r="AL784" s="815">
        <f>IFERROR(IF(AND(AF783="Probabilidad",AF784="Probabilidad"),(AL783-(+AL783*AK784)),IF(AF784="Probabilidad",(S783-(+S783*AK784)),IF(AF784="Impacto",AL783,""))),"")</f>
        <v>0.16800000000000001</v>
      </c>
      <c r="AM784" s="815">
        <f>IFERROR(IF(AND(AF783="Impacto",AF784="Impacto"),(AM783-(+AM783*AK784)),IF(AF784="Impacto",(Y783-(Y783*AK784)),IF(AF784="Probabilidad",AM783,""))),"")</f>
        <v>0.4</v>
      </c>
      <c r="AN784" s="751" t="s">
        <v>223</v>
      </c>
      <c r="AO784" s="751" t="s">
        <v>291</v>
      </c>
      <c r="AP784" s="751" t="s">
        <v>241</v>
      </c>
      <c r="AQ784" s="751" t="s">
        <v>226</v>
      </c>
      <c r="AR784" s="1031"/>
      <c r="AS784" s="1631"/>
      <c r="AT784" s="1631"/>
      <c r="AU784" s="1633"/>
      <c r="AV784" s="1631"/>
      <c r="AW784" s="1631"/>
      <c r="AX784" s="1633"/>
      <c r="AY784" s="1633"/>
      <c r="AZ784" s="1633"/>
      <c r="BA784" s="1641"/>
      <c r="BB784" s="789"/>
      <c r="BC784" s="789"/>
      <c r="BD784" s="822" t="str">
        <f t="shared" si="87"/>
        <v/>
      </c>
      <c r="BE784" s="774"/>
      <c r="BF784" s="774"/>
      <c r="BG784" s="774"/>
      <c r="BH784" s="774"/>
      <c r="BI784" s="789"/>
      <c r="BJ784" s="789"/>
      <c r="BK784" s="789"/>
      <c r="BL784" s="789"/>
      <c r="BM784" s="791"/>
      <c r="BN784" s="791"/>
      <c r="BO784" s="791"/>
      <c r="BP784" s="791"/>
      <c r="BQ784" s="792" t="str">
        <f t="shared" si="92"/>
        <v/>
      </c>
      <c r="BR784" s="796" t="str">
        <f t="shared" si="93"/>
        <v/>
      </c>
      <c r="BS784" s="884"/>
      <c r="BT784" s="884"/>
      <c r="BU784" s="998"/>
      <c r="BV784" s="1064"/>
      <c r="BW784" s="1064"/>
      <c r="BX784" s="1722"/>
      <c r="BY784" s="1739"/>
      <c r="BZ784" s="1004"/>
    </row>
    <row r="785" spans="1:78" ht="167" x14ac:dyDescent="0.2">
      <c r="A785" s="1702"/>
      <c r="B785" s="1703"/>
      <c r="C785" s="1704"/>
      <c r="D785" s="1795"/>
      <c r="E785" s="1795"/>
      <c r="F785" s="1619"/>
      <c r="G785" s="1001"/>
      <c r="H785" s="1031"/>
      <c r="I785" s="1641"/>
      <c r="J785" s="1631"/>
      <c r="K785" s="1037"/>
      <c r="L785" s="1001"/>
      <c r="M785" s="1070"/>
      <c r="N785" s="1001"/>
      <c r="O785" s="1001"/>
      <c r="P785" s="1064"/>
      <c r="Q785" s="1714"/>
      <c r="R785" s="1031"/>
      <c r="S785" s="1710"/>
      <c r="T785" s="1641"/>
      <c r="U785" s="1710"/>
      <c r="V785" s="1641"/>
      <c r="W785" s="1710"/>
      <c r="X785" s="1665"/>
      <c r="Y785" s="1710"/>
      <c r="Z785" s="1710"/>
      <c r="AA785" s="1633"/>
      <c r="AB785" s="812">
        <v>3</v>
      </c>
      <c r="AC785" s="774" t="s">
        <v>2250</v>
      </c>
      <c r="AD785" s="774">
        <v>1</v>
      </c>
      <c r="AE785" s="774" t="s">
        <v>1631</v>
      </c>
      <c r="AF785" s="813" t="str">
        <f t="shared" si="88"/>
        <v>Probabilidad</v>
      </c>
      <c r="AG785" s="780" t="s">
        <v>221</v>
      </c>
      <c r="AH785" s="790">
        <f t="shared" si="89"/>
        <v>0.25</v>
      </c>
      <c r="AI785" s="780" t="s">
        <v>222</v>
      </c>
      <c r="AJ785" s="790">
        <f t="shared" si="90"/>
        <v>0.15</v>
      </c>
      <c r="AK785" s="814">
        <f t="shared" si="91"/>
        <v>0.4</v>
      </c>
      <c r="AL785" s="815">
        <f>IFERROR(IF(AND(AF784="Probabilidad",AF785="Probabilidad"),(AL784-(+AL784*AK785)),IF(AND(AF784="Impacto",AF785="Probabilidad"),(AL783-(+AL783*AK785)),IF(AF785="Impacto",AL784,""))),"")</f>
        <v>0.1008</v>
      </c>
      <c r="AM785" s="815">
        <f>IFERROR(IF(AND(AF784="Impacto",AF785="Impacto"),(AM784-(+AM784*AK785)),IF(AND(AF784="Probabilidad",AF785="Impacto"),(AM783-(+AM783*AK785)),IF(AF785="Probabilidad",AM784,""))),"")</f>
        <v>0.4</v>
      </c>
      <c r="AN785" s="751" t="s">
        <v>1157</v>
      </c>
      <c r="AO785" s="751" t="s">
        <v>291</v>
      </c>
      <c r="AP785" s="751" t="s">
        <v>444</v>
      </c>
      <c r="AQ785" s="751" t="s">
        <v>226</v>
      </c>
      <c r="AR785" s="1031"/>
      <c r="AS785" s="1631"/>
      <c r="AT785" s="1631"/>
      <c r="AU785" s="1633"/>
      <c r="AV785" s="1631"/>
      <c r="AW785" s="1631"/>
      <c r="AX785" s="1633"/>
      <c r="AY785" s="1633"/>
      <c r="AZ785" s="1633"/>
      <c r="BA785" s="1641"/>
      <c r="BB785" s="789"/>
      <c r="BC785" s="789"/>
      <c r="BD785" s="822" t="str">
        <f t="shared" si="87"/>
        <v/>
      </c>
      <c r="BE785" s="774"/>
      <c r="BF785" s="774"/>
      <c r="BG785" s="774"/>
      <c r="BH785" s="774"/>
      <c r="BI785" s="789"/>
      <c r="BJ785" s="789"/>
      <c r="BK785" s="789"/>
      <c r="BL785" s="789"/>
      <c r="BM785" s="791"/>
      <c r="BN785" s="791"/>
      <c r="BO785" s="791"/>
      <c r="BP785" s="791"/>
      <c r="BQ785" s="792" t="str">
        <f t="shared" si="92"/>
        <v/>
      </c>
      <c r="BR785" s="796" t="str">
        <f t="shared" si="93"/>
        <v/>
      </c>
      <c r="BS785" s="884"/>
      <c r="BT785" s="884"/>
      <c r="BU785" s="998"/>
      <c r="BV785" s="1064"/>
      <c r="BW785" s="1064"/>
      <c r="BX785" s="1722"/>
      <c r="BY785" s="1739"/>
      <c r="BZ785" s="1004"/>
    </row>
    <row r="786" spans="1:78" ht="16" x14ac:dyDescent="0.2">
      <c r="A786" s="1702"/>
      <c r="B786" s="1703"/>
      <c r="C786" s="1704"/>
      <c r="D786" s="1795"/>
      <c r="E786" s="1795"/>
      <c r="F786" s="1619"/>
      <c r="G786" s="1001"/>
      <c r="H786" s="1031"/>
      <c r="I786" s="1641"/>
      <c r="J786" s="1631"/>
      <c r="K786" s="1037"/>
      <c r="L786" s="1001"/>
      <c r="M786" s="1070"/>
      <c r="N786" s="1001"/>
      <c r="O786" s="1001"/>
      <c r="P786" s="1064"/>
      <c r="Q786" s="1714"/>
      <c r="R786" s="1031"/>
      <c r="S786" s="1710"/>
      <c r="T786" s="1641"/>
      <c r="U786" s="1710"/>
      <c r="V786" s="1641"/>
      <c r="W786" s="1710"/>
      <c r="X786" s="1665"/>
      <c r="Y786" s="1710"/>
      <c r="Z786" s="1710"/>
      <c r="AA786" s="1633"/>
      <c r="AB786" s="812">
        <v>4</v>
      </c>
      <c r="AC786" s="774"/>
      <c r="AD786" s="774"/>
      <c r="AE786" s="774"/>
      <c r="AF786" s="813" t="str">
        <f t="shared" si="88"/>
        <v/>
      </c>
      <c r="AG786" s="780"/>
      <c r="AH786" s="790" t="str">
        <f t="shared" si="89"/>
        <v/>
      </c>
      <c r="AI786" s="780"/>
      <c r="AJ786" s="790" t="str">
        <f t="shared" si="90"/>
        <v/>
      </c>
      <c r="AK786" s="814" t="str">
        <f t="shared" si="91"/>
        <v/>
      </c>
      <c r="AL786" s="815" t="str">
        <f>IFERROR(IF(AND(AF785="Probabilidad",AF786="Probabilidad"),(AL785-(+AL785*AK786)),IF(AND(AF785="Impacto",AF786="Probabilidad"),(AL784-(+AL784*AK786)),IF(AF786="Impacto",AL785,""))),"")</f>
        <v/>
      </c>
      <c r="AM786" s="815" t="str">
        <f>IFERROR(IF(AND(AF785="Impacto",AF786="Impacto"),(AM785-(+AM785*AK786)),IF(AND(AF785="Probabilidad",AF786="Impacto"),(AM784-(+AM784*AK786)),IF(AF786="Probabilidad",AM785,""))),"")</f>
        <v/>
      </c>
      <c r="AN786" s="751"/>
      <c r="AO786" s="751"/>
      <c r="AP786" s="751"/>
      <c r="AQ786" s="751"/>
      <c r="AR786" s="1031"/>
      <c r="AS786" s="1631"/>
      <c r="AT786" s="1631"/>
      <c r="AU786" s="1633"/>
      <c r="AV786" s="1631"/>
      <c r="AW786" s="1631"/>
      <c r="AX786" s="1633"/>
      <c r="AY786" s="1633"/>
      <c r="AZ786" s="1633"/>
      <c r="BA786" s="1641"/>
      <c r="BB786" s="789"/>
      <c r="BC786" s="789"/>
      <c r="BD786" s="822" t="str">
        <f t="shared" si="87"/>
        <v/>
      </c>
      <c r="BE786" s="774"/>
      <c r="BF786" s="774"/>
      <c r="BG786" s="774"/>
      <c r="BH786" s="774"/>
      <c r="BI786" s="789"/>
      <c r="BJ786" s="789"/>
      <c r="BK786" s="789"/>
      <c r="BL786" s="789"/>
      <c r="BM786" s="791"/>
      <c r="BN786" s="791"/>
      <c r="BO786" s="791"/>
      <c r="BP786" s="791"/>
      <c r="BQ786" s="792" t="str">
        <f t="shared" si="92"/>
        <v/>
      </c>
      <c r="BR786" s="796" t="str">
        <f t="shared" si="93"/>
        <v/>
      </c>
      <c r="BS786" s="884"/>
      <c r="BT786" s="884"/>
      <c r="BU786" s="998"/>
      <c r="BV786" s="1064"/>
      <c r="BW786" s="1064"/>
      <c r="BX786" s="1722"/>
      <c r="BY786" s="1739"/>
      <c r="BZ786" s="1004"/>
    </row>
    <row r="787" spans="1:78" ht="16" x14ac:dyDescent="0.2">
      <c r="A787" s="1702"/>
      <c r="B787" s="1703"/>
      <c r="C787" s="1704"/>
      <c r="D787" s="1795"/>
      <c r="E787" s="1795"/>
      <c r="F787" s="1619"/>
      <c r="G787" s="1001"/>
      <c r="H787" s="1031"/>
      <c r="I787" s="1641"/>
      <c r="J787" s="1631"/>
      <c r="K787" s="1037"/>
      <c r="L787" s="1001"/>
      <c r="M787" s="1070"/>
      <c r="N787" s="1001"/>
      <c r="O787" s="1001"/>
      <c r="P787" s="1064"/>
      <c r="Q787" s="1714"/>
      <c r="R787" s="1031"/>
      <c r="S787" s="1710"/>
      <c r="T787" s="1641"/>
      <c r="U787" s="1710"/>
      <c r="V787" s="1641"/>
      <c r="W787" s="1710"/>
      <c r="X787" s="1665"/>
      <c r="Y787" s="1710"/>
      <c r="Z787" s="1710"/>
      <c r="AA787" s="1633"/>
      <c r="AB787" s="812">
        <v>5</v>
      </c>
      <c r="AC787" s="774"/>
      <c r="AD787" s="774"/>
      <c r="AE787" s="774"/>
      <c r="AF787" s="813" t="str">
        <f t="shared" si="88"/>
        <v/>
      </c>
      <c r="AG787" s="780"/>
      <c r="AH787" s="790" t="str">
        <f t="shared" si="89"/>
        <v/>
      </c>
      <c r="AI787" s="780"/>
      <c r="AJ787" s="790" t="str">
        <f t="shared" si="90"/>
        <v/>
      </c>
      <c r="AK787" s="814" t="str">
        <f t="shared" si="91"/>
        <v/>
      </c>
      <c r="AL787" s="815" t="str">
        <f>IFERROR(IF(AND(AF786="Probabilidad",AF787="Probabilidad"),(AL786-(+AL786*AK787)),IF(AND(AF786="Impacto",AF787="Probabilidad"),(AL785-(+AL785*AK787)),IF(AF787="Impacto",AL786,""))),"")</f>
        <v/>
      </c>
      <c r="AM787" s="815" t="str">
        <f>IFERROR(IF(AND(AF786="Impacto",AF787="Impacto"),(AM786-(+AM786*AK787)),IF(AND(AF786="Probabilidad",AF787="Impacto"),(AM785-(+AM785*AK787)),IF(AF787="Probabilidad",AM786,""))),"")</f>
        <v/>
      </c>
      <c r="AN787" s="751"/>
      <c r="AO787" s="751"/>
      <c r="AP787" s="751"/>
      <c r="AQ787" s="751"/>
      <c r="AR787" s="1031"/>
      <c r="AS787" s="1631"/>
      <c r="AT787" s="1631"/>
      <c r="AU787" s="1633"/>
      <c r="AV787" s="1631"/>
      <c r="AW787" s="1631"/>
      <c r="AX787" s="1633"/>
      <c r="AY787" s="1633"/>
      <c r="AZ787" s="1633"/>
      <c r="BA787" s="1641"/>
      <c r="BB787" s="789"/>
      <c r="BC787" s="789"/>
      <c r="BD787" s="822" t="str">
        <f t="shared" si="87"/>
        <v/>
      </c>
      <c r="BE787" s="774"/>
      <c r="BF787" s="774"/>
      <c r="BG787" s="774"/>
      <c r="BH787" s="774"/>
      <c r="BI787" s="789"/>
      <c r="BJ787" s="789"/>
      <c r="BK787" s="789"/>
      <c r="BL787" s="789"/>
      <c r="BM787" s="791"/>
      <c r="BN787" s="791"/>
      <c r="BO787" s="791"/>
      <c r="BP787" s="791"/>
      <c r="BQ787" s="792" t="str">
        <f t="shared" si="92"/>
        <v/>
      </c>
      <c r="BR787" s="796" t="str">
        <f t="shared" si="93"/>
        <v/>
      </c>
      <c r="BS787" s="884"/>
      <c r="BT787" s="884"/>
      <c r="BU787" s="998"/>
      <c r="BV787" s="1064"/>
      <c r="BW787" s="1064"/>
      <c r="BX787" s="1722"/>
      <c r="BY787" s="1739"/>
      <c r="BZ787" s="1004"/>
    </row>
    <row r="788" spans="1:78" ht="17" thickBot="1" x14ac:dyDescent="0.25">
      <c r="A788" s="1702"/>
      <c r="B788" s="1703"/>
      <c r="C788" s="1704"/>
      <c r="D788" s="1795"/>
      <c r="E788" s="1795"/>
      <c r="F788" s="1619"/>
      <c r="G788" s="1002"/>
      <c r="H788" s="1032"/>
      <c r="I788" s="1642"/>
      <c r="J788" s="1632"/>
      <c r="K788" s="1038"/>
      <c r="L788" s="1002"/>
      <c r="M788" s="1071"/>
      <c r="N788" s="1002"/>
      <c r="O788" s="1002"/>
      <c r="P788" s="1065"/>
      <c r="Q788" s="1715"/>
      <c r="R788" s="1032"/>
      <c r="S788" s="1711"/>
      <c r="T788" s="1642"/>
      <c r="U788" s="1711"/>
      <c r="V788" s="1642"/>
      <c r="W788" s="1711"/>
      <c r="X788" s="1666"/>
      <c r="Y788" s="1711"/>
      <c r="Z788" s="1711"/>
      <c r="AA788" s="1634"/>
      <c r="AB788" s="773">
        <v>6</v>
      </c>
      <c r="AC788" s="757"/>
      <c r="AD788" s="757"/>
      <c r="AE788" s="757"/>
      <c r="AF788" s="896" t="str">
        <f t="shared" si="88"/>
        <v/>
      </c>
      <c r="AG788" s="888"/>
      <c r="AH788" s="887" t="str">
        <f t="shared" si="89"/>
        <v/>
      </c>
      <c r="AI788" s="888"/>
      <c r="AJ788" s="887" t="str">
        <f t="shared" si="90"/>
        <v/>
      </c>
      <c r="AK788" s="889" t="str">
        <f t="shared" si="91"/>
        <v/>
      </c>
      <c r="AL788" s="935" t="str">
        <f>IFERROR(IF(AND(AF787="Probabilidad",AF788="Probabilidad"),(AL787-(+AL787*AK788)),IF(AND(AF787="Impacto",AF788="Probabilidad"),(AL786-(+AL786*AK788)),IF(AF788="Impacto",AL787,""))),"")</f>
        <v/>
      </c>
      <c r="AM788" s="935" t="str">
        <f>IFERROR(IF(AND(AF787="Impacto",AF788="Impacto"),(AM787-(+AM787*AK788)),IF(AND(AF787="Probabilidad",AF788="Impacto"),(AM786-(+AM786*AK788)),IF(AF788="Probabilidad",AM787,""))),"")</f>
        <v/>
      </c>
      <c r="AN788" s="51"/>
      <c r="AO788" s="51"/>
      <c r="AP788" s="51"/>
      <c r="AQ788" s="51"/>
      <c r="AR788" s="1032"/>
      <c r="AS788" s="1632"/>
      <c r="AT788" s="1632"/>
      <c r="AU788" s="1634"/>
      <c r="AV788" s="1632"/>
      <c r="AW788" s="1632"/>
      <c r="AX788" s="1634"/>
      <c r="AY788" s="1634"/>
      <c r="AZ788" s="1634"/>
      <c r="BA788" s="1642"/>
      <c r="BB788" s="770"/>
      <c r="BC788" s="770"/>
      <c r="BD788" s="762" t="str">
        <f t="shared" si="87"/>
        <v/>
      </c>
      <c r="BE788" s="757"/>
      <c r="BF788" s="757"/>
      <c r="BG788" s="757"/>
      <c r="BH788" s="757"/>
      <c r="BI788" s="770"/>
      <c r="BJ788" s="770"/>
      <c r="BK788" s="770"/>
      <c r="BL788" s="770"/>
      <c r="BM788" s="749"/>
      <c r="BN788" s="749"/>
      <c r="BO788" s="749"/>
      <c r="BP788" s="749"/>
      <c r="BQ788" s="766" t="str">
        <f t="shared" si="92"/>
        <v/>
      </c>
      <c r="BR788" s="890" t="str">
        <f t="shared" si="93"/>
        <v/>
      </c>
      <c r="BS788" s="891"/>
      <c r="BT788" s="891"/>
      <c r="BU788" s="999"/>
      <c r="BV788" s="1065"/>
      <c r="BW788" s="1065"/>
      <c r="BX788" s="1723"/>
      <c r="BY788" s="1740"/>
      <c r="BZ788" s="1005"/>
    </row>
    <row r="789" spans="1:78" ht="167" x14ac:dyDescent="0.2">
      <c r="A789" s="1702" t="s">
        <v>1062</v>
      </c>
      <c r="B789" s="1703" t="s">
        <v>207</v>
      </c>
      <c r="C789" s="1704" t="s">
        <v>1063</v>
      </c>
      <c r="D789" s="1021" t="s">
        <v>1387</v>
      </c>
      <c r="E789" s="1024" t="s">
        <v>1064</v>
      </c>
      <c r="F789" s="1027">
        <v>1</v>
      </c>
      <c r="G789" s="1063" t="s">
        <v>2251</v>
      </c>
      <c r="H789" s="1030" t="s">
        <v>1242</v>
      </c>
      <c r="I789" s="994" t="s">
        <v>1218</v>
      </c>
      <c r="J789" s="1697" t="str">
        <f>IF(D789="","",IF(D789="RG",[1]Árbol!A800,IF(D789="RIC",[1]Árbol!A800,IF(D789="RLAFT",[1]Árbol!A800,IF(D789="RF",[1]Árbol!A800,IF(I789="","",(CONCATENATE(I789," ",$M$3," ",G789," ",$M$4," ",O789," ",$M$5," ",N789))))))))</f>
        <v>Pérdida de confidencialidad e integridad de Auditorias Externas
(Información Electrónica)  1. Pérdida, borrado, modificación de información o Acceso no autorizado a los expedientes digitales con Datos Personales
2. Ataque intencionado de acceso a la información digital
3. Fallas Humanas  
1 Ausencia de control de acceso a la información  digital
2. Deficiencia en la asignación de permisos.
3. Desconocimiento de Políticas de seguridad de la información</v>
      </c>
      <c r="K789" s="1036" t="s">
        <v>313</v>
      </c>
      <c r="L789" s="1000" t="s">
        <v>562</v>
      </c>
      <c r="M789" s="1069" t="s">
        <v>1389</v>
      </c>
      <c r="N789" s="1000" t="s">
        <v>2252</v>
      </c>
      <c r="O789" s="1000" t="s">
        <v>1789</v>
      </c>
      <c r="P789" s="1063" t="s">
        <v>1392</v>
      </c>
      <c r="Q789" s="1077" t="s">
        <v>1392</v>
      </c>
      <c r="R789" s="994" t="s">
        <v>217</v>
      </c>
      <c r="S789" s="1709">
        <f>IF(R789="Muy Alta",100%,IF(R789="Alta",80%,IF(R789="Media",60%,IF(R789="Baja",40%,IF(R789="Muy Baja",20%,"")))))</f>
        <v>0.6</v>
      </c>
      <c r="T789" s="994" t="s">
        <v>251</v>
      </c>
      <c r="U789" s="1709">
        <f>IF(T789="Catastrófico",100%,IF(T789="Mayor",80%,IF(T789="Moderado",60%,IF(T789="Menor",40%,IF(T789="Leve",20%,"")))))</f>
        <v>0.4</v>
      </c>
      <c r="V789" s="994" t="s">
        <v>218</v>
      </c>
      <c r="W789" s="1709">
        <f>IF(V789="Catastrófico",100%,IF(V789="Mayor",80%,IF(V789="Moderado",60%,IF(V789="Menor",40%,IF(V789="Leve",20%,"")))))</f>
        <v>0.6</v>
      </c>
      <c r="X789" s="1059" t="str">
        <f>IF(Y789=100%,"Catastrófico",IF(Y789=80%,"Mayor",IF(Y789=60%,"Moderado",IF(Y789=40%,"Menor",IF(Y789=20%,"Leve","")))))</f>
        <v>Moderado</v>
      </c>
      <c r="Y789" s="1709">
        <f>IF(AND(U789="",W789=""),"",MAX(U789,W789))</f>
        <v>0.6</v>
      </c>
      <c r="Z789" s="1709" t="str">
        <f>CONCATENATE(R789,X789)</f>
        <v>MediaModerado</v>
      </c>
      <c r="AA789" s="1041" t="str">
        <f>IF(Z789="Muy AltaLeve","Alto",IF(Z789="Muy AltaMenor","Alto",IF(Z789="Muy AltaModerado","Alto",IF(Z789="Muy AltaMayor","Alto",IF(Z789="Muy AltaCatastrófico","Extremo",IF(Z789="AltaLeve","Moderado",IF(Z789="AltaMenor","Moderado",IF(Z789="AltaModerado","Alto",IF(Z789="AltaMayor","Alto",IF(Z789="AltaCatastrófico","Extremo",IF(Z789="MediaLeve","Moderado",IF(Z789="MediaMenor","Moderado",IF(Z789="MediaModerado","Moderado",IF(Z789="MediaMayor","Alto",IF(Z789="MediaCatastrófico","Extremo",IF(Z789="BajaLeve","Bajo",IF(Z789="BajaMenor","Moderado",IF(Z789="BajaModerado","Moderado",IF(Z789="BajaMayor","Alto",IF(Z789="BajaCatastrófico","Extremo",IF(Z789="Muy BajaLeve","Bajo",IF(Z789="Muy BajaMenor","Bajo",IF(Z789="Muy BajaModerado","Moderado",IF(Z789="Muy BajaMayor","Alto",IF(Z789="Muy BajaCatastrófico","Extremo","")))))))))))))))))))))))))</f>
        <v>Moderado</v>
      </c>
      <c r="AB789" s="97">
        <v>1</v>
      </c>
      <c r="AC789" s="352" t="s">
        <v>2253</v>
      </c>
      <c r="AD789" s="9">
        <v>1</v>
      </c>
      <c r="AE789" s="9" t="s">
        <v>1656</v>
      </c>
      <c r="AF789" s="813" t="str">
        <f t="shared" si="88"/>
        <v>Probabilidad</v>
      </c>
      <c r="AG789" s="10" t="s">
        <v>221</v>
      </c>
      <c r="AH789" s="790">
        <f t="shared" si="89"/>
        <v>0.25</v>
      </c>
      <c r="AI789" s="10" t="s">
        <v>222</v>
      </c>
      <c r="AJ789" s="790">
        <f t="shared" si="90"/>
        <v>0.15</v>
      </c>
      <c r="AK789" s="814">
        <f t="shared" si="91"/>
        <v>0.4</v>
      </c>
      <c r="AL789" s="100">
        <f>IFERROR(IF(AF789="Probabilidad",(S789-(+S789*AK789)),IF(AF789="Impacto",S789,"")),"")</f>
        <v>0.36</v>
      </c>
      <c r="AM789" s="100">
        <f>IFERROR(IF(AF789="Impacto",(Y789-(+Y789*AK789)),IF(AF789="Probabilidad",Y789,"")),"")</f>
        <v>0.6</v>
      </c>
      <c r="AN789" s="50" t="s">
        <v>223</v>
      </c>
      <c r="AO789" s="50" t="s">
        <v>291</v>
      </c>
      <c r="AP789" s="50" t="s">
        <v>241</v>
      </c>
      <c r="AQ789" s="50" t="s">
        <v>226</v>
      </c>
      <c r="AR789" s="1624" t="s">
        <v>2254</v>
      </c>
      <c r="AS789" s="1050">
        <f>S789</f>
        <v>0.6</v>
      </c>
      <c r="AT789" s="1050">
        <f>IF(AL789="","",MIN(AL789:AL794))</f>
        <v>0.252</v>
      </c>
      <c r="AU789" s="1047" t="str">
        <f>IFERROR(IF(AT789="","",IF(AT789&lt;=0.2,"Muy Baja",IF(AT789&lt;=0.4,"Baja",IF(AT789&lt;=0.6,"Media",IF(AT789&lt;=0.8,"Alta","Muy Alta"))))),"")</f>
        <v>Baja</v>
      </c>
      <c r="AV789" s="1050">
        <f>Y789</f>
        <v>0.6</v>
      </c>
      <c r="AW789" s="1050">
        <f>IF(AM789="","",MIN(AM789:AM794))</f>
        <v>0.44999999999999996</v>
      </c>
      <c r="AX789" s="1047" t="str">
        <f>IFERROR(IF(AW789="","",IF(AW789&lt;=0.2,"Leve",IF(AW789&lt;=0.4,"Menor",IF(AW789&lt;=0.6,"Moderado",IF(AW789&lt;=0.8,"Mayor","Catastrófico"))))),"")</f>
        <v>Moderado</v>
      </c>
      <c r="AY789" s="1047" t="str">
        <f>AA789</f>
        <v>Moderado</v>
      </c>
      <c r="AZ789" s="1047" t="str">
        <f>IFERROR(IF(OR(AND(AU789="Muy Baja",AX789="Leve"),AND(AU789="Muy Baja",AX789="Menor"),AND(AU789="Baja",AX789="Leve")),"Bajo",IF(OR(AND(AU789="Muy baja",AX789="Moderado"),AND(AU789="Baja",AX789="Menor"),AND(AU789="Baja",AX789="Moderado"),AND(AU789="Media",AX789="Leve"),AND(AU789="Media",AX789="Menor"),AND(AU789="Media",AX789="Moderado"),AND(AU789="Alta",AX789="Leve"),AND(AU789="Alta",AX789="Menor")),"Moderado",IF(OR(AND(AU789="Muy Baja",AX789="Mayor"),AND(AU789="Baja",AX789="Mayor"),AND(AU789="Media",AX789="Mayor"),AND(AU789="Alta",AX789="Moderado"),AND(AU789="Alta",AX789="Mayor"),AND(AU789="Muy Alta",AX789="Leve"),AND(AU789="Muy Alta",AX789="Menor"),AND(AU789="Muy Alta",AX789="Moderado"),AND(AU789="Muy Alta",AX789="Mayor")),"Alto",IF(OR(AND(AU789="Muy Baja",AX789="Catastrófico"),AND(AU789="Baja",AX789="Catastrófico"),AND(AU789="Media",AX789="Catastrófico"),AND(AU789="Alta",AX789="Catastrófico"),AND(AU789="Muy Alta",AX789="Catastrófico")),"Extremo","")))),"")</f>
        <v>Moderado</v>
      </c>
      <c r="BA789" s="994" t="s">
        <v>228</v>
      </c>
      <c r="BB789" s="216" t="s">
        <v>2255</v>
      </c>
      <c r="BC789" s="216" t="s">
        <v>2256</v>
      </c>
      <c r="BD789" s="102">
        <f>IF(SUM(BE789:BH789)=0,"",SUM(BE789:BH789))</f>
        <v>2</v>
      </c>
      <c r="BE789" s="49"/>
      <c r="BF789" s="49">
        <v>1</v>
      </c>
      <c r="BG789" s="49"/>
      <c r="BH789" s="49">
        <v>1</v>
      </c>
      <c r="BI789" s="46" t="s">
        <v>1043</v>
      </c>
      <c r="BJ789" s="46" t="s">
        <v>2257</v>
      </c>
      <c r="BK789" s="46" t="s">
        <v>3296</v>
      </c>
      <c r="BL789" s="46" t="s">
        <v>3297</v>
      </c>
      <c r="BM789" s="48">
        <v>1</v>
      </c>
      <c r="BN789" s="48"/>
      <c r="BO789" s="48"/>
      <c r="BP789" s="48"/>
      <c r="BQ789" s="104">
        <f t="shared" si="92"/>
        <v>1</v>
      </c>
      <c r="BR789" s="797">
        <f t="shared" si="93"/>
        <v>0.5</v>
      </c>
      <c r="BS789" s="883"/>
      <c r="BT789" s="883"/>
      <c r="BU789" s="997" t="s">
        <v>1392</v>
      </c>
      <c r="BV789" s="1063" t="s">
        <v>3298</v>
      </c>
      <c r="BW789" s="1063" t="s">
        <v>3298</v>
      </c>
      <c r="BX789" s="1721" t="s">
        <v>3299</v>
      </c>
      <c r="BY789" s="1724" t="s">
        <v>3300</v>
      </c>
      <c r="BZ789" s="1003"/>
    </row>
    <row r="790" spans="1:78" ht="330" customHeight="1" x14ac:dyDescent="0.2">
      <c r="A790" s="1702"/>
      <c r="B790" s="1703"/>
      <c r="C790" s="1704"/>
      <c r="D790" s="1705"/>
      <c r="E790" s="1025"/>
      <c r="F790" s="1619"/>
      <c r="G790" s="1064"/>
      <c r="H790" s="1031"/>
      <c r="I790" s="1641"/>
      <c r="J790" s="1631"/>
      <c r="K790" s="1037"/>
      <c r="L790" s="1001"/>
      <c r="M790" s="1070"/>
      <c r="N790" s="1001"/>
      <c r="O790" s="1001"/>
      <c r="P790" s="1064"/>
      <c r="Q790" s="1714"/>
      <c r="R790" s="1641"/>
      <c r="S790" s="1710"/>
      <c r="T790" s="1641"/>
      <c r="U790" s="1710"/>
      <c r="V790" s="1641"/>
      <c r="W790" s="1710"/>
      <c r="X790" s="1665"/>
      <c r="Y790" s="1710"/>
      <c r="Z790" s="1710"/>
      <c r="AA790" s="1042"/>
      <c r="AB790" s="812">
        <v>2</v>
      </c>
      <c r="AC790" s="959" t="s">
        <v>1489</v>
      </c>
      <c r="AD790" s="761">
        <v>2.2999999999999998</v>
      </c>
      <c r="AE790" s="774" t="s">
        <v>2055</v>
      </c>
      <c r="AF790" s="813" t="str">
        <f t="shared" si="88"/>
        <v>Impacto</v>
      </c>
      <c r="AG790" s="780" t="s">
        <v>264</v>
      </c>
      <c r="AH790" s="790">
        <f t="shared" si="89"/>
        <v>0.1</v>
      </c>
      <c r="AI790" s="780" t="s">
        <v>222</v>
      </c>
      <c r="AJ790" s="790">
        <f t="shared" si="90"/>
        <v>0.15</v>
      </c>
      <c r="AK790" s="814">
        <f t="shared" si="91"/>
        <v>0.25</v>
      </c>
      <c r="AL790" s="815">
        <f>IFERROR(IF(AND(AF789="Probabilidad",AF790="Probabilidad"),(AL789-(+AL789*AK790)),IF(AF790="Probabilidad",(S789-(+S789*AK790)),IF(AF790="Impacto",AL789,""))),"")</f>
        <v>0.36</v>
      </c>
      <c r="AM790" s="815">
        <f>IFERROR(IF(AND(AF789="Impacto",AF790="Impacto"),(AM789-(+AM789*AK790)),IF(AF790="Impacto",(Y789-(+Y789*AK790)),IF(AF790="Probabilidad",AM789,""))),"")</f>
        <v>0.44999999999999996</v>
      </c>
      <c r="AN790" s="751" t="s">
        <v>223</v>
      </c>
      <c r="AO790" s="751" t="s">
        <v>291</v>
      </c>
      <c r="AP790" s="751" t="s">
        <v>241</v>
      </c>
      <c r="AQ790" s="751" t="s">
        <v>226</v>
      </c>
      <c r="AR790" s="1031"/>
      <c r="AS790" s="1631"/>
      <c r="AT790" s="1631"/>
      <c r="AU790" s="1633"/>
      <c r="AV790" s="1631"/>
      <c r="AW790" s="1631"/>
      <c r="AX790" s="1633"/>
      <c r="AY790" s="1633"/>
      <c r="AZ790" s="1633"/>
      <c r="BA790" s="1641"/>
      <c r="BB790" s="788" t="s">
        <v>2258</v>
      </c>
      <c r="BC790" s="788" t="s">
        <v>2259</v>
      </c>
      <c r="BD790" s="781">
        <f t="shared" ref="BD790:BD853" si="94">IF(SUM(BE790:BH790)=0,"",SUM(BE790:BH790))</f>
        <v>1</v>
      </c>
      <c r="BE790" s="755"/>
      <c r="BF790" s="755"/>
      <c r="BG790" s="755">
        <v>1</v>
      </c>
      <c r="BH790" s="755"/>
      <c r="BI790" s="789" t="s">
        <v>1043</v>
      </c>
      <c r="BJ790" s="789" t="s">
        <v>2257</v>
      </c>
      <c r="BK790" s="789" t="s">
        <v>3301</v>
      </c>
      <c r="BL790" s="789" t="s">
        <v>3302</v>
      </c>
      <c r="BM790" s="791">
        <v>1</v>
      </c>
      <c r="BN790" s="791"/>
      <c r="BO790" s="791"/>
      <c r="BP790" s="791"/>
      <c r="BQ790" s="792">
        <f t="shared" si="92"/>
        <v>1</v>
      </c>
      <c r="BR790" s="796">
        <f t="shared" si="93"/>
        <v>1</v>
      </c>
      <c r="BS790" s="884"/>
      <c r="BT790" s="884"/>
      <c r="BU790" s="998"/>
      <c r="BV790" s="1064"/>
      <c r="BW790" s="1064"/>
      <c r="BX790" s="1722"/>
      <c r="BY790" s="1725"/>
      <c r="BZ790" s="1004"/>
    </row>
    <row r="791" spans="1:78" ht="272" x14ac:dyDescent="0.2">
      <c r="A791" s="1702"/>
      <c r="B791" s="1703"/>
      <c r="C791" s="1704"/>
      <c r="D791" s="1705"/>
      <c r="E791" s="1025"/>
      <c r="F791" s="1619"/>
      <c r="G791" s="1064"/>
      <c r="H791" s="1031"/>
      <c r="I791" s="1641"/>
      <c r="J791" s="1631"/>
      <c r="K791" s="1037"/>
      <c r="L791" s="1001"/>
      <c r="M791" s="1070"/>
      <c r="N791" s="1001"/>
      <c r="O791" s="1001"/>
      <c r="P791" s="1064"/>
      <c r="Q791" s="1714"/>
      <c r="R791" s="1641"/>
      <c r="S791" s="1710"/>
      <c r="T791" s="1641"/>
      <c r="U791" s="1710"/>
      <c r="V791" s="1641"/>
      <c r="W791" s="1710"/>
      <c r="X791" s="1665"/>
      <c r="Y791" s="1710"/>
      <c r="Z791" s="1710"/>
      <c r="AA791" s="1042"/>
      <c r="AB791" s="812">
        <v>3</v>
      </c>
      <c r="AC791" s="959" t="s">
        <v>1571</v>
      </c>
      <c r="AD791" s="761">
        <v>3</v>
      </c>
      <c r="AE791" s="761" t="s">
        <v>2055</v>
      </c>
      <c r="AF791" s="813" t="str">
        <f t="shared" si="88"/>
        <v>Probabilidad</v>
      </c>
      <c r="AG791" s="780" t="s">
        <v>281</v>
      </c>
      <c r="AH791" s="790">
        <f t="shared" si="89"/>
        <v>0.15</v>
      </c>
      <c r="AI791" s="780" t="s">
        <v>222</v>
      </c>
      <c r="AJ791" s="790">
        <f t="shared" si="90"/>
        <v>0.15</v>
      </c>
      <c r="AK791" s="814">
        <f t="shared" si="91"/>
        <v>0.3</v>
      </c>
      <c r="AL791" s="815">
        <f>IFERROR(IF(AND(AF790="Probabilidad",AF791="Probabilidad"),(AL790-(+AL790*AK791)),IF(AND(AF790="Impacto",AF791="Probabilidad"),(AL789-(+AL789*AK791)),IF(AF791="Impacto",AL790,""))),"")</f>
        <v>0.252</v>
      </c>
      <c r="AM791" s="815">
        <f>IFERROR(IF(AND(AF790="Impacto",AF791="Impacto"),(AM790-(+AM790*AK791)),IF(AND(AF790="Probabilidad",AF791="Impacto"),(AM789-(+AM789*AK791)),IF(AF791="Probabilidad",AM790,""))),"")</f>
        <v>0.44999999999999996</v>
      </c>
      <c r="AN791" s="751" t="s">
        <v>859</v>
      </c>
      <c r="AO791" s="751" t="s">
        <v>245</v>
      </c>
      <c r="AP791" s="751" t="s">
        <v>241</v>
      </c>
      <c r="AQ791" s="751" t="s">
        <v>226</v>
      </c>
      <c r="AR791" s="1031"/>
      <c r="AS791" s="1631"/>
      <c r="AT791" s="1631"/>
      <c r="AU791" s="1633"/>
      <c r="AV791" s="1631"/>
      <c r="AW791" s="1631"/>
      <c r="AX791" s="1633"/>
      <c r="AY791" s="1633"/>
      <c r="AZ791" s="1633"/>
      <c r="BA791" s="1641"/>
      <c r="BB791" s="788" t="s">
        <v>2260</v>
      </c>
      <c r="BC791" s="788" t="s">
        <v>2261</v>
      </c>
      <c r="BD791" s="781">
        <f t="shared" si="94"/>
        <v>12</v>
      </c>
      <c r="BE791" s="755">
        <v>3</v>
      </c>
      <c r="BF791" s="755">
        <v>3</v>
      </c>
      <c r="BG791" s="755">
        <v>3</v>
      </c>
      <c r="BH791" s="755">
        <v>3</v>
      </c>
      <c r="BI791" s="789" t="s">
        <v>1043</v>
      </c>
      <c r="BJ791" s="789" t="s">
        <v>2257</v>
      </c>
      <c r="BK791" s="768" t="s">
        <v>3303</v>
      </c>
      <c r="BL791" s="768" t="s">
        <v>3304</v>
      </c>
      <c r="BM791" s="791">
        <v>3</v>
      </c>
      <c r="BN791" s="791">
        <v>3</v>
      </c>
      <c r="BO791" s="791"/>
      <c r="BP791" s="791"/>
      <c r="BQ791" s="792">
        <f t="shared" si="92"/>
        <v>6</v>
      </c>
      <c r="BR791" s="796">
        <f t="shared" si="93"/>
        <v>0.5</v>
      </c>
      <c r="BS791" s="884"/>
      <c r="BT791" s="884"/>
      <c r="BU791" s="998"/>
      <c r="BV791" s="1064"/>
      <c r="BW791" s="1064"/>
      <c r="BX791" s="1722"/>
      <c r="BY791" s="1725"/>
      <c r="BZ791" s="1004"/>
    </row>
    <row r="792" spans="1:78" ht="16" x14ac:dyDescent="0.2">
      <c r="A792" s="1702"/>
      <c r="B792" s="1703"/>
      <c r="C792" s="1704"/>
      <c r="D792" s="1705"/>
      <c r="E792" s="1025"/>
      <c r="F792" s="1619"/>
      <c r="G792" s="1064"/>
      <c r="H792" s="1031"/>
      <c r="I792" s="1641"/>
      <c r="J792" s="1631"/>
      <c r="K792" s="1037"/>
      <c r="L792" s="1001"/>
      <c r="M792" s="1070"/>
      <c r="N792" s="1001"/>
      <c r="O792" s="1001"/>
      <c r="P792" s="1064"/>
      <c r="Q792" s="1714"/>
      <c r="R792" s="1641"/>
      <c r="S792" s="1710"/>
      <c r="T792" s="1641"/>
      <c r="U792" s="1710"/>
      <c r="V792" s="1641"/>
      <c r="W792" s="1710"/>
      <c r="X792" s="1665"/>
      <c r="Y792" s="1710"/>
      <c r="Z792" s="1710"/>
      <c r="AA792" s="1042"/>
      <c r="AB792" s="812">
        <v>4</v>
      </c>
      <c r="AC792" s="893"/>
      <c r="AD792" s="774"/>
      <c r="AE792" s="774"/>
      <c r="AF792" s="813" t="str">
        <f t="shared" si="88"/>
        <v/>
      </c>
      <c r="AG792" s="780"/>
      <c r="AH792" s="790" t="str">
        <f t="shared" si="89"/>
        <v/>
      </c>
      <c r="AI792" s="780"/>
      <c r="AJ792" s="790" t="str">
        <f t="shared" si="90"/>
        <v/>
      </c>
      <c r="AK792" s="814" t="str">
        <f t="shared" si="91"/>
        <v/>
      </c>
      <c r="AL792" s="815" t="str">
        <f>IFERROR(IF(AND(AF791="Probabilidad",AF792="Probabilidad"),(AL791-(+AL791*AK792)),IF(AND(AF791="Impacto",AF792="Probabilidad"),(AL790-(+AL790*AK792)),IF(AF792="Impacto",AL791,""))),"")</f>
        <v/>
      </c>
      <c r="AM792" s="815" t="str">
        <f>IFERROR(IF(AND(AF791="Impacto",AF792="Impacto"),(AM791-(+AM791*AK792)),IF(AND(AF791="Probabilidad",AF792="Impacto"),(AM790-(+AM790*AK792)),IF(AF792="Probabilidad",AM791,""))),"")</f>
        <v/>
      </c>
      <c r="AN792" s="751"/>
      <c r="AO792" s="751"/>
      <c r="AP792" s="751"/>
      <c r="AQ792" s="751"/>
      <c r="AR792" s="1031"/>
      <c r="AS792" s="1631"/>
      <c r="AT792" s="1631"/>
      <c r="AU792" s="1633"/>
      <c r="AV792" s="1631"/>
      <c r="AW792" s="1631"/>
      <c r="AX792" s="1633"/>
      <c r="AY792" s="1633"/>
      <c r="AZ792" s="1633"/>
      <c r="BA792" s="1641"/>
      <c r="BB792" s="788"/>
      <c r="BC792" s="788"/>
      <c r="BD792" s="781" t="str">
        <f t="shared" si="94"/>
        <v/>
      </c>
      <c r="BE792" s="755"/>
      <c r="BF792" s="755"/>
      <c r="BG792" s="755"/>
      <c r="BH792" s="755"/>
      <c r="BI792" s="789"/>
      <c r="BJ792" s="789"/>
      <c r="BK792" s="789"/>
      <c r="BL792" s="789"/>
      <c r="BM792" s="791"/>
      <c r="BN792" s="791"/>
      <c r="BO792" s="791"/>
      <c r="BP792" s="791"/>
      <c r="BQ792" s="792" t="str">
        <f t="shared" si="92"/>
        <v/>
      </c>
      <c r="BR792" s="796" t="str">
        <f t="shared" si="93"/>
        <v/>
      </c>
      <c r="BS792" s="884"/>
      <c r="BT792" s="884"/>
      <c r="BU792" s="998"/>
      <c r="BV792" s="1064"/>
      <c r="BW792" s="1064"/>
      <c r="BX792" s="1722"/>
      <c r="BY792" s="1725"/>
      <c r="BZ792" s="1004"/>
    </row>
    <row r="793" spans="1:78" ht="16" x14ac:dyDescent="0.2">
      <c r="A793" s="1702"/>
      <c r="B793" s="1703"/>
      <c r="C793" s="1704"/>
      <c r="D793" s="1705"/>
      <c r="E793" s="1025"/>
      <c r="F793" s="1619"/>
      <c r="G793" s="1064"/>
      <c r="H793" s="1031"/>
      <c r="I793" s="1641"/>
      <c r="J793" s="1631"/>
      <c r="K793" s="1037"/>
      <c r="L793" s="1001"/>
      <c r="M793" s="1070"/>
      <c r="N793" s="1001"/>
      <c r="O793" s="1001"/>
      <c r="P793" s="1064"/>
      <c r="Q793" s="1714"/>
      <c r="R793" s="1641"/>
      <c r="S793" s="1710"/>
      <c r="T793" s="1641"/>
      <c r="U793" s="1710"/>
      <c r="V793" s="1641"/>
      <c r="W793" s="1710"/>
      <c r="X793" s="1665"/>
      <c r="Y793" s="1710"/>
      <c r="Z793" s="1710"/>
      <c r="AA793" s="1042"/>
      <c r="AB793" s="812">
        <v>5</v>
      </c>
      <c r="AC793" s="960"/>
      <c r="AD793" s="886"/>
      <c r="AE793" s="774"/>
      <c r="AF793" s="813" t="str">
        <f t="shared" si="88"/>
        <v/>
      </c>
      <c r="AG793" s="780"/>
      <c r="AH793" s="790" t="str">
        <f t="shared" si="89"/>
        <v/>
      </c>
      <c r="AI793" s="780"/>
      <c r="AJ793" s="790" t="str">
        <f t="shared" si="90"/>
        <v/>
      </c>
      <c r="AK793" s="814" t="str">
        <f t="shared" si="91"/>
        <v/>
      </c>
      <c r="AL793" s="815" t="str">
        <f>IFERROR(IF(AND(AF792="Probabilidad",AF793="Probabilidad"),(AL792-(+AL792*AK793)),IF(AND(AF792="Impacto",AF793="Probabilidad"),(AL791-(+AL791*AK793)),IF(AF793="Impacto",AL792,""))),"")</f>
        <v/>
      </c>
      <c r="AM793" s="815" t="str">
        <f>IFERROR(IF(AND(AF792="Impacto",AF793="Impacto"),(AM792-(+AM792*AK793)),IF(AND(AF792="Probabilidad",AF793="Impacto"),(AM791-(+AM791*AK793)),IF(AF793="Probabilidad",AM792,""))),"")</f>
        <v/>
      </c>
      <c r="AN793" s="751"/>
      <c r="AO793" s="751"/>
      <c r="AP793" s="751"/>
      <c r="AQ793" s="751"/>
      <c r="AR793" s="1031"/>
      <c r="AS793" s="1631"/>
      <c r="AT793" s="1631"/>
      <c r="AU793" s="1633"/>
      <c r="AV793" s="1631"/>
      <c r="AW793" s="1631"/>
      <c r="AX793" s="1633"/>
      <c r="AY793" s="1633"/>
      <c r="AZ793" s="1633"/>
      <c r="BA793" s="1641"/>
      <c r="BB793" s="788"/>
      <c r="BC793" s="788"/>
      <c r="BD793" s="781" t="str">
        <f t="shared" si="94"/>
        <v/>
      </c>
      <c r="BE793" s="755"/>
      <c r="BF793" s="755"/>
      <c r="BG793" s="755"/>
      <c r="BH793" s="755"/>
      <c r="BI793" s="789"/>
      <c r="BJ793" s="789"/>
      <c r="BK793" s="789"/>
      <c r="BL793" s="789"/>
      <c r="BM793" s="791"/>
      <c r="BN793" s="791"/>
      <c r="BO793" s="791"/>
      <c r="BP793" s="791"/>
      <c r="BQ793" s="792" t="str">
        <f t="shared" si="92"/>
        <v/>
      </c>
      <c r="BR793" s="796" t="str">
        <f t="shared" si="93"/>
        <v/>
      </c>
      <c r="BS793" s="884"/>
      <c r="BT793" s="884"/>
      <c r="BU793" s="998"/>
      <c r="BV793" s="1064"/>
      <c r="BW793" s="1064"/>
      <c r="BX793" s="1722"/>
      <c r="BY793" s="1725"/>
      <c r="BZ793" s="1004"/>
    </row>
    <row r="794" spans="1:78" ht="17" thickBot="1" x14ac:dyDescent="0.25">
      <c r="A794" s="1702"/>
      <c r="B794" s="1703"/>
      <c r="C794" s="1704"/>
      <c r="D794" s="1706"/>
      <c r="E794" s="1026"/>
      <c r="F794" s="1620"/>
      <c r="G794" s="1065"/>
      <c r="H794" s="1032"/>
      <c r="I794" s="1642"/>
      <c r="J794" s="1632"/>
      <c r="K794" s="1038"/>
      <c r="L794" s="1002"/>
      <c r="M794" s="1071"/>
      <c r="N794" s="1002"/>
      <c r="O794" s="1002"/>
      <c r="P794" s="1065"/>
      <c r="Q794" s="1715"/>
      <c r="R794" s="1642"/>
      <c r="S794" s="1711"/>
      <c r="T794" s="1642"/>
      <c r="U794" s="1711"/>
      <c r="V794" s="1642"/>
      <c r="W794" s="1711"/>
      <c r="X794" s="1666"/>
      <c r="Y794" s="1711"/>
      <c r="Z794" s="1711"/>
      <c r="AA794" s="1043"/>
      <c r="AB794" s="773">
        <v>6</v>
      </c>
      <c r="AC794" s="946"/>
      <c r="AD794" s="757"/>
      <c r="AE794" s="757"/>
      <c r="AF794" s="819" t="str">
        <f t="shared" si="88"/>
        <v/>
      </c>
      <c r="AG794" s="888"/>
      <c r="AH794" s="887" t="str">
        <f t="shared" si="89"/>
        <v/>
      </c>
      <c r="AI794" s="888"/>
      <c r="AJ794" s="887" t="str">
        <f t="shared" si="90"/>
        <v/>
      </c>
      <c r="AK794" s="889" t="str">
        <f t="shared" si="91"/>
        <v/>
      </c>
      <c r="AL794" s="815" t="str">
        <f>IFERROR(IF(AND(AF793="Probabilidad",AF794="Probabilidad"),(AL793-(+AL793*AK794)),IF(AND(AF793="Impacto",AF794="Probabilidad"),(AL792-(+AL792*AK794)),IF(AF794="Impacto",AL793,""))),"")</f>
        <v/>
      </c>
      <c r="AM794" s="815" t="str">
        <f>IFERROR(IF(AND(AF793="Impacto",AF794="Impacto"),(AM793-(+AM793*AK794)),IF(AND(AF793="Probabilidad",AF794="Impacto"),(AM792-(+AM792*AK794)),IF(AF794="Probabilidad",AM793,""))),"")</f>
        <v/>
      </c>
      <c r="AN794" s="126"/>
      <c r="AO794" s="51"/>
      <c r="AP794" s="51"/>
      <c r="AQ794" s="51"/>
      <c r="AR794" s="1032"/>
      <c r="AS794" s="1632"/>
      <c r="AT794" s="1632"/>
      <c r="AU794" s="1634"/>
      <c r="AV794" s="1632"/>
      <c r="AW794" s="1632"/>
      <c r="AX794" s="1634"/>
      <c r="AY794" s="1634"/>
      <c r="AZ794" s="1634"/>
      <c r="BA794" s="1642"/>
      <c r="BB794" s="873"/>
      <c r="BC794" s="873"/>
      <c r="BD794" s="767" t="str">
        <f t="shared" si="94"/>
        <v/>
      </c>
      <c r="BE794" s="826"/>
      <c r="BF794" s="826"/>
      <c r="BG794" s="826"/>
      <c r="BH794" s="826"/>
      <c r="BI794" s="770"/>
      <c r="BJ794" s="770"/>
      <c r="BK794" s="770"/>
      <c r="BL794" s="770"/>
      <c r="BM794" s="749"/>
      <c r="BN794" s="749"/>
      <c r="BO794" s="749"/>
      <c r="BP794" s="749"/>
      <c r="BQ794" s="766" t="str">
        <f t="shared" si="92"/>
        <v/>
      </c>
      <c r="BR794" s="890" t="str">
        <f t="shared" si="93"/>
        <v/>
      </c>
      <c r="BS794" s="891"/>
      <c r="BT794" s="891"/>
      <c r="BU794" s="999"/>
      <c r="BV794" s="1065"/>
      <c r="BW794" s="1065"/>
      <c r="BX794" s="1723"/>
      <c r="BY794" s="1726"/>
      <c r="BZ794" s="1005"/>
    </row>
    <row r="795" spans="1:78" ht="168" customHeight="1" x14ac:dyDescent="0.2">
      <c r="A795" s="1702"/>
      <c r="B795" s="1703"/>
      <c r="C795" s="1704"/>
      <c r="D795" s="1021" t="s">
        <v>1387</v>
      </c>
      <c r="E795" s="1024" t="s">
        <v>1064</v>
      </c>
      <c r="F795" s="1027">
        <v>2</v>
      </c>
      <c r="G795" s="1000" t="s">
        <v>2251</v>
      </c>
      <c r="H795" s="1030" t="s">
        <v>1242</v>
      </c>
      <c r="I795" s="994" t="s">
        <v>1215</v>
      </c>
      <c r="J795" s="1697" t="str">
        <f>IF(D795="","",IF(D795="RG",[1]Árbol!A806,IF(D795="RIC",[1]Árbol!A806,IF(D795="RLAFT",[1]Árbol!A806,IF(D795="RF",[1]Árbol!A806,IF(I795="","",(CONCATENATE(I795," ",$M$3," ",G795," ",$M$4," ",O795," ",$M$5," ",N795))))))))</f>
        <v>Pérdida de Disponibilidad de Auditorias Externas
(Información Electrónica)  1 y 3. Pérdida, borrado, modificación de información o Acceso no autorizado a los expedientes digitales con Datos Personales
2. Fallas Humanas
Continuidad: 3. Fallas tecnológicas  1. Ausencia de control de acceso a la información  digital
2. Desconocimiento de Políticas de Seguridad de la Información
3. Ausencia de Planes de continuidad</v>
      </c>
      <c r="K795" s="1036" t="s">
        <v>313</v>
      </c>
      <c r="L795" s="1000" t="s">
        <v>562</v>
      </c>
      <c r="M795" s="1069" t="s">
        <v>1389</v>
      </c>
      <c r="N795" s="1000" t="s">
        <v>2262</v>
      </c>
      <c r="O795" s="1063" t="s">
        <v>2263</v>
      </c>
      <c r="P795" s="1063" t="s">
        <v>1392</v>
      </c>
      <c r="Q795" s="1077" t="s">
        <v>1392</v>
      </c>
      <c r="R795" s="994" t="s">
        <v>217</v>
      </c>
      <c r="S795" s="1709">
        <f>IF(R795="Muy Alta",100%,IF(R795="Alta",80%,IF(R795="Media",60%,IF(R795="Baja",40%,IF(R795="Muy Baja",20%,"")))))</f>
        <v>0.6</v>
      </c>
      <c r="T795" s="994" t="s">
        <v>251</v>
      </c>
      <c r="U795" s="1709">
        <f>IF(T795="Catastrófico",100%,IF(T795="Mayor",80%,IF(T795="Moderado",60%,IF(T795="Menor",40%,IF(T795="Leve",20%,"")))))</f>
        <v>0.4</v>
      </c>
      <c r="V795" s="994" t="s">
        <v>218</v>
      </c>
      <c r="W795" s="1709">
        <f>IF(V795="Catastrófico",100%,IF(V795="Mayor",80%,IF(V795="Moderado",60%,IF(V795="Menor",40%,IF(V795="Leve",20%,"")))))</f>
        <v>0.6</v>
      </c>
      <c r="X795" s="1047" t="str">
        <f>IF(Y795=100%,"Catastrófico",IF(Y795=80%,"Mayor",IF(Y795=60%,"Moderado",IF(Y795=40%,"Menor",IF(Y795=20%,"Leve","")))))</f>
        <v>Moderado</v>
      </c>
      <c r="Y795" s="1709">
        <f>IF(AND(U795="",W795=""),"",MAX(U795,W795))</f>
        <v>0.6</v>
      </c>
      <c r="Z795" s="1709" t="str">
        <f>CONCATENATE(R795,X795)</f>
        <v>MediaModerado</v>
      </c>
      <c r="AA795" s="1047" t="str">
        <f>IF(Z795="Muy AltaLeve","Alto",IF(Z795="Muy AltaMenor","Alto",IF(Z795="Muy AltaModerado","Alto",IF(Z795="Muy AltaMayor","Alto",IF(Z795="Muy AltaCatastrófico","Extremo",IF(Z795="AltaLeve","Moderado",IF(Z795="AltaMenor","Moderado",IF(Z795="AltaModerado","Alto",IF(Z795="AltaMayor","Alto",IF(Z795="AltaCatastrófico","Extremo",IF(Z795="MediaLeve","Moderado",IF(Z795="MediaMenor","Moderado",IF(Z795="MediaModerado","Moderado",IF(Z795="MediaMayor","Alto",IF(Z795="MediaCatastrófico","Extremo",IF(Z795="BajaLeve","Bajo",IF(Z795="BajaMenor","Moderado",IF(Z795="BajaModerado","Moderado",IF(Z795="BajaMayor","Alto",IF(Z795="BajaCatastrófico","Extremo",IF(Z795="Muy BajaLeve","Bajo",IF(Z795="Muy BajaMenor","Bajo",IF(Z795="Muy BajaModerado","Moderado",IF(Z795="Muy BajaMayor","Alto",IF(Z795="Muy BajaCatastrófico","Extremo","")))))))))))))))))))))))))</f>
        <v>Moderado</v>
      </c>
      <c r="AB795" s="354">
        <v>1</v>
      </c>
      <c r="AC795" s="355" t="s">
        <v>1571</v>
      </c>
      <c r="AD795" s="306">
        <v>2</v>
      </c>
      <c r="AE795" s="306" t="s">
        <v>1572</v>
      </c>
      <c r="AF795" s="99" t="str">
        <f t="shared" si="88"/>
        <v>Probabilidad</v>
      </c>
      <c r="AG795" s="10" t="s">
        <v>281</v>
      </c>
      <c r="AH795" s="787">
        <f t="shared" si="89"/>
        <v>0.15</v>
      </c>
      <c r="AI795" s="10" t="s">
        <v>222</v>
      </c>
      <c r="AJ795" s="787">
        <f t="shared" si="90"/>
        <v>0.15</v>
      </c>
      <c r="AK795" s="101">
        <f t="shared" si="91"/>
        <v>0.3</v>
      </c>
      <c r="AL795" s="100">
        <f>IFERROR(IF(AF795="Probabilidad",(S795-(+S795*AK795)),IF(AF795="Impacto",S795,"")),"")</f>
        <v>0.42</v>
      </c>
      <c r="AM795" s="100">
        <f>IFERROR(IF(AF795="Impacto",(Y795-(+Y795*AK795)),IF(AF795="Probabilidad",Y795,"")),"")</f>
        <v>0.6</v>
      </c>
      <c r="AN795" s="50" t="s">
        <v>859</v>
      </c>
      <c r="AO795" s="50" t="s">
        <v>245</v>
      </c>
      <c r="AP795" s="50" t="s">
        <v>241</v>
      </c>
      <c r="AQ795" s="50" t="s">
        <v>226</v>
      </c>
      <c r="AR795" s="1624" t="s">
        <v>2254</v>
      </c>
      <c r="AS795" s="1050">
        <f>S795</f>
        <v>0.6</v>
      </c>
      <c r="AT795" s="1050">
        <f>IF(AL795="","",MIN(AL795:AL800))</f>
        <v>0.20579999999999998</v>
      </c>
      <c r="AU795" s="1047" t="str">
        <f>IFERROR(IF(AT795="","",IF(AT795&lt;=0.2,"Muy Baja",IF(AT795&lt;=0.4,"Baja",IF(AT795&lt;=0.6,"Media",IF(AT795&lt;=0.8,"Alta","Muy Alta"))))),"")</f>
        <v>Baja</v>
      </c>
      <c r="AV795" s="1050">
        <f>Y795</f>
        <v>0.6</v>
      </c>
      <c r="AW795" s="1050">
        <f>IF(AM795="","",MIN(AM795:AM800))</f>
        <v>0.6</v>
      </c>
      <c r="AX795" s="1047" t="str">
        <f>IFERROR(IF(AW795="","",IF(AW795&lt;=0.2,"Leve",IF(AW795&lt;=0.4,"Menor",IF(AW795&lt;=0.6,"Moderado",IF(AW795&lt;=0.8,"Mayor","Catastrófico"))))),"")</f>
        <v>Moderado</v>
      </c>
      <c r="AY795" s="1047" t="str">
        <f>AA795</f>
        <v>Moderado</v>
      </c>
      <c r="AZ795" s="1047" t="str">
        <f>IFERROR(IF(OR(AND(AU795="Muy Baja",AX795="Leve"),AND(AU795="Muy Baja",AX795="Menor"),AND(AU795="Baja",AX795="Leve")),"Bajo",IF(OR(AND(AU795="Muy baja",AX795="Moderado"),AND(AU795="Baja",AX795="Menor"),AND(AU795="Baja",AX795="Moderado"),AND(AU795="Media",AX795="Leve"),AND(AU795="Media",AX795="Menor"),AND(AU795="Media",AX795="Moderado"),AND(AU795="Alta",AX795="Leve"),AND(AU795="Alta",AX795="Menor")),"Moderado",IF(OR(AND(AU795="Muy Baja",AX795="Mayor"),AND(AU795="Baja",AX795="Mayor"),AND(AU795="Media",AX795="Mayor"),AND(AU795="Alta",AX795="Moderado"),AND(AU795="Alta",AX795="Mayor"),AND(AU795="Muy Alta",AX795="Leve"),AND(AU795="Muy Alta",AX795="Menor"),AND(AU795="Muy Alta",AX795="Moderado"),AND(AU795="Muy Alta",AX795="Mayor")),"Alto",IF(OR(AND(AU795="Muy Baja",AX795="Catastrófico"),AND(AU795="Baja",AX795="Catastrófico"),AND(AU795="Media",AX795="Catastrófico"),AND(AU795="Alta",AX795="Catastrófico"),AND(AU795="Muy Alta",AX795="Catastrófico")),"Extremo","")))),"")</f>
        <v>Moderado</v>
      </c>
      <c r="BA795" s="994" t="s">
        <v>228</v>
      </c>
      <c r="BB795" s="46" t="s">
        <v>2255</v>
      </c>
      <c r="BC795" s="46" t="s">
        <v>2256</v>
      </c>
      <c r="BD795" s="103">
        <f t="shared" si="94"/>
        <v>2</v>
      </c>
      <c r="BE795" s="9"/>
      <c r="BF795" s="9">
        <v>1</v>
      </c>
      <c r="BG795" s="9"/>
      <c r="BH795" s="9">
        <v>1</v>
      </c>
      <c r="BI795" s="46" t="s">
        <v>1043</v>
      </c>
      <c r="BJ795" s="46" t="s">
        <v>2257</v>
      </c>
      <c r="BK795" s="46" t="s">
        <v>3296</v>
      </c>
      <c r="BL795" s="46" t="s">
        <v>3297</v>
      </c>
      <c r="BM795" s="48">
        <v>1</v>
      </c>
      <c r="BN795" s="48"/>
      <c r="BO795" s="48"/>
      <c r="BP795" s="48"/>
      <c r="BQ795" s="104">
        <f t="shared" si="92"/>
        <v>1</v>
      </c>
      <c r="BR795" s="797">
        <f t="shared" si="93"/>
        <v>0.5</v>
      </c>
      <c r="BS795" s="883"/>
      <c r="BT795" s="883"/>
      <c r="BU795" s="997" t="s">
        <v>1392</v>
      </c>
      <c r="BV795" s="1063" t="s">
        <v>3298</v>
      </c>
      <c r="BW795" s="1063" t="s">
        <v>3298</v>
      </c>
      <c r="BX795" s="1721" t="s">
        <v>3299</v>
      </c>
      <c r="BY795" s="1738" t="s">
        <v>3300</v>
      </c>
      <c r="BZ795" s="1003"/>
    </row>
    <row r="796" spans="1:78" ht="327" customHeight="1" x14ac:dyDescent="0.2">
      <c r="A796" s="1702"/>
      <c r="B796" s="1703"/>
      <c r="C796" s="1704"/>
      <c r="D796" s="1705"/>
      <c r="E796" s="1025"/>
      <c r="F796" s="1619"/>
      <c r="G796" s="1001"/>
      <c r="H796" s="1031"/>
      <c r="I796" s="1641"/>
      <c r="J796" s="1631"/>
      <c r="K796" s="1037"/>
      <c r="L796" s="1001"/>
      <c r="M796" s="1070"/>
      <c r="N796" s="1001"/>
      <c r="O796" s="1064"/>
      <c r="P796" s="1064"/>
      <c r="Q796" s="1714"/>
      <c r="R796" s="1641"/>
      <c r="S796" s="1710"/>
      <c r="T796" s="1641"/>
      <c r="U796" s="1710"/>
      <c r="V796" s="1641"/>
      <c r="W796" s="1710"/>
      <c r="X796" s="1633"/>
      <c r="Y796" s="1710"/>
      <c r="Z796" s="1710"/>
      <c r="AA796" s="1633"/>
      <c r="AB796" s="961">
        <v>2</v>
      </c>
      <c r="AC796" s="959" t="s">
        <v>2264</v>
      </c>
      <c r="AD796" s="761">
        <v>1</v>
      </c>
      <c r="AE796" s="761" t="s">
        <v>1656</v>
      </c>
      <c r="AF796" s="816" t="str">
        <f t="shared" si="88"/>
        <v>Probabilidad</v>
      </c>
      <c r="AG796" s="751" t="s">
        <v>281</v>
      </c>
      <c r="AH796" s="790">
        <f t="shared" si="89"/>
        <v>0.15</v>
      </c>
      <c r="AI796" s="751" t="s">
        <v>222</v>
      </c>
      <c r="AJ796" s="790">
        <f t="shared" si="90"/>
        <v>0.15</v>
      </c>
      <c r="AK796" s="814">
        <f t="shared" si="91"/>
        <v>0.3</v>
      </c>
      <c r="AL796" s="817">
        <f>IFERROR(IF(AND(AF795="Probabilidad",AF796="Probabilidad"),(AL795-(+AL795*AK796)),IF(AF796="Probabilidad",(S795-(+S795*AK796)),IF(AF796="Impacto",AL795,""))),"")</f>
        <v>0.29399999999999998</v>
      </c>
      <c r="AM796" s="817">
        <f>IFERROR(IF(AND(AF795="Impacto",AF796="Impacto"),(AM795-(+AM795*AK796)),IF(AF796="Impacto",(Y795-(+Y795*AK796)),IF(AF796="Probabilidad",AM795,""))),"")</f>
        <v>0.6</v>
      </c>
      <c r="AN796" s="751" t="s">
        <v>223</v>
      </c>
      <c r="AO796" s="751" t="s">
        <v>291</v>
      </c>
      <c r="AP796" s="751" t="s">
        <v>241</v>
      </c>
      <c r="AQ796" s="751" t="s">
        <v>226</v>
      </c>
      <c r="AR796" s="1031"/>
      <c r="AS796" s="1631"/>
      <c r="AT796" s="1631"/>
      <c r="AU796" s="1633"/>
      <c r="AV796" s="1631"/>
      <c r="AW796" s="1631"/>
      <c r="AX796" s="1633"/>
      <c r="AY796" s="1633"/>
      <c r="AZ796" s="1633"/>
      <c r="BA796" s="1641"/>
      <c r="BB796" s="789" t="s">
        <v>2258</v>
      </c>
      <c r="BC796" s="789" t="s">
        <v>2259</v>
      </c>
      <c r="BD796" s="822">
        <f t="shared" si="94"/>
        <v>1</v>
      </c>
      <c r="BE796" s="774"/>
      <c r="BF796" s="774"/>
      <c r="BG796" s="774">
        <v>1</v>
      </c>
      <c r="BH796" s="774"/>
      <c r="BI796" s="789" t="s">
        <v>1043</v>
      </c>
      <c r="BJ796" s="789" t="s">
        <v>2257</v>
      </c>
      <c r="BK796" s="789" t="s">
        <v>3301</v>
      </c>
      <c r="BL796" s="789" t="s">
        <v>3302</v>
      </c>
      <c r="BM796" s="791">
        <v>1</v>
      </c>
      <c r="BN796" s="791"/>
      <c r="BO796" s="791"/>
      <c r="BP796" s="791"/>
      <c r="BQ796" s="792">
        <f t="shared" si="92"/>
        <v>1</v>
      </c>
      <c r="BR796" s="796">
        <f t="shared" si="93"/>
        <v>1</v>
      </c>
      <c r="BS796" s="884"/>
      <c r="BT796" s="884"/>
      <c r="BU796" s="998"/>
      <c r="BV796" s="1064"/>
      <c r="BW796" s="1064"/>
      <c r="BX796" s="1722"/>
      <c r="BY796" s="1739"/>
      <c r="BZ796" s="1004"/>
    </row>
    <row r="797" spans="1:78" ht="272" x14ac:dyDescent="0.2">
      <c r="A797" s="1702"/>
      <c r="B797" s="1703"/>
      <c r="C797" s="1704"/>
      <c r="D797" s="1705"/>
      <c r="E797" s="1025"/>
      <c r="F797" s="1619"/>
      <c r="G797" s="1001"/>
      <c r="H797" s="1031"/>
      <c r="I797" s="1641"/>
      <c r="J797" s="1631"/>
      <c r="K797" s="1037"/>
      <c r="L797" s="1001"/>
      <c r="M797" s="1070"/>
      <c r="N797" s="1001"/>
      <c r="O797" s="1064"/>
      <c r="P797" s="1064"/>
      <c r="Q797" s="1714"/>
      <c r="R797" s="1641"/>
      <c r="S797" s="1710"/>
      <c r="T797" s="1641"/>
      <c r="U797" s="1710"/>
      <c r="V797" s="1641"/>
      <c r="W797" s="1710"/>
      <c r="X797" s="1633"/>
      <c r="Y797" s="1710"/>
      <c r="Z797" s="1710"/>
      <c r="AA797" s="1633"/>
      <c r="AB797" s="961">
        <v>3</v>
      </c>
      <c r="AC797" s="959" t="s">
        <v>2045</v>
      </c>
      <c r="AD797" s="761">
        <v>2</v>
      </c>
      <c r="AE797" s="761" t="s">
        <v>1552</v>
      </c>
      <c r="AF797" s="813" t="str">
        <f t="shared" si="88"/>
        <v>Probabilidad</v>
      </c>
      <c r="AG797" s="780" t="s">
        <v>281</v>
      </c>
      <c r="AH797" s="790">
        <f t="shared" si="89"/>
        <v>0.15</v>
      </c>
      <c r="AI797" s="780" t="s">
        <v>222</v>
      </c>
      <c r="AJ797" s="790">
        <f t="shared" si="90"/>
        <v>0.15</v>
      </c>
      <c r="AK797" s="814">
        <f t="shared" si="91"/>
        <v>0.3</v>
      </c>
      <c r="AL797" s="815">
        <f>IFERROR(IF(AND(AF796="Probabilidad",AF797="Probabilidad"),(AL796-(+AL796*AK797)),IF(AND(AF796="Impacto",AF797="Probabilidad"),(AL795-(+AL795*AK797)),IF(AF797="Impacto",AL796,""))),"")</f>
        <v>0.20579999999999998</v>
      </c>
      <c r="AM797" s="815">
        <f>IFERROR(IF(AND(AF796="Impacto",AF797="Impacto"),(AM796-(+AM796*AK797)),IF(AND(AF796="Probabilidad",AF797="Impacto"),(AM795-(+AM795*AK797)),IF(AF797="Probabilidad",AM796,""))),"")</f>
        <v>0.6</v>
      </c>
      <c r="AN797" s="751" t="s">
        <v>859</v>
      </c>
      <c r="AO797" s="751" t="s">
        <v>291</v>
      </c>
      <c r="AP797" s="751" t="s">
        <v>241</v>
      </c>
      <c r="AQ797" s="751" t="s">
        <v>226</v>
      </c>
      <c r="AR797" s="1031"/>
      <c r="AS797" s="1631"/>
      <c r="AT797" s="1631"/>
      <c r="AU797" s="1633"/>
      <c r="AV797" s="1631"/>
      <c r="AW797" s="1631"/>
      <c r="AX797" s="1633"/>
      <c r="AY797" s="1633"/>
      <c r="AZ797" s="1633"/>
      <c r="BA797" s="1641"/>
      <c r="BB797" s="789" t="s">
        <v>2260</v>
      </c>
      <c r="BC797" s="789" t="s">
        <v>2261</v>
      </c>
      <c r="BD797" s="822">
        <f t="shared" si="94"/>
        <v>12</v>
      </c>
      <c r="BE797" s="774">
        <v>3</v>
      </c>
      <c r="BF797" s="774">
        <v>3</v>
      </c>
      <c r="BG797" s="774">
        <v>3</v>
      </c>
      <c r="BH797" s="774">
        <v>3</v>
      </c>
      <c r="BI797" s="789" t="s">
        <v>1043</v>
      </c>
      <c r="BJ797" s="789" t="s">
        <v>2257</v>
      </c>
      <c r="BK797" s="768" t="s">
        <v>3303</v>
      </c>
      <c r="BL797" s="768" t="s">
        <v>3304</v>
      </c>
      <c r="BM797" s="791">
        <v>3</v>
      </c>
      <c r="BN797" s="791">
        <v>3</v>
      </c>
      <c r="BO797" s="791"/>
      <c r="BP797" s="791"/>
      <c r="BQ797" s="792">
        <f t="shared" si="92"/>
        <v>6</v>
      </c>
      <c r="BR797" s="796">
        <f t="shared" si="93"/>
        <v>0.5</v>
      </c>
      <c r="BS797" s="884"/>
      <c r="BT797" s="884"/>
      <c r="BU797" s="998"/>
      <c r="BV797" s="1064"/>
      <c r="BW797" s="1064"/>
      <c r="BX797" s="1722"/>
      <c r="BY797" s="1739"/>
      <c r="BZ797" s="1004"/>
    </row>
    <row r="798" spans="1:78" ht="16" x14ac:dyDescent="0.2">
      <c r="A798" s="1702"/>
      <c r="B798" s="1703"/>
      <c r="C798" s="1704"/>
      <c r="D798" s="1705"/>
      <c r="E798" s="1025"/>
      <c r="F798" s="1619"/>
      <c r="G798" s="1001"/>
      <c r="H798" s="1031"/>
      <c r="I798" s="1641"/>
      <c r="J798" s="1631"/>
      <c r="K798" s="1037"/>
      <c r="L798" s="1001"/>
      <c r="M798" s="1070"/>
      <c r="N798" s="1001"/>
      <c r="O798" s="1064"/>
      <c r="P798" s="1064"/>
      <c r="Q798" s="1714"/>
      <c r="R798" s="1641"/>
      <c r="S798" s="1710"/>
      <c r="T798" s="1641"/>
      <c r="U798" s="1710"/>
      <c r="V798" s="1641"/>
      <c r="W798" s="1710"/>
      <c r="X798" s="1633"/>
      <c r="Y798" s="1710"/>
      <c r="Z798" s="1710"/>
      <c r="AA798" s="1633"/>
      <c r="AB798" s="961">
        <v>4</v>
      </c>
      <c r="AC798" s="959"/>
      <c r="AD798" s="761"/>
      <c r="AE798" s="761"/>
      <c r="AF798" s="813" t="str">
        <f t="shared" si="88"/>
        <v/>
      </c>
      <c r="AG798" s="780"/>
      <c r="AH798" s="790" t="str">
        <f t="shared" si="89"/>
        <v/>
      </c>
      <c r="AI798" s="780"/>
      <c r="AJ798" s="790" t="str">
        <f t="shared" si="90"/>
        <v/>
      </c>
      <c r="AK798" s="814" t="str">
        <f t="shared" si="91"/>
        <v/>
      </c>
      <c r="AL798" s="815" t="str">
        <f>IFERROR(IF(AND(AF797="Probabilidad",AF798="Probabilidad"),(AL797-(+AL797*AK798)),IF(AND(AF797="Impacto",AF798="Probabilidad"),(AL796-(+AL796*AK798)),IF(AF798="Impacto",AL797,""))),"")</f>
        <v/>
      </c>
      <c r="AM798" s="815" t="str">
        <f>IFERROR(IF(AND(AF797="Impacto",AF798="Impacto"),(AM797-(+AM797*AK798)),IF(AND(AF797="Probabilidad",AF798="Impacto"),(AM796-(+AM796*AK798)),IF(AF798="Probabilidad",AM797,""))),"")</f>
        <v/>
      </c>
      <c r="AN798" s="751"/>
      <c r="AO798" s="751"/>
      <c r="AP798" s="751"/>
      <c r="AQ798" s="751"/>
      <c r="AR798" s="1031"/>
      <c r="AS798" s="1631"/>
      <c r="AT798" s="1631"/>
      <c r="AU798" s="1633"/>
      <c r="AV798" s="1631"/>
      <c r="AW798" s="1631"/>
      <c r="AX798" s="1633"/>
      <c r="AY798" s="1633"/>
      <c r="AZ798" s="1633"/>
      <c r="BA798" s="1641"/>
      <c r="BB798" s="789"/>
      <c r="BC798" s="789"/>
      <c r="BD798" s="822" t="str">
        <f t="shared" si="94"/>
        <v/>
      </c>
      <c r="BE798" s="774"/>
      <c r="BF798" s="774"/>
      <c r="BG798" s="774"/>
      <c r="BH798" s="774"/>
      <c r="BI798" s="789"/>
      <c r="BJ798" s="789"/>
      <c r="BK798" s="789"/>
      <c r="BL798" s="789"/>
      <c r="BM798" s="791"/>
      <c r="BN798" s="791"/>
      <c r="BO798" s="791"/>
      <c r="BP798" s="791"/>
      <c r="BQ798" s="792" t="str">
        <f t="shared" si="92"/>
        <v/>
      </c>
      <c r="BR798" s="796" t="str">
        <f t="shared" si="93"/>
        <v/>
      </c>
      <c r="BS798" s="884"/>
      <c r="BT798" s="884"/>
      <c r="BU798" s="998"/>
      <c r="BV798" s="1064"/>
      <c r="BW798" s="1064"/>
      <c r="BX798" s="1722"/>
      <c r="BY798" s="1739"/>
      <c r="BZ798" s="1004"/>
    </row>
    <row r="799" spans="1:78" ht="16" x14ac:dyDescent="0.2">
      <c r="A799" s="1702"/>
      <c r="B799" s="1703"/>
      <c r="C799" s="1704"/>
      <c r="D799" s="1705"/>
      <c r="E799" s="1025"/>
      <c r="F799" s="1619"/>
      <c r="G799" s="1001"/>
      <c r="H799" s="1031"/>
      <c r="I799" s="1641"/>
      <c r="J799" s="1631"/>
      <c r="K799" s="1037"/>
      <c r="L799" s="1001"/>
      <c r="M799" s="1070"/>
      <c r="N799" s="1001"/>
      <c r="O799" s="1064"/>
      <c r="P799" s="1064"/>
      <c r="Q799" s="1714"/>
      <c r="R799" s="1641"/>
      <c r="S799" s="1710"/>
      <c r="T799" s="1641"/>
      <c r="U799" s="1710"/>
      <c r="V799" s="1641"/>
      <c r="W799" s="1710"/>
      <c r="X799" s="1633"/>
      <c r="Y799" s="1710"/>
      <c r="Z799" s="1710"/>
      <c r="AA799" s="1633"/>
      <c r="AB799" s="961">
        <v>5</v>
      </c>
      <c r="AC799" s="959"/>
      <c r="AD799" s="761"/>
      <c r="AE799" s="761"/>
      <c r="AF799" s="813" t="str">
        <f t="shared" si="88"/>
        <v/>
      </c>
      <c r="AG799" s="780"/>
      <c r="AH799" s="790" t="str">
        <f t="shared" si="89"/>
        <v/>
      </c>
      <c r="AI799" s="780"/>
      <c r="AJ799" s="790" t="str">
        <f t="shared" si="90"/>
        <v/>
      </c>
      <c r="AK799" s="814" t="str">
        <f t="shared" si="91"/>
        <v/>
      </c>
      <c r="AL799" s="815" t="str">
        <f>IFERROR(IF(AND(AF798="Probabilidad",AF799="Probabilidad"),(AL798-(+AL798*AK799)),IF(AND(AF798="Impacto",AF799="Probabilidad"),(AL797-(+AL797*AK799)),IF(AF799="Impacto",AL798,""))),"")</f>
        <v/>
      </c>
      <c r="AM799" s="815" t="str">
        <f>IFERROR(IF(AND(AF798="Impacto",AF799="Impacto"),(AM798-(+AM798*AK799)),IF(AND(AF798="Probabilidad",AF799="Impacto"),(AM797-(+AM797*AK799)),IF(AF799="Probabilidad",AM798,""))),"")</f>
        <v/>
      </c>
      <c r="AN799" s="751"/>
      <c r="AO799" s="751"/>
      <c r="AP799" s="751"/>
      <c r="AQ799" s="751"/>
      <c r="AR799" s="1031"/>
      <c r="AS799" s="1631"/>
      <c r="AT799" s="1631"/>
      <c r="AU799" s="1633"/>
      <c r="AV799" s="1631"/>
      <c r="AW799" s="1631"/>
      <c r="AX799" s="1633"/>
      <c r="AY799" s="1633"/>
      <c r="AZ799" s="1633"/>
      <c r="BA799" s="1641"/>
      <c r="BB799" s="789"/>
      <c r="BC799" s="789"/>
      <c r="BD799" s="822" t="str">
        <f t="shared" si="94"/>
        <v/>
      </c>
      <c r="BE799" s="774"/>
      <c r="BF799" s="774"/>
      <c r="BG799" s="774"/>
      <c r="BH799" s="774"/>
      <c r="BI799" s="789"/>
      <c r="BJ799" s="789"/>
      <c r="BK799" s="789"/>
      <c r="BL799" s="789"/>
      <c r="BM799" s="791"/>
      <c r="BN799" s="791"/>
      <c r="BO799" s="791"/>
      <c r="BP799" s="791"/>
      <c r="BQ799" s="792" t="str">
        <f t="shared" si="92"/>
        <v/>
      </c>
      <c r="BR799" s="796" t="str">
        <f t="shared" si="93"/>
        <v/>
      </c>
      <c r="BS799" s="884"/>
      <c r="BT799" s="884"/>
      <c r="BU799" s="998"/>
      <c r="BV799" s="1064"/>
      <c r="BW799" s="1064"/>
      <c r="BX799" s="1722"/>
      <c r="BY799" s="1739"/>
      <c r="BZ799" s="1004"/>
    </row>
    <row r="800" spans="1:78" ht="17" thickBot="1" x14ac:dyDescent="0.25">
      <c r="A800" s="1702"/>
      <c r="B800" s="1703"/>
      <c r="C800" s="1704"/>
      <c r="D800" s="1706"/>
      <c r="E800" s="1026"/>
      <c r="F800" s="1620"/>
      <c r="G800" s="1002"/>
      <c r="H800" s="1032"/>
      <c r="I800" s="1642"/>
      <c r="J800" s="1632"/>
      <c r="K800" s="1038"/>
      <c r="L800" s="1002"/>
      <c r="M800" s="1071"/>
      <c r="N800" s="1002"/>
      <c r="O800" s="1065"/>
      <c r="P800" s="1065"/>
      <c r="Q800" s="1715"/>
      <c r="R800" s="1642"/>
      <c r="S800" s="1711"/>
      <c r="T800" s="1642"/>
      <c r="U800" s="1711"/>
      <c r="V800" s="1642"/>
      <c r="W800" s="1711"/>
      <c r="X800" s="1634"/>
      <c r="Y800" s="1711"/>
      <c r="Z800" s="1711"/>
      <c r="AA800" s="1634"/>
      <c r="AB800" s="962">
        <v>6</v>
      </c>
      <c r="AC800" s="963"/>
      <c r="AD800" s="752"/>
      <c r="AE800" s="752"/>
      <c r="AF800" s="896" t="str">
        <f t="shared" si="88"/>
        <v/>
      </c>
      <c r="AG800" s="888"/>
      <c r="AH800" s="887" t="str">
        <f t="shared" si="89"/>
        <v/>
      </c>
      <c r="AI800" s="888"/>
      <c r="AJ800" s="887" t="str">
        <f t="shared" si="90"/>
        <v/>
      </c>
      <c r="AK800" s="889" t="str">
        <f t="shared" si="91"/>
        <v/>
      </c>
      <c r="AL800" s="815" t="str">
        <f>IFERROR(IF(AND(AF799="Probabilidad",AF800="Probabilidad"),(AL799-(+AL799*AK800)),IF(AND(AF799="Impacto",AF800="Probabilidad"),(AL798-(+AL798*AK800)),IF(AF800="Impacto",AL799,""))),"")</f>
        <v/>
      </c>
      <c r="AM800" s="815" t="str">
        <f>IFERROR(IF(AND(AF799="Impacto",AF800="Impacto"),(AM799-(+AM799*AK800)),IF(AND(AF799="Probabilidad",AF800="Impacto"),(AM798-(+AM798*AK800)),IF(AF800="Probabilidad",AM799,""))),"")</f>
        <v/>
      </c>
      <c r="AN800" s="51"/>
      <c r="AO800" s="51"/>
      <c r="AP800" s="51"/>
      <c r="AQ800" s="51"/>
      <c r="AR800" s="1032"/>
      <c r="AS800" s="1632"/>
      <c r="AT800" s="1632"/>
      <c r="AU800" s="1634"/>
      <c r="AV800" s="1632"/>
      <c r="AW800" s="1632"/>
      <c r="AX800" s="1634"/>
      <c r="AY800" s="1634"/>
      <c r="AZ800" s="1634"/>
      <c r="BA800" s="1642"/>
      <c r="BB800" s="770"/>
      <c r="BC800" s="770"/>
      <c r="BD800" s="762" t="str">
        <f t="shared" si="94"/>
        <v/>
      </c>
      <c r="BE800" s="757"/>
      <c r="BF800" s="757"/>
      <c r="BG800" s="757"/>
      <c r="BH800" s="757"/>
      <c r="BI800" s="770"/>
      <c r="BJ800" s="770"/>
      <c r="BK800" s="770"/>
      <c r="BL800" s="770"/>
      <c r="BM800" s="749"/>
      <c r="BN800" s="749"/>
      <c r="BO800" s="749"/>
      <c r="BP800" s="749"/>
      <c r="BQ800" s="766" t="str">
        <f t="shared" si="92"/>
        <v/>
      </c>
      <c r="BR800" s="890" t="str">
        <f t="shared" si="93"/>
        <v/>
      </c>
      <c r="BS800" s="891"/>
      <c r="BT800" s="891"/>
      <c r="BU800" s="999"/>
      <c r="BV800" s="1065"/>
      <c r="BW800" s="1065"/>
      <c r="BX800" s="1723"/>
      <c r="BY800" s="1740"/>
      <c r="BZ800" s="1005"/>
    </row>
    <row r="801" spans="1:78" ht="167" x14ac:dyDescent="0.2">
      <c r="A801" s="1702"/>
      <c r="B801" s="1703"/>
      <c r="C801" s="1704"/>
      <c r="D801" s="1021" t="s">
        <v>1387</v>
      </c>
      <c r="E801" s="1024" t="s">
        <v>1064</v>
      </c>
      <c r="F801" s="1027">
        <v>3</v>
      </c>
      <c r="G801" s="1000" t="s">
        <v>2265</v>
      </c>
      <c r="H801" s="1030" t="s">
        <v>1242</v>
      </c>
      <c r="I801" s="994" t="s">
        <v>1218</v>
      </c>
      <c r="J801" s="1697" t="str">
        <f>IF(D801="","",IF(D801="RG",[1]Árbol!A812,IF(D801="RIC",[1]Árbol!A812,IF(D801="RLAFT",[1]Árbol!A812,IF(D801="RF",[1]Árbol!A812,IF(I801="","",(CONCATENATE(I801," ",$M$3," ",G801," ",$M$4," ",O801," ",$M$5," ",N801))))))))</f>
        <v>Pérdida de confidencialidad e integridad de Auditorias Internas
(Información Electrónica)  1. Pérdida, borrado, modificación de información o Acceso no autorizado a los expedientes digitales con Datos Personales
2. Ataque intencionado de acceso a la información digital
3. Fallas Humanas  
1. Ausencia de control de acceso a la información  digital
2. Deficiencia en la asignación de permisos.
3. Desconocimiento de Políticas de seguridad de la información</v>
      </c>
      <c r="K801" s="1036" t="s">
        <v>313</v>
      </c>
      <c r="L801" s="1000" t="s">
        <v>562</v>
      </c>
      <c r="M801" s="1069" t="s">
        <v>1389</v>
      </c>
      <c r="N801" s="1000" t="s">
        <v>2047</v>
      </c>
      <c r="O801" s="1000" t="s">
        <v>1789</v>
      </c>
      <c r="P801" s="1063" t="s">
        <v>1392</v>
      </c>
      <c r="Q801" s="1077" t="s">
        <v>1392</v>
      </c>
      <c r="R801" s="994" t="s">
        <v>217</v>
      </c>
      <c r="S801" s="1709">
        <f>IF(R801="Muy Alta",100%,IF(R801="Alta",80%,IF(R801="Media",60%,IF(R801="Baja",40%,IF(R801="Muy Baja",20%,"")))))</f>
        <v>0.6</v>
      </c>
      <c r="T801" s="994" t="s">
        <v>251</v>
      </c>
      <c r="U801" s="1709">
        <f>IF(T801="Catastrófico",100%,IF(T801="Mayor",80%,IF(T801="Moderado",60%,IF(T801="Menor",40%,IF(T801="Leve",20%,"")))))</f>
        <v>0.4</v>
      </c>
      <c r="V801" s="994" t="s">
        <v>251</v>
      </c>
      <c r="W801" s="1709">
        <f>IF(V801="Catastrófico",100%,IF(V801="Mayor",80%,IF(V801="Moderado",60%,IF(V801="Menor",40%,IF(V801="Leve",20%,"")))))</f>
        <v>0.4</v>
      </c>
      <c r="X801" s="1059" t="str">
        <f>IF(Y801=100%,"Catastrófico",IF(Y801=80%,"Mayor",IF(Y801=60%,"Moderado",IF(Y801=40%,"Menor",IF(Y801=20%,"Leve","")))))</f>
        <v>Menor</v>
      </c>
      <c r="Y801" s="1709">
        <f>IF(AND(U801="",W801=""),"",MAX(U801,W801))</f>
        <v>0.4</v>
      </c>
      <c r="Z801" s="1709" t="str">
        <f>CONCATENATE(R801,X801)</f>
        <v>MediaMenor</v>
      </c>
      <c r="AA801" s="1047" t="str">
        <f>IF(Z801="Muy AltaLeve","Alto",IF(Z801="Muy AltaMenor","Alto",IF(Z801="Muy AltaModerado","Alto",IF(Z801="Muy AltaMayor","Alto",IF(Z801="Muy AltaCatastrófico","Extremo",IF(Z801="AltaLeve","Moderado",IF(Z801="AltaMenor","Moderado",IF(Z801="AltaModerado","Alto",IF(Z801="AltaMayor","Alto",IF(Z801="AltaCatastrófico","Extremo",IF(Z801="MediaLeve","Moderado",IF(Z801="MediaMenor","Moderado",IF(Z801="MediaModerado","Moderado",IF(Z801="MediaMayor","Alto",IF(Z801="MediaCatastrófico","Extremo",IF(Z801="BajaLeve","Bajo",IF(Z801="BajaMenor","Moderado",IF(Z801="BajaModerado","Moderado",IF(Z801="BajaMayor","Alto",IF(Z801="BajaCatastrófico","Extremo",IF(Z801="Muy BajaLeve","Bajo",IF(Z801="Muy BajaMenor","Bajo",IF(Z801="Muy BajaModerado","Moderado",IF(Z801="Muy BajaMayor","Alto",IF(Z801="Muy BajaCatastrófico","Extremo","")))))))))))))))))))))))))</f>
        <v>Moderado</v>
      </c>
      <c r="AB801" s="97">
        <v>1</v>
      </c>
      <c r="AC801" s="964" t="s">
        <v>2253</v>
      </c>
      <c r="AD801" s="230">
        <v>1.2</v>
      </c>
      <c r="AE801" s="12" t="s">
        <v>1656</v>
      </c>
      <c r="AF801" s="99" t="str">
        <f t="shared" si="88"/>
        <v>Probabilidad</v>
      </c>
      <c r="AG801" s="10" t="s">
        <v>221</v>
      </c>
      <c r="AH801" s="787">
        <f t="shared" si="89"/>
        <v>0.25</v>
      </c>
      <c r="AI801" s="10" t="s">
        <v>222</v>
      </c>
      <c r="AJ801" s="787">
        <f t="shared" si="90"/>
        <v>0.15</v>
      </c>
      <c r="AK801" s="101">
        <f t="shared" si="91"/>
        <v>0.4</v>
      </c>
      <c r="AL801" s="100">
        <f>IFERROR(IF(AF801="Probabilidad",(S801-(+S801*AK801)),IF(AF801="Impacto",S801,"")),"")</f>
        <v>0.36</v>
      </c>
      <c r="AM801" s="100">
        <f>IFERROR(IF(AF801="Impacto",(Y801-(+Y801*AK801)),IF(AF801="Probabilidad",Y801,"")),"")</f>
        <v>0.4</v>
      </c>
      <c r="AN801" s="50" t="s">
        <v>223</v>
      </c>
      <c r="AO801" s="50" t="s">
        <v>291</v>
      </c>
      <c r="AP801" s="50" t="s">
        <v>241</v>
      </c>
      <c r="AQ801" s="50" t="s">
        <v>226</v>
      </c>
      <c r="AR801" s="1624" t="s">
        <v>2254</v>
      </c>
      <c r="AS801" s="1050">
        <f>S801</f>
        <v>0.6</v>
      </c>
      <c r="AT801" s="1050">
        <f>IF(AL801="","",MIN(AL801:AL806))</f>
        <v>0.252</v>
      </c>
      <c r="AU801" s="1047" t="str">
        <f>IFERROR(IF(AT801="","",IF(AT801&lt;=0.2,"Muy Baja",IF(AT801&lt;=0.4,"Baja",IF(AT801&lt;=0.6,"Media",IF(AT801&lt;=0.8,"Alta","Muy Alta"))))),"")</f>
        <v>Baja</v>
      </c>
      <c r="AV801" s="1050">
        <f>Y801</f>
        <v>0.4</v>
      </c>
      <c r="AW801" s="1050">
        <f>IF(AM801="","",MIN(AM801:AM806))</f>
        <v>0.30000000000000004</v>
      </c>
      <c r="AX801" s="1047" t="str">
        <f>IFERROR(IF(AW801="","",IF(AW801&lt;=0.2,"Leve",IF(AW801&lt;=0.4,"Menor",IF(AW801&lt;=0.6,"Moderado",IF(AW801&lt;=0.8,"Mayor","Catastrófico"))))),"")</f>
        <v>Menor</v>
      </c>
      <c r="AY801" s="1047" t="str">
        <f>AA801</f>
        <v>Moderado</v>
      </c>
      <c r="AZ801" s="1047" t="str">
        <f>IFERROR(IF(OR(AND(AU801="Muy Baja",AX801="Leve"),AND(AU801="Muy Baja",AX801="Menor"),AND(AU801="Baja",AX801="Leve")),"Bajo",IF(OR(AND(AU801="Muy baja",AX801="Moderado"),AND(AU801="Baja",AX801="Menor"),AND(AU801="Baja",AX801="Moderado"),AND(AU801="Media",AX801="Leve"),AND(AU801="Media",AX801="Menor"),AND(AU801="Media",AX801="Moderado"),AND(AU801="Alta",AX801="Leve"),AND(AU801="Alta",AX801="Menor")),"Moderado",IF(OR(AND(AU801="Muy Baja",AX801="Mayor"),AND(AU801="Baja",AX801="Mayor"),AND(AU801="Media",AX801="Mayor"),AND(AU801="Alta",AX801="Moderado"),AND(AU801="Alta",AX801="Mayor"),AND(AU801="Muy Alta",AX801="Leve"),AND(AU801="Muy Alta",AX801="Menor"),AND(AU801="Muy Alta",AX801="Moderado"),AND(AU801="Muy Alta",AX801="Mayor")),"Alto",IF(OR(AND(AU801="Muy Baja",AX801="Catastrófico"),AND(AU801="Baja",AX801="Catastrófico"),AND(AU801="Media",AX801="Catastrófico"),AND(AU801="Alta",AX801="Catastrófico"),AND(AU801="Muy Alta",AX801="Catastrófico")),"Extremo","")))),"")</f>
        <v>Moderado</v>
      </c>
      <c r="BA801" s="994" t="s">
        <v>228</v>
      </c>
      <c r="BB801" s="46" t="s">
        <v>2266</v>
      </c>
      <c r="BC801" s="46" t="s">
        <v>2256</v>
      </c>
      <c r="BD801" s="103">
        <f t="shared" si="94"/>
        <v>2</v>
      </c>
      <c r="BE801" s="9"/>
      <c r="BF801" s="9">
        <v>1</v>
      </c>
      <c r="BG801" s="9"/>
      <c r="BH801" s="9">
        <v>1</v>
      </c>
      <c r="BI801" s="46" t="s">
        <v>1043</v>
      </c>
      <c r="BJ801" s="46" t="s">
        <v>2257</v>
      </c>
      <c r="BK801" s="46" t="s">
        <v>3296</v>
      </c>
      <c r="BL801" s="46" t="s">
        <v>3297</v>
      </c>
      <c r="BM801" s="48">
        <v>1</v>
      </c>
      <c r="BN801" s="48"/>
      <c r="BO801" s="48"/>
      <c r="BP801" s="48"/>
      <c r="BQ801" s="104">
        <f t="shared" si="92"/>
        <v>1</v>
      </c>
      <c r="BR801" s="797">
        <f t="shared" si="93"/>
        <v>0.5</v>
      </c>
      <c r="BS801" s="883"/>
      <c r="BT801" s="883"/>
      <c r="BU801" s="997" t="s">
        <v>1392</v>
      </c>
      <c r="BV801" s="1063" t="s">
        <v>3298</v>
      </c>
      <c r="BW801" s="1063" t="s">
        <v>3298</v>
      </c>
      <c r="BX801" s="1721" t="s">
        <v>3299</v>
      </c>
      <c r="BY801" s="1738" t="s">
        <v>3300</v>
      </c>
      <c r="BZ801" s="1003"/>
    </row>
    <row r="802" spans="1:78" ht="318" customHeight="1" x14ac:dyDescent="0.2">
      <c r="A802" s="1702"/>
      <c r="B802" s="1703"/>
      <c r="C802" s="1704"/>
      <c r="D802" s="1705"/>
      <c r="E802" s="1025"/>
      <c r="F802" s="1619"/>
      <c r="G802" s="1001"/>
      <c r="H802" s="1031"/>
      <c r="I802" s="1641"/>
      <c r="J802" s="1631"/>
      <c r="K802" s="1037"/>
      <c r="L802" s="1001"/>
      <c r="M802" s="1070"/>
      <c r="N802" s="1001"/>
      <c r="O802" s="1001"/>
      <c r="P802" s="1064"/>
      <c r="Q802" s="1714"/>
      <c r="R802" s="1641"/>
      <c r="S802" s="1710"/>
      <c r="T802" s="1641"/>
      <c r="U802" s="1710"/>
      <c r="V802" s="1641"/>
      <c r="W802" s="1710"/>
      <c r="X802" s="1665"/>
      <c r="Y802" s="1710"/>
      <c r="Z802" s="1710"/>
      <c r="AA802" s="1633"/>
      <c r="AB802" s="812">
        <v>2</v>
      </c>
      <c r="AC802" s="964" t="s">
        <v>2054</v>
      </c>
      <c r="AD802" s="898">
        <v>2</v>
      </c>
      <c r="AE802" s="774" t="s">
        <v>2055</v>
      </c>
      <c r="AF802" s="813" t="str">
        <f t="shared" si="88"/>
        <v>Impacto</v>
      </c>
      <c r="AG802" s="780" t="s">
        <v>264</v>
      </c>
      <c r="AH802" s="790">
        <f t="shared" si="89"/>
        <v>0.1</v>
      </c>
      <c r="AI802" s="780" t="s">
        <v>222</v>
      </c>
      <c r="AJ802" s="790">
        <f t="shared" si="90"/>
        <v>0.15</v>
      </c>
      <c r="AK802" s="814">
        <f t="shared" si="91"/>
        <v>0.25</v>
      </c>
      <c r="AL802" s="815">
        <f>IFERROR(IF(AND(AF801="Probabilidad",AF802="Probabilidad"),(AL801-(+AL801*AK802)),IF(AF802="Probabilidad",(S801-(+S801*AK802)),IF(AF802="Impacto",AL801,""))),"")</f>
        <v>0.36</v>
      </c>
      <c r="AM802" s="815">
        <f>IFERROR(IF(AND(AF801="Impacto",AF802="Impacto"),(AM801-(+AM801*AK802)),IF(AF802="Impacto",(Y801-(+Y801*AK802)),IF(AF802="Probabilidad",AM801,""))),"")</f>
        <v>0.30000000000000004</v>
      </c>
      <c r="AN802" s="751" t="s">
        <v>223</v>
      </c>
      <c r="AO802" s="751" t="s">
        <v>291</v>
      </c>
      <c r="AP802" s="751" t="s">
        <v>241</v>
      </c>
      <c r="AQ802" s="751" t="s">
        <v>226</v>
      </c>
      <c r="AR802" s="1031"/>
      <c r="AS802" s="1631"/>
      <c r="AT802" s="1631"/>
      <c r="AU802" s="1633"/>
      <c r="AV802" s="1631"/>
      <c r="AW802" s="1631"/>
      <c r="AX802" s="1633"/>
      <c r="AY802" s="1633"/>
      <c r="AZ802" s="1633"/>
      <c r="BA802" s="1641"/>
      <c r="BB802" s="789" t="s">
        <v>2258</v>
      </c>
      <c r="BC802" s="789" t="s">
        <v>2259</v>
      </c>
      <c r="BD802" s="822">
        <f t="shared" si="94"/>
        <v>1</v>
      </c>
      <c r="BE802" s="774"/>
      <c r="BF802" s="774"/>
      <c r="BG802" s="774">
        <v>1</v>
      </c>
      <c r="BH802" s="774"/>
      <c r="BI802" s="789" t="s">
        <v>1043</v>
      </c>
      <c r="BJ802" s="789" t="s">
        <v>2257</v>
      </c>
      <c r="BK802" s="789" t="s">
        <v>3301</v>
      </c>
      <c r="BL802" s="789" t="s">
        <v>3302</v>
      </c>
      <c r="BM802" s="791">
        <v>1</v>
      </c>
      <c r="BN802" s="791"/>
      <c r="BO802" s="791"/>
      <c r="BP802" s="791"/>
      <c r="BQ802" s="792">
        <f t="shared" si="92"/>
        <v>1</v>
      </c>
      <c r="BR802" s="796">
        <f t="shared" si="93"/>
        <v>1</v>
      </c>
      <c r="BS802" s="884"/>
      <c r="BT802" s="884"/>
      <c r="BU802" s="998"/>
      <c r="BV802" s="1064"/>
      <c r="BW802" s="1064"/>
      <c r="BX802" s="1722"/>
      <c r="BY802" s="1739"/>
      <c r="BZ802" s="1004"/>
    </row>
    <row r="803" spans="1:78" ht="272" x14ac:dyDescent="0.2">
      <c r="A803" s="1702"/>
      <c r="B803" s="1703"/>
      <c r="C803" s="1704"/>
      <c r="D803" s="1705"/>
      <c r="E803" s="1025"/>
      <c r="F803" s="1619"/>
      <c r="G803" s="1001"/>
      <c r="H803" s="1031"/>
      <c r="I803" s="1641"/>
      <c r="J803" s="1631"/>
      <c r="K803" s="1037"/>
      <c r="L803" s="1001"/>
      <c r="M803" s="1070"/>
      <c r="N803" s="1001"/>
      <c r="O803" s="1001"/>
      <c r="P803" s="1064"/>
      <c r="Q803" s="1714"/>
      <c r="R803" s="1641"/>
      <c r="S803" s="1710"/>
      <c r="T803" s="1641"/>
      <c r="U803" s="1710"/>
      <c r="V803" s="1641"/>
      <c r="W803" s="1710"/>
      <c r="X803" s="1665"/>
      <c r="Y803" s="1710"/>
      <c r="Z803" s="1710"/>
      <c r="AA803" s="1633"/>
      <c r="AB803" s="812">
        <v>3</v>
      </c>
      <c r="AC803" s="964" t="s">
        <v>1571</v>
      </c>
      <c r="AD803" s="898">
        <v>3</v>
      </c>
      <c r="AE803" s="774" t="s">
        <v>2055</v>
      </c>
      <c r="AF803" s="813" t="str">
        <f t="shared" si="88"/>
        <v>Probabilidad</v>
      </c>
      <c r="AG803" s="780" t="s">
        <v>281</v>
      </c>
      <c r="AH803" s="790">
        <f t="shared" si="89"/>
        <v>0.15</v>
      </c>
      <c r="AI803" s="780" t="s">
        <v>222</v>
      </c>
      <c r="AJ803" s="790">
        <f t="shared" si="90"/>
        <v>0.15</v>
      </c>
      <c r="AK803" s="814">
        <f t="shared" si="91"/>
        <v>0.3</v>
      </c>
      <c r="AL803" s="815">
        <f>IFERROR(IF(AND(AF802="Probabilidad",AF803="Probabilidad"),(AL802-(+AL802*AK803)),IF(AND(AF802="Impacto",AF803="Probabilidad"),(AL801-(+AL801*AK803)),IF(AF803="Impacto",AL802,""))),"")</f>
        <v>0.252</v>
      </c>
      <c r="AM803" s="815">
        <f>IFERROR(IF(AND(AF802="Impacto",AF803="Impacto"),(AM802-(+AM802*AK803)),IF(AND(AF802="Probabilidad",AF803="Impacto"),(AM801-(+AM801*AK803)),IF(AF803="Probabilidad",AM802,""))),"")</f>
        <v>0.30000000000000004</v>
      </c>
      <c r="AN803" s="751" t="s">
        <v>223</v>
      </c>
      <c r="AO803" s="751" t="s">
        <v>245</v>
      </c>
      <c r="AP803" s="751" t="s">
        <v>241</v>
      </c>
      <c r="AQ803" s="751" t="s">
        <v>226</v>
      </c>
      <c r="AR803" s="1031"/>
      <c r="AS803" s="1631"/>
      <c r="AT803" s="1631"/>
      <c r="AU803" s="1633"/>
      <c r="AV803" s="1631"/>
      <c r="AW803" s="1631"/>
      <c r="AX803" s="1633"/>
      <c r="AY803" s="1633"/>
      <c r="AZ803" s="1633"/>
      <c r="BA803" s="1641"/>
      <c r="BB803" s="789" t="s">
        <v>2260</v>
      </c>
      <c r="BC803" s="789" t="s">
        <v>2261</v>
      </c>
      <c r="BD803" s="822">
        <f t="shared" si="94"/>
        <v>12</v>
      </c>
      <c r="BE803" s="774">
        <v>3</v>
      </c>
      <c r="BF803" s="774">
        <v>3</v>
      </c>
      <c r="BG803" s="774">
        <v>3</v>
      </c>
      <c r="BH803" s="774">
        <v>3</v>
      </c>
      <c r="BI803" s="789" t="s">
        <v>1043</v>
      </c>
      <c r="BJ803" s="789" t="s">
        <v>2257</v>
      </c>
      <c r="BK803" s="768" t="s">
        <v>3303</v>
      </c>
      <c r="BL803" s="768" t="s">
        <v>3304</v>
      </c>
      <c r="BM803" s="791">
        <v>3</v>
      </c>
      <c r="BN803" s="791">
        <v>3</v>
      </c>
      <c r="BO803" s="791"/>
      <c r="BP803" s="791"/>
      <c r="BQ803" s="792">
        <f t="shared" si="92"/>
        <v>6</v>
      </c>
      <c r="BR803" s="796">
        <f t="shared" si="93"/>
        <v>0.5</v>
      </c>
      <c r="BS803" s="884"/>
      <c r="BT803" s="884"/>
      <c r="BU803" s="998"/>
      <c r="BV803" s="1064"/>
      <c r="BW803" s="1064"/>
      <c r="BX803" s="1722"/>
      <c r="BY803" s="1739"/>
      <c r="BZ803" s="1004"/>
    </row>
    <row r="804" spans="1:78" ht="16" x14ac:dyDescent="0.2">
      <c r="A804" s="1702"/>
      <c r="B804" s="1703"/>
      <c r="C804" s="1704"/>
      <c r="D804" s="1705"/>
      <c r="E804" s="1025"/>
      <c r="F804" s="1619"/>
      <c r="G804" s="1001"/>
      <c r="H804" s="1031"/>
      <c r="I804" s="1641"/>
      <c r="J804" s="1631"/>
      <c r="K804" s="1037"/>
      <c r="L804" s="1001"/>
      <c r="M804" s="1070"/>
      <c r="N804" s="1001"/>
      <c r="O804" s="1001"/>
      <c r="P804" s="1064"/>
      <c r="Q804" s="1714"/>
      <c r="R804" s="1641"/>
      <c r="S804" s="1710"/>
      <c r="T804" s="1641"/>
      <c r="U804" s="1710"/>
      <c r="V804" s="1641"/>
      <c r="W804" s="1710"/>
      <c r="X804" s="1665"/>
      <c r="Y804" s="1710"/>
      <c r="Z804" s="1710"/>
      <c r="AA804" s="1633"/>
      <c r="AB804" s="812">
        <v>4</v>
      </c>
      <c r="AC804" s="964"/>
      <c r="AD804" s="898"/>
      <c r="AE804" s="774"/>
      <c r="AF804" s="813" t="str">
        <f t="shared" si="88"/>
        <v/>
      </c>
      <c r="AG804" s="780"/>
      <c r="AH804" s="790" t="str">
        <f t="shared" si="89"/>
        <v/>
      </c>
      <c r="AI804" s="780"/>
      <c r="AJ804" s="790" t="str">
        <f t="shared" si="90"/>
        <v/>
      </c>
      <c r="AK804" s="814" t="str">
        <f t="shared" si="91"/>
        <v/>
      </c>
      <c r="AL804" s="815" t="str">
        <f>IFERROR(IF(AND(AF803="Probabilidad",AF804="Probabilidad"),(AL803-(+AL803*AK804)),IF(AND(AF803="Impacto",AF804="Probabilidad"),(AL802-(+AL802*AK804)),IF(AF804="Impacto",AL803,""))),"")</f>
        <v/>
      </c>
      <c r="AM804" s="815" t="str">
        <f>IFERROR(IF(AND(AF803="Impacto",AF804="Impacto"),(AM803-(+AM803*AK804)),IF(AND(AF803="Probabilidad",AF804="Impacto"),(AM802-(+AM802*AK804)),IF(AF804="Probabilidad",AM803,""))),"")</f>
        <v/>
      </c>
      <c r="AN804" s="751"/>
      <c r="AO804" s="751"/>
      <c r="AP804" s="751"/>
      <c r="AQ804" s="751"/>
      <c r="AR804" s="1031"/>
      <c r="AS804" s="1631"/>
      <c r="AT804" s="1631"/>
      <c r="AU804" s="1633"/>
      <c r="AV804" s="1631"/>
      <c r="AW804" s="1631"/>
      <c r="AX804" s="1633"/>
      <c r="AY804" s="1633"/>
      <c r="AZ804" s="1633"/>
      <c r="BA804" s="1641"/>
      <c r="BB804" s="894"/>
      <c r="BC804" s="789"/>
      <c r="BD804" s="822" t="str">
        <f t="shared" si="94"/>
        <v/>
      </c>
      <c r="BE804" s="774"/>
      <c r="BF804" s="774"/>
      <c r="BG804" s="774"/>
      <c r="BH804" s="774"/>
      <c r="BI804" s="789"/>
      <c r="BJ804" s="789"/>
      <c r="BK804" s="789"/>
      <c r="BL804" s="789"/>
      <c r="BM804" s="791"/>
      <c r="BN804" s="791"/>
      <c r="BO804" s="791"/>
      <c r="BP804" s="791"/>
      <c r="BQ804" s="792" t="str">
        <f t="shared" si="92"/>
        <v/>
      </c>
      <c r="BR804" s="796" t="str">
        <f t="shared" si="93"/>
        <v/>
      </c>
      <c r="BS804" s="884"/>
      <c r="BT804" s="884"/>
      <c r="BU804" s="998"/>
      <c r="BV804" s="1064"/>
      <c r="BW804" s="1064"/>
      <c r="BX804" s="1722"/>
      <c r="BY804" s="1739"/>
      <c r="BZ804" s="1004"/>
    </row>
    <row r="805" spans="1:78" ht="16" x14ac:dyDescent="0.2">
      <c r="A805" s="1702"/>
      <c r="B805" s="1703"/>
      <c r="C805" s="1704"/>
      <c r="D805" s="1705"/>
      <c r="E805" s="1025"/>
      <c r="F805" s="1619"/>
      <c r="G805" s="1001"/>
      <c r="H805" s="1031"/>
      <c r="I805" s="1641"/>
      <c r="J805" s="1631"/>
      <c r="K805" s="1037"/>
      <c r="L805" s="1001"/>
      <c r="M805" s="1070"/>
      <c r="N805" s="1001"/>
      <c r="O805" s="1001"/>
      <c r="P805" s="1064"/>
      <c r="Q805" s="1714"/>
      <c r="R805" s="1641"/>
      <c r="S805" s="1710"/>
      <c r="T805" s="1641"/>
      <c r="U805" s="1710"/>
      <c r="V805" s="1641"/>
      <c r="W805" s="1710"/>
      <c r="X805" s="1665"/>
      <c r="Y805" s="1710"/>
      <c r="Z805" s="1710"/>
      <c r="AA805" s="1633"/>
      <c r="AB805" s="812">
        <v>5</v>
      </c>
      <c r="AC805" s="965"/>
      <c r="AD805" s="900"/>
      <c r="AE805" s="28"/>
      <c r="AF805" s="813" t="str">
        <f t="shared" si="88"/>
        <v/>
      </c>
      <c r="AG805" s="780"/>
      <c r="AH805" s="790" t="str">
        <f t="shared" si="89"/>
        <v/>
      </c>
      <c r="AI805" s="780"/>
      <c r="AJ805" s="790" t="str">
        <f t="shared" si="90"/>
        <v/>
      </c>
      <c r="AK805" s="814" t="str">
        <f t="shared" si="91"/>
        <v/>
      </c>
      <c r="AL805" s="815" t="str">
        <f>IFERROR(IF(AND(AF804="Probabilidad",AF805="Probabilidad"),(AL804-(+AL804*AK805)),IF(AND(AF804="Impacto",AF805="Probabilidad"),(AL803-(+AL803*AK805)),IF(AF805="Impacto",AL804,""))),"")</f>
        <v/>
      </c>
      <c r="AM805" s="815" t="str">
        <f>IFERROR(IF(AND(AF804="Impacto",AF805="Impacto"),(AM804-(+AM804*AK805)),IF(AND(AF804="Probabilidad",AF805="Impacto"),(AM803-(+AM803*AK805)),IF(AF805="Probabilidad",AM804,""))),"")</f>
        <v/>
      </c>
      <c r="AN805" s="751"/>
      <c r="AO805" s="751"/>
      <c r="AP805" s="751"/>
      <c r="AQ805" s="751"/>
      <c r="AR805" s="1031"/>
      <c r="AS805" s="1631"/>
      <c r="AT805" s="1631"/>
      <c r="AU805" s="1633"/>
      <c r="AV805" s="1631"/>
      <c r="AW805" s="1631"/>
      <c r="AX805" s="1633"/>
      <c r="AY805" s="1633"/>
      <c r="AZ805" s="1633"/>
      <c r="BA805" s="1641"/>
      <c r="BB805" s="894"/>
      <c r="BC805" s="789"/>
      <c r="BD805" s="822" t="str">
        <f t="shared" si="94"/>
        <v/>
      </c>
      <c r="BE805" s="774"/>
      <c r="BF805" s="774"/>
      <c r="BG805" s="774"/>
      <c r="BH805" s="774"/>
      <c r="BI805" s="789"/>
      <c r="BJ805" s="789"/>
      <c r="BK805" s="789"/>
      <c r="BL805" s="789"/>
      <c r="BM805" s="791"/>
      <c r="BN805" s="791"/>
      <c r="BO805" s="791"/>
      <c r="BP805" s="791"/>
      <c r="BQ805" s="792" t="str">
        <f t="shared" si="92"/>
        <v/>
      </c>
      <c r="BR805" s="796" t="str">
        <f t="shared" si="93"/>
        <v/>
      </c>
      <c r="BS805" s="884"/>
      <c r="BT805" s="884"/>
      <c r="BU805" s="998"/>
      <c r="BV805" s="1064"/>
      <c r="BW805" s="1064"/>
      <c r="BX805" s="1722"/>
      <c r="BY805" s="1739"/>
      <c r="BZ805" s="1004"/>
    </row>
    <row r="806" spans="1:78" ht="17" thickBot="1" x14ac:dyDescent="0.25">
      <c r="A806" s="1702"/>
      <c r="B806" s="1703"/>
      <c r="C806" s="1704"/>
      <c r="D806" s="1706"/>
      <c r="E806" s="1026"/>
      <c r="F806" s="1620"/>
      <c r="G806" s="1002"/>
      <c r="H806" s="1032"/>
      <c r="I806" s="1642"/>
      <c r="J806" s="1632"/>
      <c r="K806" s="1038"/>
      <c r="L806" s="1002"/>
      <c r="M806" s="1071"/>
      <c r="N806" s="1002"/>
      <c r="O806" s="1002"/>
      <c r="P806" s="1065"/>
      <c r="Q806" s="1715"/>
      <c r="R806" s="1642"/>
      <c r="S806" s="1711"/>
      <c r="T806" s="1642"/>
      <c r="U806" s="1711"/>
      <c r="V806" s="1642"/>
      <c r="W806" s="1711"/>
      <c r="X806" s="1666"/>
      <c r="Y806" s="1711"/>
      <c r="Z806" s="1711"/>
      <c r="AA806" s="1634"/>
      <c r="AB806" s="773">
        <v>6</v>
      </c>
      <c r="AC806" s="946"/>
      <c r="AD806" s="757"/>
      <c r="AE806" s="757"/>
      <c r="AF806" s="896" t="str">
        <f t="shared" si="88"/>
        <v/>
      </c>
      <c r="AG806" s="888"/>
      <c r="AH806" s="887" t="str">
        <f t="shared" si="89"/>
        <v/>
      </c>
      <c r="AI806" s="888"/>
      <c r="AJ806" s="887" t="str">
        <f t="shared" si="90"/>
        <v/>
      </c>
      <c r="AK806" s="889" t="str">
        <f t="shared" si="91"/>
        <v/>
      </c>
      <c r="AL806" s="815" t="str">
        <f>IFERROR(IF(AND(AF805="Probabilidad",AF806="Probabilidad"),(AL805-(+AL805*AK806)),IF(AND(AF805="Impacto",AF806="Probabilidad"),(AL804-(+AL804*AK806)),IF(AF806="Impacto",AL805,""))),"")</f>
        <v/>
      </c>
      <c r="AM806" s="815" t="str">
        <f>IFERROR(IF(AND(AF805="Impacto",AF806="Impacto"),(AM805-(+AM805*AK806)),IF(AND(AF805="Probabilidad",AF806="Impacto"),(AM804-(+AM804*AK806)),IF(AF806="Probabilidad",AM805,""))),"")</f>
        <v/>
      </c>
      <c r="AN806" s="51"/>
      <c r="AO806" s="51"/>
      <c r="AP806" s="51"/>
      <c r="AQ806" s="51"/>
      <c r="AR806" s="1032"/>
      <c r="AS806" s="1632"/>
      <c r="AT806" s="1632"/>
      <c r="AU806" s="1634"/>
      <c r="AV806" s="1632"/>
      <c r="AW806" s="1632"/>
      <c r="AX806" s="1634"/>
      <c r="AY806" s="1634"/>
      <c r="AZ806" s="1634"/>
      <c r="BA806" s="1642"/>
      <c r="BB806" s="901"/>
      <c r="BC806" s="770"/>
      <c r="BD806" s="762" t="str">
        <f t="shared" si="94"/>
        <v/>
      </c>
      <c r="BE806" s="757"/>
      <c r="BF806" s="757"/>
      <c r="BG806" s="757"/>
      <c r="BH806" s="757"/>
      <c r="BI806" s="770"/>
      <c r="BJ806" s="770"/>
      <c r="BK806" s="770"/>
      <c r="BL806" s="770"/>
      <c r="BM806" s="749"/>
      <c r="BN806" s="749"/>
      <c r="BO806" s="749"/>
      <c r="BP806" s="749"/>
      <c r="BQ806" s="766" t="str">
        <f t="shared" si="92"/>
        <v/>
      </c>
      <c r="BR806" s="890" t="str">
        <f t="shared" si="93"/>
        <v/>
      </c>
      <c r="BS806" s="891"/>
      <c r="BT806" s="891"/>
      <c r="BU806" s="999"/>
      <c r="BV806" s="1065"/>
      <c r="BW806" s="1065"/>
      <c r="BX806" s="1723"/>
      <c r="BY806" s="1740"/>
      <c r="BZ806" s="1005"/>
    </row>
    <row r="807" spans="1:78" ht="144" x14ac:dyDescent="0.2">
      <c r="A807" s="1702"/>
      <c r="B807" s="1703"/>
      <c r="C807" s="1704"/>
      <c r="D807" s="1021" t="s">
        <v>1387</v>
      </c>
      <c r="E807" s="1024" t="s">
        <v>1064</v>
      </c>
      <c r="F807" s="1027">
        <v>4</v>
      </c>
      <c r="G807" s="1000" t="s">
        <v>2265</v>
      </c>
      <c r="H807" s="1030" t="s">
        <v>1242</v>
      </c>
      <c r="I807" s="994" t="s">
        <v>1215</v>
      </c>
      <c r="J807" s="1697" t="str">
        <f>IF(D807="","",IF(D807="RG",[1]Árbol!A818,IF(D807="RIC",[1]Árbol!A818,IF(D807="RLAFT",[1]Árbol!A818,IF(D807="RF",[1]Árbol!A818,IF(I807="","",(CONCATENATE(I807," ",$M$3," ",G807," ",$M$4," ",O807," ",$M$5," ",N807))))))))</f>
        <v>Pérdida de Disponibilidad de Auditorias Internas
(Información Electrónica)  1 y 3. Pérdida, borrado, modificación de información o Acceso no autorizado a los expedientes digitales con Datos Personales
2. Fallas Humanas
Continuidad: 3. Fallas tecnológicas  1. Ausencia de control de acceso a la información  digital
2. Desconocimiento de Políticas de Seguridad de la Información
3. Ausencia de Planes de continuidad</v>
      </c>
      <c r="K807" s="1036" t="s">
        <v>313</v>
      </c>
      <c r="L807" s="1000" t="s">
        <v>562</v>
      </c>
      <c r="M807" s="1069" t="s">
        <v>1389</v>
      </c>
      <c r="N807" s="1000" t="s">
        <v>2262</v>
      </c>
      <c r="O807" s="1063" t="s">
        <v>2263</v>
      </c>
      <c r="P807" s="1063" t="s">
        <v>1392</v>
      </c>
      <c r="Q807" s="1716" t="s">
        <v>1392</v>
      </c>
      <c r="R807" s="994" t="s">
        <v>217</v>
      </c>
      <c r="S807" s="1709">
        <f>IF(R807="Muy Alta",100%,IF(R807="Alta",80%,IF(R807="Media",60%,IF(R807="Baja",40%,IF(R807="Muy Baja",20%,"")))))</f>
        <v>0.6</v>
      </c>
      <c r="T807" s="994" t="s">
        <v>251</v>
      </c>
      <c r="U807" s="1709">
        <f>IF(T807="Catastrófico",100%,IF(T807="Mayor",80%,IF(T807="Moderado",60%,IF(T807="Menor",40%,IF(T807="Leve",20%,"")))))</f>
        <v>0.4</v>
      </c>
      <c r="V807" s="994" t="s">
        <v>251</v>
      </c>
      <c r="W807" s="1709">
        <f>IF(V807="Catastrófico",100%,IF(V807="Mayor",80%,IF(V807="Moderado",60%,IF(V807="Menor",40%,IF(V807="Leve",20%,"")))))</f>
        <v>0.4</v>
      </c>
      <c r="X807" s="1047" t="str">
        <f>IF(Y807=100%,"Catastrófico",IF(Y807=80%,"Mayor",IF(Y807=60%,"Moderado",IF(Y807=40%,"Menor",IF(Y807=20%,"Leve","")))))</f>
        <v>Menor</v>
      </c>
      <c r="Y807" s="1709">
        <f>IF(AND(U807="",W807=""),"",MAX(U807,W807))</f>
        <v>0.4</v>
      </c>
      <c r="Z807" s="1709" t="str">
        <f>CONCATENATE(R807,X807)</f>
        <v>MediaMenor</v>
      </c>
      <c r="AA807" s="1047" t="str">
        <f>IF(Z807="Muy AltaLeve","Alto",IF(Z807="Muy AltaMenor","Alto",IF(Z807="Muy AltaModerado","Alto",IF(Z807="Muy AltaMayor","Alto",IF(Z807="Muy AltaCatastrófico","Extremo",IF(Z807="AltaLeve","Moderado",IF(Z807="AltaMenor","Moderado",IF(Z807="AltaModerado","Alto",IF(Z807="AltaMayor","Alto",IF(Z807="AltaCatastrófico","Extremo",IF(Z807="MediaLeve","Moderado",IF(Z807="MediaMenor","Moderado",IF(Z807="MediaModerado","Moderado",IF(Z807="MediaMayor","Alto",IF(Z807="MediaCatastrófico","Extremo",IF(Z807="BajaLeve","Bajo",IF(Z807="BajaMenor","Moderado",IF(Z807="BajaModerado","Moderado",IF(Z807="BajaMayor","Alto",IF(Z807="BajaCatastrófico","Extremo",IF(Z807="Muy BajaLeve","Bajo",IF(Z807="Muy BajaMenor","Bajo",IF(Z807="Muy BajaModerado","Moderado",IF(Z807="Muy BajaMayor","Alto",IF(Z807="Muy BajaCatastrófico","Extremo","")))))))))))))))))))))))))</f>
        <v>Moderado</v>
      </c>
      <c r="AB807" s="354">
        <v>1</v>
      </c>
      <c r="AC807" s="356" t="s">
        <v>1571</v>
      </c>
      <c r="AD807" s="9">
        <v>2</v>
      </c>
      <c r="AE807" s="9" t="s">
        <v>1572</v>
      </c>
      <c r="AF807" s="99" t="str">
        <f t="shared" si="88"/>
        <v>Probabilidad</v>
      </c>
      <c r="AG807" s="10" t="s">
        <v>281</v>
      </c>
      <c r="AH807" s="787">
        <f t="shared" si="89"/>
        <v>0.15</v>
      </c>
      <c r="AI807" s="10" t="s">
        <v>222</v>
      </c>
      <c r="AJ807" s="787">
        <f t="shared" si="90"/>
        <v>0.15</v>
      </c>
      <c r="AK807" s="101">
        <f t="shared" si="91"/>
        <v>0.3</v>
      </c>
      <c r="AL807" s="100">
        <f>IFERROR(IF(AF807="Probabilidad",(S807-(+S807*AK807)),IF(AF807="Impacto",S807,"")),"")</f>
        <v>0.42</v>
      </c>
      <c r="AM807" s="100">
        <f>IFERROR(IF(AF807="Impacto",(Y807-(+Y807*AK807)),IF(AF807="Probabilidad",Y807,"")),"")</f>
        <v>0.4</v>
      </c>
      <c r="AN807" s="50" t="s">
        <v>859</v>
      </c>
      <c r="AO807" s="50" t="s">
        <v>245</v>
      </c>
      <c r="AP807" s="50" t="s">
        <v>241</v>
      </c>
      <c r="AQ807" s="50" t="s">
        <v>226</v>
      </c>
      <c r="AR807" s="1624" t="s">
        <v>2254</v>
      </c>
      <c r="AS807" s="1050">
        <f>S807</f>
        <v>0.6</v>
      </c>
      <c r="AT807" s="1050">
        <f>IF(AL807="","",MIN(AL807:AL812))</f>
        <v>0.20579999999999998</v>
      </c>
      <c r="AU807" s="1047" t="str">
        <f>IFERROR(IF(AT807="","",IF(AT807&lt;=0.2,"Muy Baja",IF(AT807&lt;=0.4,"Baja",IF(AT807&lt;=0.6,"Media",IF(AT807&lt;=0.8,"Alta","Muy Alta"))))),"")</f>
        <v>Baja</v>
      </c>
      <c r="AV807" s="1050">
        <f>Y807</f>
        <v>0.4</v>
      </c>
      <c r="AW807" s="1050">
        <f>IF(AM807="","",MIN(AM807:AM812))</f>
        <v>0.4</v>
      </c>
      <c r="AX807" s="1047" t="str">
        <f>IFERROR(IF(AW807="","",IF(AW807&lt;=0.2,"Leve",IF(AW807&lt;=0.4,"Menor",IF(AW807&lt;=0.6,"Moderado",IF(AW807&lt;=0.8,"Mayor","Catastrófico"))))),"")</f>
        <v>Menor</v>
      </c>
      <c r="AY807" s="1047" t="str">
        <f>AA807</f>
        <v>Moderado</v>
      </c>
      <c r="AZ807" s="1047" t="str">
        <f>IFERROR(IF(OR(AND(AU807="Muy Baja",AX807="Leve"),AND(AU807="Muy Baja",AX807="Menor"),AND(AU807="Baja",AX807="Leve")),"Bajo",IF(OR(AND(AU807="Muy baja",AX807="Moderado"),AND(AU807="Baja",AX807="Menor"),AND(AU807="Baja",AX807="Moderado"),AND(AU807="Media",AX807="Leve"),AND(AU807="Media",AX807="Menor"),AND(AU807="Media",AX807="Moderado"),AND(AU807="Alta",AX807="Leve"),AND(AU807="Alta",AX807="Menor")),"Moderado",IF(OR(AND(AU807="Muy Baja",AX807="Mayor"),AND(AU807="Baja",AX807="Mayor"),AND(AU807="Media",AX807="Mayor"),AND(AU807="Alta",AX807="Moderado"),AND(AU807="Alta",AX807="Mayor"),AND(AU807="Muy Alta",AX807="Leve"),AND(AU807="Muy Alta",AX807="Menor"),AND(AU807="Muy Alta",AX807="Moderado"),AND(AU807="Muy Alta",AX807="Mayor")),"Alto",IF(OR(AND(AU807="Muy Baja",AX807="Catastrófico"),AND(AU807="Baja",AX807="Catastrófico"),AND(AU807="Media",AX807="Catastrófico"),AND(AU807="Alta",AX807="Catastrófico"),AND(AU807="Muy Alta",AX807="Catastrófico")),"Extremo","")))),"")</f>
        <v>Moderado</v>
      </c>
      <c r="BA807" s="994" t="s">
        <v>228</v>
      </c>
      <c r="BB807" s="46" t="s">
        <v>2266</v>
      </c>
      <c r="BC807" s="46" t="s">
        <v>2256</v>
      </c>
      <c r="BD807" s="103">
        <f t="shared" si="94"/>
        <v>2</v>
      </c>
      <c r="BE807" s="9"/>
      <c r="BF807" s="9">
        <v>1</v>
      </c>
      <c r="BG807" s="9"/>
      <c r="BH807" s="9">
        <v>1</v>
      </c>
      <c r="BI807" s="46" t="s">
        <v>1043</v>
      </c>
      <c r="BJ807" s="46" t="s">
        <v>2257</v>
      </c>
      <c r="BK807" s="46" t="s">
        <v>3296</v>
      </c>
      <c r="BL807" s="46" t="s">
        <v>3297</v>
      </c>
      <c r="BM807" s="48">
        <v>1</v>
      </c>
      <c r="BN807" s="48"/>
      <c r="BO807" s="48"/>
      <c r="BP807" s="48"/>
      <c r="BQ807" s="104">
        <f t="shared" si="92"/>
        <v>1</v>
      </c>
      <c r="BR807" s="797">
        <f t="shared" si="93"/>
        <v>0.5</v>
      </c>
      <c r="BS807" s="883"/>
      <c r="BT807" s="883"/>
      <c r="BU807" s="997" t="s">
        <v>1392</v>
      </c>
      <c r="BV807" s="1063" t="s">
        <v>3298</v>
      </c>
      <c r="BW807" s="1063" t="s">
        <v>3298</v>
      </c>
      <c r="BX807" s="1721" t="s">
        <v>3299</v>
      </c>
      <c r="BY807" s="1738" t="s">
        <v>3300</v>
      </c>
      <c r="BZ807" s="1003"/>
    </row>
    <row r="808" spans="1:78" ht="315" customHeight="1" x14ac:dyDescent="0.2">
      <c r="A808" s="1702"/>
      <c r="B808" s="1703"/>
      <c r="C808" s="1704"/>
      <c r="D808" s="1705"/>
      <c r="E808" s="1025"/>
      <c r="F808" s="1619"/>
      <c r="G808" s="1001"/>
      <c r="H808" s="1031"/>
      <c r="I808" s="1641"/>
      <c r="J808" s="1631"/>
      <c r="K808" s="1037"/>
      <c r="L808" s="1001"/>
      <c r="M808" s="1070"/>
      <c r="N808" s="1001"/>
      <c r="O808" s="1064"/>
      <c r="P808" s="1064"/>
      <c r="Q808" s="1717"/>
      <c r="R808" s="1641"/>
      <c r="S808" s="1710"/>
      <c r="T808" s="1641"/>
      <c r="U808" s="1710"/>
      <c r="V808" s="1641"/>
      <c r="W808" s="1710"/>
      <c r="X808" s="1633"/>
      <c r="Y808" s="1710"/>
      <c r="Z808" s="1710"/>
      <c r="AA808" s="1633"/>
      <c r="AB808" s="961">
        <v>2</v>
      </c>
      <c r="AC808" s="959" t="s">
        <v>2264</v>
      </c>
      <c r="AD808" s="774">
        <v>1</v>
      </c>
      <c r="AE808" s="774" t="s">
        <v>1656</v>
      </c>
      <c r="AF808" s="813" t="str">
        <f t="shared" si="88"/>
        <v>Probabilidad</v>
      </c>
      <c r="AG808" s="780" t="s">
        <v>281</v>
      </c>
      <c r="AH808" s="790">
        <f t="shared" si="89"/>
        <v>0.15</v>
      </c>
      <c r="AI808" s="780" t="s">
        <v>222</v>
      </c>
      <c r="AJ808" s="790">
        <f t="shared" si="90"/>
        <v>0.15</v>
      </c>
      <c r="AK808" s="814">
        <f t="shared" si="91"/>
        <v>0.3</v>
      </c>
      <c r="AL808" s="815">
        <f>IFERROR(IF(AND(AF807="Probabilidad",AF808="Probabilidad"),(AL807-(+AL807*AK808)),IF(AF808="Probabilidad",(S807-(+S807*AK808)),IF(AF808="Impacto",AL807,""))),"")</f>
        <v>0.29399999999999998</v>
      </c>
      <c r="AM808" s="815">
        <f>IFERROR(IF(AND(AF807="Impacto",AF808="Impacto"),(AM807-(+AM807*AK808)),IF(AF808="Impacto",(Y807-(+Y807*AK808)),IF(AF808="Probabilidad",AM807,""))),"")</f>
        <v>0.4</v>
      </c>
      <c r="AN808" s="751" t="s">
        <v>223</v>
      </c>
      <c r="AO808" s="751" t="s">
        <v>291</v>
      </c>
      <c r="AP808" s="751" t="s">
        <v>241</v>
      </c>
      <c r="AQ808" s="751" t="s">
        <v>226</v>
      </c>
      <c r="AR808" s="1031"/>
      <c r="AS808" s="1631"/>
      <c r="AT808" s="1631"/>
      <c r="AU808" s="1633"/>
      <c r="AV808" s="1631"/>
      <c r="AW808" s="1631"/>
      <c r="AX808" s="1633"/>
      <c r="AY808" s="1633"/>
      <c r="AZ808" s="1633"/>
      <c r="BA808" s="1641"/>
      <c r="BB808" s="789" t="s">
        <v>2258</v>
      </c>
      <c r="BC808" s="789" t="s">
        <v>2259</v>
      </c>
      <c r="BD808" s="822">
        <f t="shared" si="94"/>
        <v>1</v>
      </c>
      <c r="BE808" s="774"/>
      <c r="BF808" s="774"/>
      <c r="BG808" s="774">
        <v>1</v>
      </c>
      <c r="BH808" s="774"/>
      <c r="BI808" s="789" t="s">
        <v>1043</v>
      </c>
      <c r="BJ808" s="789" t="s">
        <v>2257</v>
      </c>
      <c r="BK808" s="789" t="s">
        <v>3301</v>
      </c>
      <c r="BL808" s="789" t="s">
        <v>3302</v>
      </c>
      <c r="BM808" s="791">
        <v>1</v>
      </c>
      <c r="BN808" s="791"/>
      <c r="BO808" s="791"/>
      <c r="BP808" s="791"/>
      <c r="BQ808" s="792">
        <f t="shared" si="92"/>
        <v>1</v>
      </c>
      <c r="BR808" s="796">
        <f t="shared" si="93"/>
        <v>1</v>
      </c>
      <c r="BS808" s="884"/>
      <c r="BT808" s="884"/>
      <c r="BU808" s="998"/>
      <c r="BV808" s="1064"/>
      <c r="BW808" s="1064"/>
      <c r="BX808" s="1722"/>
      <c r="BY808" s="1739"/>
      <c r="BZ808" s="1004"/>
    </row>
    <row r="809" spans="1:78" ht="272" x14ac:dyDescent="0.2">
      <c r="A809" s="1702"/>
      <c r="B809" s="1703"/>
      <c r="C809" s="1704"/>
      <c r="D809" s="1705"/>
      <c r="E809" s="1025"/>
      <c r="F809" s="1619"/>
      <c r="G809" s="1001"/>
      <c r="H809" s="1031"/>
      <c r="I809" s="1641"/>
      <c r="J809" s="1631"/>
      <c r="K809" s="1037"/>
      <c r="L809" s="1001"/>
      <c r="M809" s="1070"/>
      <c r="N809" s="1001"/>
      <c r="O809" s="1064"/>
      <c r="P809" s="1064"/>
      <c r="Q809" s="1717"/>
      <c r="R809" s="1641"/>
      <c r="S809" s="1710"/>
      <c r="T809" s="1641"/>
      <c r="U809" s="1710"/>
      <c r="V809" s="1641"/>
      <c r="W809" s="1710"/>
      <c r="X809" s="1633"/>
      <c r="Y809" s="1710"/>
      <c r="Z809" s="1710"/>
      <c r="AA809" s="1633"/>
      <c r="AB809" s="961">
        <v>3</v>
      </c>
      <c r="AC809" s="959" t="s">
        <v>2045</v>
      </c>
      <c r="AD809" s="761">
        <v>3</v>
      </c>
      <c r="AE809" s="761" t="s">
        <v>1552</v>
      </c>
      <c r="AF809" s="813" t="str">
        <f t="shared" si="88"/>
        <v>Probabilidad</v>
      </c>
      <c r="AG809" s="780" t="s">
        <v>281</v>
      </c>
      <c r="AH809" s="790">
        <f t="shared" si="89"/>
        <v>0.15</v>
      </c>
      <c r="AI809" s="780" t="s">
        <v>222</v>
      </c>
      <c r="AJ809" s="790">
        <f t="shared" si="90"/>
        <v>0.15</v>
      </c>
      <c r="AK809" s="814">
        <f t="shared" si="91"/>
        <v>0.3</v>
      </c>
      <c r="AL809" s="815">
        <f>IFERROR(IF(AND(AF808="Probabilidad",AF809="Probabilidad"),(AL808-(+AL808*AK809)),IF(AND(AF808="Impacto",AF809="Probabilidad"),(AL807-(+AL807*AK809)),IF(AF809="Impacto",AL808,""))),"")</f>
        <v>0.20579999999999998</v>
      </c>
      <c r="AM809" s="815">
        <f>IFERROR(IF(AND(AF808="Impacto",AF809="Impacto"),(AM808-(+AM808*AK809)),IF(AND(AF808="Probabilidad",AF809="Impacto"),(AM807-(+AM807*AK809)),IF(AF809="Probabilidad",AM808,""))),"")</f>
        <v>0.4</v>
      </c>
      <c r="AN809" s="751" t="s">
        <v>859</v>
      </c>
      <c r="AO809" s="751" t="s">
        <v>291</v>
      </c>
      <c r="AP809" s="751" t="s">
        <v>241</v>
      </c>
      <c r="AQ809" s="751" t="s">
        <v>226</v>
      </c>
      <c r="AR809" s="1031"/>
      <c r="AS809" s="1631"/>
      <c r="AT809" s="1631"/>
      <c r="AU809" s="1633"/>
      <c r="AV809" s="1631"/>
      <c r="AW809" s="1631"/>
      <c r="AX809" s="1633"/>
      <c r="AY809" s="1633"/>
      <c r="AZ809" s="1633"/>
      <c r="BA809" s="1641"/>
      <c r="BB809" s="789" t="s">
        <v>2260</v>
      </c>
      <c r="BC809" s="789" t="s">
        <v>2261</v>
      </c>
      <c r="BD809" s="822">
        <f t="shared" si="94"/>
        <v>12</v>
      </c>
      <c r="BE809" s="774">
        <v>3</v>
      </c>
      <c r="BF809" s="774">
        <v>3</v>
      </c>
      <c r="BG809" s="774">
        <v>3</v>
      </c>
      <c r="BH809" s="774">
        <v>3</v>
      </c>
      <c r="BI809" s="789" t="s">
        <v>1043</v>
      </c>
      <c r="BJ809" s="789" t="s">
        <v>2257</v>
      </c>
      <c r="BK809" s="768" t="s">
        <v>3303</v>
      </c>
      <c r="BL809" s="768" t="s">
        <v>3304</v>
      </c>
      <c r="BM809" s="791">
        <v>3</v>
      </c>
      <c r="BN809" s="791">
        <v>3</v>
      </c>
      <c r="BO809" s="791"/>
      <c r="BP809" s="791"/>
      <c r="BQ809" s="792">
        <f t="shared" si="92"/>
        <v>6</v>
      </c>
      <c r="BR809" s="796">
        <f t="shared" si="93"/>
        <v>0.5</v>
      </c>
      <c r="BS809" s="884"/>
      <c r="BT809" s="884"/>
      <c r="BU809" s="998"/>
      <c r="BV809" s="1064"/>
      <c r="BW809" s="1064"/>
      <c r="BX809" s="1722"/>
      <c r="BY809" s="1739"/>
      <c r="BZ809" s="1004"/>
    </row>
    <row r="810" spans="1:78" ht="16" x14ac:dyDescent="0.2">
      <c r="A810" s="1702"/>
      <c r="B810" s="1703"/>
      <c r="C810" s="1704"/>
      <c r="D810" s="1705"/>
      <c r="E810" s="1025"/>
      <c r="F810" s="1619"/>
      <c r="G810" s="1001"/>
      <c r="H810" s="1031"/>
      <c r="I810" s="1641"/>
      <c r="J810" s="1631"/>
      <c r="K810" s="1037"/>
      <c r="L810" s="1001"/>
      <c r="M810" s="1070"/>
      <c r="N810" s="1001"/>
      <c r="O810" s="1064"/>
      <c r="P810" s="1064"/>
      <c r="Q810" s="1717"/>
      <c r="R810" s="1641"/>
      <c r="S810" s="1710"/>
      <c r="T810" s="1641"/>
      <c r="U810" s="1710"/>
      <c r="V810" s="1641"/>
      <c r="W810" s="1710"/>
      <c r="X810" s="1633"/>
      <c r="Y810" s="1710"/>
      <c r="Z810" s="1710"/>
      <c r="AA810" s="1633"/>
      <c r="AB810" s="961">
        <v>4</v>
      </c>
      <c r="AC810" s="959"/>
      <c r="AD810" s="774"/>
      <c r="AE810" s="774"/>
      <c r="AF810" s="813" t="str">
        <f t="shared" si="88"/>
        <v/>
      </c>
      <c r="AG810" s="780"/>
      <c r="AH810" s="790" t="str">
        <f t="shared" si="89"/>
        <v/>
      </c>
      <c r="AI810" s="780"/>
      <c r="AJ810" s="790" t="str">
        <f t="shared" si="90"/>
        <v/>
      </c>
      <c r="AK810" s="814" t="str">
        <f t="shared" si="91"/>
        <v/>
      </c>
      <c r="AL810" s="815" t="str">
        <f>IFERROR(IF(AND(AF809="Probabilidad",AF810="Probabilidad"),(AL809-(+AL809*AK810)),IF(AND(AF809="Impacto",AF810="Probabilidad"),(AL808-(+AL808*AK810)),IF(AF810="Impacto",AL809,""))),"")</f>
        <v/>
      </c>
      <c r="AM810" s="815" t="str">
        <f>IFERROR(IF(AND(AF809="Impacto",AF810="Impacto"),(AM809-(+AM809*AK810)),IF(AND(AF809="Probabilidad",AF810="Impacto"),(AM808-(+AM808*AK810)),IF(AF810="Probabilidad",AM809,""))),"")</f>
        <v/>
      </c>
      <c r="AN810" s="751"/>
      <c r="AO810" s="751"/>
      <c r="AP810" s="751"/>
      <c r="AQ810" s="751"/>
      <c r="AR810" s="1031"/>
      <c r="AS810" s="1631"/>
      <c r="AT810" s="1631"/>
      <c r="AU810" s="1633"/>
      <c r="AV810" s="1631"/>
      <c r="AW810" s="1631"/>
      <c r="AX810" s="1633"/>
      <c r="AY810" s="1633"/>
      <c r="AZ810" s="1633"/>
      <c r="BA810" s="1641"/>
      <c r="BB810" s="789"/>
      <c r="BC810" s="789"/>
      <c r="BD810" s="822" t="str">
        <f t="shared" si="94"/>
        <v/>
      </c>
      <c r="BE810" s="774"/>
      <c r="BF810" s="774"/>
      <c r="BG810" s="774"/>
      <c r="BH810" s="774"/>
      <c r="BI810" s="789"/>
      <c r="BJ810" s="789"/>
      <c r="BK810" s="789"/>
      <c r="BL810" s="789"/>
      <c r="BM810" s="791"/>
      <c r="BN810" s="791"/>
      <c r="BO810" s="791"/>
      <c r="BP810" s="791"/>
      <c r="BQ810" s="792" t="str">
        <f t="shared" si="92"/>
        <v/>
      </c>
      <c r="BR810" s="796" t="str">
        <f t="shared" si="93"/>
        <v/>
      </c>
      <c r="BS810" s="884"/>
      <c r="BT810" s="884"/>
      <c r="BU810" s="998"/>
      <c r="BV810" s="1064"/>
      <c r="BW810" s="1064"/>
      <c r="BX810" s="1722"/>
      <c r="BY810" s="1739"/>
      <c r="BZ810" s="1004"/>
    </row>
    <row r="811" spans="1:78" ht="16" x14ac:dyDescent="0.2">
      <c r="A811" s="1702"/>
      <c r="B811" s="1703"/>
      <c r="C811" s="1704"/>
      <c r="D811" s="1705"/>
      <c r="E811" s="1025"/>
      <c r="F811" s="1619"/>
      <c r="G811" s="1001"/>
      <c r="H811" s="1031"/>
      <c r="I811" s="1641"/>
      <c r="J811" s="1631"/>
      <c r="K811" s="1037"/>
      <c r="L811" s="1001"/>
      <c r="M811" s="1070"/>
      <c r="N811" s="1001"/>
      <c r="O811" s="1064"/>
      <c r="P811" s="1064"/>
      <c r="Q811" s="1717"/>
      <c r="R811" s="1641"/>
      <c r="S811" s="1710"/>
      <c r="T811" s="1641"/>
      <c r="U811" s="1710"/>
      <c r="V811" s="1641"/>
      <c r="W811" s="1710"/>
      <c r="X811" s="1633"/>
      <c r="Y811" s="1710"/>
      <c r="Z811" s="1710"/>
      <c r="AA811" s="1633"/>
      <c r="AB811" s="961">
        <v>5</v>
      </c>
      <c r="AC811" s="959"/>
      <c r="AD811" s="774"/>
      <c r="AE811" s="774"/>
      <c r="AF811" s="813" t="str">
        <f t="shared" si="88"/>
        <v/>
      </c>
      <c r="AG811" s="780"/>
      <c r="AH811" s="790" t="str">
        <f t="shared" si="89"/>
        <v/>
      </c>
      <c r="AI811" s="780"/>
      <c r="AJ811" s="790" t="str">
        <f t="shared" si="90"/>
        <v/>
      </c>
      <c r="AK811" s="814" t="str">
        <f t="shared" si="91"/>
        <v/>
      </c>
      <c r="AL811" s="815" t="str">
        <f>IFERROR(IF(AND(AF810="Probabilidad",AF811="Probabilidad"),(AL810-(+AL810*AK811)),IF(AND(AF810="Impacto",AF811="Probabilidad"),(AL809-(+AL809*AK811)),IF(AF811="Impacto",AL810,""))),"")</f>
        <v/>
      </c>
      <c r="AM811" s="815" t="str">
        <f>IFERROR(IF(AND(AF810="Impacto",AF811="Impacto"),(AM810-(+AM810*AK811)),IF(AND(AF810="Probabilidad",AF811="Impacto"),(AM809-(+AM809*AK811)),IF(AF811="Probabilidad",AM810,""))),"")</f>
        <v/>
      </c>
      <c r="AN811" s="751"/>
      <c r="AO811" s="751"/>
      <c r="AP811" s="751"/>
      <c r="AQ811" s="751"/>
      <c r="AR811" s="1031"/>
      <c r="AS811" s="1631"/>
      <c r="AT811" s="1631"/>
      <c r="AU811" s="1633"/>
      <c r="AV811" s="1631"/>
      <c r="AW811" s="1631"/>
      <c r="AX811" s="1633"/>
      <c r="AY811" s="1633"/>
      <c r="AZ811" s="1633"/>
      <c r="BA811" s="1641"/>
      <c r="BB811" s="789"/>
      <c r="BC811" s="789"/>
      <c r="BD811" s="822" t="str">
        <f t="shared" si="94"/>
        <v/>
      </c>
      <c r="BE811" s="774"/>
      <c r="BF811" s="774"/>
      <c r="BG811" s="774"/>
      <c r="BH811" s="774"/>
      <c r="BI811" s="789"/>
      <c r="BJ811" s="789"/>
      <c r="BK811" s="789"/>
      <c r="BL811" s="789"/>
      <c r="BM811" s="791"/>
      <c r="BN811" s="791"/>
      <c r="BO811" s="791"/>
      <c r="BP811" s="791"/>
      <c r="BQ811" s="792" t="str">
        <f t="shared" si="92"/>
        <v/>
      </c>
      <c r="BR811" s="796" t="str">
        <f t="shared" si="93"/>
        <v/>
      </c>
      <c r="BS811" s="884"/>
      <c r="BT811" s="884"/>
      <c r="BU811" s="998"/>
      <c r="BV811" s="1064"/>
      <c r="BW811" s="1064"/>
      <c r="BX811" s="1722"/>
      <c r="BY811" s="1739"/>
      <c r="BZ811" s="1004"/>
    </row>
    <row r="812" spans="1:78" ht="17" thickBot="1" x14ac:dyDescent="0.25">
      <c r="A812" s="1702"/>
      <c r="B812" s="1703"/>
      <c r="C812" s="1704"/>
      <c r="D812" s="1706"/>
      <c r="E812" s="1026"/>
      <c r="F812" s="1620"/>
      <c r="G812" s="1002"/>
      <c r="H812" s="1032"/>
      <c r="I812" s="1642"/>
      <c r="J812" s="1632"/>
      <c r="K812" s="1038"/>
      <c r="L812" s="1002"/>
      <c r="M812" s="1071"/>
      <c r="N812" s="1002"/>
      <c r="O812" s="1065"/>
      <c r="P812" s="1065"/>
      <c r="Q812" s="1718"/>
      <c r="R812" s="1642"/>
      <c r="S812" s="1711"/>
      <c r="T812" s="1642"/>
      <c r="U812" s="1711"/>
      <c r="V812" s="1642"/>
      <c r="W812" s="1711"/>
      <c r="X812" s="1634"/>
      <c r="Y812" s="1711"/>
      <c r="Z812" s="1711"/>
      <c r="AA812" s="1634"/>
      <c r="AB812" s="962">
        <v>6</v>
      </c>
      <c r="AC812" s="963"/>
      <c r="AD812" s="757"/>
      <c r="AE812" s="757"/>
      <c r="AF812" s="896" t="str">
        <f t="shared" si="88"/>
        <v/>
      </c>
      <c r="AG812" s="888"/>
      <c r="AH812" s="887" t="str">
        <f t="shared" si="89"/>
        <v/>
      </c>
      <c r="AI812" s="888"/>
      <c r="AJ812" s="887" t="str">
        <f t="shared" si="90"/>
        <v/>
      </c>
      <c r="AK812" s="889" t="str">
        <f t="shared" si="91"/>
        <v/>
      </c>
      <c r="AL812" s="815" t="str">
        <f>IFERROR(IF(AND(AF811="Probabilidad",AF812="Probabilidad"),(AL811-(+AL811*AK812)),IF(AND(AF811="Impacto",AF812="Probabilidad"),(AL810-(+AL810*AK812)),IF(AF812="Impacto",AL811,""))),"")</f>
        <v/>
      </c>
      <c r="AM812" s="815" t="str">
        <f>IFERROR(IF(AND(AF811="Impacto",AF812="Impacto"),(AM811-(+AM811*AK812)),IF(AND(AF811="Probabilidad",AF812="Impacto"),(AM810-(+AM810*AK812)),IF(AF812="Probabilidad",AM811,""))),"")</f>
        <v/>
      </c>
      <c r="AN812" s="51"/>
      <c r="AO812" s="51"/>
      <c r="AP812" s="51"/>
      <c r="AQ812" s="51"/>
      <c r="AR812" s="1032"/>
      <c r="AS812" s="1632"/>
      <c r="AT812" s="1632"/>
      <c r="AU812" s="1634"/>
      <c r="AV812" s="1632"/>
      <c r="AW812" s="1632"/>
      <c r="AX812" s="1634"/>
      <c r="AY812" s="1634"/>
      <c r="AZ812" s="1634"/>
      <c r="BA812" s="1642"/>
      <c r="BB812" s="770"/>
      <c r="BC812" s="770"/>
      <c r="BD812" s="762" t="str">
        <f t="shared" si="94"/>
        <v/>
      </c>
      <c r="BE812" s="757"/>
      <c r="BF812" s="757"/>
      <c r="BG812" s="757"/>
      <c r="BH812" s="757"/>
      <c r="BI812" s="770"/>
      <c r="BJ812" s="770"/>
      <c r="BK812" s="770"/>
      <c r="BL812" s="770"/>
      <c r="BM812" s="749"/>
      <c r="BN812" s="749"/>
      <c r="BO812" s="749"/>
      <c r="BP812" s="749"/>
      <c r="BQ812" s="766" t="str">
        <f t="shared" si="92"/>
        <v/>
      </c>
      <c r="BR812" s="890" t="str">
        <f t="shared" si="93"/>
        <v/>
      </c>
      <c r="BS812" s="891"/>
      <c r="BT812" s="891"/>
      <c r="BU812" s="999"/>
      <c r="BV812" s="1065"/>
      <c r="BW812" s="1065"/>
      <c r="BX812" s="1723"/>
      <c r="BY812" s="1740"/>
      <c r="BZ812" s="1005"/>
    </row>
    <row r="813" spans="1:78" ht="167" x14ac:dyDescent="0.2">
      <c r="A813" s="1702"/>
      <c r="B813" s="1703"/>
      <c r="C813" s="1704"/>
      <c r="D813" s="1021" t="s">
        <v>1387</v>
      </c>
      <c r="E813" s="1024" t="s">
        <v>1064</v>
      </c>
      <c r="F813" s="1027">
        <v>5</v>
      </c>
      <c r="G813" s="1000" t="s">
        <v>2267</v>
      </c>
      <c r="H813" s="1030" t="s">
        <v>1247</v>
      </c>
      <c r="I813" s="994" t="s">
        <v>1218</v>
      </c>
      <c r="J813" s="1697" t="str">
        <f>IF(D813="","",IF(D813="RG",[1]Árbol!A824,IF(D813="RIC",[1]Árbol!A824,IF(D813="RLAFT",[1]Árbol!A824,IF(D813="RF",[1]Árbol!A824,IF(I813="","",(CONCATENATE(I813," ",$M$3," ",G813," ",$M$4," ",O813," ",$M$5," ",N813))))))))</f>
        <v>Pérdida de confidencialidad e integridad de SharePoint/OneDrive de la OCI  1. Uso no autorizado de la información
2. Fallas Humanas  1. Ausencia de control de acceso 
2. Desconocimiento de Políticas de Seguridad de la Información</v>
      </c>
      <c r="K813" s="1036" t="s">
        <v>313</v>
      </c>
      <c r="L813" s="1000" t="s">
        <v>562</v>
      </c>
      <c r="M813" s="1069" t="s">
        <v>1389</v>
      </c>
      <c r="N813" s="1000" t="s">
        <v>2268</v>
      </c>
      <c r="O813" s="1000" t="s">
        <v>2269</v>
      </c>
      <c r="P813" s="1044" t="s">
        <v>1392</v>
      </c>
      <c r="Q813" s="1716" t="s">
        <v>1392</v>
      </c>
      <c r="R813" s="994" t="s">
        <v>340</v>
      </c>
      <c r="S813" s="1709">
        <f>IF(R813="Muy Alta",100%,IF(R813="Alta",80%,IF(R813="Media",60%,IF(R813="Baja",40%,IF(R813="Muy Baja",20%,"")))))</f>
        <v>0.8</v>
      </c>
      <c r="T813" s="994" t="s">
        <v>251</v>
      </c>
      <c r="U813" s="1709">
        <f>IF(T813="Catastrófico",100%,IF(T813="Mayor",80%,IF(T813="Moderado",60%,IF(T813="Menor",40%,IF(T813="Leve",20%,"")))))</f>
        <v>0.4</v>
      </c>
      <c r="V813" s="994" t="s">
        <v>218</v>
      </c>
      <c r="W813" s="1709">
        <f>IF(V813="Catastrófico",100%,IF(V813="Mayor",80%,IF(V813="Moderado",60%,IF(V813="Menor",40%,IF(V813="Leve",20%,"")))))</f>
        <v>0.6</v>
      </c>
      <c r="X813" s="1059" t="str">
        <f>IF(Y813=100%,"Catastrófico",IF(Y813=80%,"Mayor",IF(Y813=60%,"Moderado",IF(Y813=40%,"Menor",IF(Y813=20%,"Leve","")))))</f>
        <v>Moderado</v>
      </c>
      <c r="Y813" s="1709">
        <f>IF(AND(U813="",W813=""),"",MAX(U813,W813))</f>
        <v>0.6</v>
      </c>
      <c r="Z813" s="1709" t="str">
        <f>CONCATENATE(R813,X813)</f>
        <v>AltaModerado</v>
      </c>
      <c r="AA813" s="1047" t="str">
        <f>IF(Z813="Muy AltaLeve","Alto",IF(Z813="Muy AltaMenor","Alto",IF(Z813="Muy AltaModerado","Alto",IF(Z813="Muy AltaMayor","Alto",IF(Z813="Muy AltaCatastrófico","Extremo",IF(Z813="AltaLeve","Moderado",IF(Z813="AltaMenor","Moderado",IF(Z813="AltaModerado","Alto",IF(Z813="AltaMayor","Alto",IF(Z813="AltaCatastrófico","Extremo",IF(Z813="MediaLeve","Moderado",IF(Z813="MediaMenor","Moderado",IF(Z813="MediaModerado","Moderado",IF(Z813="MediaMayor","Alto",IF(Z813="MediaCatastrófico","Extremo",IF(Z813="BajaLeve","Bajo",IF(Z813="BajaMenor","Moderado",IF(Z813="BajaModerado","Moderado",IF(Z813="BajaMayor","Alto",IF(Z813="BajaCatastrófico","Extremo",IF(Z813="Muy BajaLeve","Bajo",IF(Z813="Muy BajaMenor","Bajo",IF(Z813="Muy BajaModerado","Moderado",IF(Z813="Muy BajaMayor","Alto",IF(Z813="Muy BajaCatastrófico","Extremo","")))))))))))))))))))))))))</f>
        <v>Alto</v>
      </c>
      <c r="AB813" s="97">
        <v>1</v>
      </c>
      <c r="AC813" s="352" t="s">
        <v>2270</v>
      </c>
      <c r="AD813" s="9">
        <v>1</v>
      </c>
      <c r="AE813" s="9" t="s">
        <v>2271</v>
      </c>
      <c r="AF813" s="231" t="str">
        <f t="shared" si="88"/>
        <v>Probabilidad</v>
      </c>
      <c r="AG813" s="10" t="s">
        <v>221</v>
      </c>
      <c r="AH813" s="787">
        <f t="shared" si="89"/>
        <v>0.25</v>
      </c>
      <c r="AI813" s="10" t="s">
        <v>222</v>
      </c>
      <c r="AJ813" s="787">
        <f t="shared" si="90"/>
        <v>0.15</v>
      </c>
      <c r="AK813" s="101">
        <f t="shared" si="91"/>
        <v>0.4</v>
      </c>
      <c r="AL813" s="100">
        <f>IFERROR(IF(AF813="Probabilidad",(S813-(+S813*AK813)),IF(AF813="Impacto",S813,"")),"")</f>
        <v>0.48</v>
      </c>
      <c r="AM813" s="100">
        <f>IFERROR(IF(AF813="Impacto",(Y813-(+Y813*AK813)),IF(AF813="Probabilidad",Y813,"")),"")</f>
        <v>0.6</v>
      </c>
      <c r="AN813" s="50" t="s">
        <v>223</v>
      </c>
      <c r="AO813" s="50" t="s">
        <v>291</v>
      </c>
      <c r="AP813" s="50" t="s">
        <v>241</v>
      </c>
      <c r="AQ813" s="50" t="s">
        <v>226</v>
      </c>
      <c r="AR813" s="1624" t="s">
        <v>2272</v>
      </c>
      <c r="AS813" s="1050">
        <f>S813</f>
        <v>0.8</v>
      </c>
      <c r="AT813" s="1050">
        <f>IF(AL813="","",MIN(AL813:AL818))</f>
        <v>0.28799999999999998</v>
      </c>
      <c r="AU813" s="1047" t="str">
        <f>IFERROR(IF(AT813="","",IF(AT813&lt;=0.2,"Muy Baja",IF(AT813&lt;=0.4,"Baja",IF(AT813&lt;=0.6,"Media",IF(AT813&lt;=0.8,"Alta","Muy Alta"))))),"")</f>
        <v>Baja</v>
      </c>
      <c r="AV813" s="1050">
        <f>Y813</f>
        <v>0.6</v>
      </c>
      <c r="AW813" s="1050">
        <f>IF(AM813="","",MIN(AM813:AM818))</f>
        <v>0.44999999999999996</v>
      </c>
      <c r="AX813" s="1047" t="str">
        <f>IFERROR(IF(AW813="","",IF(AW813&lt;=0.2,"Leve",IF(AW813&lt;=0.4,"Menor",IF(AW813&lt;=0.6,"Moderado",IF(AW813&lt;=0.8,"Mayor","Catastrófico"))))),"")</f>
        <v>Moderado</v>
      </c>
      <c r="AY813" s="1047" t="str">
        <f>AA813</f>
        <v>Alto</v>
      </c>
      <c r="AZ813" s="1047" t="str">
        <f>IFERROR(IF(OR(AND(AU813="Muy Baja",AX813="Leve"),AND(AU813="Muy Baja",AX813="Menor"),AND(AU813="Baja",AX813="Leve")),"Bajo",IF(OR(AND(AU813="Muy baja",AX813="Moderado"),AND(AU813="Baja",AX813="Menor"),AND(AU813="Baja",AX813="Moderado"),AND(AU813="Media",AX813="Leve"),AND(AU813="Media",AX813="Menor"),AND(AU813="Media",AX813="Moderado"),AND(AU813="Alta",AX813="Leve"),AND(AU813="Alta",AX813="Menor")),"Moderado",IF(OR(AND(AU813="Muy Baja",AX813="Mayor"),AND(AU813="Baja",AX813="Mayor"),AND(AU813="Media",AX813="Mayor"),AND(AU813="Alta",AX813="Moderado"),AND(AU813="Alta",AX813="Mayor"),AND(AU813="Muy Alta",AX813="Leve"),AND(AU813="Muy Alta",AX813="Menor"),AND(AU813="Muy Alta",AX813="Moderado"),AND(AU813="Muy Alta",AX813="Mayor")),"Alto",IF(OR(AND(AU813="Muy Baja",AX813="Catastrófico"),AND(AU813="Baja",AX813="Catastrófico"),AND(AU813="Media",AX813="Catastrófico"),AND(AU813="Alta",AX813="Catastrófico"),AND(AU813="Muy Alta",AX813="Catastrófico")),"Extremo","")))),"")</f>
        <v>Moderado</v>
      </c>
      <c r="BA813" s="994" t="s">
        <v>228</v>
      </c>
      <c r="BB813" s="46" t="s">
        <v>2273</v>
      </c>
      <c r="BC813" s="46" t="s">
        <v>2274</v>
      </c>
      <c r="BD813" s="103">
        <f t="shared" si="94"/>
        <v>2</v>
      </c>
      <c r="BE813" s="9"/>
      <c r="BF813" s="9">
        <v>1</v>
      </c>
      <c r="BG813" s="9"/>
      <c r="BH813" s="9">
        <v>1</v>
      </c>
      <c r="BI813" s="46" t="s">
        <v>1043</v>
      </c>
      <c r="BJ813" s="46" t="s">
        <v>2257</v>
      </c>
      <c r="BK813" s="46" t="s">
        <v>3296</v>
      </c>
      <c r="BL813" s="46" t="s">
        <v>3297</v>
      </c>
      <c r="BM813" s="48">
        <v>1</v>
      </c>
      <c r="BN813" s="48"/>
      <c r="BO813" s="48"/>
      <c r="BP813" s="48"/>
      <c r="BQ813" s="104">
        <f t="shared" si="92"/>
        <v>1</v>
      </c>
      <c r="BR813" s="797">
        <f t="shared" si="93"/>
        <v>0.5</v>
      </c>
      <c r="BS813" s="883"/>
      <c r="BT813" s="883"/>
      <c r="BU813" s="997" t="s">
        <v>1392</v>
      </c>
      <c r="BV813" s="1063" t="s">
        <v>3298</v>
      </c>
      <c r="BW813" s="1063" t="s">
        <v>3298</v>
      </c>
      <c r="BX813" s="1721" t="s">
        <v>3299</v>
      </c>
      <c r="BY813" s="1738" t="s">
        <v>3305</v>
      </c>
      <c r="BZ813" s="1003"/>
    </row>
    <row r="814" spans="1:78" ht="307.5" customHeight="1" x14ac:dyDescent="0.2">
      <c r="A814" s="1702"/>
      <c r="B814" s="1703"/>
      <c r="C814" s="1704"/>
      <c r="D814" s="1705"/>
      <c r="E814" s="1025"/>
      <c r="F814" s="1619"/>
      <c r="G814" s="1001"/>
      <c r="H814" s="1031"/>
      <c r="I814" s="1641"/>
      <c r="J814" s="1631"/>
      <c r="K814" s="1037"/>
      <c r="L814" s="1001"/>
      <c r="M814" s="1070"/>
      <c r="N814" s="1001"/>
      <c r="O814" s="1001"/>
      <c r="P814" s="1210"/>
      <c r="Q814" s="1717"/>
      <c r="R814" s="1641"/>
      <c r="S814" s="1710"/>
      <c r="T814" s="1641"/>
      <c r="U814" s="1710"/>
      <c r="V814" s="1641"/>
      <c r="W814" s="1710"/>
      <c r="X814" s="1665"/>
      <c r="Y814" s="1710"/>
      <c r="Z814" s="1710"/>
      <c r="AA814" s="1633"/>
      <c r="AB814" s="812">
        <v>2</v>
      </c>
      <c r="AC814" s="893" t="s">
        <v>2275</v>
      </c>
      <c r="AD814" s="774">
        <v>1.2</v>
      </c>
      <c r="AE814" s="774" t="s">
        <v>2024</v>
      </c>
      <c r="AF814" s="813" t="str">
        <f t="shared" si="88"/>
        <v>Impacto</v>
      </c>
      <c r="AG814" s="780" t="s">
        <v>264</v>
      </c>
      <c r="AH814" s="790">
        <f t="shared" si="89"/>
        <v>0.1</v>
      </c>
      <c r="AI814" s="780" t="s">
        <v>222</v>
      </c>
      <c r="AJ814" s="790">
        <f t="shared" si="90"/>
        <v>0.15</v>
      </c>
      <c r="AK814" s="814">
        <f t="shared" si="91"/>
        <v>0.25</v>
      </c>
      <c r="AL814" s="815">
        <f>IFERROR(IF(AND(AF813="Probabilidad",AF814="Probabilidad"),(AL813-(+AL813*AK814)),IF(AF814="Probabilidad",(S813-(+S813*AK814)),IF(AF814="Impacto",AL813,""))),"")</f>
        <v>0.48</v>
      </c>
      <c r="AM814" s="815">
        <f>IFERROR(IF(AND(AF813="Impacto",AF814="Impacto"),(AM813-(+AM813*AK814)),IF(AF814="Impacto",(Y813-(+Y813*AK814)),IF(AF814="Probabilidad",AM813,""))),"")</f>
        <v>0.44999999999999996</v>
      </c>
      <c r="AN814" s="751" t="s">
        <v>223</v>
      </c>
      <c r="AO814" s="751" t="s">
        <v>291</v>
      </c>
      <c r="AP814" s="751" t="s">
        <v>241</v>
      </c>
      <c r="AQ814" s="751" t="s">
        <v>226</v>
      </c>
      <c r="AR814" s="1031"/>
      <c r="AS814" s="1631"/>
      <c r="AT814" s="1631"/>
      <c r="AU814" s="1633"/>
      <c r="AV814" s="1631"/>
      <c r="AW814" s="1631"/>
      <c r="AX814" s="1633"/>
      <c r="AY814" s="1633"/>
      <c r="AZ814" s="1633"/>
      <c r="BA814" s="1641"/>
      <c r="BB814" s="789" t="s">
        <v>2276</v>
      </c>
      <c r="BC814" s="789" t="s">
        <v>2277</v>
      </c>
      <c r="BD814" s="822">
        <f t="shared" si="94"/>
        <v>1</v>
      </c>
      <c r="BE814" s="774"/>
      <c r="BF814" s="774"/>
      <c r="BG814" s="774">
        <v>1</v>
      </c>
      <c r="BH814" s="774"/>
      <c r="BI814" s="789" t="s">
        <v>1043</v>
      </c>
      <c r="BJ814" s="789" t="s">
        <v>2257</v>
      </c>
      <c r="BK814" s="789" t="s">
        <v>3301</v>
      </c>
      <c r="BL814" s="789" t="s">
        <v>3302</v>
      </c>
      <c r="BM814" s="791">
        <v>1</v>
      </c>
      <c r="BN814" s="791"/>
      <c r="BO814" s="791"/>
      <c r="BP814" s="791"/>
      <c r="BQ814" s="792">
        <f t="shared" si="92"/>
        <v>1</v>
      </c>
      <c r="BR814" s="796">
        <f t="shared" si="93"/>
        <v>1</v>
      </c>
      <c r="BS814" s="884"/>
      <c r="BT814" s="884"/>
      <c r="BU814" s="998"/>
      <c r="BV814" s="1064"/>
      <c r="BW814" s="1064"/>
      <c r="BX814" s="1722"/>
      <c r="BY814" s="1739"/>
      <c r="BZ814" s="1004"/>
    </row>
    <row r="815" spans="1:78" ht="118" x14ac:dyDescent="0.2">
      <c r="A815" s="1702"/>
      <c r="B815" s="1703"/>
      <c r="C815" s="1704"/>
      <c r="D815" s="1705"/>
      <c r="E815" s="1025"/>
      <c r="F815" s="1619"/>
      <c r="G815" s="1001"/>
      <c r="H815" s="1031"/>
      <c r="I815" s="1641"/>
      <c r="J815" s="1631"/>
      <c r="K815" s="1037"/>
      <c r="L815" s="1001"/>
      <c r="M815" s="1070"/>
      <c r="N815" s="1001"/>
      <c r="O815" s="1001"/>
      <c r="P815" s="1210"/>
      <c r="Q815" s="1717"/>
      <c r="R815" s="1641"/>
      <c r="S815" s="1710"/>
      <c r="T815" s="1641"/>
      <c r="U815" s="1710"/>
      <c r="V815" s="1641"/>
      <c r="W815" s="1710"/>
      <c r="X815" s="1665"/>
      <c r="Y815" s="1710"/>
      <c r="Z815" s="1710"/>
      <c r="AA815" s="1633"/>
      <c r="AB815" s="812">
        <v>3</v>
      </c>
      <c r="AC815" s="893" t="s">
        <v>1571</v>
      </c>
      <c r="AD815" s="774">
        <v>2</v>
      </c>
      <c r="AE815" s="774" t="s">
        <v>1480</v>
      </c>
      <c r="AF815" s="813" t="str">
        <f t="shared" si="88"/>
        <v>Probabilidad</v>
      </c>
      <c r="AG815" s="780" t="s">
        <v>221</v>
      </c>
      <c r="AH815" s="790">
        <f t="shared" si="89"/>
        <v>0.25</v>
      </c>
      <c r="AI815" s="780" t="s">
        <v>222</v>
      </c>
      <c r="AJ815" s="790">
        <f t="shared" si="90"/>
        <v>0.15</v>
      </c>
      <c r="AK815" s="814">
        <f t="shared" si="91"/>
        <v>0.4</v>
      </c>
      <c r="AL815" s="815">
        <f>IFERROR(IF(AND(AF814="Probabilidad",AF815="Probabilidad"),(AL814-(+AL814*AK815)),IF(AND(AF814="Impacto",AF815="Probabilidad"),(AL813-(+AL813*AK815)),IF(AF815="Impacto",AL814,""))),"")</f>
        <v>0.28799999999999998</v>
      </c>
      <c r="AM815" s="815">
        <f>IFERROR(IF(AND(AF814="Impacto",AF815="Impacto"),(AM814-(+AM814*AK815)),IF(AND(AF814="Probabilidad",AF815="Impacto"),(AM813-(+AM813*AK815)),IF(AF815="Probabilidad",AM814,""))),"")</f>
        <v>0.44999999999999996</v>
      </c>
      <c r="AN815" s="751" t="s">
        <v>859</v>
      </c>
      <c r="AO815" s="751" t="s">
        <v>245</v>
      </c>
      <c r="AP815" s="751" t="s">
        <v>241</v>
      </c>
      <c r="AQ815" s="751" t="s">
        <v>226</v>
      </c>
      <c r="AR815" s="1031"/>
      <c r="AS815" s="1631"/>
      <c r="AT815" s="1631"/>
      <c r="AU815" s="1633"/>
      <c r="AV815" s="1631"/>
      <c r="AW815" s="1631"/>
      <c r="AX815" s="1633"/>
      <c r="AY815" s="1633"/>
      <c r="AZ815" s="1633"/>
      <c r="BA815" s="1641"/>
      <c r="BB815" s="789"/>
      <c r="BC815" s="789"/>
      <c r="BD815" s="822" t="str">
        <f t="shared" si="94"/>
        <v/>
      </c>
      <c r="BE815" s="774"/>
      <c r="BF815" s="774"/>
      <c r="BG815" s="774"/>
      <c r="BH815" s="774"/>
      <c r="BI815" s="789"/>
      <c r="BJ815" s="789"/>
      <c r="BK815" s="789"/>
      <c r="BL815" s="789"/>
      <c r="BM815" s="791"/>
      <c r="BN815" s="791"/>
      <c r="BO815" s="791"/>
      <c r="BP815" s="791"/>
      <c r="BQ815" s="792" t="str">
        <f t="shared" si="92"/>
        <v/>
      </c>
      <c r="BR815" s="796" t="str">
        <f t="shared" si="93"/>
        <v/>
      </c>
      <c r="BS815" s="884"/>
      <c r="BT815" s="884"/>
      <c r="BU815" s="998"/>
      <c r="BV815" s="1064"/>
      <c r="BW815" s="1064"/>
      <c r="BX815" s="1722"/>
      <c r="BY815" s="1739"/>
      <c r="BZ815" s="1004"/>
    </row>
    <row r="816" spans="1:78" ht="16" x14ac:dyDescent="0.2">
      <c r="A816" s="1702"/>
      <c r="B816" s="1703"/>
      <c r="C816" s="1704"/>
      <c r="D816" s="1705"/>
      <c r="E816" s="1025"/>
      <c r="F816" s="1619"/>
      <c r="G816" s="1001"/>
      <c r="H816" s="1031"/>
      <c r="I816" s="1641"/>
      <c r="J816" s="1631"/>
      <c r="K816" s="1037"/>
      <c r="L816" s="1001"/>
      <c r="M816" s="1070"/>
      <c r="N816" s="1001"/>
      <c r="O816" s="1001"/>
      <c r="P816" s="1210"/>
      <c r="Q816" s="1717"/>
      <c r="R816" s="1641"/>
      <c r="S816" s="1710"/>
      <c r="T816" s="1641"/>
      <c r="U816" s="1710"/>
      <c r="V816" s="1641"/>
      <c r="W816" s="1710"/>
      <c r="X816" s="1665"/>
      <c r="Y816" s="1710"/>
      <c r="Z816" s="1710"/>
      <c r="AA816" s="1633"/>
      <c r="AB816" s="812">
        <v>4</v>
      </c>
      <c r="AC816" s="893"/>
      <c r="AD816" s="774"/>
      <c r="AE816" s="774"/>
      <c r="AF816" s="813" t="str">
        <f t="shared" si="88"/>
        <v/>
      </c>
      <c r="AG816" s="780"/>
      <c r="AH816" s="790" t="str">
        <f t="shared" si="89"/>
        <v/>
      </c>
      <c r="AI816" s="780"/>
      <c r="AJ816" s="790" t="str">
        <f t="shared" si="90"/>
        <v/>
      </c>
      <c r="AK816" s="814" t="str">
        <f t="shared" si="91"/>
        <v/>
      </c>
      <c r="AL816" s="815" t="str">
        <f>IFERROR(IF(AND(AF815="Probabilidad",AF816="Probabilidad"),(AL815-(+AL815*AK816)),IF(AND(AF815="Impacto",AF816="Probabilidad"),(AL814-(+AL814*AK816)),IF(AF816="Impacto",AL815,""))),"")</f>
        <v/>
      </c>
      <c r="AM816" s="815" t="str">
        <f>IFERROR(IF(AND(AF815="Impacto",AF816="Impacto"),(AM815-(+AM815*AK816)),IF(AND(AF815="Probabilidad",AF816="Impacto"),(AM814-(+AM814*AK816)),IF(AF816="Probabilidad",AM815,""))),"")</f>
        <v/>
      </c>
      <c r="AN816" s="751"/>
      <c r="AO816" s="751"/>
      <c r="AP816" s="751"/>
      <c r="AQ816" s="751"/>
      <c r="AR816" s="1031"/>
      <c r="AS816" s="1631"/>
      <c r="AT816" s="1631"/>
      <c r="AU816" s="1633"/>
      <c r="AV816" s="1631"/>
      <c r="AW816" s="1631"/>
      <c r="AX816" s="1633"/>
      <c r="AY816" s="1633"/>
      <c r="AZ816" s="1633"/>
      <c r="BA816" s="1641"/>
      <c r="BB816" s="789"/>
      <c r="BC816" s="789"/>
      <c r="BD816" s="822" t="str">
        <f t="shared" si="94"/>
        <v/>
      </c>
      <c r="BE816" s="774"/>
      <c r="BF816" s="774"/>
      <c r="BG816" s="774"/>
      <c r="BH816" s="774"/>
      <c r="BI816" s="789"/>
      <c r="BJ816" s="789"/>
      <c r="BK816" s="789"/>
      <c r="BL816" s="789"/>
      <c r="BM816" s="791"/>
      <c r="BN816" s="791"/>
      <c r="BO816" s="791"/>
      <c r="BP816" s="791"/>
      <c r="BQ816" s="792" t="str">
        <f t="shared" si="92"/>
        <v/>
      </c>
      <c r="BR816" s="796" t="str">
        <f t="shared" si="93"/>
        <v/>
      </c>
      <c r="BS816" s="884"/>
      <c r="BT816" s="884"/>
      <c r="BU816" s="998"/>
      <c r="BV816" s="1064"/>
      <c r="BW816" s="1064"/>
      <c r="BX816" s="1722"/>
      <c r="BY816" s="1739"/>
      <c r="BZ816" s="1004"/>
    </row>
    <row r="817" spans="1:78" ht="16" x14ac:dyDescent="0.2">
      <c r="A817" s="1702"/>
      <c r="B817" s="1703"/>
      <c r="C817" s="1704"/>
      <c r="D817" s="1705"/>
      <c r="E817" s="1025"/>
      <c r="F817" s="1619"/>
      <c r="G817" s="1001"/>
      <c r="H817" s="1031"/>
      <c r="I817" s="1641"/>
      <c r="J817" s="1631"/>
      <c r="K817" s="1037"/>
      <c r="L817" s="1001"/>
      <c r="M817" s="1070"/>
      <c r="N817" s="1001"/>
      <c r="O817" s="1001"/>
      <c r="P817" s="1210"/>
      <c r="Q817" s="1717"/>
      <c r="R817" s="1641"/>
      <c r="S817" s="1710"/>
      <c r="T817" s="1641"/>
      <c r="U817" s="1710"/>
      <c r="V817" s="1641"/>
      <c r="W817" s="1710"/>
      <c r="X817" s="1665"/>
      <c r="Y817" s="1710"/>
      <c r="Z817" s="1710"/>
      <c r="AA817" s="1633"/>
      <c r="AB817" s="812">
        <v>5</v>
      </c>
      <c r="AC817" s="893"/>
      <c r="AD817" s="774"/>
      <c r="AE817" s="774"/>
      <c r="AF817" s="813" t="str">
        <f t="shared" si="88"/>
        <v/>
      </c>
      <c r="AG817" s="780"/>
      <c r="AH817" s="790" t="str">
        <f t="shared" si="89"/>
        <v/>
      </c>
      <c r="AI817" s="780"/>
      <c r="AJ817" s="790" t="str">
        <f t="shared" si="90"/>
        <v/>
      </c>
      <c r="AK817" s="814" t="str">
        <f t="shared" si="91"/>
        <v/>
      </c>
      <c r="AL817" s="815" t="str">
        <f>IFERROR(IF(AND(AF816="Probabilidad",AF817="Probabilidad"),(AL816-(+AL816*AK817)),IF(AND(AF816="Impacto",AF817="Probabilidad"),(AL815-(+AL815*AK817)),IF(AF817="Impacto",AL816,""))),"")</f>
        <v/>
      </c>
      <c r="AM817" s="815" t="str">
        <f>IFERROR(IF(AND(AF816="Impacto",AF817="Impacto"),(AM816-(+AM816*AK817)),IF(AND(AF816="Probabilidad",AF817="Impacto"),(AM815-(+AM815*AK817)),IF(AF817="Probabilidad",AM816,""))),"")</f>
        <v/>
      </c>
      <c r="AN817" s="751"/>
      <c r="AO817" s="751"/>
      <c r="AP817" s="751"/>
      <c r="AQ817" s="751"/>
      <c r="AR817" s="1031"/>
      <c r="AS817" s="1631"/>
      <c r="AT817" s="1631"/>
      <c r="AU817" s="1633"/>
      <c r="AV817" s="1631"/>
      <c r="AW817" s="1631"/>
      <c r="AX817" s="1633"/>
      <c r="AY817" s="1633"/>
      <c r="AZ817" s="1633"/>
      <c r="BA817" s="1641"/>
      <c r="BB817" s="789"/>
      <c r="BC817" s="789"/>
      <c r="BD817" s="822" t="str">
        <f t="shared" si="94"/>
        <v/>
      </c>
      <c r="BE817" s="774"/>
      <c r="BF817" s="774"/>
      <c r="BG817" s="774"/>
      <c r="BH817" s="774"/>
      <c r="BI817" s="789"/>
      <c r="BJ817" s="789"/>
      <c r="BK817" s="789"/>
      <c r="BL817" s="789"/>
      <c r="BM817" s="791"/>
      <c r="BN817" s="791"/>
      <c r="BO817" s="791"/>
      <c r="BP817" s="791"/>
      <c r="BQ817" s="792" t="str">
        <f t="shared" si="92"/>
        <v/>
      </c>
      <c r="BR817" s="796" t="str">
        <f t="shared" si="93"/>
        <v/>
      </c>
      <c r="BS817" s="884"/>
      <c r="BT817" s="884"/>
      <c r="BU817" s="998"/>
      <c r="BV817" s="1064"/>
      <c r="BW817" s="1064"/>
      <c r="BX817" s="1722"/>
      <c r="BY817" s="1739"/>
      <c r="BZ817" s="1004"/>
    </row>
    <row r="818" spans="1:78" ht="17" thickBot="1" x14ac:dyDescent="0.25">
      <c r="A818" s="1702"/>
      <c r="B818" s="1703"/>
      <c r="C818" s="1704"/>
      <c r="D818" s="1706"/>
      <c r="E818" s="1026"/>
      <c r="F818" s="1620"/>
      <c r="G818" s="1002"/>
      <c r="H818" s="1032"/>
      <c r="I818" s="1642"/>
      <c r="J818" s="1632"/>
      <c r="K818" s="1038"/>
      <c r="L818" s="1002"/>
      <c r="M818" s="1071"/>
      <c r="N818" s="1002"/>
      <c r="O818" s="1002"/>
      <c r="P818" s="1211"/>
      <c r="Q818" s="1718"/>
      <c r="R818" s="1642"/>
      <c r="S818" s="1711"/>
      <c r="T818" s="1642"/>
      <c r="U818" s="1711"/>
      <c r="V818" s="1642"/>
      <c r="W818" s="1711"/>
      <c r="X818" s="1666"/>
      <c r="Y818" s="1711"/>
      <c r="Z818" s="1711"/>
      <c r="AA818" s="1634"/>
      <c r="AB818" s="773">
        <v>6</v>
      </c>
      <c r="AC818" s="946"/>
      <c r="AD818" s="757"/>
      <c r="AE818" s="757"/>
      <c r="AF818" s="819" t="str">
        <f t="shared" si="88"/>
        <v/>
      </c>
      <c r="AG818" s="902"/>
      <c r="AH818" s="887" t="str">
        <f t="shared" si="89"/>
        <v/>
      </c>
      <c r="AI818" s="902"/>
      <c r="AJ818" s="887" t="str">
        <f t="shared" si="90"/>
        <v/>
      </c>
      <c r="AK818" s="889" t="str">
        <f t="shared" si="91"/>
        <v/>
      </c>
      <c r="AL818" s="815" t="str">
        <f>IFERROR(IF(AND(AF817="Probabilidad",AF818="Probabilidad"),(AL817-(+AL817*AK818)),IF(AND(AF817="Impacto",AF818="Probabilidad"),(AL816-(+AL816*AK818)),IF(AF818="Impacto",AL817,""))),"")</f>
        <v/>
      </c>
      <c r="AM818" s="815" t="str">
        <f>IFERROR(IF(AND(AF817="Impacto",AF818="Impacto"),(AM817-(+AM817*AK818)),IF(AND(AF817="Probabilidad",AF818="Impacto"),(AM816-(+AM816*AK818)),IF(AF818="Probabilidad",AM817,""))),"")</f>
        <v/>
      </c>
      <c r="AN818" s="51"/>
      <c r="AO818" s="51"/>
      <c r="AP818" s="51"/>
      <c r="AQ818" s="51"/>
      <c r="AR818" s="1032"/>
      <c r="AS818" s="1632"/>
      <c r="AT818" s="1632"/>
      <c r="AU818" s="1634"/>
      <c r="AV818" s="1632"/>
      <c r="AW818" s="1632"/>
      <c r="AX818" s="1634"/>
      <c r="AY818" s="1634"/>
      <c r="AZ818" s="1634"/>
      <c r="BA818" s="1642"/>
      <c r="BB818" s="770"/>
      <c r="BC818" s="770"/>
      <c r="BD818" s="762" t="str">
        <f t="shared" si="94"/>
        <v/>
      </c>
      <c r="BE818" s="757"/>
      <c r="BF818" s="757"/>
      <c r="BG818" s="757"/>
      <c r="BH818" s="757"/>
      <c r="BI818" s="770"/>
      <c r="BJ818" s="770"/>
      <c r="BK818" s="770"/>
      <c r="BL818" s="770"/>
      <c r="BM818" s="749"/>
      <c r="BN818" s="749"/>
      <c r="BO818" s="749"/>
      <c r="BP818" s="749"/>
      <c r="BQ818" s="766" t="str">
        <f t="shared" si="92"/>
        <v/>
      </c>
      <c r="BR818" s="890" t="str">
        <f t="shared" si="93"/>
        <v/>
      </c>
      <c r="BS818" s="891"/>
      <c r="BT818" s="891"/>
      <c r="BU818" s="999"/>
      <c r="BV818" s="1065"/>
      <c r="BW818" s="1065"/>
      <c r="BX818" s="1723"/>
      <c r="BY818" s="1740"/>
      <c r="BZ818" s="1005"/>
    </row>
    <row r="819" spans="1:78" ht="167" x14ac:dyDescent="0.2">
      <c r="A819" s="1702"/>
      <c r="B819" s="1703"/>
      <c r="C819" s="1704"/>
      <c r="D819" s="1021" t="s">
        <v>1387</v>
      </c>
      <c r="E819" s="1024" t="s">
        <v>1064</v>
      </c>
      <c r="F819" s="1027">
        <v>6</v>
      </c>
      <c r="G819" s="1000" t="s">
        <v>2267</v>
      </c>
      <c r="H819" s="1030" t="s">
        <v>1247</v>
      </c>
      <c r="I819" s="994" t="s">
        <v>1215</v>
      </c>
      <c r="J819" s="1697" t="str">
        <f>IF(D819="","",IF(D819="RG",[1]Árbol!A830,IF(D819="RIC",[1]Árbol!A830,IF(D819="RLAFT",[1]Árbol!A830,IF(D819="RF",[1]Árbol!A830,IF(I819="","",(CONCATENATE(I819," ",$M$3," ",G819," ",$M$4," ",O819," ",$M$5," ",N819))))))))</f>
        <v xml:space="preserve">Pérdida de Disponibilidad de SharePoint/OneDrive de la OCI  1. Perdida o acceso no autorizado a la información
2. Fallas Humanas
3. Incumplimiento en el mantenimiento del fileserver - nube  1. Ausencia de copias de respaldo 
2. Desconocimiento de politicas de seguridad de la información
3. Ausencia de mantenimiento al repositorio nube
4. Ausencia de control de acceso </v>
      </c>
      <c r="K819" s="1036" t="s">
        <v>313</v>
      </c>
      <c r="L819" s="1000" t="s">
        <v>562</v>
      </c>
      <c r="M819" s="1069" t="s">
        <v>1389</v>
      </c>
      <c r="N819" s="1000" t="s">
        <v>2278</v>
      </c>
      <c r="O819" s="1000" t="s">
        <v>2279</v>
      </c>
      <c r="P819" s="1063" t="s">
        <v>1392</v>
      </c>
      <c r="Q819" s="1077" t="s">
        <v>1392</v>
      </c>
      <c r="R819" s="994" t="s">
        <v>340</v>
      </c>
      <c r="S819" s="1709">
        <f>IF(R819="Muy Alta",100%,IF(R819="Alta",80%,IF(R819="Media",60%,IF(R819="Baja",40%,IF(R819="Muy Baja",20%,"")))))</f>
        <v>0.8</v>
      </c>
      <c r="T819" s="994" t="s">
        <v>251</v>
      </c>
      <c r="U819" s="1709">
        <f>IF(T819="Catastrófico",100%,IF(T819="Mayor",80%,IF(T819="Moderado",60%,IF(T819="Menor",40%,IF(T819="Leve",20%,"")))))</f>
        <v>0.4</v>
      </c>
      <c r="V819" s="994" t="s">
        <v>218</v>
      </c>
      <c r="W819" s="1709">
        <f>IF(V819="Catastrófico",100%,IF(V819="Mayor",80%,IF(V819="Moderado",60%,IF(V819="Menor",40%,IF(V819="Leve",20%,"")))))</f>
        <v>0.6</v>
      </c>
      <c r="X819" s="1059" t="str">
        <f>IF(Y819=100%,"Catastrófico",IF(Y819=80%,"Mayor",IF(Y819=60%,"Moderado",IF(Y819=40%,"Menor",IF(Y819=20%,"Leve","")))))</f>
        <v>Moderado</v>
      </c>
      <c r="Y819" s="1709">
        <f>IF(AND(U819="",W819=""),"",MAX(U819,W819))</f>
        <v>0.6</v>
      </c>
      <c r="Z819" s="1709" t="str">
        <f>CONCATENATE(R819,X819)</f>
        <v>AltaModerado</v>
      </c>
      <c r="AA819" s="1047" t="str">
        <f>IF(Z819="Muy AltaLeve","Alto",IF(Z819="Muy AltaMenor","Alto",IF(Z819="Muy AltaModerado","Alto",IF(Z819="Muy AltaMayor","Alto",IF(Z819="Muy AltaCatastrófico","Extremo",IF(Z819="AltaLeve","Moderado",IF(Z819="AltaMenor","Moderado",IF(Z819="AltaModerado","Alto",IF(Z819="AltaMayor","Alto",IF(Z819="AltaCatastrófico","Extremo",IF(Z819="MediaLeve","Moderado",IF(Z819="MediaMenor","Moderado",IF(Z819="MediaModerado","Moderado",IF(Z819="MediaMayor","Alto",IF(Z819="MediaCatastrófico","Extremo",IF(Z819="BajaLeve","Bajo",IF(Z819="BajaMenor","Moderado",IF(Z819="BajaModerado","Moderado",IF(Z819="BajaMayor","Alto",IF(Z819="BajaCatastrófico","Extremo",IF(Z819="Muy BajaLeve","Bajo",IF(Z819="Muy BajaMenor","Bajo",IF(Z819="Muy BajaModerado","Moderado",IF(Z819="Muy BajaMayor","Alto",IF(Z819="Muy BajaCatastrófico","Extremo","")))))))))))))))))))))))))</f>
        <v>Alto</v>
      </c>
      <c r="AB819" s="97">
        <v>1</v>
      </c>
      <c r="AC819" s="352" t="s">
        <v>2280</v>
      </c>
      <c r="AD819" s="9">
        <v>4</v>
      </c>
      <c r="AE819" s="9" t="s">
        <v>1656</v>
      </c>
      <c r="AF819" s="99" t="str">
        <f t="shared" si="88"/>
        <v>Probabilidad</v>
      </c>
      <c r="AG819" s="10" t="s">
        <v>221</v>
      </c>
      <c r="AH819" s="787">
        <f t="shared" si="89"/>
        <v>0.25</v>
      </c>
      <c r="AI819" s="10" t="s">
        <v>222</v>
      </c>
      <c r="AJ819" s="787">
        <f t="shared" si="90"/>
        <v>0.15</v>
      </c>
      <c r="AK819" s="101">
        <f t="shared" si="91"/>
        <v>0.4</v>
      </c>
      <c r="AL819" s="100">
        <f>IFERROR(IF(AF819="Probabilidad",(S819-(+S819*AK819)),IF(AF819="Impacto",S819,"")),"")</f>
        <v>0.48</v>
      </c>
      <c r="AM819" s="100">
        <f>IFERROR(IF(AF819="Impacto",(Y819-(+Y819*AK819)),IF(AF819="Probabilidad",Y819,"")),"")</f>
        <v>0.6</v>
      </c>
      <c r="AN819" s="50" t="s">
        <v>223</v>
      </c>
      <c r="AO819" s="50" t="s">
        <v>291</v>
      </c>
      <c r="AP819" s="50" t="s">
        <v>241</v>
      </c>
      <c r="AQ819" s="50" t="s">
        <v>226</v>
      </c>
      <c r="AR819" s="1624" t="s">
        <v>2272</v>
      </c>
      <c r="AS819" s="1050">
        <f>S819</f>
        <v>0.8</v>
      </c>
      <c r="AT819" s="1050">
        <f>IF(AL819="","",MIN(AL819:AL824))</f>
        <v>0.28799999999999998</v>
      </c>
      <c r="AU819" s="1047" t="str">
        <f>IFERROR(IF(AT819="","",IF(AT819&lt;=0.2,"Muy Baja",IF(AT819&lt;=0.4,"Baja",IF(AT819&lt;=0.6,"Media",IF(AT819&lt;=0.8,"Alta","Muy Alta"))))),"")</f>
        <v>Baja</v>
      </c>
      <c r="AV819" s="1050">
        <f>Y819</f>
        <v>0.6</v>
      </c>
      <c r="AW819" s="1050">
        <f>IF(AM819="","",MIN(AM819:AM824))</f>
        <v>0.33749999999999997</v>
      </c>
      <c r="AX819" s="1047" t="str">
        <f>IFERROR(IF(AW819="","",IF(AW819&lt;=0.2,"Leve",IF(AW819&lt;=0.4,"Menor",IF(AW819&lt;=0.6,"Moderado",IF(AW819&lt;=0.8,"Mayor","Catastrófico"))))),"")</f>
        <v>Menor</v>
      </c>
      <c r="AY819" s="1047" t="str">
        <f>AA819</f>
        <v>Alto</v>
      </c>
      <c r="AZ819" s="1047" t="str">
        <f>IFERROR(IF(OR(AND(AU819="Muy Baja",AX819="Leve"),AND(AU819="Muy Baja",AX819="Menor"),AND(AU819="Baja",AX819="Leve")),"Bajo",IF(OR(AND(AU819="Muy baja",AX819="Moderado"),AND(AU819="Baja",AX819="Menor"),AND(AU819="Baja",AX819="Moderado"),AND(AU819="Media",AX819="Leve"),AND(AU819="Media",AX819="Menor"),AND(AU819="Media",AX819="Moderado"),AND(AU819="Alta",AX819="Leve"),AND(AU819="Alta",AX819="Menor")),"Moderado",IF(OR(AND(AU819="Muy Baja",AX819="Mayor"),AND(AU819="Baja",AX819="Mayor"),AND(AU819="Media",AX819="Mayor"),AND(AU819="Alta",AX819="Moderado"),AND(AU819="Alta",AX819="Mayor"),AND(AU819="Muy Alta",AX819="Leve"),AND(AU819="Muy Alta",AX819="Menor"),AND(AU819="Muy Alta",AX819="Moderado"),AND(AU819="Muy Alta",AX819="Mayor")),"Alto",IF(OR(AND(AU819="Muy Baja",AX819="Catastrófico"),AND(AU819="Baja",AX819="Catastrófico"),AND(AU819="Media",AX819="Catastrófico"),AND(AU819="Alta",AX819="Catastrófico"),AND(AU819="Muy Alta",AX819="Catastrófico")),"Extremo","")))),"")</f>
        <v>Moderado</v>
      </c>
      <c r="BA819" s="994" t="s">
        <v>228</v>
      </c>
      <c r="BB819" s="46" t="s">
        <v>2273</v>
      </c>
      <c r="BC819" s="46" t="s">
        <v>2274</v>
      </c>
      <c r="BD819" s="103">
        <f t="shared" si="94"/>
        <v>2</v>
      </c>
      <c r="BE819" s="9"/>
      <c r="BF819" s="9">
        <v>1</v>
      </c>
      <c r="BG819" s="9"/>
      <c r="BH819" s="9">
        <v>1</v>
      </c>
      <c r="BI819" s="46" t="s">
        <v>1043</v>
      </c>
      <c r="BJ819" s="46" t="s">
        <v>2257</v>
      </c>
      <c r="BK819" s="46" t="s">
        <v>3296</v>
      </c>
      <c r="BL819" s="46" t="s">
        <v>3297</v>
      </c>
      <c r="BM819" s="48">
        <v>1</v>
      </c>
      <c r="BN819" s="48"/>
      <c r="BO819" s="48"/>
      <c r="BP819" s="48"/>
      <c r="BQ819" s="104">
        <f t="shared" si="92"/>
        <v>1</v>
      </c>
      <c r="BR819" s="797">
        <f t="shared" si="93"/>
        <v>0.5</v>
      </c>
      <c r="BS819" s="883"/>
      <c r="BT819" s="883"/>
      <c r="BU819" s="997" t="s">
        <v>1392</v>
      </c>
      <c r="BV819" s="1063" t="s">
        <v>3298</v>
      </c>
      <c r="BW819" s="1063" t="s">
        <v>3298</v>
      </c>
      <c r="BX819" s="1721" t="s">
        <v>3299</v>
      </c>
      <c r="BY819" s="1738" t="s">
        <v>3300</v>
      </c>
      <c r="BZ819" s="1003"/>
    </row>
    <row r="820" spans="1:78" ht="316.5" customHeight="1" x14ac:dyDescent="0.2">
      <c r="A820" s="1702"/>
      <c r="B820" s="1703"/>
      <c r="C820" s="1704"/>
      <c r="D820" s="1705"/>
      <c r="E820" s="1025"/>
      <c r="F820" s="1619"/>
      <c r="G820" s="1001"/>
      <c r="H820" s="1031"/>
      <c r="I820" s="1641"/>
      <c r="J820" s="1631"/>
      <c r="K820" s="1037"/>
      <c r="L820" s="1001"/>
      <c r="M820" s="1070"/>
      <c r="N820" s="1001"/>
      <c r="O820" s="1001"/>
      <c r="P820" s="1064"/>
      <c r="Q820" s="1714"/>
      <c r="R820" s="1641"/>
      <c r="S820" s="1710"/>
      <c r="T820" s="1641"/>
      <c r="U820" s="1710"/>
      <c r="V820" s="1641"/>
      <c r="W820" s="1710"/>
      <c r="X820" s="1665"/>
      <c r="Y820" s="1710"/>
      <c r="Z820" s="1710"/>
      <c r="AA820" s="1633"/>
      <c r="AB820" s="812">
        <v>2</v>
      </c>
      <c r="AC820" s="893" t="s">
        <v>2275</v>
      </c>
      <c r="AD820" s="774">
        <v>2.2999999999999998</v>
      </c>
      <c r="AE820" s="774" t="s">
        <v>2281</v>
      </c>
      <c r="AF820" s="813" t="str">
        <f t="shared" si="88"/>
        <v>Impacto</v>
      </c>
      <c r="AG820" s="780" t="s">
        <v>264</v>
      </c>
      <c r="AH820" s="790">
        <f t="shared" si="89"/>
        <v>0.1</v>
      </c>
      <c r="AI820" s="780" t="s">
        <v>222</v>
      </c>
      <c r="AJ820" s="790">
        <f t="shared" si="90"/>
        <v>0.15</v>
      </c>
      <c r="AK820" s="814">
        <f t="shared" si="91"/>
        <v>0.25</v>
      </c>
      <c r="AL820" s="815">
        <f>IFERROR(IF(AND(AF819="Probabilidad",AF820="Probabilidad"),(AL819-(+AL819*AK820)),IF(AF820="Probabilidad",(S819-(+S819*AK820)),IF(AF820="Impacto",AL819,""))),"")</f>
        <v>0.48</v>
      </c>
      <c r="AM820" s="815">
        <f>IFERROR(IF(AND(AF819="Impacto",AF820="Impacto"),(AM819-(+AM819*AK820)),IF(AF820="Impacto",(Y819-(+Y819*AK820)),IF(AF820="Probabilidad",AM819,""))),"")</f>
        <v>0.44999999999999996</v>
      </c>
      <c r="AN820" s="751" t="s">
        <v>223</v>
      </c>
      <c r="AO820" s="751" t="s">
        <v>291</v>
      </c>
      <c r="AP820" s="751" t="s">
        <v>241</v>
      </c>
      <c r="AQ820" s="751" t="s">
        <v>226</v>
      </c>
      <c r="AR820" s="1031"/>
      <c r="AS820" s="1631"/>
      <c r="AT820" s="1631"/>
      <c r="AU820" s="1633"/>
      <c r="AV820" s="1631"/>
      <c r="AW820" s="1631"/>
      <c r="AX820" s="1633"/>
      <c r="AY820" s="1633"/>
      <c r="AZ820" s="1633"/>
      <c r="BA820" s="1641"/>
      <c r="BB820" s="789" t="s">
        <v>2276</v>
      </c>
      <c r="BC820" s="789" t="s">
        <v>2277</v>
      </c>
      <c r="BD820" s="822">
        <f t="shared" si="94"/>
        <v>1</v>
      </c>
      <c r="BE820" s="774"/>
      <c r="BF820" s="774"/>
      <c r="BG820" s="774">
        <v>1</v>
      </c>
      <c r="BH820" s="774"/>
      <c r="BI820" s="789" t="s">
        <v>1043</v>
      </c>
      <c r="BJ820" s="789" t="s">
        <v>2257</v>
      </c>
      <c r="BK820" s="789" t="s">
        <v>3301</v>
      </c>
      <c r="BL820" s="789" t="s">
        <v>3302</v>
      </c>
      <c r="BM820" s="791">
        <v>1</v>
      </c>
      <c r="BN820" s="791"/>
      <c r="BO820" s="791"/>
      <c r="BP820" s="791"/>
      <c r="BQ820" s="792">
        <f t="shared" si="92"/>
        <v>1</v>
      </c>
      <c r="BR820" s="796">
        <f t="shared" si="93"/>
        <v>1</v>
      </c>
      <c r="BS820" s="884"/>
      <c r="BT820" s="884"/>
      <c r="BU820" s="998"/>
      <c r="BV820" s="1064"/>
      <c r="BW820" s="1064"/>
      <c r="BX820" s="1722"/>
      <c r="BY820" s="1739"/>
      <c r="BZ820" s="1004"/>
    </row>
    <row r="821" spans="1:78" ht="271.5" customHeight="1" x14ac:dyDescent="0.2">
      <c r="A821" s="1702"/>
      <c r="B821" s="1703"/>
      <c r="C821" s="1704"/>
      <c r="D821" s="1705"/>
      <c r="E821" s="1025"/>
      <c r="F821" s="1619"/>
      <c r="G821" s="1001"/>
      <c r="H821" s="1031"/>
      <c r="I821" s="1641"/>
      <c r="J821" s="1631"/>
      <c r="K821" s="1037"/>
      <c r="L821" s="1001"/>
      <c r="M821" s="1070"/>
      <c r="N821" s="1001"/>
      <c r="O821" s="1001"/>
      <c r="P821" s="1064"/>
      <c r="Q821" s="1714"/>
      <c r="R821" s="1641"/>
      <c r="S821" s="1710"/>
      <c r="T821" s="1641"/>
      <c r="U821" s="1710"/>
      <c r="V821" s="1641"/>
      <c r="W821" s="1710"/>
      <c r="X821" s="1665"/>
      <c r="Y821" s="1710"/>
      <c r="Z821" s="1710"/>
      <c r="AA821" s="1633"/>
      <c r="AB821" s="812">
        <v>3</v>
      </c>
      <c r="AC821" s="966" t="s">
        <v>1571</v>
      </c>
      <c r="AD821" s="774">
        <v>2</v>
      </c>
      <c r="AE821" s="774" t="s">
        <v>1403</v>
      </c>
      <c r="AF821" s="813" t="str">
        <f t="shared" si="88"/>
        <v>Impacto</v>
      </c>
      <c r="AG821" s="780" t="s">
        <v>264</v>
      </c>
      <c r="AH821" s="790">
        <f t="shared" si="89"/>
        <v>0.1</v>
      </c>
      <c r="AI821" s="780" t="s">
        <v>222</v>
      </c>
      <c r="AJ821" s="790">
        <f t="shared" si="90"/>
        <v>0.15</v>
      </c>
      <c r="AK821" s="814">
        <f t="shared" si="91"/>
        <v>0.25</v>
      </c>
      <c r="AL821" s="815">
        <f>IFERROR(IF(AND(AF820="Probabilidad",AF821="Probabilidad"),(AL820-(+AL820*AK821)),IF(AND(AF820="Impacto",AF821="Probabilidad"),(AL819-(+AL819*AK821)),IF(AF821="Impacto",AL820,""))),"")</f>
        <v>0.48</v>
      </c>
      <c r="AM821" s="815">
        <f>IFERROR(IF(AND(AF820="Impacto",AF821="Impacto"),(AM820-(+AM820*AK821)),IF(AND(AF820="Probabilidad",AF821="Impacto"),(AM819-(+AM819*AK821)),IF(AF821="Probabilidad",AM820,""))),"")</f>
        <v>0.33749999999999997</v>
      </c>
      <c r="AN821" s="751" t="s">
        <v>859</v>
      </c>
      <c r="AO821" s="751" t="s">
        <v>245</v>
      </c>
      <c r="AP821" s="751" t="s">
        <v>241</v>
      </c>
      <c r="AQ821" s="751" t="s">
        <v>226</v>
      </c>
      <c r="AR821" s="1031"/>
      <c r="AS821" s="1631"/>
      <c r="AT821" s="1631"/>
      <c r="AU821" s="1633"/>
      <c r="AV821" s="1631"/>
      <c r="AW821" s="1631"/>
      <c r="AX821" s="1633"/>
      <c r="AY821" s="1633"/>
      <c r="AZ821" s="1633"/>
      <c r="BA821" s="1641"/>
      <c r="BB821" s="789" t="s">
        <v>2282</v>
      </c>
      <c r="BC821" s="789" t="s">
        <v>2283</v>
      </c>
      <c r="BD821" s="822">
        <f t="shared" si="94"/>
        <v>12</v>
      </c>
      <c r="BE821" s="774">
        <v>3</v>
      </c>
      <c r="BF821" s="774">
        <v>3</v>
      </c>
      <c r="BG821" s="774">
        <v>3</v>
      </c>
      <c r="BH821" s="774">
        <v>3</v>
      </c>
      <c r="BI821" s="789" t="s">
        <v>1043</v>
      </c>
      <c r="BJ821" s="789" t="s">
        <v>2257</v>
      </c>
      <c r="BK821" s="768" t="s">
        <v>3303</v>
      </c>
      <c r="BL821" s="768" t="s">
        <v>3304</v>
      </c>
      <c r="BM821" s="791">
        <v>3</v>
      </c>
      <c r="BN821" s="791">
        <v>3</v>
      </c>
      <c r="BO821" s="791"/>
      <c r="BP821" s="791"/>
      <c r="BQ821" s="792">
        <f t="shared" si="92"/>
        <v>6</v>
      </c>
      <c r="BR821" s="796">
        <f t="shared" si="93"/>
        <v>0.5</v>
      </c>
      <c r="BS821" s="884"/>
      <c r="BT821" s="884"/>
      <c r="BU821" s="998"/>
      <c r="BV821" s="1064"/>
      <c r="BW821" s="1064"/>
      <c r="BX821" s="1722"/>
      <c r="BY821" s="1739"/>
      <c r="BZ821" s="1004"/>
    </row>
    <row r="822" spans="1:78" ht="118" x14ac:dyDescent="0.2">
      <c r="A822" s="1702"/>
      <c r="B822" s="1703"/>
      <c r="C822" s="1704"/>
      <c r="D822" s="1705"/>
      <c r="E822" s="1025"/>
      <c r="F822" s="1619"/>
      <c r="G822" s="1001"/>
      <c r="H822" s="1031"/>
      <c r="I822" s="1641"/>
      <c r="J822" s="1631"/>
      <c r="K822" s="1037"/>
      <c r="L822" s="1001"/>
      <c r="M822" s="1070"/>
      <c r="N822" s="1001"/>
      <c r="O822" s="1001"/>
      <c r="P822" s="1064"/>
      <c r="Q822" s="1714"/>
      <c r="R822" s="1641"/>
      <c r="S822" s="1710"/>
      <c r="T822" s="1641"/>
      <c r="U822" s="1710"/>
      <c r="V822" s="1641"/>
      <c r="W822" s="1710"/>
      <c r="X822" s="1665"/>
      <c r="Y822" s="1710"/>
      <c r="Z822" s="1710"/>
      <c r="AA822" s="1633"/>
      <c r="AB822" s="812">
        <v>4</v>
      </c>
      <c r="AC822" s="893" t="s">
        <v>2284</v>
      </c>
      <c r="AD822" s="774" t="s">
        <v>1493</v>
      </c>
      <c r="AE822" s="774" t="s">
        <v>1480</v>
      </c>
      <c r="AF822" s="813" t="str">
        <f t="shared" si="88"/>
        <v>Probabilidad</v>
      </c>
      <c r="AG822" s="780" t="s">
        <v>221</v>
      </c>
      <c r="AH822" s="790">
        <f t="shared" si="89"/>
        <v>0.25</v>
      </c>
      <c r="AI822" s="780" t="s">
        <v>222</v>
      </c>
      <c r="AJ822" s="790">
        <f t="shared" si="90"/>
        <v>0.15</v>
      </c>
      <c r="AK822" s="814">
        <f t="shared" si="91"/>
        <v>0.4</v>
      </c>
      <c r="AL822" s="815">
        <f>IFERROR(IF(AND(AF821="Probabilidad",AF822="Probabilidad"),(AL821-(+AL821*AK822)),IF(AND(AF821="Impacto",AF822="Probabilidad"),(AL820-(+AL820*AK822)),IF(AF822="Impacto",AL821,""))),"")</f>
        <v>0.28799999999999998</v>
      </c>
      <c r="AM822" s="815">
        <f>IFERROR(IF(AND(AF821="Impacto",AF822="Impacto"),(AM821-(+AM821*AK822)),IF(AND(AF821="Probabilidad",AF822="Impacto"),(AM820-(+AM820*AK822)),IF(AF822="Probabilidad",AM821,""))),"")</f>
        <v>0.33749999999999997</v>
      </c>
      <c r="AN822" s="751" t="s">
        <v>859</v>
      </c>
      <c r="AO822" s="751" t="s">
        <v>240</v>
      </c>
      <c r="AP822" s="751" t="s">
        <v>241</v>
      </c>
      <c r="AQ822" s="751" t="s">
        <v>226</v>
      </c>
      <c r="AR822" s="1031"/>
      <c r="AS822" s="1631"/>
      <c r="AT822" s="1631"/>
      <c r="AU822" s="1633"/>
      <c r="AV822" s="1631"/>
      <c r="AW822" s="1631"/>
      <c r="AX822" s="1633"/>
      <c r="AY822" s="1633"/>
      <c r="AZ822" s="1633"/>
      <c r="BA822" s="1641"/>
      <c r="BB822" s="789"/>
      <c r="BC822" s="789"/>
      <c r="BD822" s="822" t="str">
        <f t="shared" si="94"/>
        <v/>
      </c>
      <c r="BE822" s="774"/>
      <c r="BF822" s="774"/>
      <c r="BG822" s="774"/>
      <c r="BH822" s="774"/>
      <c r="BI822" s="789"/>
      <c r="BJ822" s="789"/>
      <c r="BK822" s="789"/>
      <c r="BL822" s="789"/>
      <c r="BM822" s="791"/>
      <c r="BN822" s="791"/>
      <c r="BO822" s="791"/>
      <c r="BP822" s="791"/>
      <c r="BQ822" s="792" t="str">
        <f t="shared" si="92"/>
        <v/>
      </c>
      <c r="BR822" s="796" t="str">
        <f t="shared" si="93"/>
        <v/>
      </c>
      <c r="BS822" s="884"/>
      <c r="BT822" s="884"/>
      <c r="BU822" s="998"/>
      <c r="BV822" s="1064"/>
      <c r="BW822" s="1064"/>
      <c r="BX822" s="1722"/>
      <c r="BY822" s="1739"/>
      <c r="BZ822" s="1004"/>
    </row>
    <row r="823" spans="1:78" ht="16" x14ac:dyDescent="0.2">
      <c r="A823" s="1702"/>
      <c r="B823" s="1703"/>
      <c r="C823" s="1704"/>
      <c r="D823" s="1705"/>
      <c r="E823" s="1025"/>
      <c r="F823" s="1619"/>
      <c r="G823" s="1001"/>
      <c r="H823" s="1031"/>
      <c r="I823" s="1641"/>
      <c r="J823" s="1631"/>
      <c r="K823" s="1037"/>
      <c r="L823" s="1001"/>
      <c r="M823" s="1070"/>
      <c r="N823" s="1001"/>
      <c r="O823" s="1001"/>
      <c r="P823" s="1064"/>
      <c r="Q823" s="1714"/>
      <c r="R823" s="1641"/>
      <c r="S823" s="1710"/>
      <c r="T823" s="1641"/>
      <c r="U823" s="1710"/>
      <c r="V823" s="1641"/>
      <c r="W823" s="1710"/>
      <c r="X823" s="1665"/>
      <c r="Y823" s="1710"/>
      <c r="Z823" s="1710"/>
      <c r="AA823" s="1633"/>
      <c r="AB823" s="812">
        <v>5</v>
      </c>
      <c r="AC823" s="893"/>
      <c r="AD823" s="774"/>
      <c r="AE823" s="774"/>
      <c r="AF823" s="813" t="str">
        <f t="shared" si="88"/>
        <v/>
      </c>
      <c r="AG823" s="780"/>
      <c r="AH823" s="790" t="str">
        <f t="shared" si="89"/>
        <v/>
      </c>
      <c r="AI823" s="780"/>
      <c r="AJ823" s="790" t="str">
        <f t="shared" si="90"/>
        <v/>
      </c>
      <c r="AK823" s="814" t="str">
        <f t="shared" si="91"/>
        <v/>
      </c>
      <c r="AL823" s="815" t="str">
        <f>IFERROR(IF(AND(AF822="Probabilidad",AF823="Probabilidad"),(AL822-(+AL822*AK823)),IF(AND(AF822="Impacto",AF823="Probabilidad"),(AL821-(+AL821*AK823)),IF(AF823="Impacto",AL822,""))),"")</f>
        <v/>
      </c>
      <c r="AM823" s="815" t="str">
        <f>IFERROR(IF(AND(AF822="Impacto",AF823="Impacto"),(AM822-(+AM822*AK823)),IF(AND(AF822="Probabilidad",AF823="Impacto"),(AM821-(+AM821*AK823)),IF(AF823="Probabilidad",AM822,""))),"")</f>
        <v/>
      </c>
      <c r="AN823" s="751"/>
      <c r="AO823" s="751"/>
      <c r="AP823" s="751"/>
      <c r="AQ823" s="751"/>
      <c r="AR823" s="1031"/>
      <c r="AS823" s="1631"/>
      <c r="AT823" s="1631"/>
      <c r="AU823" s="1633"/>
      <c r="AV823" s="1631"/>
      <c r="AW823" s="1631"/>
      <c r="AX823" s="1633"/>
      <c r="AY823" s="1633"/>
      <c r="AZ823" s="1633"/>
      <c r="BA823" s="1641"/>
      <c r="BB823" s="789"/>
      <c r="BC823" s="789"/>
      <c r="BD823" s="822" t="str">
        <f t="shared" si="94"/>
        <v/>
      </c>
      <c r="BE823" s="774"/>
      <c r="BF823" s="774"/>
      <c r="BG823" s="774"/>
      <c r="BH823" s="774"/>
      <c r="BI823" s="789"/>
      <c r="BJ823" s="789"/>
      <c r="BK823" s="789"/>
      <c r="BL823" s="789"/>
      <c r="BM823" s="791"/>
      <c r="BN823" s="791"/>
      <c r="BO823" s="791"/>
      <c r="BP823" s="791"/>
      <c r="BQ823" s="792" t="str">
        <f t="shared" si="92"/>
        <v/>
      </c>
      <c r="BR823" s="796" t="str">
        <f t="shared" si="93"/>
        <v/>
      </c>
      <c r="BS823" s="884"/>
      <c r="BT823" s="884"/>
      <c r="BU823" s="998"/>
      <c r="BV823" s="1064"/>
      <c r="BW823" s="1064"/>
      <c r="BX823" s="1722"/>
      <c r="BY823" s="1739"/>
      <c r="BZ823" s="1004"/>
    </row>
    <row r="824" spans="1:78" ht="17" thickBot="1" x14ac:dyDescent="0.25">
      <c r="A824" s="1702"/>
      <c r="B824" s="1703"/>
      <c r="C824" s="1704"/>
      <c r="D824" s="1706"/>
      <c r="E824" s="1026"/>
      <c r="F824" s="1620"/>
      <c r="G824" s="1002"/>
      <c r="H824" s="1032"/>
      <c r="I824" s="1642"/>
      <c r="J824" s="1632"/>
      <c r="K824" s="1038"/>
      <c r="L824" s="1002"/>
      <c r="M824" s="1071"/>
      <c r="N824" s="1002"/>
      <c r="O824" s="1002"/>
      <c r="P824" s="1065"/>
      <c r="Q824" s="1715"/>
      <c r="R824" s="1642"/>
      <c r="S824" s="1711"/>
      <c r="T824" s="1642"/>
      <c r="U824" s="1711"/>
      <c r="V824" s="1642"/>
      <c r="W824" s="1711"/>
      <c r="X824" s="1666"/>
      <c r="Y824" s="1711"/>
      <c r="Z824" s="1711"/>
      <c r="AA824" s="1634"/>
      <c r="AB824" s="773">
        <v>6</v>
      </c>
      <c r="AC824" s="946"/>
      <c r="AD824" s="757"/>
      <c r="AE824" s="757"/>
      <c r="AF824" s="896" t="str">
        <f t="shared" si="88"/>
        <v/>
      </c>
      <c r="AG824" s="888"/>
      <c r="AH824" s="887" t="str">
        <f t="shared" si="89"/>
        <v/>
      </c>
      <c r="AI824" s="888"/>
      <c r="AJ824" s="887" t="str">
        <f t="shared" si="90"/>
        <v/>
      </c>
      <c r="AK824" s="889" t="str">
        <f t="shared" si="91"/>
        <v/>
      </c>
      <c r="AL824" s="815" t="str">
        <f>IFERROR(IF(AND(AF823="Probabilidad",AF824="Probabilidad"),(AL823-(+AL823*AK824)),IF(AND(AF823="Impacto",AF824="Probabilidad"),(AL822-(+AL822*AK824)),IF(AF824="Impacto",AL823,""))),"")</f>
        <v/>
      </c>
      <c r="AM824" s="815" t="str">
        <f>IFERROR(IF(AND(AF823="Impacto",AF824="Impacto"),(AM823-(+AM823*AK824)),IF(AND(AF823="Probabilidad",AF824="Impacto"),(AM822-(+AM822*AK824)),IF(AF824="Probabilidad",AM823,""))),"")</f>
        <v/>
      </c>
      <c r="AN824" s="51"/>
      <c r="AO824" s="51"/>
      <c r="AP824" s="51"/>
      <c r="AQ824" s="51"/>
      <c r="AR824" s="1032"/>
      <c r="AS824" s="1632"/>
      <c r="AT824" s="1632"/>
      <c r="AU824" s="1634"/>
      <c r="AV824" s="1632"/>
      <c r="AW824" s="1632"/>
      <c r="AX824" s="1634"/>
      <c r="AY824" s="1634"/>
      <c r="AZ824" s="1634"/>
      <c r="BA824" s="1642"/>
      <c r="BB824" s="770"/>
      <c r="BC824" s="770"/>
      <c r="BD824" s="762" t="str">
        <f t="shared" si="94"/>
        <v/>
      </c>
      <c r="BE824" s="757"/>
      <c r="BF824" s="757"/>
      <c r="BG824" s="757"/>
      <c r="BH824" s="757"/>
      <c r="BI824" s="770"/>
      <c r="BJ824" s="770"/>
      <c r="BK824" s="770"/>
      <c r="BL824" s="770"/>
      <c r="BM824" s="749"/>
      <c r="BN824" s="749"/>
      <c r="BO824" s="749"/>
      <c r="BP824" s="749"/>
      <c r="BQ824" s="766" t="str">
        <f t="shared" si="92"/>
        <v/>
      </c>
      <c r="BR824" s="890" t="str">
        <f t="shared" si="93"/>
        <v/>
      </c>
      <c r="BS824" s="891"/>
      <c r="BT824" s="891"/>
      <c r="BU824" s="999"/>
      <c r="BV824" s="1065"/>
      <c r="BW824" s="1065"/>
      <c r="BX824" s="1723"/>
      <c r="BY824" s="1740"/>
      <c r="BZ824" s="1005"/>
    </row>
    <row r="825" spans="1:78" ht="145" x14ac:dyDescent="0.2">
      <c r="A825" s="1702"/>
      <c r="B825" s="1703"/>
      <c r="C825" s="1704"/>
      <c r="D825" s="1021" t="s">
        <v>1387</v>
      </c>
      <c r="E825" s="1024" t="s">
        <v>1064</v>
      </c>
      <c r="F825" s="1027">
        <v>7</v>
      </c>
      <c r="G825" s="1000" t="s">
        <v>2285</v>
      </c>
      <c r="H825" s="1030" t="s">
        <v>1242</v>
      </c>
      <c r="I825" s="994" t="s">
        <v>1218</v>
      </c>
      <c r="J825" s="1697" t="str">
        <f>IF(D825="","",IF(D825="RG",[1]Árbol!A836,IF(D825="RIC",[1]Árbol!A836,IF(D825="RLAFT",[1]Árbol!A836,IF(D825="RF",[1]Árbol!A836,IF(I825="","",(CONCATENATE(I825," ",$M$3," ",G825," ",$M$4," ",O825," ",$M$5," ",N825))))))))</f>
        <v>Pérdida de confidencialidad e integridad de Actas CICCI /OCI
Plan Anual de3 Auditorías  1. Pérdida, borrado, modificación de información o Acceso no autorizado a los expedientes digitales con Datos Personales
2. Ataque intencionado de acceso a la información digital
3. Fallas Humanas  
1. Ausencia de control de acceso a la información  digital
2. Deficiencia en la asignación de permisos.
3. Desconocimiento de Políticas de seguridad de la información</v>
      </c>
      <c r="K825" s="1036" t="s">
        <v>313</v>
      </c>
      <c r="L825" s="1000" t="s">
        <v>562</v>
      </c>
      <c r="M825" s="1069" t="s">
        <v>1389</v>
      </c>
      <c r="N825" s="1000" t="s">
        <v>2047</v>
      </c>
      <c r="O825" s="1000" t="s">
        <v>1789</v>
      </c>
      <c r="P825" s="1063" t="s">
        <v>1392</v>
      </c>
      <c r="Q825" s="1077" t="s">
        <v>1392</v>
      </c>
      <c r="R825" s="994" t="s">
        <v>269</v>
      </c>
      <c r="S825" s="1709">
        <f>IF(R825="Muy Alta",100%,IF(R825="Alta",80%,IF(R825="Media",60%,IF(R825="Baja",40%,IF(R825="Muy Baja",20%,"")))))</f>
        <v>0.2</v>
      </c>
      <c r="T825" s="994" t="s">
        <v>317</v>
      </c>
      <c r="U825" s="1709">
        <f>IF(T825="Catastrófico",100%,IF(T825="Mayor",80%,IF(T825="Moderado",60%,IF(T825="Menor",40%,IF(T825="Leve",20%,"")))))</f>
        <v>0.2</v>
      </c>
      <c r="V825" s="994" t="s">
        <v>251</v>
      </c>
      <c r="W825" s="1709">
        <f>IF(V825="Catastrófico",100%,IF(V825="Mayor",80%,IF(V825="Moderado",60%,IF(V825="Menor",40%,IF(V825="Leve",20%,"")))))</f>
        <v>0.4</v>
      </c>
      <c r="X825" s="1059" t="str">
        <f>IF(Y825=100%,"Catastrófico",IF(Y825=80%,"Mayor",IF(Y825=60%,"Moderado",IF(Y825=40%,"Menor",IF(Y825=20%,"Leve","")))))</f>
        <v>Menor</v>
      </c>
      <c r="Y825" s="1709">
        <f>IF(AND(U825="",W825=""),"",MAX(U825,W825))</f>
        <v>0.4</v>
      </c>
      <c r="Z825" s="1709" t="str">
        <f>CONCATENATE(R825,X825)</f>
        <v>Muy BajaMenor</v>
      </c>
      <c r="AA825" s="1047" t="str">
        <f>IF(Z825="Muy AltaLeve","Alto",IF(Z825="Muy AltaMenor","Alto",IF(Z825="Muy AltaModerado","Alto",IF(Z825="Muy AltaMayor","Alto",IF(Z825="Muy AltaCatastrófico","Extremo",IF(Z825="AltaLeve","Moderado",IF(Z825="AltaMenor","Moderado",IF(Z825="AltaModerado","Alto",IF(Z825="AltaMayor","Alto",IF(Z825="AltaCatastrófico","Extremo",IF(Z825="MediaLeve","Moderado",IF(Z825="MediaMenor","Moderado",IF(Z825="MediaModerado","Moderado",IF(Z825="MediaMayor","Alto",IF(Z825="MediaCatastrófico","Extremo",IF(Z825="BajaLeve","Bajo",IF(Z825="BajaMenor","Moderado",IF(Z825="BajaModerado","Moderado",IF(Z825="BajaMayor","Alto",IF(Z825="BajaCatastrófico","Extremo",IF(Z825="Muy BajaLeve","Bajo",IF(Z825="Muy BajaMenor","Bajo",IF(Z825="Muy BajaModerado","Moderado",IF(Z825="Muy BajaMayor","Alto",IF(Z825="Muy BajaCatastrófico","Extremo","")))))))))))))))))))))))))</f>
        <v>Bajo</v>
      </c>
      <c r="AB825" s="97">
        <v>1</v>
      </c>
      <c r="AC825" s="964" t="s">
        <v>2253</v>
      </c>
      <c r="AD825" s="230">
        <v>1</v>
      </c>
      <c r="AE825" s="12" t="s">
        <v>1656</v>
      </c>
      <c r="AF825" s="231" t="str">
        <f t="shared" ref="AF825:AF888" si="95">IF(OR(AG825="Preventivo",AG825="Detectivo"),"Probabilidad",IF(AG825="Correctivo","Impacto",""))</f>
        <v>Probabilidad</v>
      </c>
      <c r="AG825" s="232" t="s">
        <v>221</v>
      </c>
      <c r="AH825" s="787">
        <f t="shared" ref="AH825:AH888" si="96">IF(AG825="","",IF(AG825="Preventivo",25%,IF(AG825="Detectivo",15%,IF(AG825="Correctivo",10%))))</f>
        <v>0.25</v>
      </c>
      <c r="AI825" s="232" t="s">
        <v>222</v>
      </c>
      <c r="AJ825" s="787">
        <f t="shared" ref="AJ825:AJ888" si="97">IF(AI825="Automático",25%,IF(AI825="Manual",15%,""))</f>
        <v>0.15</v>
      </c>
      <c r="AK825" s="101">
        <f t="shared" ref="AK825:AK888" si="98">IF(OR(AH825="",AJ825=""),"",AH825+AJ825)</f>
        <v>0.4</v>
      </c>
      <c r="AL825" s="100">
        <f>IFERROR(IF(AF825="Probabilidad",(S825-(+S825*AK825)),IF(AF825="Impacto",S825,"")),"")</f>
        <v>0.12</v>
      </c>
      <c r="AM825" s="100">
        <f>IFERROR(IF(AF825="Impacto",(Y825-(+Y825*AK825)),IF(AF825="Probabilidad",Y825,"")),"")</f>
        <v>0.4</v>
      </c>
      <c r="AN825" s="50" t="s">
        <v>223</v>
      </c>
      <c r="AO825" s="50" t="s">
        <v>245</v>
      </c>
      <c r="AP825" s="50" t="s">
        <v>241</v>
      </c>
      <c r="AQ825" s="50" t="s">
        <v>226</v>
      </c>
      <c r="AR825" s="1624" t="s">
        <v>2254</v>
      </c>
      <c r="AS825" s="1050">
        <f>S825</f>
        <v>0.2</v>
      </c>
      <c r="AT825" s="1050">
        <f>IF(AL825="","",MIN(AL825:AL830))</f>
        <v>8.3999999999999991E-2</v>
      </c>
      <c r="AU825" s="1047" t="str">
        <f>IFERROR(IF(AT825="","",IF(AT825&lt;=0.2,"Muy Baja",IF(AT825&lt;=0.4,"Baja",IF(AT825&lt;=0.6,"Media",IF(AT825&lt;=0.8,"Alta","Muy Alta"))))),"")</f>
        <v>Muy Baja</v>
      </c>
      <c r="AV825" s="1050">
        <f>Y825</f>
        <v>0.4</v>
      </c>
      <c r="AW825" s="1050">
        <f>IF(AM825="","",MIN(AM825:AM830))</f>
        <v>0.30000000000000004</v>
      </c>
      <c r="AX825" s="1047" t="str">
        <f>IFERROR(IF(AW825="","",IF(AW825&lt;=0.2,"Leve",IF(AW825&lt;=0.4,"Menor",IF(AW825&lt;=0.6,"Moderado",IF(AW825&lt;=0.8,"Mayor","Catastrófico"))))),"")</f>
        <v>Menor</v>
      </c>
      <c r="AY825" s="1047" t="str">
        <f>AA825</f>
        <v>Bajo</v>
      </c>
      <c r="AZ825" s="1047" t="str">
        <f>IFERROR(IF(OR(AND(AU825="Muy Baja",AX825="Leve"),AND(AU825="Muy Baja",AX825="Menor"),AND(AU825="Baja",AX825="Leve")),"Bajo",IF(OR(AND(AU825="Muy baja",AX825="Moderado"),AND(AU825="Baja",AX825="Menor"),AND(AU825="Baja",AX825="Moderado"),AND(AU825="Media",AX825="Leve"),AND(AU825="Media",AX825="Menor"),AND(AU825="Media",AX825="Moderado"),AND(AU825="Alta",AX825="Leve"),AND(AU825="Alta",AX825="Menor")),"Moderado",IF(OR(AND(AU825="Muy Baja",AX825="Mayor"),AND(AU825="Baja",AX825="Mayor"),AND(AU825="Media",AX825="Mayor"),AND(AU825="Alta",AX825="Moderado"),AND(AU825="Alta",AX825="Mayor"),AND(AU825="Muy Alta",AX825="Leve"),AND(AU825="Muy Alta",AX825="Menor"),AND(AU825="Muy Alta",AX825="Moderado"),AND(AU825="Muy Alta",AX825="Mayor")),"Alto",IF(OR(AND(AU825="Muy Baja",AX825="Catastrófico"),AND(AU825="Baja",AX825="Catastrófico"),AND(AU825="Media",AX825="Catastrófico"),AND(AU825="Alta",AX825="Catastrófico"),AND(AU825="Muy Alta",AX825="Catastrófico")),"Extremo","")))),"")</f>
        <v>Bajo</v>
      </c>
      <c r="BA825" s="994" t="s">
        <v>255</v>
      </c>
      <c r="BB825" s="46"/>
      <c r="BC825" s="46"/>
      <c r="BD825" s="103" t="str">
        <f t="shared" si="94"/>
        <v/>
      </c>
      <c r="BE825" s="9"/>
      <c r="BF825" s="9"/>
      <c r="BG825" s="9"/>
      <c r="BH825" s="9"/>
      <c r="BI825" s="46"/>
      <c r="BJ825" s="46"/>
      <c r="BK825" s="46"/>
      <c r="BL825" s="46"/>
      <c r="BM825" s="48"/>
      <c r="BN825" s="48"/>
      <c r="BO825" s="48"/>
      <c r="BP825" s="48"/>
      <c r="BQ825" s="104" t="str">
        <f t="shared" si="92"/>
        <v/>
      </c>
      <c r="BR825" s="797" t="str">
        <f t="shared" si="93"/>
        <v/>
      </c>
      <c r="BS825" s="883"/>
      <c r="BT825" s="883"/>
      <c r="BU825" s="997" t="s">
        <v>1392</v>
      </c>
      <c r="BV825" s="1063" t="s">
        <v>3298</v>
      </c>
      <c r="BW825" s="1063" t="s">
        <v>3298</v>
      </c>
      <c r="BX825" s="1761" t="s">
        <v>1392</v>
      </c>
      <c r="BY825" s="1738" t="s">
        <v>3184</v>
      </c>
      <c r="BZ825" s="1003"/>
    </row>
    <row r="826" spans="1:78" ht="167" x14ac:dyDescent="0.2">
      <c r="A826" s="1702"/>
      <c r="B826" s="1703"/>
      <c r="C826" s="1704"/>
      <c r="D826" s="1705"/>
      <c r="E826" s="1025"/>
      <c r="F826" s="1619"/>
      <c r="G826" s="1001"/>
      <c r="H826" s="1031"/>
      <c r="I826" s="1641"/>
      <c r="J826" s="1631"/>
      <c r="K826" s="1037"/>
      <c r="L826" s="1001"/>
      <c r="M826" s="1070"/>
      <c r="N826" s="1001"/>
      <c r="O826" s="1001"/>
      <c r="P826" s="1064"/>
      <c r="Q826" s="1714"/>
      <c r="R826" s="1641"/>
      <c r="S826" s="1710"/>
      <c r="T826" s="1641"/>
      <c r="U826" s="1710"/>
      <c r="V826" s="1641"/>
      <c r="W826" s="1710"/>
      <c r="X826" s="1665"/>
      <c r="Y826" s="1710"/>
      <c r="Z826" s="1710"/>
      <c r="AA826" s="1633"/>
      <c r="AB826" s="812">
        <v>2</v>
      </c>
      <c r="AC826" s="964" t="s">
        <v>2054</v>
      </c>
      <c r="AD826" s="898">
        <v>2</v>
      </c>
      <c r="AE826" s="774" t="s">
        <v>2055</v>
      </c>
      <c r="AF826" s="813" t="str">
        <f t="shared" si="95"/>
        <v>Impacto</v>
      </c>
      <c r="AG826" s="780" t="s">
        <v>264</v>
      </c>
      <c r="AH826" s="790">
        <f t="shared" si="96"/>
        <v>0.1</v>
      </c>
      <c r="AI826" s="780" t="s">
        <v>222</v>
      </c>
      <c r="AJ826" s="790">
        <f t="shared" si="97"/>
        <v>0.15</v>
      </c>
      <c r="AK826" s="814">
        <f t="shared" si="98"/>
        <v>0.25</v>
      </c>
      <c r="AL826" s="815">
        <f>IFERROR(IF(AND(AF825="Probabilidad",AF826="Probabilidad"),(AL825-(+AL825*AK826)),IF(AF826="Probabilidad",(S825-(+S825*AK826)),IF(AF826="Impacto",AL825,""))),"")</f>
        <v>0.12</v>
      </c>
      <c r="AM826" s="815">
        <f>IFERROR(IF(AND(AF825="Impacto",AF826="Impacto"),(AM825-(+AM825*AK826)),IF(AF826="Impacto",(Y825-(Y825*AK826)),IF(AF826="Probabilidad",AM825,""))),"")</f>
        <v>0.30000000000000004</v>
      </c>
      <c r="AN826" s="751" t="s">
        <v>223</v>
      </c>
      <c r="AO826" s="751" t="s">
        <v>291</v>
      </c>
      <c r="AP826" s="751" t="s">
        <v>241</v>
      </c>
      <c r="AQ826" s="751" t="s">
        <v>226</v>
      </c>
      <c r="AR826" s="1031"/>
      <c r="AS826" s="1631"/>
      <c r="AT826" s="1631"/>
      <c r="AU826" s="1633"/>
      <c r="AV826" s="1631"/>
      <c r="AW826" s="1631"/>
      <c r="AX826" s="1633"/>
      <c r="AY826" s="1633"/>
      <c r="AZ826" s="1633"/>
      <c r="BA826" s="1641"/>
      <c r="BB826" s="789"/>
      <c r="BC826" s="789"/>
      <c r="BD826" s="822" t="str">
        <f t="shared" si="94"/>
        <v/>
      </c>
      <c r="BE826" s="774"/>
      <c r="BF826" s="774"/>
      <c r="BG826" s="774"/>
      <c r="BH826" s="774"/>
      <c r="BI826" s="789"/>
      <c r="BJ826" s="789"/>
      <c r="BK826" s="789"/>
      <c r="BL826" s="789"/>
      <c r="BM826" s="791"/>
      <c r="BN826" s="791"/>
      <c r="BO826" s="791"/>
      <c r="BP826" s="791"/>
      <c r="BQ826" s="792" t="str">
        <f t="shared" si="92"/>
        <v/>
      </c>
      <c r="BR826" s="796" t="str">
        <f t="shared" si="93"/>
        <v/>
      </c>
      <c r="BS826" s="884"/>
      <c r="BT826" s="884"/>
      <c r="BU826" s="998"/>
      <c r="BV826" s="1064"/>
      <c r="BW826" s="1064"/>
      <c r="BX826" s="1762"/>
      <c r="BY826" s="1739"/>
      <c r="BZ826" s="1004"/>
    </row>
    <row r="827" spans="1:78" ht="118" x14ac:dyDescent="0.2">
      <c r="A827" s="1702"/>
      <c r="B827" s="1703"/>
      <c r="C827" s="1704"/>
      <c r="D827" s="1705"/>
      <c r="E827" s="1025"/>
      <c r="F827" s="1619"/>
      <c r="G827" s="1001"/>
      <c r="H827" s="1031"/>
      <c r="I827" s="1641"/>
      <c r="J827" s="1631"/>
      <c r="K827" s="1037"/>
      <c r="L827" s="1001"/>
      <c r="M827" s="1070"/>
      <c r="N827" s="1001"/>
      <c r="O827" s="1001"/>
      <c r="P827" s="1064"/>
      <c r="Q827" s="1714"/>
      <c r="R827" s="1641"/>
      <c r="S827" s="1710"/>
      <c r="T827" s="1641"/>
      <c r="U827" s="1710"/>
      <c r="V827" s="1641"/>
      <c r="W827" s="1710"/>
      <c r="X827" s="1665"/>
      <c r="Y827" s="1710"/>
      <c r="Z827" s="1710"/>
      <c r="AA827" s="1633"/>
      <c r="AB827" s="812">
        <v>3</v>
      </c>
      <c r="AC827" s="964" t="s">
        <v>1571</v>
      </c>
      <c r="AD827" s="898">
        <v>3</v>
      </c>
      <c r="AE827" s="774" t="s">
        <v>2055</v>
      </c>
      <c r="AF827" s="813" t="str">
        <f t="shared" si="95"/>
        <v>Probabilidad</v>
      </c>
      <c r="AG827" s="780" t="s">
        <v>281</v>
      </c>
      <c r="AH827" s="790">
        <f t="shared" si="96"/>
        <v>0.15</v>
      </c>
      <c r="AI827" s="780" t="s">
        <v>222</v>
      </c>
      <c r="AJ827" s="790">
        <f t="shared" si="97"/>
        <v>0.15</v>
      </c>
      <c r="AK827" s="814">
        <f t="shared" si="98"/>
        <v>0.3</v>
      </c>
      <c r="AL827" s="815">
        <f>IFERROR(IF(AND(AF826="Probabilidad",AF827="Probabilidad"),(AL826-(+AL826*AK827)),IF(AND(AF826="Impacto",AF827="Probabilidad"),(AL825-(+AL825*AK827)),IF(AF827="Impacto",AL826,""))),"")</f>
        <v>8.3999999999999991E-2</v>
      </c>
      <c r="AM827" s="815">
        <f>IFERROR(IF(AND(AF826="Impacto",AF827="Impacto"),(AM826-(+AM826*AK827)),IF(AND(AF826="Probabilidad",AF827="Impacto"),(AM825-(+AM825*AK827)),IF(AF827="Probabilidad",AM826,""))),"")</f>
        <v>0.30000000000000004</v>
      </c>
      <c r="AN827" s="751" t="s">
        <v>859</v>
      </c>
      <c r="AO827" s="751" t="s">
        <v>245</v>
      </c>
      <c r="AP827" s="751" t="s">
        <v>241</v>
      </c>
      <c r="AQ827" s="751" t="s">
        <v>226</v>
      </c>
      <c r="AR827" s="1031"/>
      <c r="AS827" s="1631"/>
      <c r="AT827" s="1631"/>
      <c r="AU827" s="1633"/>
      <c r="AV827" s="1631"/>
      <c r="AW827" s="1631"/>
      <c r="AX827" s="1633"/>
      <c r="AY827" s="1633"/>
      <c r="AZ827" s="1633"/>
      <c r="BA827" s="1641"/>
      <c r="BB827" s="789"/>
      <c r="BC827" s="789"/>
      <c r="BD827" s="822" t="str">
        <f t="shared" si="94"/>
        <v/>
      </c>
      <c r="BE827" s="774"/>
      <c r="BF827" s="774"/>
      <c r="BG827" s="774"/>
      <c r="BH827" s="774"/>
      <c r="BI827" s="789"/>
      <c r="BJ827" s="789"/>
      <c r="BK827" s="789"/>
      <c r="BL827" s="789"/>
      <c r="BM827" s="791"/>
      <c r="BN827" s="791"/>
      <c r="BO827" s="791"/>
      <c r="BP827" s="791"/>
      <c r="BQ827" s="792" t="str">
        <f t="shared" si="92"/>
        <v/>
      </c>
      <c r="BR827" s="796" t="str">
        <f t="shared" si="93"/>
        <v/>
      </c>
      <c r="BS827" s="884"/>
      <c r="BT827" s="884"/>
      <c r="BU827" s="998"/>
      <c r="BV827" s="1064"/>
      <c r="BW827" s="1064"/>
      <c r="BX827" s="1762"/>
      <c r="BY827" s="1739"/>
      <c r="BZ827" s="1004"/>
    </row>
    <row r="828" spans="1:78" ht="16" x14ac:dyDescent="0.2">
      <c r="A828" s="1702"/>
      <c r="B828" s="1703"/>
      <c r="C828" s="1704"/>
      <c r="D828" s="1705"/>
      <c r="E828" s="1025"/>
      <c r="F828" s="1619"/>
      <c r="G828" s="1001"/>
      <c r="H828" s="1031"/>
      <c r="I828" s="1641"/>
      <c r="J828" s="1631"/>
      <c r="K828" s="1037"/>
      <c r="L828" s="1001"/>
      <c r="M828" s="1070"/>
      <c r="N828" s="1001"/>
      <c r="O828" s="1001"/>
      <c r="P828" s="1064"/>
      <c r="Q828" s="1714"/>
      <c r="R828" s="1641"/>
      <c r="S828" s="1710"/>
      <c r="T828" s="1641"/>
      <c r="U828" s="1710"/>
      <c r="V828" s="1641"/>
      <c r="W828" s="1710"/>
      <c r="X828" s="1665"/>
      <c r="Y828" s="1710"/>
      <c r="Z828" s="1710"/>
      <c r="AA828" s="1633"/>
      <c r="AB828" s="812">
        <v>4</v>
      </c>
      <c r="AC828" s="893"/>
      <c r="AD828" s="774"/>
      <c r="AE828" s="774"/>
      <c r="AF828" s="813" t="str">
        <f t="shared" si="95"/>
        <v/>
      </c>
      <c r="AG828" s="780"/>
      <c r="AH828" s="790" t="str">
        <f t="shared" si="96"/>
        <v/>
      </c>
      <c r="AI828" s="780"/>
      <c r="AJ828" s="790" t="str">
        <f t="shared" si="97"/>
        <v/>
      </c>
      <c r="AK828" s="814" t="str">
        <f t="shared" si="98"/>
        <v/>
      </c>
      <c r="AL828" s="815" t="str">
        <f>IFERROR(IF(AND(AF827="Probabilidad",AF828="Probabilidad"),(AL827-(+AL827*AK828)),IF(AND(AF827="Impacto",AF828="Probabilidad"),(AL826-(+AL826*AK828)),IF(AF828="Impacto",AL827,""))),"")</f>
        <v/>
      </c>
      <c r="AM828" s="815" t="str">
        <f>IFERROR(IF(AND(AF827="Impacto",AF828="Impacto"),(AM827-(+AM827*AK828)),IF(AND(AF827="Probabilidad",AF828="Impacto"),(AM826-(+AM826*AK828)),IF(AF828="Probabilidad",AM827,""))),"")</f>
        <v/>
      </c>
      <c r="AN828" s="751"/>
      <c r="AO828" s="751"/>
      <c r="AP828" s="751"/>
      <c r="AQ828" s="751"/>
      <c r="AR828" s="1031"/>
      <c r="AS828" s="1631"/>
      <c r="AT828" s="1631"/>
      <c r="AU828" s="1633"/>
      <c r="AV828" s="1631"/>
      <c r="AW828" s="1631"/>
      <c r="AX828" s="1633"/>
      <c r="AY828" s="1633"/>
      <c r="AZ828" s="1633"/>
      <c r="BA828" s="1641"/>
      <c r="BB828" s="789"/>
      <c r="BC828" s="789"/>
      <c r="BD828" s="822" t="str">
        <f t="shared" si="94"/>
        <v/>
      </c>
      <c r="BE828" s="774"/>
      <c r="BF828" s="774"/>
      <c r="BG828" s="774"/>
      <c r="BH828" s="774"/>
      <c r="BI828" s="789"/>
      <c r="BJ828" s="789"/>
      <c r="BK828" s="789"/>
      <c r="BL828" s="789"/>
      <c r="BM828" s="791"/>
      <c r="BN828" s="791"/>
      <c r="BO828" s="791"/>
      <c r="BP828" s="791"/>
      <c r="BQ828" s="792" t="str">
        <f t="shared" si="92"/>
        <v/>
      </c>
      <c r="BR828" s="796" t="str">
        <f t="shared" si="93"/>
        <v/>
      </c>
      <c r="BS828" s="884"/>
      <c r="BT828" s="884"/>
      <c r="BU828" s="998"/>
      <c r="BV828" s="1064"/>
      <c r="BW828" s="1064"/>
      <c r="BX828" s="1762"/>
      <c r="BY828" s="1739"/>
      <c r="BZ828" s="1004"/>
    </row>
    <row r="829" spans="1:78" ht="16" x14ac:dyDescent="0.2">
      <c r="A829" s="1702"/>
      <c r="B829" s="1703"/>
      <c r="C829" s="1704"/>
      <c r="D829" s="1705"/>
      <c r="E829" s="1025"/>
      <c r="F829" s="1619"/>
      <c r="G829" s="1001"/>
      <c r="H829" s="1031"/>
      <c r="I829" s="1641"/>
      <c r="J829" s="1631"/>
      <c r="K829" s="1037"/>
      <c r="L829" s="1001"/>
      <c r="M829" s="1070"/>
      <c r="N829" s="1001"/>
      <c r="O829" s="1001"/>
      <c r="P829" s="1064"/>
      <c r="Q829" s="1714"/>
      <c r="R829" s="1641"/>
      <c r="S829" s="1710"/>
      <c r="T829" s="1641"/>
      <c r="U829" s="1710"/>
      <c r="V829" s="1641"/>
      <c r="W829" s="1710"/>
      <c r="X829" s="1665"/>
      <c r="Y829" s="1710"/>
      <c r="Z829" s="1710"/>
      <c r="AA829" s="1633"/>
      <c r="AB829" s="812">
        <v>5</v>
      </c>
      <c r="AC829" s="893"/>
      <c r="AD829" s="774"/>
      <c r="AE829" s="774"/>
      <c r="AF829" s="813" t="str">
        <f t="shared" si="95"/>
        <v/>
      </c>
      <c r="AG829" s="780"/>
      <c r="AH829" s="790" t="str">
        <f t="shared" si="96"/>
        <v/>
      </c>
      <c r="AI829" s="780"/>
      <c r="AJ829" s="790" t="str">
        <f t="shared" si="97"/>
        <v/>
      </c>
      <c r="AK829" s="814" t="str">
        <f t="shared" si="98"/>
        <v/>
      </c>
      <c r="AL829" s="815" t="str">
        <f>IFERROR(IF(AND(AF828="Probabilidad",AF829="Probabilidad"),(AL828-(+AL828*AK829)),IF(AND(AF828="Impacto",AF829="Probabilidad"),(AL827-(+AL827*AK829)),IF(AF829="Impacto",AL828,""))),"")</f>
        <v/>
      </c>
      <c r="AM829" s="815" t="str">
        <f>IFERROR(IF(AND(AF828="Impacto",AF829="Impacto"),(AM828-(+AM828*AK829)),IF(AND(AF828="Probabilidad",AF829="Impacto"),(AM827-(+AM827*AK829)),IF(AF829="Probabilidad",AM828,""))),"")</f>
        <v/>
      </c>
      <c r="AN829" s="751"/>
      <c r="AO829" s="751"/>
      <c r="AP829" s="751"/>
      <c r="AQ829" s="751"/>
      <c r="AR829" s="1031"/>
      <c r="AS829" s="1631"/>
      <c r="AT829" s="1631"/>
      <c r="AU829" s="1633"/>
      <c r="AV829" s="1631"/>
      <c r="AW829" s="1631"/>
      <c r="AX829" s="1633"/>
      <c r="AY829" s="1633"/>
      <c r="AZ829" s="1633"/>
      <c r="BA829" s="1641"/>
      <c r="BB829" s="789"/>
      <c r="BC829" s="789"/>
      <c r="BD829" s="822" t="str">
        <f t="shared" si="94"/>
        <v/>
      </c>
      <c r="BE829" s="774"/>
      <c r="BF829" s="774"/>
      <c r="BG829" s="774"/>
      <c r="BH829" s="774"/>
      <c r="BI829" s="789"/>
      <c r="BJ829" s="789"/>
      <c r="BK829" s="789"/>
      <c r="BL829" s="789"/>
      <c r="BM829" s="791"/>
      <c r="BN829" s="791"/>
      <c r="BO829" s="791"/>
      <c r="BP829" s="791"/>
      <c r="BQ829" s="792" t="str">
        <f t="shared" si="92"/>
        <v/>
      </c>
      <c r="BR829" s="796" t="str">
        <f t="shared" si="93"/>
        <v/>
      </c>
      <c r="BS829" s="884"/>
      <c r="BT829" s="884"/>
      <c r="BU829" s="998"/>
      <c r="BV829" s="1064"/>
      <c r="BW829" s="1064"/>
      <c r="BX829" s="1762"/>
      <c r="BY829" s="1739"/>
      <c r="BZ829" s="1004"/>
    </row>
    <row r="830" spans="1:78" ht="17" thickBot="1" x14ac:dyDescent="0.25">
      <c r="A830" s="1702"/>
      <c r="B830" s="1703"/>
      <c r="C830" s="1704"/>
      <c r="D830" s="1706"/>
      <c r="E830" s="1026"/>
      <c r="F830" s="1620"/>
      <c r="G830" s="1002"/>
      <c r="H830" s="1032"/>
      <c r="I830" s="1642"/>
      <c r="J830" s="1632"/>
      <c r="K830" s="1038"/>
      <c r="L830" s="1002"/>
      <c r="M830" s="1071"/>
      <c r="N830" s="1002"/>
      <c r="O830" s="1002"/>
      <c r="P830" s="1065"/>
      <c r="Q830" s="1715"/>
      <c r="R830" s="1642"/>
      <c r="S830" s="1711"/>
      <c r="T830" s="1642"/>
      <c r="U830" s="1711"/>
      <c r="V830" s="1642"/>
      <c r="W830" s="1711"/>
      <c r="X830" s="1666"/>
      <c r="Y830" s="1711"/>
      <c r="Z830" s="1711"/>
      <c r="AA830" s="1634"/>
      <c r="AB830" s="773">
        <v>6</v>
      </c>
      <c r="AC830" s="946"/>
      <c r="AD830" s="757"/>
      <c r="AE830" s="757"/>
      <c r="AF830" s="819" t="str">
        <f t="shared" si="95"/>
        <v/>
      </c>
      <c r="AG830" s="902"/>
      <c r="AH830" s="887" t="str">
        <f t="shared" si="96"/>
        <v/>
      </c>
      <c r="AI830" s="902"/>
      <c r="AJ830" s="887" t="str">
        <f t="shared" si="97"/>
        <v/>
      </c>
      <c r="AK830" s="889" t="str">
        <f t="shared" si="98"/>
        <v/>
      </c>
      <c r="AL830" s="815" t="str">
        <f>IFERROR(IF(AND(AF829="Probabilidad",AF830="Probabilidad"),(AL829-(+AL829*AK830)),IF(AND(AF829="Impacto",AF830="Probabilidad"),(AL828-(+AL828*AK830)),IF(AF830="Impacto",AL829,""))),"")</f>
        <v/>
      </c>
      <c r="AM830" s="815" t="str">
        <f>IFERROR(IF(AND(AF829="Impacto",AF830="Impacto"),(AM829-(+AM829*AK830)),IF(AND(AF829="Probabilidad",AF830="Impacto"),(AM828-(+AM828*AK830)),IF(AF830="Probabilidad",AM829,""))),"")</f>
        <v/>
      </c>
      <c r="AN830" s="51"/>
      <c r="AO830" s="51"/>
      <c r="AP830" s="51"/>
      <c r="AQ830" s="51"/>
      <c r="AR830" s="1032"/>
      <c r="AS830" s="1632"/>
      <c r="AT830" s="1632"/>
      <c r="AU830" s="1634"/>
      <c r="AV830" s="1632"/>
      <c r="AW830" s="1632"/>
      <c r="AX830" s="1634"/>
      <c r="AY830" s="1634"/>
      <c r="AZ830" s="1634"/>
      <c r="BA830" s="1642"/>
      <c r="BB830" s="770"/>
      <c r="BC830" s="770"/>
      <c r="BD830" s="762" t="str">
        <f t="shared" si="94"/>
        <v/>
      </c>
      <c r="BE830" s="757"/>
      <c r="BF830" s="757"/>
      <c r="BG830" s="757"/>
      <c r="BH830" s="757"/>
      <c r="BI830" s="770"/>
      <c r="BJ830" s="770"/>
      <c r="BK830" s="770"/>
      <c r="BL830" s="770"/>
      <c r="BM830" s="749"/>
      <c r="BN830" s="749"/>
      <c r="BO830" s="749"/>
      <c r="BP830" s="749"/>
      <c r="BQ830" s="766" t="str">
        <f t="shared" si="92"/>
        <v/>
      </c>
      <c r="BR830" s="890" t="str">
        <f t="shared" si="93"/>
        <v/>
      </c>
      <c r="BS830" s="891"/>
      <c r="BT830" s="891"/>
      <c r="BU830" s="999"/>
      <c r="BV830" s="1065"/>
      <c r="BW830" s="1065"/>
      <c r="BX830" s="1763"/>
      <c r="BY830" s="1740"/>
      <c r="BZ830" s="1005"/>
    </row>
    <row r="831" spans="1:78" ht="145" x14ac:dyDescent="0.2">
      <c r="A831" s="1702"/>
      <c r="B831" s="1703"/>
      <c r="C831" s="1704"/>
      <c r="D831" s="1021" t="s">
        <v>1387</v>
      </c>
      <c r="E831" s="1024" t="s">
        <v>1064</v>
      </c>
      <c r="F831" s="1027">
        <v>8</v>
      </c>
      <c r="G831" s="1000" t="s">
        <v>2286</v>
      </c>
      <c r="H831" s="1030" t="s">
        <v>1242</v>
      </c>
      <c r="I831" s="994" t="s">
        <v>1215</v>
      </c>
      <c r="J831" s="1697" t="str">
        <f>IF(D831="","",IF(D831="RG",[1]Árbol!A842,IF(D831="RIC",[1]Árbol!A842,IF(D831="RLAFT",[1]Árbol!A842,IF(D831="RF",[1]Árbol!A842,IF(I831="","",(CONCATENATE(I831," ",$M$3," ",G831," ",$M$4," ",O831," ",$M$5," ",N831))))))))</f>
        <v>Pérdida de Disponibilidad de Actas CICCI /OCI
Plan Anual de Auditorías  1 y 3. Pérdida, borrado, modificación de información o Acceso no autorizado a los expedientes digitales con Datos Personales
2. Fallas Humanas
Continuidad: 3. Fallas tecnológicas  1. Ausencia de control de acceso a la información  digital
2. Desconocimiento de Políticas de Seguridad de la Información
3. Ausencia de Planes de continuidad</v>
      </c>
      <c r="K831" s="1036" t="s">
        <v>313</v>
      </c>
      <c r="L831" s="1000" t="s">
        <v>562</v>
      </c>
      <c r="M831" s="1069" t="s">
        <v>1389</v>
      </c>
      <c r="N831" s="1000" t="s">
        <v>2262</v>
      </c>
      <c r="O831" s="1000" t="s">
        <v>2263</v>
      </c>
      <c r="P831" s="1063" t="s">
        <v>1392</v>
      </c>
      <c r="Q831" s="1077" t="s">
        <v>1392</v>
      </c>
      <c r="R831" s="994" t="s">
        <v>269</v>
      </c>
      <c r="S831" s="1709">
        <f>IF(R831="Muy Alta",100%,IF(R831="Alta",80%,IF(R831="Media",60%,IF(R831="Baja",40%,IF(R831="Muy Baja",20%,"")))))</f>
        <v>0.2</v>
      </c>
      <c r="T831" s="994" t="s">
        <v>317</v>
      </c>
      <c r="U831" s="1709">
        <f>IF(T831="Catastrófico",100%,IF(T831="Mayor",80%,IF(T831="Moderado",60%,IF(T831="Menor",40%,IF(T831="Leve",20%,"")))))</f>
        <v>0.2</v>
      </c>
      <c r="V831" s="994" t="s">
        <v>251</v>
      </c>
      <c r="W831" s="1709">
        <f>IF(V831="Catastrófico",100%,IF(V831="Mayor",80%,IF(V831="Moderado",60%,IF(V831="Menor",40%,IF(V831="Leve",20%,"")))))</f>
        <v>0.4</v>
      </c>
      <c r="X831" s="1059" t="str">
        <f>IF(Y831=100%,"Catastrófico",IF(Y831=80%,"Mayor",IF(Y831=60%,"Moderado",IF(Y831=40%,"Menor",IF(Y831=20%,"Leve","")))))</f>
        <v>Menor</v>
      </c>
      <c r="Y831" s="1709">
        <f>IF(AND(U831="",W831=""),"",MAX(U831,W831))</f>
        <v>0.4</v>
      </c>
      <c r="Z831" s="1709" t="str">
        <f>CONCATENATE(R831,X831)</f>
        <v>Muy BajaMenor</v>
      </c>
      <c r="AA831" s="1047" t="str">
        <f>IF(Z831="Muy AltaLeve","Alto",IF(Z831="Muy AltaMenor","Alto",IF(Z831="Muy AltaModerado","Alto",IF(Z831="Muy AltaMayor","Alto",IF(Z831="Muy AltaCatastrófico","Extremo",IF(Z831="AltaLeve","Moderado",IF(Z831="AltaMenor","Moderado",IF(Z831="AltaModerado","Alto",IF(Z831="AltaMayor","Alto",IF(Z831="AltaCatastrófico","Extremo",IF(Z831="MediaLeve","Moderado",IF(Z831="MediaMenor","Moderado",IF(Z831="MediaModerado","Moderado",IF(Z831="MediaMayor","Alto",IF(Z831="MediaCatastrófico","Extremo",IF(Z831="BajaLeve","Bajo",IF(Z831="BajaMenor","Moderado",IF(Z831="BajaModerado","Moderado",IF(Z831="BajaMayor","Alto",IF(Z831="BajaCatastrófico","Extremo",IF(Z831="Muy BajaLeve","Bajo",IF(Z831="Muy BajaMenor","Bajo",IF(Z831="Muy BajaModerado","Moderado",IF(Z831="Muy BajaMayor","Alto",IF(Z831="Muy BajaCatastrófico","Extremo","")))))))))))))))))))))))))</f>
        <v>Bajo</v>
      </c>
      <c r="AB831" s="97">
        <v>1</v>
      </c>
      <c r="AC831" s="352" t="s">
        <v>1571</v>
      </c>
      <c r="AD831" s="9">
        <v>3</v>
      </c>
      <c r="AE831" s="9" t="s">
        <v>1572</v>
      </c>
      <c r="AF831" s="99" t="str">
        <f t="shared" si="95"/>
        <v>Probabilidad</v>
      </c>
      <c r="AG831" s="10" t="s">
        <v>221</v>
      </c>
      <c r="AH831" s="787">
        <f t="shared" si="96"/>
        <v>0.25</v>
      </c>
      <c r="AI831" s="10" t="s">
        <v>222</v>
      </c>
      <c r="AJ831" s="787">
        <f t="shared" si="97"/>
        <v>0.15</v>
      </c>
      <c r="AK831" s="101">
        <f t="shared" si="98"/>
        <v>0.4</v>
      </c>
      <c r="AL831" s="100">
        <f>IFERROR(IF(AF831="Probabilidad",(S831-(+S831*AK831)),IF(AF831="Impacto",S831,"")),"")</f>
        <v>0.12</v>
      </c>
      <c r="AM831" s="100">
        <f>IFERROR(IF(AF831="Impacto",(Y831-(+Y831*AK831)),IF(AF831="Probabilidad",Y831,"")),"")</f>
        <v>0.4</v>
      </c>
      <c r="AN831" s="50" t="s">
        <v>223</v>
      </c>
      <c r="AO831" s="50" t="s">
        <v>245</v>
      </c>
      <c r="AP831" s="50" t="s">
        <v>241</v>
      </c>
      <c r="AQ831" s="50" t="s">
        <v>226</v>
      </c>
      <c r="AR831" s="1624" t="s">
        <v>2254</v>
      </c>
      <c r="AS831" s="1050">
        <f>S831</f>
        <v>0.2</v>
      </c>
      <c r="AT831" s="1050">
        <f>IF(AL831="","",MIN(AL831:AL836))</f>
        <v>5.04E-2</v>
      </c>
      <c r="AU831" s="1047" t="str">
        <f>IFERROR(IF(AT831="","",IF(AT831&lt;=0.2,"Muy Baja",IF(AT831&lt;=0.4,"Baja",IF(AT831&lt;=0.6,"Media",IF(AT831&lt;=0.8,"Alta","Muy Alta"))))),"")</f>
        <v>Muy Baja</v>
      </c>
      <c r="AV831" s="1050">
        <f>Y831</f>
        <v>0.4</v>
      </c>
      <c r="AW831" s="1050">
        <f>IF(AM831="","",MIN(AM831:AM836))</f>
        <v>0.4</v>
      </c>
      <c r="AX831" s="1047" t="str">
        <f>IFERROR(IF(AW831="","",IF(AW831&lt;=0.2,"Leve",IF(AW831&lt;=0.4,"Menor",IF(AW831&lt;=0.6,"Moderado",IF(AW831&lt;=0.8,"Mayor","Catastrófico"))))),"")</f>
        <v>Menor</v>
      </c>
      <c r="AY831" s="1047" t="str">
        <f>AA831</f>
        <v>Bajo</v>
      </c>
      <c r="AZ831" s="1047" t="str">
        <f>IFERROR(IF(OR(AND(AU831="Muy Baja",AX831="Leve"),AND(AU831="Muy Baja",AX831="Menor"),AND(AU831="Baja",AX831="Leve")),"Bajo",IF(OR(AND(AU831="Muy baja",AX831="Moderado"),AND(AU831="Baja",AX831="Menor"),AND(AU831="Baja",AX831="Moderado"),AND(AU831="Media",AX831="Leve"),AND(AU831="Media",AX831="Menor"),AND(AU831="Media",AX831="Moderado"),AND(AU831="Alta",AX831="Leve"),AND(AU831="Alta",AX831="Menor")),"Moderado",IF(OR(AND(AU831="Muy Baja",AX831="Mayor"),AND(AU831="Baja",AX831="Mayor"),AND(AU831="Media",AX831="Mayor"),AND(AU831="Alta",AX831="Moderado"),AND(AU831="Alta",AX831="Mayor"),AND(AU831="Muy Alta",AX831="Leve"),AND(AU831="Muy Alta",AX831="Menor"),AND(AU831="Muy Alta",AX831="Moderado"),AND(AU831="Muy Alta",AX831="Mayor")),"Alto",IF(OR(AND(AU831="Muy Baja",AX831="Catastrófico"),AND(AU831="Baja",AX831="Catastrófico"),AND(AU831="Media",AX831="Catastrófico"),AND(AU831="Alta",AX831="Catastrófico"),AND(AU831="Muy Alta",AX831="Catastrófico")),"Extremo","")))),"")</f>
        <v>Bajo</v>
      </c>
      <c r="BA831" s="994" t="s">
        <v>255</v>
      </c>
      <c r="BB831" s="46"/>
      <c r="BC831" s="46"/>
      <c r="BD831" s="103" t="str">
        <f t="shared" si="94"/>
        <v/>
      </c>
      <c r="BE831" s="9"/>
      <c r="BF831" s="9"/>
      <c r="BG831" s="9"/>
      <c r="BH831" s="9"/>
      <c r="BI831" s="46"/>
      <c r="BJ831" s="46"/>
      <c r="BK831" s="46"/>
      <c r="BL831" s="46"/>
      <c r="BM831" s="48"/>
      <c r="BN831" s="48"/>
      <c r="BO831" s="48"/>
      <c r="BP831" s="48"/>
      <c r="BQ831" s="104" t="str">
        <f t="shared" si="92"/>
        <v/>
      </c>
      <c r="BR831" s="797" t="str">
        <f t="shared" si="93"/>
        <v/>
      </c>
      <c r="BS831" s="883"/>
      <c r="BT831" s="883"/>
      <c r="BU831" s="997" t="s">
        <v>1392</v>
      </c>
      <c r="BV831" s="1063" t="s">
        <v>3298</v>
      </c>
      <c r="BW831" s="1063" t="s">
        <v>3298</v>
      </c>
      <c r="BX831" s="1761" t="s">
        <v>1392</v>
      </c>
      <c r="BY831" s="1738" t="s">
        <v>3184</v>
      </c>
      <c r="BZ831" s="1003"/>
    </row>
    <row r="832" spans="1:78" ht="167" x14ac:dyDescent="0.2">
      <c r="A832" s="1702"/>
      <c r="B832" s="1703"/>
      <c r="C832" s="1704"/>
      <c r="D832" s="1705"/>
      <c r="E832" s="1025"/>
      <c r="F832" s="1619"/>
      <c r="G832" s="1001"/>
      <c r="H832" s="1031"/>
      <c r="I832" s="1641"/>
      <c r="J832" s="1631"/>
      <c r="K832" s="1037"/>
      <c r="L832" s="1001"/>
      <c r="M832" s="1070"/>
      <c r="N832" s="1001"/>
      <c r="O832" s="1001"/>
      <c r="P832" s="1064"/>
      <c r="Q832" s="1714"/>
      <c r="R832" s="1641"/>
      <c r="S832" s="1710"/>
      <c r="T832" s="1641"/>
      <c r="U832" s="1710"/>
      <c r="V832" s="1641"/>
      <c r="W832" s="1710"/>
      <c r="X832" s="1665"/>
      <c r="Y832" s="1710"/>
      <c r="Z832" s="1710"/>
      <c r="AA832" s="1633"/>
      <c r="AB832" s="812">
        <v>2</v>
      </c>
      <c r="AC832" s="893" t="s">
        <v>2264</v>
      </c>
      <c r="AD832" s="774">
        <v>1</v>
      </c>
      <c r="AE832" s="774" t="s">
        <v>1656</v>
      </c>
      <c r="AF832" s="813" t="str">
        <f t="shared" si="95"/>
        <v>Probabilidad</v>
      </c>
      <c r="AG832" s="780" t="s">
        <v>221</v>
      </c>
      <c r="AH832" s="790">
        <f t="shared" si="96"/>
        <v>0.25</v>
      </c>
      <c r="AI832" s="780" t="s">
        <v>222</v>
      </c>
      <c r="AJ832" s="790">
        <f t="shared" si="97"/>
        <v>0.15</v>
      </c>
      <c r="AK832" s="814">
        <f t="shared" si="98"/>
        <v>0.4</v>
      </c>
      <c r="AL832" s="815">
        <f>IFERROR(IF(AND(AF831="Probabilidad",AF832="Probabilidad"),(AL831-(+AL831*AK832)),IF(AF832="Probabilidad",(S831-(+S831*AK832)),IF(AF832="Impacto",AL831,""))),"")</f>
        <v>7.1999999999999995E-2</v>
      </c>
      <c r="AM832" s="815">
        <f>IFERROR(IF(AND(AF831="Impacto",AF832="Impacto"),(AM831-(+AM831*AK832)),IF(AF832="Impacto",(Y831-(Y831*AK832)),IF(AF832="Probabilidad",AM831,""))),"")</f>
        <v>0.4</v>
      </c>
      <c r="AN832" s="751" t="s">
        <v>223</v>
      </c>
      <c r="AO832" s="751" t="s">
        <v>291</v>
      </c>
      <c r="AP832" s="751" t="s">
        <v>225</v>
      </c>
      <c r="AQ832" s="751" t="s">
        <v>226</v>
      </c>
      <c r="AR832" s="1031"/>
      <c r="AS832" s="1631"/>
      <c r="AT832" s="1631"/>
      <c r="AU832" s="1633"/>
      <c r="AV832" s="1631"/>
      <c r="AW832" s="1631"/>
      <c r="AX832" s="1633"/>
      <c r="AY832" s="1633"/>
      <c r="AZ832" s="1633"/>
      <c r="BA832" s="1641"/>
      <c r="BB832" s="789"/>
      <c r="BC832" s="789"/>
      <c r="BD832" s="822" t="str">
        <f t="shared" si="94"/>
        <v/>
      </c>
      <c r="BE832" s="774"/>
      <c r="BF832" s="774"/>
      <c r="BG832" s="774"/>
      <c r="BH832" s="774"/>
      <c r="BI832" s="789"/>
      <c r="BJ832" s="789"/>
      <c r="BK832" s="789"/>
      <c r="BL832" s="789"/>
      <c r="BM832" s="791"/>
      <c r="BN832" s="791"/>
      <c r="BO832" s="791"/>
      <c r="BP832" s="791"/>
      <c r="BQ832" s="792" t="str">
        <f t="shared" si="92"/>
        <v/>
      </c>
      <c r="BR832" s="796" t="str">
        <f t="shared" si="93"/>
        <v/>
      </c>
      <c r="BS832" s="884"/>
      <c r="BT832" s="884"/>
      <c r="BU832" s="998"/>
      <c r="BV832" s="1064"/>
      <c r="BW832" s="1064"/>
      <c r="BX832" s="1762"/>
      <c r="BY832" s="1739"/>
      <c r="BZ832" s="1004"/>
    </row>
    <row r="833" spans="1:78" ht="167" x14ac:dyDescent="0.2">
      <c r="A833" s="1702"/>
      <c r="B833" s="1703"/>
      <c r="C833" s="1704"/>
      <c r="D833" s="1705"/>
      <c r="E833" s="1025"/>
      <c r="F833" s="1619"/>
      <c r="G833" s="1001"/>
      <c r="H833" s="1031"/>
      <c r="I833" s="1641"/>
      <c r="J833" s="1631"/>
      <c r="K833" s="1037"/>
      <c r="L833" s="1001"/>
      <c r="M833" s="1070"/>
      <c r="N833" s="1001"/>
      <c r="O833" s="1001"/>
      <c r="P833" s="1064"/>
      <c r="Q833" s="1714"/>
      <c r="R833" s="1641"/>
      <c r="S833" s="1710"/>
      <c r="T833" s="1641"/>
      <c r="U833" s="1710"/>
      <c r="V833" s="1641"/>
      <c r="W833" s="1710"/>
      <c r="X833" s="1665"/>
      <c r="Y833" s="1710"/>
      <c r="Z833" s="1710"/>
      <c r="AA833" s="1633"/>
      <c r="AB833" s="812">
        <v>3</v>
      </c>
      <c r="AC833" s="959" t="s">
        <v>2045</v>
      </c>
      <c r="AD833" s="761">
        <v>3</v>
      </c>
      <c r="AE833" s="761" t="s">
        <v>1552</v>
      </c>
      <c r="AF833" s="813" t="str">
        <f t="shared" si="95"/>
        <v>Probabilidad</v>
      </c>
      <c r="AG833" s="780" t="s">
        <v>281</v>
      </c>
      <c r="AH833" s="790">
        <f t="shared" si="96"/>
        <v>0.15</v>
      </c>
      <c r="AI833" s="780" t="s">
        <v>222</v>
      </c>
      <c r="AJ833" s="790">
        <f t="shared" si="97"/>
        <v>0.15</v>
      </c>
      <c r="AK833" s="814">
        <f t="shared" si="98"/>
        <v>0.3</v>
      </c>
      <c r="AL833" s="815">
        <f>IFERROR(IF(AND(AF832="Probabilidad",AF833="Probabilidad"),(AL832-(+AL832*AK833)),IF(AND(AF832="Impacto",AF833="Probabilidad"),(AL831-(+AL831*AK833)),IF(AF833="Impacto",AL832,""))),"")</f>
        <v>5.04E-2</v>
      </c>
      <c r="AM833" s="815">
        <f>IFERROR(IF(AND(AF832="Impacto",AF833="Impacto"),(AM832-(+AM832*AK833)),IF(AND(AF832="Probabilidad",AF833="Impacto"),(AM831-(+AM831*AK833)),IF(AF833="Probabilidad",AM832,""))),"")</f>
        <v>0.4</v>
      </c>
      <c r="AN833" s="751" t="s">
        <v>859</v>
      </c>
      <c r="AO833" s="751" t="s">
        <v>291</v>
      </c>
      <c r="AP833" s="751" t="s">
        <v>225</v>
      </c>
      <c r="AQ833" s="751" t="s">
        <v>226</v>
      </c>
      <c r="AR833" s="1031"/>
      <c r="AS833" s="1631"/>
      <c r="AT833" s="1631"/>
      <c r="AU833" s="1633"/>
      <c r="AV833" s="1631"/>
      <c r="AW833" s="1631"/>
      <c r="AX833" s="1633"/>
      <c r="AY833" s="1633"/>
      <c r="AZ833" s="1633"/>
      <c r="BA833" s="1641"/>
      <c r="BB833" s="789"/>
      <c r="BC833" s="789"/>
      <c r="BD833" s="822" t="str">
        <f t="shared" si="94"/>
        <v/>
      </c>
      <c r="BE833" s="774"/>
      <c r="BF833" s="774"/>
      <c r="BG833" s="774"/>
      <c r="BH833" s="774"/>
      <c r="BI833" s="789"/>
      <c r="BJ833" s="789"/>
      <c r="BK833" s="789"/>
      <c r="BL833" s="789"/>
      <c r="BM833" s="791"/>
      <c r="BN833" s="791"/>
      <c r="BO833" s="791"/>
      <c r="BP833" s="791"/>
      <c r="BQ833" s="792" t="str">
        <f t="shared" si="92"/>
        <v/>
      </c>
      <c r="BR833" s="796" t="str">
        <f t="shared" si="93"/>
        <v/>
      </c>
      <c r="BS833" s="884"/>
      <c r="BT833" s="884"/>
      <c r="BU833" s="998"/>
      <c r="BV833" s="1064"/>
      <c r="BW833" s="1064"/>
      <c r="BX833" s="1762"/>
      <c r="BY833" s="1739"/>
      <c r="BZ833" s="1004"/>
    </row>
    <row r="834" spans="1:78" ht="16" x14ac:dyDescent="0.2">
      <c r="A834" s="1702"/>
      <c r="B834" s="1703"/>
      <c r="C834" s="1704"/>
      <c r="D834" s="1705"/>
      <c r="E834" s="1025"/>
      <c r="F834" s="1619"/>
      <c r="G834" s="1001"/>
      <c r="H834" s="1031"/>
      <c r="I834" s="1641"/>
      <c r="J834" s="1631"/>
      <c r="K834" s="1037"/>
      <c r="L834" s="1001"/>
      <c r="M834" s="1070"/>
      <c r="N834" s="1001"/>
      <c r="O834" s="1001"/>
      <c r="P834" s="1064"/>
      <c r="Q834" s="1714"/>
      <c r="R834" s="1641"/>
      <c r="S834" s="1710"/>
      <c r="T834" s="1641"/>
      <c r="U834" s="1710"/>
      <c r="V834" s="1641"/>
      <c r="W834" s="1710"/>
      <c r="X834" s="1665"/>
      <c r="Y834" s="1710"/>
      <c r="Z834" s="1710"/>
      <c r="AA834" s="1633"/>
      <c r="AB834" s="812">
        <v>4</v>
      </c>
      <c r="AC834" s="893"/>
      <c r="AD834" s="774"/>
      <c r="AE834" s="774"/>
      <c r="AF834" s="813" t="str">
        <f t="shared" si="95"/>
        <v/>
      </c>
      <c r="AG834" s="780"/>
      <c r="AH834" s="790" t="str">
        <f t="shared" si="96"/>
        <v/>
      </c>
      <c r="AI834" s="780"/>
      <c r="AJ834" s="790" t="str">
        <f t="shared" si="97"/>
        <v/>
      </c>
      <c r="AK834" s="814" t="str">
        <f t="shared" si="98"/>
        <v/>
      </c>
      <c r="AL834" s="815" t="str">
        <f>IFERROR(IF(AND(AF833="Probabilidad",AF834="Probabilidad"),(AL833-(+AL833*AK834)),IF(AND(AF833="Impacto",AF834="Probabilidad"),(AL832-(+AL832*AK834)),IF(AF834="Impacto",AL833,""))),"")</f>
        <v/>
      </c>
      <c r="AM834" s="817" t="str">
        <f>IFERROR(IF(AND(AF833="Impacto",AF834="Impacto"),(AM833-(+AM833*AK834)),IF(AND(AF833="Probabilidad",AF834="Impacto"),(AM832-(+AM832*AK834)),IF(AF834="Probabilidad",AM833,""))),"")</f>
        <v/>
      </c>
      <c r="AN834" s="751"/>
      <c r="AO834" s="751"/>
      <c r="AP834" s="751"/>
      <c r="AQ834" s="751"/>
      <c r="AR834" s="1031"/>
      <c r="AS834" s="1631"/>
      <c r="AT834" s="1631"/>
      <c r="AU834" s="1633"/>
      <c r="AV834" s="1631"/>
      <c r="AW834" s="1631"/>
      <c r="AX834" s="1633"/>
      <c r="AY834" s="1633"/>
      <c r="AZ834" s="1633"/>
      <c r="BA834" s="1641"/>
      <c r="BB834" s="789"/>
      <c r="BC834" s="789"/>
      <c r="BD834" s="822" t="str">
        <f t="shared" si="94"/>
        <v/>
      </c>
      <c r="BE834" s="774"/>
      <c r="BF834" s="774"/>
      <c r="BG834" s="774"/>
      <c r="BH834" s="774"/>
      <c r="BI834" s="789"/>
      <c r="BJ834" s="789"/>
      <c r="BK834" s="789"/>
      <c r="BL834" s="789"/>
      <c r="BM834" s="791"/>
      <c r="BN834" s="791"/>
      <c r="BO834" s="791"/>
      <c r="BP834" s="791"/>
      <c r="BQ834" s="792" t="str">
        <f t="shared" si="92"/>
        <v/>
      </c>
      <c r="BR834" s="796" t="str">
        <f t="shared" si="93"/>
        <v/>
      </c>
      <c r="BS834" s="884"/>
      <c r="BT834" s="884"/>
      <c r="BU834" s="998"/>
      <c r="BV834" s="1064"/>
      <c r="BW834" s="1064"/>
      <c r="BX834" s="1762"/>
      <c r="BY834" s="1739"/>
      <c r="BZ834" s="1004"/>
    </row>
    <row r="835" spans="1:78" ht="16" x14ac:dyDescent="0.2">
      <c r="A835" s="1702"/>
      <c r="B835" s="1703"/>
      <c r="C835" s="1704"/>
      <c r="D835" s="1705"/>
      <c r="E835" s="1025"/>
      <c r="F835" s="1619"/>
      <c r="G835" s="1001"/>
      <c r="H835" s="1031"/>
      <c r="I835" s="1641"/>
      <c r="J835" s="1631"/>
      <c r="K835" s="1037"/>
      <c r="L835" s="1001"/>
      <c r="M835" s="1070"/>
      <c r="N835" s="1001"/>
      <c r="O835" s="1001"/>
      <c r="P835" s="1064"/>
      <c r="Q835" s="1714"/>
      <c r="R835" s="1641"/>
      <c r="S835" s="1710"/>
      <c r="T835" s="1641"/>
      <c r="U835" s="1710"/>
      <c r="V835" s="1641"/>
      <c r="W835" s="1710"/>
      <c r="X835" s="1665"/>
      <c r="Y835" s="1710"/>
      <c r="Z835" s="1710"/>
      <c r="AA835" s="1633"/>
      <c r="AB835" s="812">
        <v>5</v>
      </c>
      <c r="AC835" s="893"/>
      <c r="AD835" s="774"/>
      <c r="AE835" s="774"/>
      <c r="AF835" s="813" t="str">
        <f t="shared" si="95"/>
        <v/>
      </c>
      <c r="AG835" s="780"/>
      <c r="AH835" s="790" t="str">
        <f t="shared" si="96"/>
        <v/>
      </c>
      <c r="AI835" s="780"/>
      <c r="AJ835" s="790" t="str">
        <f t="shared" si="97"/>
        <v/>
      </c>
      <c r="AK835" s="814" t="str">
        <f t="shared" si="98"/>
        <v/>
      </c>
      <c r="AL835" s="815" t="str">
        <f>IFERROR(IF(AND(AF834="Probabilidad",AF835="Probabilidad"),(AL834-(+AL834*AK835)),IF(AND(AF834="Impacto",AF835="Probabilidad"),(AL833-(+AL833*AK835)),IF(AF835="Impacto",AL834,""))),"")</f>
        <v/>
      </c>
      <c r="AM835" s="815" t="str">
        <f>IFERROR(IF(AND(AF834="Impacto",AF835="Impacto"),(AM834-(+AM834*AK835)),IF(AND(AF834="Probabilidad",AF835="Impacto"),(AM833-(+AM833*AK835)),IF(AF835="Probabilidad",AM834,""))),"")</f>
        <v/>
      </c>
      <c r="AN835" s="751"/>
      <c r="AO835" s="751"/>
      <c r="AP835" s="751"/>
      <c r="AQ835" s="751"/>
      <c r="AR835" s="1031"/>
      <c r="AS835" s="1631"/>
      <c r="AT835" s="1631"/>
      <c r="AU835" s="1633"/>
      <c r="AV835" s="1631"/>
      <c r="AW835" s="1631"/>
      <c r="AX835" s="1633"/>
      <c r="AY835" s="1633"/>
      <c r="AZ835" s="1633"/>
      <c r="BA835" s="1641"/>
      <c r="BB835" s="789"/>
      <c r="BC835" s="789"/>
      <c r="BD835" s="822" t="str">
        <f t="shared" si="94"/>
        <v/>
      </c>
      <c r="BE835" s="774"/>
      <c r="BF835" s="774"/>
      <c r="BG835" s="774"/>
      <c r="BH835" s="774"/>
      <c r="BI835" s="789"/>
      <c r="BJ835" s="789"/>
      <c r="BK835" s="789"/>
      <c r="BL835" s="789"/>
      <c r="BM835" s="791"/>
      <c r="BN835" s="791"/>
      <c r="BO835" s="791"/>
      <c r="BP835" s="791"/>
      <c r="BQ835" s="792" t="str">
        <f t="shared" si="92"/>
        <v/>
      </c>
      <c r="BR835" s="796" t="str">
        <f t="shared" si="93"/>
        <v/>
      </c>
      <c r="BS835" s="884"/>
      <c r="BT835" s="884"/>
      <c r="BU835" s="998"/>
      <c r="BV835" s="1064"/>
      <c r="BW835" s="1064"/>
      <c r="BX835" s="1762"/>
      <c r="BY835" s="1739"/>
      <c r="BZ835" s="1004"/>
    </row>
    <row r="836" spans="1:78" ht="17" thickBot="1" x14ac:dyDescent="0.25">
      <c r="A836" s="1702"/>
      <c r="B836" s="1703"/>
      <c r="C836" s="1704"/>
      <c r="D836" s="1706"/>
      <c r="E836" s="1026"/>
      <c r="F836" s="1620"/>
      <c r="G836" s="1002"/>
      <c r="H836" s="1032"/>
      <c r="I836" s="1642"/>
      <c r="J836" s="1632"/>
      <c r="K836" s="1038"/>
      <c r="L836" s="1002"/>
      <c r="M836" s="1071"/>
      <c r="N836" s="1002"/>
      <c r="O836" s="1002"/>
      <c r="P836" s="1065"/>
      <c r="Q836" s="1715"/>
      <c r="R836" s="1642"/>
      <c r="S836" s="1711"/>
      <c r="T836" s="1642"/>
      <c r="U836" s="1711"/>
      <c r="V836" s="1642"/>
      <c r="W836" s="1711"/>
      <c r="X836" s="1666"/>
      <c r="Y836" s="1711"/>
      <c r="Z836" s="1711"/>
      <c r="AA836" s="1634"/>
      <c r="AB836" s="773">
        <v>6</v>
      </c>
      <c r="AC836" s="946"/>
      <c r="AD836" s="757"/>
      <c r="AE836" s="757"/>
      <c r="AF836" s="896" t="str">
        <f t="shared" si="95"/>
        <v/>
      </c>
      <c r="AG836" s="888"/>
      <c r="AH836" s="887" t="str">
        <f t="shared" si="96"/>
        <v/>
      </c>
      <c r="AI836" s="888"/>
      <c r="AJ836" s="887" t="str">
        <f t="shared" si="97"/>
        <v/>
      </c>
      <c r="AK836" s="889" t="str">
        <f t="shared" si="98"/>
        <v/>
      </c>
      <c r="AL836" s="815" t="str">
        <f>IFERROR(IF(AND(AF835="Probabilidad",AF836="Probabilidad"),(AL835-(+AL835*AK836)),IF(AND(AF835="Impacto",AF836="Probabilidad"),(AL834-(+AL834*AK836)),IF(AF836="Impacto",AL835,""))),"")</f>
        <v/>
      </c>
      <c r="AM836" s="815" t="str">
        <f>IFERROR(IF(AND(AF835="Impacto",AF836="Impacto"),(AM835-(+AM835*AK836)),IF(AND(AF835="Probabilidad",AF836="Impacto"),(AM834-(+AM834*AK836)),IF(AF836="Probabilidad",AM835,""))),"")</f>
        <v/>
      </c>
      <c r="AN836" s="51"/>
      <c r="AO836" s="51"/>
      <c r="AP836" s="51"/>
      <c r="AQ836" s="51"/>
      <c r="AR836" s="1032"/>
      <c r="AS836" s="1632"/>
      <c r="AT836" s="1632"/>
      <c r="AU836" s="1634"/>
      <c r="AV836" s="1632"/>
      <c r="AW836" s="1632"/>
      <c r="AX836" s="1634"/>
      <c r="AY836" s="1634"/>
      <c r="AZ836" s="1634"/>
      <c r="BA836" s="1642"/>
      <c r="BB836" s="770"/>
      <c r="BC836" s="770"/>
      <c r="BD836" s="762" t="str">
        <f t="shared" si="94"/>
        <v/>
      </c>
      <c r="BE836" s="757"/>
      <c r="BF836" s="757"/>
      <c r="BG836" s="757"/>
      <c r="BH836" s="757"/>
      <c r="BI836" s="770"/>
      <c r="BJ836" s="770"/>
      <c r="BK836" s="770"/>
      <c r="BL836" s="770"/>
      <c r="BM836" s="749"/>
      <c r="BN836" s="749"/>
      <c r="BO836" s="749"/>
      <c r="BP836" s="749"/>
      <c r="BQ836" s="766" t="str">
        <f t="shared" si="92"/>
        <v/>
      </c>
      <c r="BR836" s="890" t="str">
        <f t="shared" si="93"/>
        <v/>
      </c>
      <c r="BS836" s="891"/>
      <c r="BT836" s="891"/>
      <c r="BU836" s="999"/>
      <c r="BV836" s="1065"/>
      <c r="BW836" s="1065"/>
      <c r="BX836" s="1763"/>
      <c r="BY836" s="1740"/>
      <c r="BZ836" s="1005"/>
    </row>
    <row r="837" spans="1:78" ht="167" x14ac:dyDescent="0.2">
      <c r="A837" s="1702"/>
      <c r="B837" s="1703"/>
      <c r="C837" s="1704"/>
      <c r="D837" s="1021" t="s">
        <v>1387</v>
      </c>
      <c r="E837" s="1024" t="s">
        <v>1064</v>
      </c>
      <c r="F837" s="1027">
        <v>9</v>
      </c>
      <c r="G837" s="1000" t="s">
        <v>2287</v>
      </c>
      <c r="H837" s="1030" t="s">
        <v>1242</v>
      </c>
      <c r="I837" s="994" t="s">
        <v>1218</v>
      </c>
      <c r="J837" s="1697" t="str">
        <f>IF(D837="","",IF(D837="RG",[1]Árbol!A848,IF(D837="RIC",[1]Árbol!A848,IF(D837="RLAFT",[1]Árbol!A848,IF(D837="RF",[1]Árbol!A848,IF(I837="","",(CONCATENATE(I837," ",$M$3," ",G837," ",$M$4," ",O837," ",$M$5," ",N837))))))))</f>
        <v>Pérdida de confidencialidad e integridad de Informes  1. Pérdida, borrado, modificación de información o Acceso no autorizado a los expedientes digitales con Datos Personales
2. Ataque intencionado de acceso a la información digital
3. Fallas Humanas  
1. Ausencia de control de acceso a la información  digital
2. Deficiencia en la asignación de permisos.
3. Desconocimiento de Políticas de seguridad de la información</v>
      </c>
      <c r="K837" s="1036" t="s">
        <v>313</v>
      </c>
      <c r="L837" s="1000" t="s">
        <v>562</v>
      </c>
      <c r="M837" s="1069" t="s">
        <v>1389</v>
      </c>
      <c r="N837" s="1015" t="s">
        <v>2047</v>
      </c>
      <c r="O837" s="1000" t="s">
        <v>1789</v>
      </c>
      <c r="P837" s="1063" t="s">
        <v>1392</v>
      </c>
      <c r="Q837" s="1063" t="s">
        <v>1392</v>
      </c>
      <c r="R837" s="994" t="s">
        <v>217</v>
      </c>
      <c r="S837" s="1709">
        <f>IF(R837="Muy Alta",100%,IF(R837="Alta",80%,IF(R837="Media",60%,IF(R837="Baja",40%,IF(R837="Muy Baja",20%,"")))))</f>
        <v>0.6</v>
      </c>
      <c r="T837" s="994" t="s">
        <v>251</v>
      </c>
      <c r="U837" s="1709">
        <f>IF(T837="Catastrófico",100%,IF(T837="Mayor",80%,IF(T837="Moderado",60%,IF(T837="Menor",40%,IF(T837="Leve",20%,"")))))</f>
        <v>0.4</v>
      </c>
      <c r="V837" s="994" t="s">
        <v>218</v>
      </c>
      <c r="W837" s="1709">
        <f>IF(V837="Catastrófico",100%,IF(V837="Mayor",80%,IF(V837="Moderado",60%,IF(V837="Menor",40%,IF(V837="Leve",20%,"")))))</f>
        <v>0.6</v>
      </c>
      <c r="X837" s="1059" t="str">
        <f>IF(Y837=100%,"Catastrófico",IF(Y837=80%,"Mayor",IF(Y837=60%,"Moderado",IF(Y837=40%,"Menor",IF(Y837=20%,"Leve","")))))</f>
        <v>Moderado</v>
      </c>
      <c r="Y837" s="1709">
        <f>IF(AND(U837="",W837=""),"",MAX(U837,W837))</f>
        <v>0.6</v>
      </c>
      <c r="Z837" s="1709" t="str">
        <f>CONCATENATE(R837,X837)</f>
        <v>MediaModerado</v>
      </c>
      <c r="AA837" s="1047" t="str">
        <f>IF(Z837="Muy AltaLeve","Alto",IF(Z837="Muy AltaMenor","Alto",IF(Z837="Muy AltaModerado","Alto",IF(Z837="Muy AltaMayor","Alto",IF(Z837="Muy AltaCatastrófico","Extremo",IF(Z837="AltaLeve","Moderado",IF(Z837="AltaMenor","Moderado",IF(Z837="AltaModerado","Alto",IF(Z837="AltaMayor","Alto",IF(Z837="AltaCatastrófico","Extremo",IF(Z837="MediaLeve","Moderado",IF(Z837="MediaMenor","Moderado",IF(Z837="MediaModerado","Moderado",IF(Z837="MediaMayor","Alto",IF(Z837="MediaCatastrófico","Extremo",IF(Z837="BajaLeve","Bajo",IF(Z837="BajaMenor","Moderado",IF(Z837="BajaModerado","Moderado",IF(Z837="BajaMayor","Alto",IF(Z837="BajaCatastrófico","Extremo",IF(Z837="Muy BajaLeve","Bajo",IF(Z837="Muy BajaMenor","Bajo",IF(Z837="Muy BajaModerado","Moderado",IF(Z837="Muy BajaMayor","Alto",IF(Z837="Muy BajaCatastrófico","Extremo","")))))))))))))))))))))))))</f>
        <v>Moderado</v>
      </c>
      <c r="AB837" s="97">
        <v>1</v>
      </c>
      <c r="AC837" s="964" t="s">
        <v>2253</v>
      </c>
      <c r="AD837" s="230">
        <v>1</v>
      </c>
      <c r="AE837" s="12" t="s">
        <v>1656</v>
      </c>
      <c r="AF837" s="231" t="str">
        <f t="shared" si="95"/>
        <v>Probabilidad</v>
      </c>
      <c r="AG837" s="232" t="s">
        <v>221</v>
      </c>
      <c r="AH837" s="787">
        <f t="shared" si="96"/>
        <v>0.25</v>
      </c>
      <c r="AI837" s="232" t="s">
        <v>222</v>
      </c>
      <c r="AJ837" s="787">
        <f t="shared" si="97"/>
        <v>0.15</v>
      </c>
      <c r="AK837" s="101">
        <f t="shared" si="98"/>
        <v>0.4</v>
      </c>
      <c r="AL837" s="100">
        <f>IFERROR(IF(AF837="Probabilidad",(S837-(+S837*AK837)),IF(AF837="Impacto",S837,"")),"")</f>
        <v>0.36</v>
      </c>
      <c r="AM837" s="100">
        <f>IFERROR(IF(AF837="Impacto",(Y837-(+Y837*AK837)),IF(AF837="Probabilidad",Y837,"")),"")</f>
        <v>0.6</v>
      </c>
      <c r="AN837" s="50" t="s">
        <v>223</v>
      </c>
      <c r="AO837" s="50" t="s">
        <v>291</v>
      </c>
      <c r="AP837" s="50" t="s">
        <v>241</v>
      </c>
      <c r="AQ837" s="50" t="s">
        <v>226</v>
      </c>
      <c r="AR837" s="1624" t="s">
        <v>2254</v>
      </c>
      <c r="AS837" s="1050">
        <f>S837</f>
        <v>0.6</v>
      </c>
      <c r="AT837" s="1050">
        <f>IF(AL837="","",MIN(AL837:AL842))</f>
        <v>0.252</v>
      </c>
      <c r="AU837" s="1047" t="str">
        <f>IFERROR(IF(AT837="","",IF(AT837&lt;=0.2,"Muy Baja",IF(AT837&lt;=0.4,"Baja",IF(AT837&lt;=0.6,"Media",IF(AT837&lt;=0.8,"Alta","Muy Alta"))))),"")</f>
        <v>Baja</v>
      </c>
      <c r="AV837" s="1050">
        <f>Y837</f>
        <v>0.6</v>
      </c>
      <c r="AW837" s="1050">
        <f>IF(AM837="","",MIN(AM837:AM842))</f>
        <v>0.44999999999999996</v>
      </c>
      <c r="AX837" s="1047" t="str">
        <f>IFERROR(IF(AW837="","",IF(AW837&lt;=0.2,"Leve",IF(AW837&lt;=0.4,"Menor",IF(AW837&lt;=0.6,"Moderado",IF(AW837&lt;=0.8,"Mayor","Catastrófico"))))),"")</f>
        <v>Moderado</v>
      </c>
      <c r="AY837" s="1047" t="str">
        <f>AA837</f>
        <v>Moderado</v>
      </c>
      <c r="AZ837" s="1047" t="str">
        <f>IFERROR(IF(OR(AND(AU837="Muy Baja",AX837="Leve"),AND(AU837="Muy Baja",AX837="Menor"),AND(AU837="Baja",AX837="Leve")),"Bajo",IF(OR(AND(AU837="Muy baja",AX837="Moderado"),AND(AU837="Baja",AX837="Menor"),AND(AU837="Baja",AX837="Moderado"),AND(AU837="Media",AX837="Leve"),AND(AU837="Media",AX837="Menor"),AND(AU837="Media",AX837="Moderado"),AND(AU837="Alta",AX837="Leve"),AND(AU837="Alta",AX837="Menor")),"Moderado",IF(OR(AND(AU837="Muy Baja",AX837="Mayor"),AND(AU837="Baja",AX837="Mayor"),AND(AU837="Media",AX837="Mayor"),AND(AU837="Alta",AX837="Moderado"),AND(AU837="Alta",AX837="Mayor"),AND(AU837="Muy Alta",AX837="Leve"),AND(AU837="Muy Alta",AX837="Menor"),AND(AU837="Muy Alta",AX837="Moderado"),AND(AU837="Muy Alta",AX837="Mayor")),"Alto",IF(OR(AND(AU837="Muy Baja",AX837="Catastrófico"),AND(AU837="Baja",AX837="Catastrófico"),AND(AU837="Media",AX837="Catastrófico"),AND(AU837="Alta",AX837="Catastrófico"),AND(AU837="Muy Alta",AX837="Catastrófico")),"Extremo","")))),"")</f>
        <v>Moderado</v>
      </c>
      <c r="BA837" s="994" t="s">
        <v>228</v>
      </c>
      <c r="BB837" s="46" t="s">
        <v>2266</v>
      </c>
      <c r="BC837" s="46" t="s">
        <v>2256</v>
      </c>
      <c r="BD837" s="103">
        <f t="shared" si="94"/>
        <v>2</v>
      </c>
      <c r="BE837" s="9"/>
      <c r="BF837" s="9">
        <v>1</v>
      </c>
      <c r="BG837" s="9"/>
      <c r="BH837" s="9">
        <v>1</v>
      </c>
      <c r="BI837" s="46" t="s">
        <v>1043</v>
      </c>
      <c r="BJ837" s="46" t="s">
        <v>2257</v>
      </c>
      <c r="BK837" s="46" t="s">
        <v>3296</v>
      </c>
      <c r="BL837" s="46" t="s">
        <v>3297</v>
      </c>
      <c r="BM837" s="48">
        <v>1</v>
      </c>
      <c r="BN837" s="48"/>
      <c r="BO837" s="48"/>
      <c r="BP837" s="48"/>
      <c r="BQ837" s="104">
        <f t="shared" si="92"/>
        <v>1</v>
      </c>
      <c r="BR837" s="797">
        <f t="shared" si="93"/>
        <v>0.5</v>
      </c>
      <c r="BS837" s="883"/>
      <c r="BT837" s="883"/>
      <c r="BU837" s="997" t="s">
        <v>1392</v>
      </c>
      <c r="BV837" s="1063" t="s">
        <v>3298</v>
      </c>
      <c r="BW837" s="1063" t="s">
        <v>3298</v>
      </c>
      <c r="BX837" s="1721" t="s">
        <v>3299</v>
      </c>
      <c r="BY837" s="1738" t="s">
        <v>3306</v>
      </c>
      <c r="BZ837" s="1003"/>
    </row>
    <row r="838" spans="1:78" ht="256" x14ac:dyDescent="0.2">
      <c r="A838" s="1702"/>
      <c r="B838" s="1703"/>
      <c r="C838" s="1704"/>
      <c r="D838" s="1705"/>
      <c r="E838" s="1025"/>
      <c r="F838" s="1619"/>
      <c r="G838" s="1001"/>
      <c r="H838" s="1031"/>
      <c r="I838" s="1641"/>
      <c r="J838" s="1631"/>
      <c r="K838" s="1037"/>
      <c r="L838" s="1001"/>
      <c r="M838" s="1070"/>
      <c r="N838" s="1016"/>
      <c r="O838" s="1001"/>
      <c r="P838" s="1064"/>
      <c r="Q838" s="1064"/>
      <c r="R838" s="1641"/>
      <c r="S838" s="1710"/>
      <c r="T838" s="1641"/>
      <c r="U838" s="1710"/>
      <c r="V838" s="1641"/>
      <c r="W838" s="1710"/>
      <c r="X838" s="1665"/>
      <c r="Y838" s="1710"/>
      <c r="Z838" s="1710"/>
      <c r="AA838" s="1633"/>
      <c r="AB838" s="812">
        <v>2</v>
      </c>
      <c r="AC838" s="964" t="s">
        <v>2054</v>
      </c>
      <c r="AD838" s="898">
        <v>2</v>
      </c>
      <c r="AE838" s="774" t="s">
        <v>2055</v>
      </c>
      <c r="AF838" s="813" t="str">
        <f t="shared" si="95"/>
        <v>Impacto</v>
      </c>
      <c r="AG838" s="780" t="s">
        <v>264</v>
      </c>
      <c r="AH838" s="790">
        <f t="shared" si="96"/>
        <v>0.1</v>
      </c>
      <c r="AI838" s="780" t="s">
        <v>222</v>
      </c>
      <c r="AJ838" s="790">
        <f t="shared" si="97"/>
        <v>0.15</v>
      </c>
      <c r="AK838" s="814">
        <f t="shared" si="98"/>
        <v>0.25</v>
      </c>
      <c r="AL838" s="815">
        <f>IFERROR(IF(AND(AF837="Probabilidad",AF838="Probabilidad"),(AL837-(+AL837*AK838)),IF(AF838="Probabilidad",(S837-(+S837*AK838)),IF(AF838="Impacto",AL837,""))),"")</f>
        <v>0.36</v>
      </c>
      <c r="AM838" s="815">
        <f>IFERROR(IF(AND(AF837="Impacto",AF838="Impacto"),(AM837-(+AM837*AK838)),IF(AF838="Impacto",(Y837-(Y837*AK838)),IF(AF838="Probabilidad",AM837,""))),"")</f>
        <v>0.44999999999999996</v>
      </c>
      <c r="AN838" s="751" t="s">
        <v>223</v>
      </c>
      <c r="AO838" s="751" t="s">
        <v>291</v>
      </c>
      <c r="AP838" s="751" t="s">
        <v>241</v>
      </c>
      <c r="AQ838" s="751" t="s">
        <v>226</v>
      </c>
      <c r="AR838" s="1031"/>
      <c r="AS838" s="1631"/>
      <c r="AT838" s="1631"/>
      <c r="AU838" s="1633"/>
      <c r="AV838" s="1631"/>
      <c r="AW838" s="1631"/>
      <c r="AX838" s="1633"/>
      <c r="AY838" s="1633"/>
      <c r="AZ838" s="1633"/>
      <c r="BA838" s="1641"/>
      <c r="BB838" s="789" t="s">
        <v>2258</v>
      </c>
      <c r="BC838" s="789" t="s">
        <v>2259</v>
      </c>
      <c r="BD838" s="822">
        <f t="shared" si="94"/>
        <v>1</v>
      </c>
      <c r="BE838" s="774"/>
      <c r="BF838" s="774"/>
      <c r="BG838" s="774">
        <v>1</v>
      </c>
      <c r="BH838" s="774"/>
      <c r="BI838" s="789" t="s">
        <v>1043</v>
      </c>
      <c r="BJ838" s="789" t="s">
        <v>2257</v>
      </c>
      <c r="BK838" s="789" t="s">
        <v>3301</v>
      </c>
      <c r="BL838" s="789" t="s">
        <v>3302</v>
      </c>
      <c r="BM838" s="791">
        <v>1</v>
      </c>
      <c r="BN838" s="791"/>
      <c r="BO838" s="791"/>
      <c r="BP838" s="791"/>
      <c r="BQ838" s="792">
        <f t="shared" si="92"/>
        <v>1</v>
      </c>
      <c r="BR838" s="796">
        <f t="shared" si="93"/>
        <v>1</v>
      </c>
      <c r="BS838" s="884"/>
      <c r="BT838" s="884"/>
      <c r="BU838" s="998"/>
      <c r="BV838" s="1064"/>
      <c r="BW838" s="1064"/>
      <c r="BX838" s="1722"/>
      <c r="BY838" s="1739"/>
      <c r="BZ838" s="1004"/>
    </row>
    <row r="839" spans="1:78" ht="272" x14ac:dyDescent="0.2">
      <c r="A839" s="1702"/>
      <c r="B839" s="1703"/>
      <c r="C839" s="1704"/>
      <c r="D839" s="1705"/>
      <c r="E839" s="1025"/>
      <c r="F839" s="1619"/>
      <c r="G839" s="1001"/>
      <c r="H839" s="1031"/>
      <c r="I839" s="1641"/>
      <c r="J839" s="1631"/>
      <c r="K839" s="1037"/>
      <c r="L839" s="1001"/>
      <c r="M839" s="1070"/>
      <c r="N839" s="1016"/>
      <c r="O839" s="1001"/>
      <c r="P839" s="1064"/>
      <c r="Q839" s="1064"/>
      <c r="R839" s="1641"/>
      <c r="S839" s="1710"/>
      <c r="T839" s="1641"/>
      <c r="U839" s="1710"/>
      <c r="V839" s="1641"/>
      <c r="W839" s="1710"/>
      <c r="X839" s="1665"/>
      <c r="Y839" s="1710"/>
      <c r="Z839" s="1710"/>
      <c r="AA839" s="1633"/>
      <c r="AB839" s="812">
        <v>3</v>
      </c>
      <c r="AC839" s="964" t="s">
        <v>1571</v>
      </c>
      <c r="AD839" s="898">
        <v>3</v>
      </c>
      <c r="AE839" s="774" t="s">
        <v>2055</v>
      </c>
      <c r="AF839" s="813" t="str">
        <f t="shared" si="95"/>
        <v>Probabilidad</v>
      </c>
      <c r="AG839" s="780" t="s">
        <v>281</v>
      </c>
      <c r="AH839" s="790">
        <f t="shared" si="96"/>
        <v>0.15</v>
      </c>
      <c r="AI839" s="780" t="s">
        <v>222</v>
      </c>
      <c r="AJ839" s="790">
        <f t="shared" si="97"/>
        <v>0.15</v>
      </c>
      <c r="AK839" s="814">
        <f t="shared" si="98"/>
        <v>0.3</v>
      </c>
      <c r="AL839" s="815">
        <f>IFERROR(IF(AND(AF838="Probabilidad",AF839="Probabilidad"),(AL838-(+AL838*AK839)),IF(AND(AF838="Impacto",AF839="Probabilidad"),(AL837-(+AL837*AK839)),IF(AF839="Impacto",AL838,""))),"")</f>
        <v>0.252</v>
      </c>
      <c r="AM839" s="815">
        <f>IFERROR(IF(AND(AF838="Impacto",AF839="Impacto"),(AM838-(+AM838*AK839)),IF(AND(AF838="Probabilidad",AF839="Impacto"),(AM837-(+AM837*AK839)),IF(AF839="Probabilidad",AM838,""))),"")</f>
        <v>0.44999999999999996</v>
      </c>
      <c r="AN839" s="751" t="s">
        <v>223</v>
      </c>
      <c r="AO839" s="751" t="s">
        <v>245</v>
      </c>
      <c r="AP839" s="751" t="s">
        <v>241</v>
      </c>
      <c r="AQ839" s="751" t="s">
        <v>226</v>
      </c>
      <c r="AR839" s="1031"/>
      <c r="AS839" s="1631"/>
      <c r="AT839" s="1631"/>
      <c r="AU839" s="1633"/>
      <c r="AV839" s="1631"/>
      <c r="AW839" s="1631"/>
      <c r="AX839" s="1633"/>
      <c r="AY839" s="1633"/>
      <c r="AZ839" s="1633"/>
      <c r="BA839" s="1641"/>
      <c r="BB839" s="789" t="s">
        <v>2260</v>
      </c>
      <c r="BC839" s="789" t="s">
        <v>2261</v>
      </c>
      <c r="BD839" s="822">
        <f t="shared" si="94"/>
        <v>12</v>
      </c>
      <c r="BE839" s="774">
        <v>3</v>
      </c>
      <c r="BF839" s="774">
        <v>3</v>
      </c>
      <c r="BG839" s="774">
        <v>3</v>
      </c>
      <c r="BH839" s="774">
        <v>3</v>
      </c>
      <c r="BI839" s="789" t="s">
        <v>1043</v>
      </c>
      <c r="BJ839" s="789" t="s">
        <v>2257</v>
      </c>
      <c r="BK839" s="768" t="s">
        <v>3303</v>
      </c>
      <c r="BL839" s="768" t="s">
        <v>3304</v>
      </c>
      <c r="BM839" s="791">
        <v>3</v>
      </c>
      <c r="BN839" s="791">
        <v>3</v>
      </c>
      <c r="BO839" s="791"/>
      <c r="BP839" s="791"/>
      <c r="BQ839" s="792">
        <f t="shared" si="92"/>
        <v>6</v>
      </c>
      <c r="BR839" s="796">
        <f t="shared" si="93"/>
        <v>0.5</v>
      </c>
      <c r="BS839" s="884"/>
      <c r="BT839" s="884"/>
      <c r="BU839" s="998"/>
      <c r="BV839" s="1064"/>
      <c r="BW839" s="1064"/>
      <c r="BX839" s="1722"/>
      <c r="BY839" s="1739"/>
      <c r="BZ839" s="1004"/>
    </row>
    <row r="840" spans="1:78" ht="16" x14ac:dyDescent="0.2">
      <c r="A840" s="1702"/>
      <c r="B840" s="1703"/>
      <c r="C840" s="1704"/>
      <c r="D840" s="1705"/>
      <c r="E840" s="1025"/>
      <c r="F840" s="1619"/>
      <c r="G840" s="1001"/>
      <c r="H840" s="1031"/>
      <c r="I840" s="1641"/>
      <c r="J840" s="1631"/>
      <c r="K840" s="1037"/>
      <c r="L840" s="1001"/>
      <c r="M840" s="1070"/>
      <c r="N840" s="1016"/>
      <c r="O840" s="1001"/>
      <c r="P840" s="1064"/>
      <c r="Q840" s="1064"/>
      <c r="R840" s="1641"/>
      <c r="S840" s="1710"/>
      <c r="T840" s="1641"/>
      <c r="U840" s="1710"/>
      <c r="V840" s="1641"/>
      <c r="W840" s="1710"/>
      <c r="X840" s="1665"/>
      <c r="Y840" s="1710"/>
      <c r="Z840" s="1710"/>
      <c r="AA840" s="1633"/>
      <c r="AB840" s="812">
        <v>4</v>
      </c>
      <c r="AC840" s="893"/>
      <c r="AD840" s="898"/>
      <c r="AE840" s="774"/>
      <c r="AF840" s="813" t="str">
        <f t="shared" si="95"/>
        <v/>
      </c>
      <c r="AG840" s="780"/>
      <c r="AH840" s="790" t="str">
        <f t="shared" si="96"/>
        <v/>
      </c>
      <c r="AI840" s="780"/>
      <c r="AJ840" s="790" t="str">
        <f t="shared" si="97"/>
        <v/>
      </c>
      <c r="AK840" s="814" t="str">
        <f t="shared" si="98"/>
        <v/>
      </c>
      <c r="AL840" s="815" t="str">
        <f>IFERROR(IF(AND(AF839="Probabilidad",AF840="Probabilidad"),(AL839-(+AL839*AK840)),IF(AND(AF839="Impacto",AF840="Probabilidad"),(AL838-(+AL838*AK840)),IF(AF840="Impacto",AL839,""))),"")</f>
        <v/>
      </c>
      <c r="AM840" s="815" t="str">
        <f>IFERROR(IF(AND(AF839="Impacto",AF840="Impacto"),(AM839-(+AM839*AK840)),IF(AND(AF839="Probabilidad",AF840="Impacto"),(AM838-(+AM838*AK840)),IF(AF840="Probabilidad",AM839,""))),"")</f>
        <v/>
      </c>
      <c r="AN840" s="751"/>
      <c r="AO840" s="751"/>
      <c r="AP840" s="751"/>
      <c r="AQ840" s="751"/>
      <c r="AR840" s="1031"/>
      <c r="AS840" s="1631"/>
      <c r="AT840" s="1631"/>
      <c r="AU840" s="1633"/>
      <c r="AV840" s="1631"/>
      <c r="AW840" s="1631"/>
      <c r="AX840" s="1633"/>
      <c r="AY840" s="1633"/>
      <c r="AZ840" s="1633"/>
      <c r="BA840" s="1641"/>
      <c r="BB840" s="789"/>
      <c r="BC840" s="789"/>
      <c r="BD840" s="822" t="str">
        <f t="shared" si="94"/>
        <v/>
      </c>
      <c r="BE840" s="774"/>
      <c r="BF840" s="774"/>
      <c r="BG840" s="774"/>
      <c r="BH840" s="774"/>
      <c r="BI840" s="789"/>
      <c r="BJ840" s="789"/>
      <c r="BK840" s="789"/>
      <c r="BL840" s="789"/>
      <c r="BM840" s="791"/>
      <c r="BN840" s="791"/>
      <c r="BO840" s="791"/>
      <c r="BP840" s="791"/>
      <c r="BQ840" s="792" t="str">
        <f t="shared" si="92"/>
        <v/>
      </c>
      <c r="BR840" s="796" t="str">
        <f t="shared" si="93"/>
        <v/>
      </c>
      <c r="BS840" s="884"/>
      <c r="BT840" s="884"/>
      <c r="BU840" s="998"/>
      <c r="BV840" s="1064"/>
      <c r="BW840" s="1064"/>
      <c r="BX840" s="1722"/>
      <c r="BY840" s="1739"/>
      <c r="BZ840" s="1004"/>
    </row>
    <row r="841" spans="1:78" ht="16" x14ac:dyDescent="0.2">
      <c r="A841" s="1702"/>
      <c r="B841" s="1703"/>
      <c r="C841" s="1704"/>
      <c r="D841" s="1705"/>
      <c r="E841" s="1025"/>
      <c r="F841" s="1619"/>
      <c r="G841" s="1001"/>
      <c r="H841" s="1031"/>
      <c r="I841" s="1641"/>
      <c r="J841" s="1631"/>
      <c r="K841" s="1037"/>
      <c r="L841" s="1001"/>
      <c r="M841" s="1070"/>
      <c r="N841" s="1016"/>
      <c r="O841" s="1001"/>
      <c r="P841" s="1064"/>
      <c r="Q841" s="1064"/>
      <c r="R841" s="1641"/>
      <c r="S841" s="1710"/>
      <c r="T841" s="1641"/>
      <c r="U841" s="1710"/>
      <c r="V841" s="1641"/>
      <c r="W841" s="1710"/>
      <c r="X841" s="1665"/>
      <c r="Y841" s="1710"/>
      <c r="Z841" s="1710"/>
      <c r="AA841" s="1633"/>
      <c r="AB841" s="812">
        <v>5</v>
      </c>
      <c r="AC841" s="893"/>
      <c r="AD841" s="900"/>
      <c r="AE841" s="28"/>
      <c r="AF841" s="813" t="str">
        <f t="shared" si="95"/>
        <v/>
      </c>
      <c r="AG841" s="780"/>
      <c r="AH841" s="790" t="str">
        <f t="shared" si="96"/>
        <v/>
      </c>
      <c r="AI841" s="780"/>
      <c r="AJ841" s="790" t="str">
        <f t="shared" si="97"/>
        <v/>
      </c>
      <c r="AK841" s="814" t="str">
        <f t="shared" si="98"/>
        <v/>
      </c>
      <c r="AL841" s="815" t="str">
        <f>IFERROR(IF(AND(AF840="Probabilidad",AF841="Probabilidad"),(AL840-(+AL840*AK841)),IF(AND(AF840="Impacto",AF841="Probabilidad"),(AL839-(+AL839*AK841)),IF(AF841="Impacto",AL840,""))),"")</f>
        <v/>
      </c>
      <c r="AM841" s="815" t="str">
        <f>IFERROR(IF(AND(AF840="Impacto",AF841="Impacto"),(AM840-(+AM840*AK841)),IF(AND(AF840="Probabilidad",AF841="Impacto"),(AM839-(+AM839*AK841)),IF(AF841="Probabilidad",AM840,""))),"")</f>
        <v/>
      </c>
      <c r="AN841" s="751"/>
      <c r="AO841" s="751"/>
      <c r="AP841" s="751"/>
      <c r="AQ841" s="751"/>
      <c r="AR841" s="1031"/>
      <c r="AS841" s="1631"/>
      <c r="AT841" s="1631"/>
      <c r="AU841" s="1633"/>
      <c r="AV841" s="1631"/>
      <c r="AW841" s="1631"/>
      <c r="AX841" s="1633"/>
      <c r="AY841" s="1633"/>
      <c r="AZ841" s="1633"/>
      <c r="BA841" s="1641"/>
      <c r="BB841" s="789"/>
      <c r="BC841" s="789"/>
      <c r="BD841" s="822" t="str">
        <f t="shared" si="94"/>
        <v/>
      </c>
      <c r="BE841" s="774"/>
      <c r="BF841" s="774"/>
      <c r="BG841" s="774"/>
      <c r="BH841" s="774"/>
      <c r="BI841" s="789"/>
      <c r="BJ841" s="789"/>
      <c r="BK841" s="789"/>
      <c r="BL841" s="789"/>
      <c r="BM841" s="791"/>
      <c r="BN841" s="791"/>
      <c r="BO841" s="791"/>
      <c r="BP841" s="791"/>
      <c r="BQ841" s="792" t="str">
        <f t="shared" ref="BQ841:BQ904" si="99">IF(SUM(BM841:BP841)=0,"",SUM(BM841:BP841))</f>
        <v/>
      </c>
      <c r="BR841" s="796" t="str">
        <f t="shared" ref="BR841:BR904" si="100">IF(ISERROR(BQ841/BD841),"",(BQ841/BD841))</f>
        <v/>
      </c>
      <c r="BS841" s="884"/>
      <c r="BT841" s="884"/>
      <c r="BU841" s="998"/>
      <c r="BV841" s="1064"/>
      <c r="BW841" s="1064"/>
      <c r="BX841" s="1722"/>
      <c r="BY841" s="1739"/>
      <c r="BZ841" s="1004"/>
    </row>
    <row r="842" spans="1:78" ht="17" thickBot="1" x14ac:dyDescent="0.25">
      <c r="A842" s="1702"/>
      <c r="B842" s="1703"/>
      <c r="C842" s="1704"/>
      <c r="D842" s="1706"/>
      <c r="E842" s="1026"/>
      <c r="F842" s="1620"/>
      <c r="G842" s="1002"/>
      <c r="H842" s="1032"/>
      <c r="I842" s="1642"/>
      <c r="J842" s="1632"/>
      <c r="K842" s="1038"/>
      <c r="L842" s="1002"/>
      <c r="M842" s="1071"/>
      <c r="N842" s="1017"/>
      <c r="O842" s="1002"/>
      <c r="P842" s="1065"/>
      <c r="Q842" s="1065"/>
      <c r="R842" s="1642"/>
      <c r="S842" s="1711"/>
      <c r="T842" s="1642"/>
      <c r="U842" s="1711"/>
      <c r="V842" s="1642"/>
      <c r="W842" s="1711"/>
      <c r="X842" s="1666"/>
      <c r="Y842" s="1711"/>
      <c r="Z842" s="1711"/>
      <c r="AA842" s="1634"/>
      <c r="AB842" s="773">
        <v>6</v>
      </c>
      <c r="AC842" s="946"/>
      <c r="AD842" s="757"/>
      <c r="AE842" s="757"/>
      <c r="AF842" s="819" t="str">
        <f t="shared" si="95"/>
        <v/>
      </c>
      <c r="AG842" s="902"/>
      <c r="AH842" s="887" t="str">
        <f t="shared" si="96"/>
        <v/>
      </c>
      <c r="AI842" s="902"/>
      <c r="AJ842" s="887" t="str">
        <f t="shared" si="97"/>
        <v/>
      </c>
      <c r="AK842" s="889" t="str">
        <f t="shared" si="98"/>
        <v/>
      </c>
      <c r="AL842" s="815" t="str">
        <f>IFERROR(IF(AND(AF841="Probabilidad",AF842="Probabilidad"),(AL841-(+AL841*AK842)),IF(AND(AF841="Impacto",AF842="Probabilidad"),(AL840-(+AL840*AK842)),IF(AF842="Impacto",AL841,""))),"")</f>
        <v/>
      </c>
      <c r="AM842" s="815" t="str">
        <f>IFERROR(IF(AND(AF841="Impacto",AF842="Impacto"),(AM841-(+AM841*AK842)),IF(AND(AF841="Probabilidad",AF842="Impacto"),(AM840-(+AM840*AK842)),IF(AF842="Probabilidad",AM841,""))),"")</f>
        <v/>
      </c>
      <c r="AN842" s="51"/>
      <c r="AO842" s="51"/>
      <c r="AP842" s="51"/>
      <c r="AQ842" s="51"/>
      <c r="AR842" s="1032"/>
      <c r="AS842" s="1632"/>
      <c r="AT842" s="1632"/>
      <c r="AU842" s="1634"/>
      <c r="AV842" s="1632"/>
      <c r="AW842" s="1632"/>
      <c r="AX842" s="1634"/>
      <c r="AY842" s="1634"/>
      <c r="AZ842" s="1634"/>
      <c r="BA842" s="1642"/>
      <c r="BB842" s="770"/>
      <c r="BC842" s="770"/>
      <c r="BD842" s="762" t="str">
        <f t="shared" si="94"/>
        <v/>
      </c>
      <c r="BE842" s="757"/>
      <c r="BF842" s="757"/>
      <c r="BG842" s="757"/>
      <c r="BH842" s="757"/>
      <c r="BI842" s="770"/>
      <c r="BJ842" s="770"/>
      <c r="BK842" s="770"/>
      <c r="BL842" s="770"/>
      <c r="BM842" s="749"/>
      <c r="BN842" s="749"/>
      <c r="BO842" s="749"/>
      <c r="BP842" s="749"/>
      <c r="BQ842" s="766" t="str">
        <f t="shared" si="99"/>
        <v/>
      </c>
      <c r="BR842" s="890" t="str">
        <f t="shared" si="100"/>
        <v/>
      </c>
      <c r="BS842" s="891"/>
      <c r="BT842" s="891"/>
      <c r="BU842" s="999"/>
      <c r="BV842" s="1065"/>
      <c r="BW842" s="1065"/>
      <c r="BX842" s="1723"/>
      <c r="BY842" s="1740"/>
      <c r="BZ842" s="1005"/>
    </row>
    <row r="843" spans="1:78" ht="144" x14ac:dyDescent="0.2">
      <c r="A843" s="1702"/>
      <c r="B843" s="1703"/>
      <c r="C843" s="1704"/>
      <c r="D843" s="1021" t="s">
        <v>1387</v>
      </c>
      <c r="E843" s="1024" t="s">
        <v>1064</v>
      </c>
      <c r="F843" s="1027">
        <v>10</v>
      </c>
      <c r="G843" s="1000" t="s">
        <v>2287</v>
      </c>
      <c r="H843" s="1030" t="s">
        <v>1242</v>
      </c>
      <c r="I843" s="994" t="s">
        <v>1215</v>
      </c>
      <c r="J843" s="1697" t="str">
        <f>IF(D843="","",IF(D843="RG",[1]Árbol!A854,IF(D843="RIC",[1]Árbol!A854,IF(D843="RLAFT",[1]Árbol!A854,IF(D843="RF",[1]Árbol!A854,IF(I843="","",(CONCATENATE(I843," ",$M$3," ",G843," ",$M$4," ",O843," ",$M$5," ",N843))))))))</f>
        <v>Pérdida de Disponibilidad de Informes  1 y 3. Pérdida, borrado, modificación de información o Acceso no autorizado a los expedientes digitales con Datos Personales
2. Fallas Humanas
Continuidad: 3. Fallas tecnológicas  1. Ausencia de control de acceso a la información  digital
2. Desconocimiento de Políticas de Seguridad de la Información
3. Ausencia de Planes de continuidad</v>
      </c>
      <c r="K843" s="1036" t="s">
        <v>313</v>
      </c>
      <c r="L843" s="1000" t="s">
        <v>562</v>
      </c>
      <c r="M843" s="1069" t="s">
        <v>1389</v>
      </c>
      <c r="N843" s="1000" t="s">
        <v>2262</v>
      </c>
      <c r="O843" s="1000" t="s">
        <v>2263</v>
      </c>
      <c r="P843" s="1063" t="s">
        <v>1392</v>
      </c>
      <c r="Q843" s="1077" t="s">
        <v>1392</v>
      </c>
      <c r="R843" s="994" t="s">
        <v>217</v>
      </c>
      <c r="S843" s="1709">
        <f>IF(R843="Muy Alta",100%,IF(R843="Alta",80%,IF(R843="Media",60%,IF(R843="Baja",40%,IF(R843="Muy Baja",20%,"")))))</f>
        <v>0.6</v>
      </c>
      <c r="T843" s="994" t="s">
        <v>251</v>
      </c>
      <c r="U843" s="1709">
        <f>IF(T843="Catastrófico",100%,IF(T843="Mayor",80%,IF(T843="Moderado",60%,IF(T843="Menor",40%,IF(T843="Leve",20%,"")))))</f>
        <v>0.4</v>
      </c>
      <c r="V843" s="994" t="s">
        <v>218</v>
      </c>
      <c r="W843" s="1709">
        <f>IF(V843="Catastrófico",100%,IF(V843="Mayor",80%,IF(V843="Moderado",60%,IF(V843="Menor",40%,IF(V843="Leve",20%,"")))))</f>
        <v>0.6</v>
      </c>
      <c r="X843" s="1059" t="str">
        <f>IF(Y843=100%,"Catastrófico",IF(Y843=80%,"Mayor",IF(Y843=60%,"Moderado",IF(Y843=40%,"Menor",IF(Y843=20%,"Leve","")))))</f>
        <v>Moderado</v>
      </c>
      <c r="Y843" s="1709">
        <f>IF(AND(U843="",W843=""),"",MAX(U843,W843))</f>
        <v>0.6</v>
      </c>
      <c r="Z843" s="1709" t="str">
        <f>CONCATENATE(R843,X843)</f>
        <v>MediaModerado</v>
      </c>
      <c r="AA843" s="1047" t="str">
        <f>IF(Z843="Muy AltaLeve","Alto",IF(Z843="Muy AltaMenor","Alto",IF(Z843="Muy AltaModerado","Alto",IF(Z843="Muy AltaMayor","Alto",IF(Z843="Muy AltaCatastrófico","Extremo",IF(Z843="AltaLeve","Moderado",IF(Z843="AltaMenor","Moderado",IF(Z843="AltaModerado","Alto",IF(Z843="AltaMayor","Alto",IF(Z843="AltaCatastrófico","Extremo",IF(Z843="MediaLeve","Moderado",IF(Z843="MediaMenor","Moderado",IF(Z843="MediaModerado","Moderado",IF(Z843="MediaMayor","Alto",IF(Z843="MediaCatastrófico","Extremo",IF(Z843="BajaLeve","Bajo",IF(Z843="BajaMenor","Moderado",IF(Z843="BajaModerado","Moderado",IF(Z843="BajaMayor","Alto",IF(Z843="BajaCatastrófico","Extremo",IF(Z843="Muy BajaLeve","Bajo",IF(Z843="Muy BajaMenor","Bajo",IF(Z843="Muy BajaModerado","Moderado",IF(Z843="Muy BajaMayor","Alto",IF(Z843="Muy BajaCatastrófico","Extremo","")))))))))))))))))))))))))</f>
        <v>Moderado</v>
      </c>
      <c r="AB843" s="97">
        <v>1</v>
      </c>
      <c r="AC843" s="352" t="s">
        <v>1571</v>
      </c>
      <c r="AD843" s="9">
        <v>2</v>
      </c>
      <c r="AE843" s="9" t="s">
        <v>1572</v>
      </c>
      <c r="AF843" s="99" t="str">
        <f t="shared" si="95"/>
        <v>Probabilidad</v>
      </c>
      <c r="AG843" s="10" t="s">
        <v>281</v>
      </c>
      <c r="AH843" s="787">
        <f t="shared" si="96"/>
        <v>0.15</v>
      </c>
      <c r="AI843" s="10" t="s">
        <v>222</v>
      </c>
      <c r="AJ843" s="787">
        <f t="shared" si="97"/>
        <v>0.15</v>
      </c>
      <c r="AK843" s="101">
        <f t="shared" si="98"/>
        <v>0.3</v>
      </c>
      <c r="AL843" s="100">
        <f>IFERROR(IF(AF843="Probabilidad",(S843-(+S843*AK843)),IF(AF843="Impacto",S843,"")),"")</f>
        <v>0.42</v>
      </c>
      <c r="AM843" s="100">
        <f>IFERROR(IF(AF843="Impacto",(Y843-(+Y843*AK843)),IF(AF843="Probabilidad",Y843,"")),"")</f>
        <v>0.6</v>
      </c>
      <c r="AN843" s="50" t="s">
        <v>859</v>
      </c>
      <c r="AO843" s="50" t="s">
        <v>245</v>
      </c>
      <c r="AP843" s="50" t="s">
        <v>241</v>
      </c>
      <c r="AQ843" s="50" t="s">
        <v>226</v>
      </c>
      <c r="AR843" s="1624" t="s">
        <v>2254</v>
      </c>
      <c r="AS843" s="1050">
        <f>S843</f>
        <v>0.6</v>
      </c>
      <c r="AT843" s="1050">
        <f>IF(AL843="","",MIN(AL843:AL848))</f>
        <v>0.20579999999999998</v>
      </c>
      <c r="AU843" s="1047" t="str">
        <f>IFERROR(IF(AT843="","",IF(AT843&lt;=0.2,"Muy Baja",IF(AT843&lt;=0.4,"Baja",IF(AT843&lt;=0.6,"Media",IF(AT843&lt;=0.8,"Alta","Muy Alta"))))),"")</f>
        <v>Baja</v>
      </c>
      <c r="AV843" s="1050">
        <f>Y843</f>
        <v>0.6</v>
      </c>
      <c r="AW843" s="1050">
        <f>IF(AM843="","",MIN(AM843:AM848))</f>
        <v>0.6</v>
      </c>
      <c r="AX843" s="1047" t="str">
        <f>IFERROR(IF(AW843="","",IF(AW843&lt;=0.2,"Leve",IF(AW843&lt;=0.4,"Menor",IF(AW843&lt;=0.6,"Moderado",IF(AW843&lt;=0.8,"Mayor","Catastrófico"))))),"")</f>
        <v>Moderado</v>
      </c>
      <c r="AY843" s="1047" t="str">
        <f>AA843</f>
        <v>Moderado</v>
      </c>
      <c r="AZ843" s="1047" t="str">
        <f>IFERROR(IF(OR(AND(AU843="Muy Baja",AX843="Leve"),AND(AU843="Muy Baja",AX843="Menor"),AND(AU843="Baja",AX843="Leve")),"Bajo",IF(OR(AND(AU843="Muy baja",AX843="Moderado"),AND(AU843="Baja",AX843="Menor"),AND(AU843="Baja",AX843="Moderado"),AND(AU843="Media",AX843="Leve"),AND(AU843="Media",AX843="Menor"),AND(AU843="Media",AX843="Moderado"),AND(AU843="Alta",AX843="Leve"),AND(AU843="Alta",AX843="Menor")),"Moderado",IF(OR(AND(AU843="Muy Baja",AX843="Mayor"),AND(AU843="Baja",AX843="Mayor"),AND(AU843="Media",AX843="Mayor"),AND(AU843="Alta",AX843="Moderado"),AND(AU843="Alta",AX843="Mayor"),AND(AU843="Muy Alta",AX843="Leve"),AND(AU843="Muy Alta",AX843="Menor"),AND(AU843="Muy Alta",AX843="Moderado"),AND(AU843="Muy Alta",AX843="Mayor")),"Alto",IF(OR(AND(AU843="Muy Baja",AX843="Catastrófico"),AND(AU843="Baja",AX843="Catastrófico"),AND(AU843="Media",AX843="Catastrófico"),AND(AU843="Alta",AX843="Catastrófico"),AND(AU843="Muy Alta",AX843="Catastrófico")),"Extremo","")))),"")</f>
        <v>Moderado</v>
      </c>
      <c r="BA843" s="994" t="s">
        <v>228</v>
      </c>
      <c r="BB843" s="46" t="s">
        <v>2266</v>
      </c>
      <c r="BC843" s="46" t="s">
        <v>2256</v>
      </c>
      <c r="BD843" s="103">
        <f t="shared" si="94"/>
        <v>2</v>
      </c>
      <c r="BE843" s="9"/>
      <c r="BF843" s="9">
        <v>1</v>
      </c>
      <c r="BG843" s="9"/>
      <c r="BH843" s="9">
        <v>1</v>
      </c>
      <c r="BI843" s="46" t="s">
        <v>1043</v>
      </c>
      <c r="BJ843" s="46" t="s">
        <v>2257</v>
      </c>
      <c r="BK843" s="46" t="s">
        <v>3296</v>
      </c>
      <c r="BL843" s="46" t="s">
        <v>3297</v>
      </c>
      <c r="BM843" s="48">
        <v>1</v>
      </c>
      <c r="BN843" s="48"/>
      <c r="BO843" s="48"/>
      <c r="BP843" s="48"/>
      <c r="BQ843" s="104">
        <f t="shared" si="99"/>
        <v>1</v>
      </c>
      <c r="BR843" s="797">
        <f t="shared" si="100"/>
        <v>0.5</v>
      </c>
      <c r="BS843" s="883"/>
      <c r="BT843" s="883"/>
      <c r="BU843" s="997" t="s">
        <v>1392</v>
      </c>
      <c r="BV843" s="1063" t="s">
        <v>3298</v>
      </c>
      <c r="BW843" s="1063" t="s">
        <v>3298</v>
      </c>
      <c r="BX843" s="1721" t="s">
        <v>3299</v>
      </c>
      <c r="BY843" s="1738" t="s">
        <v>3307</v>
      </c>
      <c r="BZ843" s="1003"/>
    </row>
    <row r="844" spans="1:78" ht="318" customHeight="1" x14ac:dyDescent="0.2">
      <c r="A844" s="1702"/>
      <c r="B844" s="1703"/>
      <c r="C844" s="1704"/>
      <c r="D844" s="1705"/>
      <c r="E844" s="1025"/>
      <c r="F844" s="1619"/>
      <c r="G844" s="1001"/>
      <c r="H844" s="1031"/>
      <c r="I844" s="1641"/>
      <c r="J844" s="1631"/>
      <c r="K844" s="1037"/>
      <c r="L844" s="1001"/>
      <c r="M844" s="1070"/>
      <c r="N844" s="1001"/>
      <c r="O844" s="1001"/>
      <c r="P844" s="1064"/>
      <c r="Q844" s="1714"/>
      <c r="R844" s="1641"/>
      <c r="S844" s="1710"/>
      <c r="T844" s="1641"/>
      <c r="U844" s="1710"/>
      <c r="V844" s="1641"/>
      <c r="W844" s="1710"/>
      <c r="X844" s="1665"/>
      <c r="Y844" s="1710"/>
      <c r="Z844" s="1710"/>
      <c r="AA844" s="1633"/>
      <c r="AB844" s="812">
        <v>2</v>
      </c>
      <c r="AC844" s="893" t="s">
        <v>2288</v>
      </c>
      <c r="AD844" s="774">
        <v>1</v>
      </c>
      <c r="AE844" s="774" t="s">
        <v>1656</v>
      </c>
      <c r="AF844" s="813" t="str">
        <f t="shared" si="95"/>
        <v>Probabilidad</v>
      </c>
      <c r="AG844" s="780" t="s">
        <v>281</v>
      </c>
      <c r="AH844" s="790">
        <f t="shared" si="96"/>
        <v>0.15</v>
      </c>
      <c r="AI844" s="780" t="s">
        <v>222</v>
      </c>
      <c r="AJ844" s="790">
        <f t="shared" si="97"/>
        <v>0.15</v>
      </c>
      <c r="AK844" s="814">
        <f t="shared" si="98"/>
        <v>0.3</v>
      </c>
      <c r="AL844" s="815">
        <f>IFERROR(IF(AND(AF843="Probabilidad",AF844="Probabilidad"),(AL843-(+AL843*AK844)),IF(AF844="Probabilidad",(S843-(+S843*AK844)),IF(AF844="Impacto",AL843,""))),"")</f>
        <v>0.29399999999999998</v>
      </c>
      <c r="AM844" s="815">
        <f>IFERROR(IF(AND(AF843="Impacto",AF844="Impacto"),(AM843-(+AM843*AK844)),IF(AF844="Impacto",(Y843-(Y843*AK844)),IF(AF844="Probabilidad",AM843,""))),"")</f>
        <v>0.6</v>
      </c>
      <c r="AN844" s="751" t="s">
        <v>859</v>
      </c>
      <c r="AO844" s="751" t="s">
        <v>291</v>
      </c>
      <c r="AP844" s="751" t="s">
        <v>241</v>
      </c>
      <c r="AQ844" s="751" t="s">
        <v>226</v>
      </c>
      <c r="AR844" s="1031"/>
      <c r="AS844" s="1631"/>
      <c r="AT844" s="1631"/>
      <c r="AU844" s="1633"/>
      <c r="AV844" s="1631"/>
      <c r="AW844" s="1631"/>
      <c r="AX844" s="1633"/>
      <c r="AY844" s="1633"/>
      <c r="AZ844" s="1633"/>
      <c r="BA844" s="1641"/>
      <c r="BB844" s="789" t="s">
        <v>2258</v>
      </c>
      <c r="BC844" s="789" t="s">
        <v>2259</v>
      </c>
      <c r="BD844" s="822">
        <f t="shared" si="94"/>
        <v>1</v>
      </c>
      <c r="BE844" s="774"/>
      <c r="BF844" s="774"/>
      <c r="BG844" s="774">
        <v>1</v>
      </c>
      <c r="BH844" s="774"/>
      <c r="BI844" s="789" t="s">
        <v>1043</v>
      </c>
      <c r="BJ844" s="789" t="s">
        <v>2257</v>
      </c>
      <c r="BK844" s="789" t="s">
        <v>3301</v>
      </c>
      <c r="BL844" s="789" t="s">
        <v>3302</v>
      </c>
      <c r="BM844" s="791">
        <v>1</v>
      </c>
      <c r="BN844" s="791"/>
      <c r="BO844" s="791"/>
      <c r="BP844" s="791"/>
      <c r="BQ844" s="792">
        <f t="shared" si="99"/>
        <v>1</v>
      </c>
      <c r="BR844" s="796">
        <f t="shared" si="100"/>
        <v>1</v>
      </c>
      <c r="BS844" s="884"/>
      <c r="BT844" s="884"/>
      <c r="BU844" s="998"/>
      <c r="BV844" s="1064"/>
      <c r="BW844" s="1064"/>
      <c r="BX844" s="1722"/>
      <c r="BY844" s="1739"/>
      <c r="BZ844" s="1004"/>
    </row>
    <row r="845" spans="1:78" ht="272" x14ac:dyDescent="0.2">
      <c r="A845" s="1702"/>
      <c r="B845" s="1703"/>
      <c r="C845" s="1704"/>
      <c r="D845" s="1705"/>
      <c r="E845" s="1025"/>
      <c r="F845" s="1619"/>
      <c r="G845" s="1001"/>
      <c r="H845" s="1031"/>
      <c r="I845" s="1641"/>
      <c r="J845" s="1631"/>
      <c r="K845" s="1037"/>
      <c r="L845" s="1001"/>
      <c r="M845" s="1070"/>
      <c r="N845" s="1001"/>
      <c r="O845" s="1001"/>
      <c r="P845" s="1064"/>
      <c r="Q845" s="1714"/>
      <c r="R845" s="1641"/>
      <c r="S845" s="1710"/>
      <c r="T845" s="1641"/>
      <c r="U845" s="1710"/>
      <c r="V845" s="1641"/>
      <c r="W845" s="1710"/>
      <c r="X845" s="1665"/>
      <c r="Y845" s="1710"/>
      <c r="Z845" s="1710"/>
      <c r="AA845" s="1633"/>
      <c r="AB845" s="812">
        <v>3</v>
      </c>
      <c r="AC845" s="959" t="s">
        <v>2045</v>
      </c>
      <c r="AD845" s="761">
        <v>3</v>
      </c>
      <c r="AE845" s="761" t="s">
        <v>1552</v>
      </c>
      <c r="AF845" s="813" t="str">
        <f t="shared" si="95"/>
        <v>Probabilidad</v>
      </c>
      <c r="AG845" s="780" t="s">
        <v>281</v>
      </c>
      <c r="AH845" s="790">
        <f t="shared" si="96"/>
        <v>0.15</v>
      </c>
      <c r="AI845" s="780" t="s">
        <v>222</v>
      </c>
      <c r="AJ845" s="790">
        <f t="shared" si="97"/>
        <v>0.15</v>
      </c>
      <c r="AK845" s="814">
        <f t="shared" si="98"/>
        <v>0.3</v>
      </c>
      <c r="AL845" s="815">
        <f>IFERROR(IF(AND(AF844="Probabilidad",AF845="Probabilidad"),(AL844-(+AL844*AK845)),IF(AND(AF844="Impacto",AF845="Probabilidad"),(AL843-(+AL843*AK845)),IF(AF845="Impacto",AL844,""))),"")</f>
        <v>0.20579999999999998</v>
      </c>
      <c r="AM845" s="815">
        <f>IFERROR(IF(AND(AF844="Impacto",AF845="Impacto"),(AM844-(+AM844*AK845)),IF(AND(AF844="Probabilidad",AF845="Impacto"),(AM843-(+AM843*AK845)),IF(AF845="Probabilidad",AM844,""))),"")</f>
        <v>0.6</v>
      </c>
      <c r="AN845" s="751" t="s">
        <v>859</v>
      </c>
      <c r="AO845" s="751" t="s">
        <v>291</v>
      </c>
      <c r="AP845" s="751" t="s">
        <v>241</v>
      </c>
      <c r="AQ845" s="751" t="s">
        <v>226</v>
      </c>
      <c r="AR845" s="1031"/>
      <c r="AS845" s="1631"/>
      <c r="AT845" s="1631"/>
      <c r="AU845" s="1633"/>
      <c r="AV845" s="1631"/>
      <c r="AW845" s="1631"/>
      <c r="AX845" s="1633"/>
      <c r="AY845" s="1633"/>
      <c r="AZ845" s="1633"/>
      <c r="BA845" s="1641"/>
      <c r="BB845" s="789" t="s">
        <v>2260</v>
      </c>
      <c r="BC845" s="789" t="s">
        <v>2261</v>
      </c>
      <c r="BD845" s="822">
        <f t="shared" si="94"/>
        <v>12</v>
      </c>
      <c r="BE845" s="774">
        <v>3</v>
      </c>
      <c r="BF845" s="774">
        <v>3</v>
      </c>
      <c r="BG845" s="774">
        <v>3</v>
      </c>
      <c r="BH845" s="774">
        <v>3</v>
      </c>
      <c r="BI845" s="789" t="s">
        <v>1043</v>
      </c>
      <c r="BJ845" s="789" t="s">
        <v>2257</v>
      </c>
      <c r="BK845" s="768" t="s">
        <v>3303</v>
      </c>
      <c r="BL845" s="768" t="s">
        <v>3304</v>
      </c>
      <c r="BM845" s="791">
        <v>3</v>
      </c>
      <c r="BN845" s="791">
        <v>3</v>
      </c>
      <c r="BO845" s="791"/>
      <c r="BP845" s="791"/>
      <c r="BQ845" s="792">
        <f t="shared" si="99"/>
        <v>6</v>
      </c>
      <c r="BR845" s="796">
        <f t="shared" si="100"/>
        <v>0.5</v>
      </c>
      <c r="BS845" s="884"/>
      <c r="BT845" s="884"/>
      <c r="BU845" s="998"/>
      <c r="BV845" s="1064"/>
      <c r="BW845" s="1064"/>
      <c r="BX845" s="1722"/>
      <c r="BY845" s="1739"/>
      <c r="BZ845" s="1004"/>
    </row>
    <row r="846" spans="1:78" ht="16" x14ac:dyDescent="0.2">
      <c r="A846" s="1702"/>
      <c r="B846" s="1703"/>
      <c r="C846" s="1704"/>
      <c r="D846" s="1705"/>
      <c r="E846" s="1025"/>
      <c r="F846" s="1619"/>
      <c r="G846" s="1001"/>
      <c r="H846" s="1031"/>
      <c r="I846" s="1641"/>
      <c r="J846" s="1631"/>
      <c r="K846" s="1037"/>
      <c r="L846" s="1001"/>
      <c r="M846" s="1070"/>
      <c r="N846" s="1001"/>
      <c r="O846" s="1001"/>
      <c r="P846" s="1064"/>
      <c r="Q846" s="1714"/>
      <c r="R846" s="1641"/>
      <c r="S846" s="1710"/>
      <c r="T846" s="1641"/>
      <c r="U846" s="1710"/>
      <c r="V846" s="1641"/>
      <c r="W846" s="1710"/>
      <c r="X846" s="1665"/>
      <c r="Y846" s="1710"/>
      <c r="Z846" s="1710"/>
      <c r="AA846" s="1633"/>
      <c r="AB846" s="812">
        <v>4</v>
      </c>
      <c r="AC846" s="893"/>
      <c r="AD846" s="774"/>
      <c r="AE846" s="774"/>
      <c r="AF846" s="813" t="str">
        <f t="shared" si="95"/>
        <v/>
      </c>
      <c r="AG846" s="780"/>
      <c r="AH846" s="790" t="str">
        <f t="shared" si="96"/>
        <v/>
      </c>
      <c r="AI846" s="780"/>
      <c r="AJ846" s="790" t="str">
        <f t="shared" si="97"/>
        <v/>
      </c>
      <c r="AK846" s="814" t="str">
        <f t="shared" si="98"/>
        <v/>
      </c>
      <c r="AL846" s="815" t="str">
        <f>IFERROR(IF(AND(AF845="Probabilidad",AF846="Probabilidad"),(AL845-(+AL845*AK846)),IF(AND(AF845="Impacto",AF846="Probabilidad"),(AL844-(+AL844*AK846)),IF(AF846="Impacto",AL845,""))),"")</f>
        <v/>
      </c>
      <c r="AM846" s="815" t="str">
        <f>IFERROR(IF(AND(AF845="Impacto",AF846="Impacto"),(AM845-(+AM845*AK846)),IF(AND(AF845="Probabilidad",AF846="Impacto"),(AM844-(+AM844*AK846)),IF(AF846="Probabilidad",AM845,""))),"")</f>
        <v/>
      </c>
      <c r="AN846" s="751"/>
      <c r="AO846" s="751"/>
      <c r="AP846" s="751"/>
      <c r="AQ846" s="751"/>
      <c r="AR846" s="1031"/>
      <c r="AS846" s="1631"/>
      <c r="AT846" s="1631"/>
      <c r="AU846" s="1633"/>
      <c r="AV846" s="1631"/>
      <c r="AW846" s="1631"/>
      <c r="AX846" s="1633"/>
      <c r="AY846" s="1633"/>
      <c r="AZ846" s="1633"/>
      <c r="BA846" s="1641"/>
      <c r="BB846" s="789"/>
      <c r="BC846" s="789"/>
      <c r="BD846" s="822" t="str">
        <f t="shared" si="94"/>
        <v/>
      </c>
      <c r="BE846" s="774"/>
      <c r="BF846" s="774"/>
      <c r="BG846" s="774"/>
      <c r="BH846" s="774"/>
      <c r="BI846" s="789"/>
      <c r="BJ846" s="789"/>
      <c r="BK846" s="789"/>
      <c r="BL846" s="789"/>
      <c r="BM846" s="791"/>
      <c r="BN846" s="791"/>
      <c r="BO846" s="791"/>
      <c r="BP846" s="791"/>
      <c r="BQ846" s="792" t="str">
        <f t="shared" si="99"/>
        <v/>
      </c>
      <c r="BR846" s="796" t="str">
        <f t="shared" si="100"/>
        <v/>
      </c>
      <c r="BS846" s="884"/>
      <c r="BT846" s="884"/>
      <c r="BU846" s="998"/>
      <c r="BV846" s="1064"/>
      <c r="BW846" s="1064"/>
      <c r="BX846" s="1722"/>
      <c r="BY846" s="1739"/>
      <c r="BZ846" s="1004"/>
    </row>
    <row r="847" spans="1:78" ht="16" x14ac:dyDescent="0.2">
      <c r="A847" s="1702"/>
      <c r="B847" s="1703"/>
      <c r="C847" s="1704"/>
      <c r="D847" s="1705"/>
      <c r="E847" s="1025"/>
      <c r="F847" s="1619"/>
      <c r="G847" s="1001"/>
      <c r="H847" s="1031"/>
      <c r="I847" s="1641"/>
      <c r="J847" s="1631"/>
      <c r="K847" s="1037"/>
      <c r="L847" s="1001"/>
      <c r="M847" s="1070"/>
      <c r="N847" s="1001"/>
      <c r="O847" s="1001"/>
      <c r="P847" s="1064"/>
      <c r="Q847" s="1714"/>
      <c r="R847" s="1641"/>
      <c r="S847" s="1710"/>
      <c r="T847" s="1641"/>
      <c r="U847" s="1710"/>
      <c r="V847" s="1641"/>
      <c r="W847" s="1710"/>
      <c r="X847" s="1665"/>
      <c r="Y847" s="1710"/>
      <c r="Z847" s="1710"/>
      <c r="AA847" s="1633"/>
      <c r="AB847" s="812">
        <v>5</v>
      </c>
      <c r="AC847" s="893"/>
      <c r="AD847" s="774"/>
      <c r="AE847" s="774"/>
      <c r="AF847" s="813" t="str">
        <f t="shared" si="95"/>
        <v/>
      </c>
      <c r="AG847" s="780"/>
      <c r="AH847" s="790" t="str">
        <f t="shared" si="96"/>
        <v/>
      </c>
      <c r="AI847" s="780"/>
      <c r="AJ847" s="790" t="str">
        <f t="shared" si="97"/>
        <v/>
      </c>
      <c r="AK847" s="814" t="str">
        <f t="shared" si="98"/>
        <v/>
      </c>
      <c r="AL847" s="815" t="str">
        <f>IFERROR(IF(AND(AF846="Probabilidad",AF847="Probabilidad"),(AL846-(+AL846*AK847)),IF(AND(AF846="Impacto",AF847="Probabilidad"),(AL845-(+AL845*AK847)),IF(AF847="Impacto",AL846,""))),"")</f>
        <v/>
      </c>
      <c r="AM847" s="815" t="str">
        <f>IFERROR(IF(AND(AF846="Impacto",AF847="Impacto"),(AM846-(+AM846*AK847)),IF(AND(AF846="Probabilidad",AF847="Impacto"),(AM845-(+AM845*AK847)),IF(AF847="Probabilidad",AM846,""))),"")</f>
        <v/>
      </c>
      <c r="AN847" s="751"/>
      <c r="AO847" s="751"/>
      <c r="AP847" s="751"/>
      <c r="AQ847" s="751"/>
      <c r="AR847" s="1031"/>
      <c r="AS847" s="1631"/>
      <c r="AT847" s="1631"/>
      <c r="AU847" s="1633"/>
      <c r="AV847" s="1631"/>
      <c r="AW847" s="1631"/>
      <c r="AX847" s="1633"/>
      <c r="AY847" s="1633"/>
      <c r="AZ847" s="1633"/>
      <c r="BA847" s="1641"/>
      <c r="BB847" s="789"/>
      <c r="BC847" s="789"/>
      <c r="BD847" s="822" t="str">
        <f t="shared" si="94"/>
        <v/>
      </c>
      <c r="BE847" s="774"/>
      <c r="BF847" s="774"/>
      <c r="BG847" s="774"/>
      <c r="BH847" s="774"/>
      <c r="BI847" s="789"/>
      <c r="BJ847" s="789"/>
      <c r="BK847" s="789"/>
      <c r="BL847" s="789"/>
      <c r="BM847" s="791"/>
      <c r="BN847" s="791"/>
      <c r="BO847" s="791"/>
      <c r="BP847" s="791"/>
      <c r="BQ847" s="792" t="str">
        <f t="shared" si="99"/>
        <v/>
      </c>
      <c r="BR847" s="796" t="str">
        <f t="shared" si="100"/>
        <v/>
      </c>
      <c r="BS847" s="884"/>
      <c r="BT847" s="884"/>
      <c r="BU847" s="998"/>
      <c r="BV847" s="1064"/>
      <c r="BW847" s="1064"/>
      <c r="BX847" s="1722"/>
      <c r="BY847" s="1739"/>
      <c r="BZ847" s="1004"/>
    </row>
    <row r="848" spans="1:78" ht="17" thickBot="1" x14ac:dyDescent="0.25">
      <c r="A848" s="1702"/>
      <c r="B848" s="1703"/>
      <c r="C848" s="1704"/>
      <c r="D848" s="1706"/>
      <c r="E848" s="1026"/>
      <c r="F848" s="1620"/>
      <c r="G848" s="1002"/>
      <c r="H848" s="1032"/>
      <c r="I848" s="1642"/>
      <c r="J848" s="1632"/>
      <c r="K848" s="1038"/>
      <c r="L848" s="1002"/>
      <c r="M848" s="1071"/>
      <c r="N848" s="1002"/>
      <c r="O848" s="1002"/>
      <c r="P848" s="1065"/>
      <c r="Q848" s="1715"/>
      <c r="R848" s="1642"/>
      <c r="S848" s="1711"/>
      <c r="T848" s="1642"/>
      <c r="U848" s="1711"/>
      <c r="V848" s="1642"/>
      <c r="W848" s="1711"/>
      <c r="X848" s="1666"/>
      <c r="Y848" s="1711"/>
      <c r="Z848" s="1711"/>
      <c r="AA848" s="1634"/>
      <c r="AB848" s="773">
        <v>6</v>
      </c>
      <c r="AC848" s="946"/>
      <c r="AD848" s="757"/>
      <c r="AE848" s="757"/>
      <c r="AF848" s="896" t="str">
        <f t="shared" si="95"/>
        <v/>
      </c>
      <c r="AG848" s="888"/>
      <c r="AH848" s="887" t="str">
        <f t="shared" si="96"/>
        <v/>
      </c>
      <c r="AI848" s="888"/>
      <c r="AJ848" s="887" t="str">
        <f t="shared" si="97"/>
        <v/>
      </c>
      <c r="AK848" s="889" t="str">
        <f t="shared" si="98"/>
        <v/>
      </c>
      <c r="AL848" s="935" t="str">
        <f>IFERROR(IF(AND(AF847="Probabilidad",AF848="Probabilidad"),(AL847-(+AL847*AK848)),IF(AND(AF847="Impacto",AF848="Probabilidad"),(AL846-(+AL846*AK848)),IF(AF848="Impacto",AL847,""))),"")</f>
        <v/>
      </c>
      <c r="AM848" s="935" t="str">
        <f>IFERROR(IF(AND(AF847="Impacto",AF848="Impacto"),(AM847-(+AM847*AK848)),IF(AND(AF847="Probabilidad",AF848="Impacto"),(AM846-(+AM846*AK848)),IF(AF848="Probabilidad",AM847,""))),"")</f>
        <v/>
      </c>
      <c r="AN848" s="51"/>
      <c r="AO848" s="51"/>
      <c r="AP848" s="51"/>
      <c r="AQ848" s="51"/>
      <c r="AR848" s="1032"/>
      <c r="AS848" s="1632"/>
      <c r="AT848" s="1632"/>
      <c r="AU848" s="1634"/>
      <c r="AV848" s="1632"/>
      <c r="AW848" s="1632"/>
      <c r="AX848" s="1634"/>
      <c r="AY848" s="1634"/>
      <c r="AZ848" s="1634"/>
      <c r="BA848" s="1642"/>
      <c r="BB848" s="770"/>
      <c r="BC848" s="770"/>
      <c r="BD848" s="762" t="str">
        <f t="shared" si="94"/>
        <v/>
      </c>
      <c r="BE848" s="757"/>
      <c r="BF848" s="757"/>
      <c r="BG848" s="757"/>
      <c r="BH848" s="757"/>
      <c r="BI848" s="770"/>
      <c r="BJ848" s="770"/>
      <c r="BK848" s="770"/>
      <c r="BL848" s="770"/>
      <c r="BM848" s="749"/>
      <c r="BN848" s="749"/>
      <c r="BO848" s="749"/>
      <c r="BP848" s="749"/>
      <c r="BQ848" s="766" t="str">
        <f t="shared" si="99"/>
        <v/>
      </c>
      <c r="BR848" s="890" t="str">
        <f t="shared" si="100"/>
        <v/>
      </c>
      <c r="BS848" s="891"/>
      <c r="BT848" s="891"/>
      <c r="BU848" s="999"/>
      <c r="BV848" s="1065"/>
      <c r="BW848" s="1065"/>
      <c r="BX848" s="1723"/>
      <c r="BY848" s="1740"/>
      <c r="BZ848" s="1005"/>
    </row>
    <row r="849" spans="1:78" ht="118" x14ac:dyDescent="0.2">
      <c r="A849" s="1702"/>
      <c r="B849" s="1703"/>
      <c r="C849" s="1704"/>
      <c r="D849" s="1021" t="s">
        <v>1387</v>
      </c>
      <c r="E849" s="1024" t="s">
        <v>1064</v>
      </c>
      <c r="F849" s="1027">
        <v>11</v>
      </c>
      <c r="G849" s="1000" t="s">
        <v>1245</v>
      </c>
      <c r="H849" s="1030" t="s">
        <v>1245</v>
      </c>
      <c r="I849" s="994" t="s">
        <v>1216</v>
      </c>
      <c r="J849" s="1697" t="str">
        <f>IF(D849="","",IF(D849="RG",[1]Árbol!A860,IF(D849="RIC",[1]Árbol!A860,IF(D849="RLAFT",[1]Árbol!A860,IF(D849="RF",[1]Árbol!A860,IF(I849="","",(CONCATENATE(I849," ",$M$3," ",G849," ",$M$4," ",O849," ",$M$5," ",N849))))))))</f>
        <v xml:space="preserve">Pérdida de Confidencialidad de Recurso Humano  1. Ataque de ingenieria social
2. Error Humano  1.Entrenamiento insuficiente en seguridad digital
2. Falla de conciencia acerca de seguridad digital
3. a. Desconocimiento de las políticas de seguridad de la información </v>
      </c>
      <c r="K849" s="1036" t="s">
        <v>313</v>
      </c>
      <c r="L849" s="1000" t="s">
        <v>314</v>
      </c>
      <c r="M849" s="1069" t="s">
        <v>1389</v>
      </c>
      <c r="N849" s="1000" t="s">
        <v>2289</v>
      </c>
      <c r="O849" s="1000" t="s">
        <v>2290</v>
      </c>
      <c r="P849" s="1063" t="s">
        <v>1392</v>
      </c>
      <c r="Q849" s="1077" t="s">
        <v>1392</v>
      </c>
      <c r="R849" s="994" t="s">
        <v>250</v>
      </c>
      <c r="S849" s="1709">
        <f>IF(R849="Muy Alta",100%,IF(R849="Alta",80%,IF(R849="Media",60%,IF(R849="Baja",40%,IF(R849="Muy Baja",20%,"")))))</f>
        <v>0.4</v>
      </c>
      <c r="T849" s="994" t="s">
        <v>317</v>
      </c>
      <c r="U849" s="1709">
        <f>IF(T849="Catastrófico",100%,IF(T849="Mayor",80%,IF(T849="Moderado",60%,IF(T849="Menor",40%,IF(T849="Leve",20%,"")))))</f>
        <v>0.2</v>
      </c>
      <c r="V849" s="994" t="s">
        <v>251</v>
      </c>
      <c r="W849" s="1709">
        <f>IF(V849="Catastrófico",100%,IF(V849="Mayor",80%,IF(V849="Moderado",60%,IF(V849="Menor",40%,IF(V849="Leve",20%,"")))))</f>
        <v>0.4</v>
      </c>
      <c r="X849" s="1059" t="str">
        <f>IF(Y849=100%,"Catastrófico",IF(Y849=80%,"Mayor",IF(Y849=60%,"Moderado",IF(Y849=40%,"Menor",IF(Y849=20%,"Leve","")))))</f>
        <v>Menor</v>
      </c>
      <c r="Y849" s="1709">
        <f>IF(AND(U849="",W849=""),"",MAX(U849,W849))</f>
        <v>0.4</v>
      </c>
      <c r="Z849" s="1709" t="str">
        <f>CONCATENATE(R849,X849)</f>
        <v>BajaMenor</v>
      </c>
      <c r="AA849" s="1047" t="str">
        <f>IF(Z849="Muy AltaLeve","Alto",IF(Z849="Muy AltaMenor","Alto",IF(Z849="Muy AltaModerado","Alto",IF(Z849="Muy AltaMayor","Alto",IF(Z849="Muy AltaCatastrófico","Extremo",IF(Z849="AltaLeve","Moderado",IF(Z849="AltaMenor","Moderado",IF(Z849="AltaModerado","Alto",IF(Z849="AltaMayor","Alto",IF(Z849="AltaCatastrófico","Extremo",IF(Z849="MediaLeve","Moderado",IF(Z849="MediaMenor","Moderado",IF(Z849="MediaModerado","Moderado",IF(Z849="MediaMayor","Alto",IF(Z849="MediaCatastrófico","Extremo",IF(Z849="BajaLeve","Bajo",IF(Z849="BajaMenor","Moderado",IF(Z849="BajaModerado","Moderado",IF(Z849="BajaMayor","Alto",IF(Z849="BajaCatastrófico","Extremo",IF(Z849="Muy BajaLeve","Bajo",IF(Z849="Muy BajaMenor","Bajo",IF(Z849="Muy BajaModerado","Moderado",IF(Z849="Muy BajaMayor","Alto",IF(Z849="Muy BajaCatastrófico","Extremo","")))))))))))))))))))))))))</f>
        <v>Moderado</v>
      </c>
      <c r="AB849" s="97">
        <v>1</v>
      </c>
      <c r="AC849" s="352" t="s">
        <v>1571</v>
      </c>
      <c r="AD849" s="222" t="s">
        <v>598</v>
      </c>
      <c r="AE849" s="222" t="s">
        <v>1480</v>
      </c>
      <c r="AF849" s="99" t="str">
        <f t="shared" si="95"/>
        <v>Probabilidad</v>
      </c>
      <c r="AG849" s="10" t="s">
        <v>281</v>
      </c>
      <c r="AH849" s="787">
        <f t="shared" si="96"/>
        <v>0.15</v>
      </c>
      <c r="AI849" s="10" t="s">
        <v>222</v>
      </c>
      <c r="AJ849" s="787">
        <f t="shared" si="97"/>
        <v>0.15</v>
      </c>
      <c r="AK849" s="101">
        <f t="shared" si="98"/>
        <v>0.3</v>
      </c>
      <c r="AL849" s="100">
        <f>IFERROR(IF(AF849="Probabilidad",(S849-(+S849*AK849)),IF(AF849="Impacto",S849,"")),"")</f>
        <v>0.28000000000000003</v>
      </c>
      <c r="AM849" s="100">
        <f>IFERROR(IF(AF849="Impacto",(Y849-(+Y849*AK849)),IF(AF849="Probabilidad",Y849,"")),"")</f>
        <v>0.4</v>
      </c>
      <c r="AN849" s="50" t="s">
        <v>859</v>
      </c>
      <c r="AO849" s="50" t="s">
        <v>245</v>
      </c>
      <c r="AP849" s="50" t="s">
        <v>241</v>
      </c>
      <c r="AQ849" s="50" t="s">
        <v>226</v>
      </c>
      <c r="AR849" s="1624" t="s">
        <v>1429</v>
      </c>
      <c r="AS849" s="1050">
        <f>S849</f>
        <v>0.4</v>
      </c>
      <c r="AT849" s="1050">
        <f>IF(AL849="","",MIN(AL849:AL854))</f>
        <v>0.16800000000000001</v>
      </c>
      <c r="AU849" s="1047" t="str">
        <f>IFERROR(IF(AT849="","",IF(AT849&lt;=0.2,"Muy Baja",IF(AT849&lt;=0.4,"Baja",IF(AT849&lt;=0.6,"Media",IF(AT849&lt;=0.8,"Alta","Muy Alta"))))),"")</f>
        <v>Muy Baja</v>
      </c>
      <c r="AV849" s="1050">
        <f>Y849</f>
        <v>0.4</v>
      </c>
      <c r="AW849" s="1050">
        <f>IF(AM849="","",MIN(AM849:AM854))</f>
        <v>0.4</v>
      </c>
      <c r="AX849" s="1047" t="str">
        <f>IFERROR(IF(AW849="","",IF(AW849&lt;=0.2,"Leve",IF(AW849&lt;=0.4,"Menor",IF(AW849&lt;=0.6,"Moderado",IF(AW849&lt;=0.8,"Mayor","Catastrófico"))))),"")</f>
        <v>Menor</v>
      </c>
      <c r="AY849" s="1047" t="str">
        <f>AA849</f>
        <v>Moderado</v>
      </c>
      <c r="AZ849" s="1047" t="str">
        <f>IFERROR(IF(OR(AND(AU849="Muy Baja",AX849="Leve"),AND(AU849="Muy Baja",AX849="Menor"),AND(AU849="Baja",AX849="Leve")),"Bajo",IF(OR(AND(AU849="Muy baja",AX849="Moderado"),AND(AU849="Baja",AX849="Menor"),AND(AU849="Baja",AX849="Moderado"),AND(AU849="Media",AX849="Leve"),AND(AU849="Media",AX849="Menor"),AND(AU849="Media",AX849="Moderado"),AND(AU849="Alta",AX849="Leve"),AND(AU849="Alta",AX849="Menor")),"Moderado",IF(OR(AND(AU849="Muy Baja",AX849="Mayor"),AND(AU849="Baja",AX849="Mayor"),AND(AU849="Media",AX849="Mayor"),AND(AU849="Alta",AX849="Moderado"),AND(AU849="Alta",AX849="Mayor"),AND(AU849="Muy Alta",AX849="Leve"),AND(AU849="Muy Alta",AX849="Menor"),AND(AU849="Muy Alta",AX849="Moderado"),AND(AU849="Muy Alta",AX849="Mayor")),"Alto",IF(OR(AND(AU849="Muy Baja",AX849="Catastrófico"),AND(AU849="Baja",AX849="Catastrófico"),AND(AU849="Media",AX849="Catastrófico"),AND(AU849="Alta",AX849="Catastrófico"),AND(AU849="Muy Alta",AX849="Catastrófico")),"Extremo","")))),"")</f>
        <v>Bajo</v>
      </c>
      <c r="BA849" s="994" t="s">
        <v>255</v>
      </c>
      <c r="BB849" s="789"/>
      <c r="BC849" s="789"/>
      <c r="BD849" s="103" t="str">
        <f t="shared" si="94"/>
        <v/>
      </c>
      <c r="BE849" s="774"/>
      <c r="BF849" s="774"/>
      <c r="BG849" s="774"/>
      <c r="BH849" s="774"/>
      <c r="BI849" s="789"/>
      <c r="BJ849" s="789"/>
      <c r="BK849" s="46"/>
      <c r="BL849" s="46"/>
      <c r="BM849" s="48"/>
      <c r="BN849" s="48"/>
      <c r="BO849" s="48"/>
      <c r="BP849" s="48"/>
      <c r="BQ849" s="104" t="str">
        <f t="shared" si="99"/>
        <v/>
      </c>
      <c r="BR849" s="797" t="str">
        <f t="shared" si="100"/>
        <v/>
      </c>
      <c r="BS849" s="883"/>
      <c r="BT849" s="883"/>
      <c r="BU849" s="997" t="s">
        <v>1392</v>
      </c>
      <c r="BV849" s="1063" t="s">
        <v>3298</v>
      </c>
      <c r="BW849" s="1063" t="s">
        <v>3298</v>
      </c>
      <c r="BX849" s="1761" t="s">
        <v>1392</v>
      </c>
      <c r="BY849" s="1738" t="s">
        <v>3308</v>
      </c>
      <c r="BZ849" s="1003"/>
    </row>
    <row r="850" spans="1:78" ht="167" x14ac:dyDescent="0.2">
      <c r="A850" s="1702"/>
      <c r="B850" s="1703"/>
      <c r="C850" s="1704"/>
      <c r="D850" s="1705"/>
      <c r="E850" s="1025"/>
      <c r="F850" s="1619"/>
      <c r="G850" s="1001"/>
      <c r="H850" s="1031"/>
      <c r="I850" s="1641"/>
      <c r="J850" s="1631"/>
      <c r="K850" s="1037"/>
      <c r="L850" s="1001"/>
      <c r="M850" s="1070"/>
      <c r="N850" s="1001"/>
      <c r="O850" s="1001"/>
      <c r="P850" s="1064"/>
      <c r="Q850" s="1714"/>
      <c r="R850" s="1641"/>
      <c r="S850" s="1710"/>
      <c r="T850" s="1641"/>
      <c r="U850" s="1710"/>
      <c r="V850" s="1641"/>
      <c r="W850" s="1710"/>
      <c r="X850" s="1665"/>
      <c r="Y850" s="1710"/>
      <c r="Z850" s="1710"/>
      <c r="AA850" s="1633"/>
      <c r="AB850" s="812">
        <v>2</v>
      </c>
      <c r="AC850" s="893" t="s">
        <v>2291</v>
      </c>
      <c r="AD850" s="774">
        <v>3</v>
      </c>
      <c r="AE850" s="400" t="s">
        <v>1480</v>
      </c>
      <c r="AF850" s="813" t="str">
        <f t="shared" si="95"/>
        <v>Probabilidad</v>
      </c>
      <c r="AG850" s="780" t="s">
        <v>221</v>
      </c>
      <c r="AH850" s="790">
        <f t="shared" si="96"/>
        <v>0.25</v>
      </c>
      <c r="AI850" s="780" t="s">
        <v>222</v>
      </c>
      <c r="AJ850" s="790">
        <f t="shared" si="97"/>
        <v>0.15</v>
      </c>
      <c r="AK850" s="814">
        <f t="shared" si="98"/>
        <v>0.4</v>
      </c>
      <c r="AL850" s="815">
        <f>IFERROR(IF(AND(AF849="Probabilidad",AF850="Probabilidad"),(AL849-(+AL849*AK850)),IF(AF850="Probabilidad",(S849-(+S849*AK850)),IF(AF850="Impacto",AL849,""))),"")</f>
        <v>0.16800000000000001</v>
      </c>
      <c r="AM850" s="815">
        <f>IFERROR(IF(AND(AF849="Impacto",AF850="Impacto"),(AM849-(+AM849*AK850)),IF(AF850="Impacto",(Y849-(Y849*AK850)),IF(AF850="Probabilidad",AM849,""))),"")</f>
        <v>0.4</v>
      </c>
      <c r="AN850" s="751" t="s">
        <v>859</v>
      </c>
      <c r="AO850" s="751" t="s">
        <v>291</v>
      </c>
      <c r="AP850" s="751" t="s">
        <v>241</v>
      </c>
      <c r="AQ850" s="751" t="s">
        <v>226</v>
      </c>
      <c r="AR850" s="1031"/>
      <c r="AS850" s="1631"/>
      <c r="AT850" s="1631"/>
      <c r="AU850" s="1633"/>
      <c r="AV850" s="1631"/>
      <c r="AW850" s="1631"/>
      <c r="AX850" s="1633"/>
      <c r="AY850" s="1633"/>
      <c r="AZ850" s="1633"/>
      <c r="BA850" s="1641"/>
      <c r="BB850" s="789"/>
      <c r="BC850" s="789"/>
      <c r="BD850" s="822" t="str">
        <f t="shared" si="94"/>
        <v/>
      </c>
      <c r="BE850" s="774"/>
      <c r="BF850" s="774"/>
      <c r="BG850" s="774"/>
      <c r="BH850" s="774"/>
      <c r="BI850" s="789"/>
      <c r="BJ850" s="789"/>
      <c r="BK850" s="789"/>
      <c r="BL850" s="789"/>
      <c r="BM850" s="791"/>
      <c r="BN850" s="791"/>
      <c r="BO850" s="791"/>
      <c r="BP850" s="791"/>
      <c r="BQ850" s="792" t="str">
        <f t="shared" si="99"/>
        <v/>
      </c>
      <c r="BR850" s="796" t="str">
        <f t="shared" si="100"/>
        <v/>
      </c>
      <c r="BS850" s="884"/>
      <c r="BT850" s="884"/>
      <c r="BU850" s="998"/>
      <c r="BV850" s="1064"/>
      <c r="BW850" s="1064"/>
      <c r="BX850" s="1762"/>
      <c r="BY850" s="1739"/>
      <c r="BZ850" s="1004"/>
    </row>
    <row r="851" spans="1:78" ht="16" x14ac:dyDescent="0.2">
      <c r="A851" s="1702"/>
      <c r="B851" s="1703"/>
      <c r="C851" s="1704"/>
      <c r="D851" s="1705"/>
      <c r="E851" s="1025"/>
      <c r="F851" s="1619"/>
      <c r="G851" s="1001"/>
      <c r="H851" s="1031"/>
      <c r="I851" s="1641"/>
      <c r="J851" s="1631"/>
      <c r="K851" s="1037"/>
      <c r="L851" s="1001"/>
      <c r="M851" s="1070"/>
      <c r="N851" s="1001"/>
      <c r="O851" s="1001"/>
      <c r="P851" s="1064"/>
      <c r="Q851" s="1714"/>
      <c r="R851" s="1641"/>
      <c r="S851" s="1710"/>
      <c r="T851" s="1641"/>
      <c r="U851" s="1710"/>
      <c r="V851" s="1641"/>
      <c r="W851" s="1710"/>
      <c r="X851" s="1665"/>
      <c r="Y851" s="1710"/>
      <c r="Z851" s="1710"/>
      <c r="AA851" s="1633"/>
      <c r="AB851" s="812">
        <v>3</v>
      </c>
      <c r="AC851" s="893"/>
      <c r="AD851" s="774"/>
      <c r="AE851" s="774"/>
      <c r="AF851" s="813" t="str">
        <f t="shared" si="95"/>
        <v/>
      </c>
      <c r="AG851" s="780"/>
      <c r="AH851" s="790" t="str">
        <f t="shared" si="96"/>
        <v/>
      </c>
      <c r="AI851" s="780"/>
      <c r="AJ851" s="790" t="str">
        <f t="shared" si="97"/>
        <v/>
      </c>
      <c r="AK851" s="814" t="str">
        <f t="shared" si="98"/>
        <v/>
      </c>
      <c r="AL851" s="815" t="str">
        <f>IFERROR(IF(AND(AF850="Probabilidad",AF851="Probabilidad"),(AL850-(+AL850*AK851)),IF(AND(AF850="Impacto",AF851="Probabilidad"),(AL849-(+AL849*AK851)),IF(AF851="Impacto",AL850,""))),"")</f>
        <v/>
      </c>
      <c r="AM851" s="815" t="str">
        <f>IFERROR(IF(AND(AF850="Impacto",AF851="Impacto"),(AM850-(+AM850*AK851)),IF(AND(AF850="Probabilidad",AF851="Impacto"),(AM849-(+AM849*AK851)),IF(AF851="Probabilidad",AM850,""))),"")</f>
        <v/>
      </c>
      <c r="AN851" s="751"/>
      <c r="AO851" s="751"/>
      <c r="AP851" s="751"/>
      <c r="AQ851" s="751"/>
      <c r="AR851" s="1031"/>
      <c r="AS851" s="1631"/>
      <c r="AT851" s="1631"/>
      <c r="AU851" s="1633"/>
      <c r="AV851" s="1631"/>
      <c r="AW851" s="1631"/>
      <c r="AX851" s="1633"/>
      <c r="AY851" s="1633"/>
      <c r="AZ851" s="1633"/>
      <c r="BA851" s="1641"/>
      <c r="BB851" s="789"/>
      <c r="BC851" s="789"/>
      <c r="BD851" s="822" t="str">
        <f t="shared" si="94"/>
        <v/>
      </c>
      <c r="BE851" s="774"/>
      <c r="BF851" s="774"/>
      <c r="BG851" s="774"/>
      <c r="BH851" s="774"/>
      <c r="BI851" s="789"/>
      <c r="BJ851" s="789"/>
      <c r="BK851" s="789"/>
      <c r="BL851" s="789"/>
      <c r="BM851" s="791"/>
      <c r="BN851" s="791"/>
      <c r="BO851" s="791"/>
      <c r="BP851" s="791"/>
      <c r="BQ851" s="792" t="str">
        <f t="shared" si="99"/>
        <v/>
      </c>
      <c r="BR851" s="796" t="str">
        <f t="shared" si="100"/>
        <v/>
      </c>
      <c r="BS851" s="884"/>
      <c r="BT851" s="884"/>
      <c r="BU851" s="998"/>
      <c r="BV851" s="1064"/>
      <c r="BW851" s="1064"/>
      <c r="BX851" s="1762"/>
      <c r="BY851" s="1739"/>
      <c r="BZ851" s="1004"/>
    </row>
    <row r="852" spans="1:78" ht="16" x14ac:dyDescent="0.2">
      <c r="A852" s="1702"/>
      <c r="B852" s="1703"/>
      <c r="C852" s="1704"/>
      <c r="D852" s="1705"/>
      <c r="E852" s="1025"/>
      <c r="F852" s="1619"/>
      <c r="G852" s="1001"/>
      <c r="H852" s="1031"/>
      <c r="I852" s="1641"/>
      <c r="J852" s="1631"/>
      <c r="K852" s="1037"/>
      <c r="L852" s="1001"/>
      <c r="M852" s="1070"/>
      <c r="N852" s="1001"/>
      <c r="O852" s="1001"/>
      <c r="P852" s="1064"/>
      <c r="Q852" s="1714"/>
      <c r="R852" s="1641"/>
      <c r="S852" s="1710"/>
      <c r="T852" s="1641"/>
      <c r="U852" s="1710"/>
      <c r="V852" s="1641"/>
      <c r="W852" s="1710"/>
      <c r="X852" s="1665"/>
      <c r="Y852" s="1710"/>
      <c r="Z852" s="1710"/>
      <c r="AA852" s="1633"/>
      <c r="AB852" s="812">
        <v>4</v>
      </c>
      <c r="AC852" s="893"/>
      <c r="AD852" s="774"/>
      <c r="AE852" s="774"/>
      <c r="AF852" s="813" t="str">
        <f t="shared" si="95"/>
        <v/>
      </c>
      <c r="AG852" s="780"/>
      <c r="AH852" s="790" t="str">
        <f t="shared" si="96"/>
        <v/>
      </c>
      <c r="AI852" s="780"/>
      <c r="AJ852" s="790" t="str">
        <f t="shared" si="97"/>
        <v/>
      </c>
      <c r="AK852" s="814" t="str">
        <f t="shared" si="98"/>
        <v/>
      </c>
      <c r="AL852" s="815" t="str">
        <f>IFERROR(IF(AND(AF851="Probabilidad",AF852="Probabilidad"),(AL851-(+AL851*AK852)),IF(AND(AF851="Impacto",AF852="Probabilidad"),(AL850-(+AL850*AK852)),IF(AF852="Impacto",AL851,""))),"")</f>
        <v/>
      </c>
      <c r="AM852" s="815" t="str">
        <f>IFERROR(IF(AND(AF851="Impacto",AF852="Impacto"),(AM851-(+AM851*AK852)),IF(AND(AF851="Probabilidad",AF852="Impacto"),(AM850-(+AM850*AK852)),IF(AF852="Probabilidad",AM851,""))),"")</f>
        <v/>
      </c>
      <c r="AN852" s="751"/>
      <c r="AO852" s="751"/>
      <c r="AP852" s="751"/>
      <c r="AQ852" s="751"/>
      <c r="AR852" s="1031"/>
      <c r="AS852" s="1631"/>
      <c r="AT852" s="1631"/>
      <c r="AU852" s="1633"/>
      <c r="AV852" s="1631"/>
      <c r="AW852" s="1631"/>
      <c r="AX852" s="1633"/>
      <c r="AY852" s="1633"/>
      <c r="AZ852" s="1633"/>
      <c r="BA852" s="1641"/>
      <c r="BB852" s="789"/>
      <c r="BC852" s="789"/>
      <c r="BD852" s="822" t="str">
        <f t="shared" si="94"/>
        <v/>
      </c>
      <c r="BE852" s="774"/>
      <c r="BF852" s="774"/>
      <c r="BG852" s="774"/>
      <c r="BH852" s="774"/>
      <c r="BI852" s="789"/>
      <c r="BJ852" s="789"/>
      <c r="BK852" s="789"/>
      <c r="BL852" s="789"/>
      <c r="BM852" s="791"/>
      <c r="BN852" s="791"/>
      <c r="BO852" s="791"/>
      <c r="BP852" s="791"/>
      <c r="BQ852" s="792" t="str">
        <f t="shared" si="99"/>
        <v/>
      </c>
      <c r="BR852" s="796" t="str">
        <f t="shared" si="100"/>
        <v/>
      </c>
      <c r="BS852" s="884"/>
      <c r="BT852" s="884"/>
      <c r="BU852" s="998"/>
      <c r="BV852" s="1064"/>
      <c r="BW852" s="1064"/>
      <c r="BX852" s="1762"/>
      <c r="BY852" s="1739"/>
      <c r="BZ852" s="1004"/>
    </row>
    <row r="853" spans="1:78" ht="16" x14ac:dyDescent="0.2">
      <c r="A853" s="1702"/>
      <c r="B853" s="1703"/>
      <c r="C853" s="1704"/>
      <c r="D853" s="1705"/>
      <c r="E853" s="1025"/>
      <c r="F853" s="1619"/>
      <c r="G853" s="1001"/>
      <c r="H853" s="1031"/>
      <c r="I853" s="1641"/>
      <c r="J853" s="1631"/>
      <c r="K853" s="1037"/>
      <c r="L853" s="1001"/>
      <c r="M853" s="1070"/>
      <c r="N853" s="1001"/>
      <c r="O853" s="1001"/>
      <c r="P853" s="1064"/>
      <c r="Q853" s="1714"/>
      <c r="R853" s="1641"/>
      <c r="S853" s="1710"/>
      <c r="T853" s="1641"/>
      <c r="U853" s="1710"/>
      <c r="V853" s="1641"/>
      <c r="W853" s="1710"/>
      <c r="X853" s="1665"/>
      <c r="Y853" s="1710"/>
      <c r="Z853" s="1710"/>
      <c r="AA853" s="1633"/>
      <c r="AB853" s="812">
        <v>5</v>
      </c>
      <c r="AC853" s="893"/>
      <c r="AD853" s="774"/>
      <c r="AE853" s="774"/>
      <c r="AF853" s="813" t="str">
        <f t="shared" si="95"/>
        <v/>
      </c>
      <c r="AG853" s="780"/>
      <c r="AH853" s="790" t="str">
        <f t="shared" si="96"/>
        <v/>
      </c>
      <c r="AI853" s="780"/>
      <c r="AJ853" s="790" t="str">
        <f t="shared" si="97"/>
        <v/>
      </c>
      <c r="AK853" s="814" t="str">
        <f t="shared" si="98"/>
        <v/>
      </c>
      <c r="AL853" s="815" t="str">
        <f>IFERROR(IF(AND(AF852="Probabilidad",AF853="Probabilidad"),(AL852-(+AL852*AK853)),IF(AND(AF852="Impacto",AF853="Probabilidad"),(AL851-(+AL851*AK853)),IF(AF853="Impacto",AL852,""))),"")</f>
        <v/>
      </c>
      <c r="AM853" s="815" t="str">
        <f>IFERROR(IF(AND(AF852="Impacto",AF853="Impacto"),(AM852-(+AM852*AK853)),IF(AND(AF852="Probabilidad",AF853="Impacto"),(AM851-(+AM851*AK853)),IF(AF853="Probabilidad",AM852,""))),"")</f>
        <v/>
      </c>
      <c r="AN853" s="751"/>
      <c r="AO853" s="751"/>
      <c r="AP853" s="751"/>
      <c r="AQ853" s="751"/>
      <c r="AR853" s="1031"/>
      <c r="AS853" s="1631"/>
      <c r="AT853" s="1631"/>
      <c r="AU853" s="1633"/>
      <c r="AV853" s="1631"/>
      <c r="AW853" s="1631"/>
      <c r="AX853" s="1633"/>
      <c r="AY853" s="1633"/>
      <c r="AZ853" s="1633"/>
      <c r="BA853" s="1641"/>
      <c r="BB853" s="789"/>
      <c r="BC853" s="789"/>
      <c r="BD853" s="822" t="str">
        <f t="shared" si="94"/>
        <v/>
      </c>
      <c r="BE853" s="774"/>
      <c r="BF853" s="774"/>
      <c r="BG853" s="774"/>
      <c r="BH853" s="774"/>
      <c r="BI853" s="789"/>
      <c r="BJ853" s="789"/>
      <c r="BK853" s="789"/>
      <c r="BL853" s="789"/>
      <c r="BM853" s="791"/>
      <c r="BN853" s="791"/>
      <c r="BO853" s="791"/>
      <c r="BP853" s="791"/>
      <c r="BQ853" s="792" t="str">
        <f t="shared" si="99"/>
        <v/>
      </c>
      <c r="BR853" s="796" t="str">
        <f t="shared" si="100"/>
        <v/>
      </c>
      <c r="BS853" s="884"/>
      <c r="BT853" s="884"/>
      <c r="BU853" s="998"/>
      <c r="BV853" s="1064"/>
      <c r="BW853" s="1064"/>
      <c r="BX853" s="1762"/>
      <c r="BY853" s="1739"/>
      <c r="BZ853" s="1004"/>
    </row>
    <row r="854" spans="1:78" ht="17" thickBot="1" x14ac:dyDescent="0.25">
      <c r="A854" s="1702"/>
      <c r="B854" s="1703"/>
      <c r="C854" s="1704"/>
      <c r="D854" s="1706"/>
      <c r="E854" s="1026"/>
      <c r="F854" s="1620"/>
      <c r="G854" s="1002"/>
      <c r="H854" s="1032"/>
      <c r="I854" s="1642"/>
      <c r="J854" s="1632"/>
      <c r="K854" s="1038"/>
      <c r="L854" s="1002"/>
      <c r="M854" s="1071"/>
      <c r="N854" s="1002"/>
      <c r="O854" s="1002"/>
      <c r="P854" s="1065"/>
      <c r="Q854" s="1715"/>
      <c r="R854" s="1642"/>
      <c r="S854" s="1711"/>
      <c r="T854" s="1642"/>
      <c r="U854" s="1711"/>
      <c r="V854" s="1642"/>
      <c r="W854" s="1711"/>
      <c r="X854" s="1666"/>
      <c r="Y854" s="1711"/>
      <c r="Z854" s="1711"/>
      <c r="AA854" s="1634"/>
      <c r="AB854" s="773">
        <v>6</v>
      </c>
      <c r="AC854" s="946"/>
      <c r="AD854" s="757"/>
      <c r="AE854" s="757"/>
      <c r="AF854" s="896" t="str">
        <f t="shared" si="95"/>
        <v/>
      </c>
      <c r="AG854" s="888"/>
      <c r="AH854" s="887" t="str">
        <f t="shared" si="96"/>
        <v/>
      </c>
      <c r="AI854" s="888"/>
      <c r="AJ854" s="887" t="str">
        <f t="shared" si="97"/>
        <v/>
      </c>
      <c r="AK854" s="889" t="str">
        <f t="shared" si="98"/>
        <v/>
      </c>
      <c r="AL854" s="935" t="str">
        <f>IFERROR(IF(AND(AF853="Probabilidad",AF854="Probabilidad"),(AL853-(+AL853*AK854)),IF(AND(AF853="Impacto",AF854="Probabilidad"),(AL852-(+AL852*AK854)),IF(AF854="Impacto",AL853,""))),"")</f>
        <v/>
      </c>
      <c r="AM854" s="935" t="str">
        <f>IFERROR(IF(AND(AF853="Impacto",AF854="Impacto"),(AM853-(+AM853*AK854)),IF(AND(AF853="Probabilidad",AF854="Impacto"),(AM852-(+AM852*AK854)),IF(AF854="Probabilidad",AM853,""))),"")</f>
        <v/>
      </c>
      <c r="AN854" s="51"/>
      <c r="AO854" s="51"/>
      <c r="AP854" s="51"/>
      <c r="AQ854" s="51"/>
      <c r="AR854" s="1032"/>
      <c r="AS854" s="1632"/>
      <c r="AT854" s="1632"/>
      <c r="AU854" s="1634"/>
      <c r="AV854" s="1632"/>
      <c r="AW854" s="1632"/>
      <c r="AX854" s="1634"/>
      <c r="AY854" s="1634"/>
      <c r="AZ854" s="1634"/>
      <c r="BA854" s="1642"/>
      <c r="BB854" s="770"/>
      <c r="BC854" s="770"/>
      <c r="BD854" s="762" t="str">
        <f t="shared" ref="BD854:BD860" si="101">IF(SUM(BE854:BH854)=0,"",SUM(BE854:BH854))</f>
        <v/>
      </c>
      <c r="BE854" s="757"/>
      <c r="BF854" s="757"/>
      <c r="BG854" s="757"/>
      <c r="BH854" s="757"/>
      <c r="BI854" s="770"/>
      <c r="BJ854" s="770"/>
      <c r="BK854" s="770"/>
      <c r="BL854" s="770"/>
      <c r="BM854" s="749"/>
      <c r="BN854" s="749"/>
      <c r="BO854" s="749"/>
      <c r="BP854" s="749"/>
      <c r="BQ854" s="766" t="str">
        <f t="shared" si="99"/>
        <v/>
      </c>
      <c r="BR854" s="890" t="str">
        <f t="shared" si="100"/>
        <v/>
      </c>
      <c r="BS854" s="891"/>
      <c r="BT854" s="891"/>
      <c r="BU854" s="999"/>
      <c r="BV854" s="1065"/>
      <c r="BW854" s="1065"/>
      <c r="BX854" s="1763"/>
      <c r="BY854" s="1740"/>
      <c r="BZ854" s="1005"/>
    </row>
    <row r="855" spans="1:78" ht="118" x14ac:dyDescent="0.2">
      <c r="A855" s="1702"/>
      <c r="B855" s="1703"/>
      <c r="C855" s="1704"/>
      <c r="D855" s="1021" t="s">
        <v>1387</v>
      </c>
      <c r="E855" s="1024" t="s">
        <v>1064</v>
      </c>
      <c r="F855" s="1027">
        <v>12</v>
      </c>
      <c r="G855" s="1000" t="s">
        <v>1245</v>
      </c>
      <c r="H855" s="1030" t="s">
        <v>1245</v>
      </c>
      <c r="I855" s="994" t="s">
        <v>1215</v>
      </c>
      <c r="J855" s="1697" t="str">
        <f>IF(D855="","",IF(D855="RG",[1]Árbol!A866,IF(D855="RIC",[1]Árbol!A866,IF(D855="RLAFT",[1]Árbol!A866,IF(D855="RF",[1]Árbol!A866,IF(I855="","",(CONCATENATE(I855," ",$M$3," ",G855," ",$M$4," ",O855," ",$M$5," ",N855))))))))</f>
        <v>Pérdida de Disponibilidad de Recurso Humano  1. Incumplimiento en la disponibilidad del personal.
2. Fuga de conocimiento  1. Ausencia del personal
2. Procedimientos inadecuados de contratación
3. Entrenamiento insuficiente en seguridad
4. Alta rotación de personal</v>
      </c>
      <c r="K855" s="1036" t="s">
        <v>313</v>
      </c>
      <c r="L855" s="1000" t="s">
        <v>314</v>
      </c>
      <c r="M855" s="1069" t="s">
        <v>1389</v>
      </c>
      <c r="N855" s="1000" t="s">
        <v>2292</v>
      </c>
      <c r="O855" s="1000" t="s">
        <v>2293</v>
      </c>
      <c r="P855" s="1063" t="s">
        <v>1392</v>
      </c>
      <c r="Q855" s="1077" t="s">
        <v>1392</v>
      </c>
      <c r="R855" s="994" t="s">
        <v>269</v>
      </c>
      <c r="S855" s="1709">
        <f>IF(R855="Muy Alta",100%,IF(R855="Alta",80%,IF(R855="Media",60%,IF(R855="Baja",40%,IF(R855="Muy Baja",20%,"")))))</f>
        <v>0.2</v>
      </c>
      <c r="T855" s="994" t="s">
        <v>317</v>
      </c>
      <c r="U855" s="1709">
        <f>IF(T855="Catastrófico",100%,IF(T855="Mayor",80%,IF(T855="Moderado",60%,IF(T855="Menor",40%,IF(T855="Leve",20%,"")))))</f>
        <v>0.2</v>
      </c>
      <c r="V855" s="994" t="s">
        <v>251</v>
      </c>
      <c r="W855" s="1709">
        <f>IF(V855="Catastrófico",100%,IF(V855="Mayor",80%,IF(V855="Moderado",60%,IF(V855="Menor",40%,IF(V855="Leve",20%,"")))))</f>
        <v>0.4</v>
      </c>
      <c r="X855" s="1059" t="str">
        <f>IF(Y855=100%,"Catastrófico",IF(Y855=80%,"Mayor",IF(Y855=60%,"Moderado",IF(Y855=40%,"Menor",IF(Y855=20%,"Leve","")))))</f>
        <v>Menor</v>
      </c>
      <c r="Y855" s="1709">
        <f>IF(AND(U855="",W855=""),"",MAX(U855,W855))</f>
        <v>0.4</v>
      </c>
      <c r="Z855" s="1709" t="str">
        <f>CONCATENATE(R855,X855)</f>
        <v>Muy BajaMenor</v>
      </c>
      <c r="AA855" s="1047" t="str">
        <f>IF(Z855="Muy AltaLeve","Alto",IF(Z855="Muy AltaMenor","Alto",IF(Z855="Muy AltaModerado","Alto",IF(Z855="Muy AltaMayor","Alto",IF(Z855="Muy AltaCatastrófico","Extremo",IF(Z855="AltaLeve","Moderado",IF(Z855="AltaMenor","Moderado",IF(Z855="AltaModerado","Alto",IF(Z855="AltaMayor","Alto",IF(Z855="AltaCatastrófico","Extremo",IF(Z855="MediaLeve","Moderado",IF(Z855="MediaMenor","Moderado",IF(Z855="MediaModerado","Moderado",IF(Z855="MediaMayor","Alto",IF(Z855="MediaCatastrófico","Extremo",IF(Z855="BajaLeve","Bajo",IF(Z855="BajaMenor","Moderado",IF(Z855="BajaModerado","Moderado",IF(Z855="BajaMayor","Alto",IF(Z855="BajaCatastrófico","Extremo",IF(Z855="Muy BajaLeve","Bajo",IF(Z855="Muy BajaMenor","Bajo",IF(Z855="Muy BajaModerado","Moderado",IF(Z855="Muy BajaMayor","Alto",IF(Z855="Muy BajaCatastrófico","Extremo","")))))))))))))))))))))))))</f>
        <v>Bajo</v>
      </c>
      <c r="AB855" s="97">
        <v>1</v>
      </c>
      <c r="AC855" s="352" t="s">
        <v>1571</v>
      </c>
      <c r="AD855" s="222">
        <v>2.2999999999999998</v>
      </c>
      <c r="AE855" s="222" t="s">
        <v>1480</v>
      </c>
      <c r="AF855" s="99" t="str">
        <f t="shared" si="95"/>
        <v>Probabilidad</v>
      </c>
      <c r="AG855" s="10" t="s">
        <v>281</v>
      </c>
      <c r="AH855" s="787">
        <f t="shared" si="96"/>
        <v>0.15</v>
      </c>
      <c r="AI855" s="10" t="s">
        <v>222</v>
      </c>
      <c r="AJ855" s="787">
        <f t="shared" si="97"/>
        <v>0.15</v>
      </c>
      <c r="AK855" s="101">
        <f t="shared" si="98"/>
        <v>0.3</v>
      </c>
      <c r="AL855" s="100">
        <f>IFERROR(IF(AF855="Probabilidad",(S855-(+S855*AK855)),IF(AF855="Impacto",S855,"")),"")</f>
        <v>0.14000000000000001</v>
      </c>
      <c r="AM855" s="100">
        <f>IFERROR(IF(AF855="Impacto",(Y855-(+Y855*AK855)),IF(AF855="Probabilidad",Y855,"")),"")</f>
        <v>0.4</v>
      </c>
      <c r="AN855" s="50" t="s">
        <v>859</v>
      </c>
      <c r="AO855" s="50" t="s">
        <v>245</v>
      </c>
      <c r="AP855" s="50" t="s">
        <v>241</v>
      </c>
      <c r="AQ855" s="50" t="s">
        <v>226</v>
      </c>
      <c r="AR855" s="1624" t="s">
        <v>1438</v>
      </c>
      <c r="AS855" s="1050">
        <f>S855</f>
        <v>0.2</v>
      </c>
      <c r="AT855" s="1050">
        <f>IF(AL855="","",MIN(AL855:AL860))</f>
        <v>8.4000000000000005E-2</v>
      </c>
      <c r="AU855" s="1047" t="str">
        <f>IFERROR(IF(AT855="","",IF(AT855&lt;=0.2,"Muy Baja",IF(AT855&lt;=0.4,"Baja",IF(AT855&lt;=0.6,"Media",IF(AT855&lt;=0.8,"Alta","Muy Alta"))))),"")</f>
        <v>Muy Baja</v>
      </c>
      <c r="AV855" s="1050">
        <f>Y855</f>
        <v>0.4</v>
      </c>
      <c r="AW855" s="1050">
        <f>IF(AM855="","",MIN(AM855:AM860))</f>
        <v>0.4</v>
      </c>
      <c r="AX855" s="1047" t="str">
        <f>IFERROR(IF(AW855="","",IF(AW855&lt;=0.2,"Leve",IF(AW855&lt;=0.4,"Menor",IF(AW855&lt;=0.6,"Moderado",IF(AW855&lt;=0.8,"Mayor","Catastrófico"))))),"")</f>
        <v>Menor</v>
      </c>
      <c r="AY855" s="1047" t="str">
        <f>AA855</f>
        <v>Bajo</v>
      </c>
      <c r="AZ855" s="1047" t="str">
        <f>IFERROR(IF(OR(AND(AU855="Muy Baja",AX855="Leve"),AND(AU855="Muy Baja",AX855="Menor"),AND(AU855="Baja",AX855="Leve")),"Bajo",IF(OR(AND(AU855="Muy baja",AX855="Moderado"),AND(AU855="Baja",AX855="Menor"),AND(AU855="Baja",AX855="Moderado"),AND(AU855="Media",AX855="Leve"),AND(AU855="Media",AX855="Menor"),AND(AU855="Media",AX855="Moderado"),AND(AU855="Alta",AX855="Leve"),AND(AU855="Alta",AX855="Menor")),"Moderado",IF(OR(AND(AU855="Muy Baja",AX855="Mayor"),AND(AU855="Baja",AX855="Mayor"),AND(AU855="Media",AX855="Mayor"),AND(AU855="Alta",AX855="Moderado"),AND(AU855="Alta",AX855="Mayor"),AND(AU855="Muy Alta",AX855="Leve"),AND(AU855="Muy Alta",AX855="Menor"),AND(AU855="Muy Alta",AX855="Moderado"),AND(AU855="Muy Alta",AX855="Mayor")),"Alto",IF(OR(AND(AU855="Muy Baja",AX855="Catastrófico"),AND(AU855="Baja",AX855="Catastrófico"),AND(AU855="Media",AX855="Catastrófico"),AND(AU855="Alta",AX855="Catastrófico"),AND(AU855="Muy Alta",AX855="Catastrófico")),"Extremo","")))),"")</f>
        <v>Bajo</v>
      </c>
      <c r="BA855" s="994" t="s">
        <v>255</v>
      </c>
      <c r="BB855" s="46"/>
      <c r="BC855" s="46"/>
      <c r="BD855" s="103" t="str">
        <f t="shared" si="101"/>
        <v/>
      </c>
      <c r="BE855" s="9"/>
      <c r="BF855" s="9"/>
      <c r="BG855" s="9"/>
      <c r="BH855" s="9"/>
      <c r="BI855" s="46"/>
      <c r="BJ855" s="46"/>
      <c r="BK855" s="46"/>
      <c r="BL855" s="46"/>
      <c r="BM855" s="48"/>
      <c r="BN855" s="48"/>
      <c r="BO855" s="48"/>
      <c r="BP855" s="48"/>
      <c r="BQ855" s="104" t="str">
        <f t="shared" si="99"/>
        <v/>
      </c>
      <c r="BR855" s="797" t="str">
        <f t="shared" si="100"/>
        <v/>
      </c>
      <c r="BS855" s="883"/>
      <c r="BT855" s="883"/>
      <c r="BU855" s="997" t="s">
        <v>1392</v>
      </c>
      <c r="BV855" s="1063" t="s">
        <v>3298</v>
      </c>
      <c r="BW855" s="1063" t="s">
        <v>3298</v>
      </c>
      <c r="BX855" s="1761" t="s">
        <v>1392</v>
      </c>
      <c r="BY855" s="1738" t="s">
        <v>3184</v>
      </c>
      <c r="BZ855" s="1003"/>
    </row>
    <row r="856" spans="1:78" ht="100" x14ac:dyDescent="0.2">
      <c r="A856" s="1702"/>
      <c r="B856" s="1703"/>
      <c r="C856" s="1704"/>
      <c r="D856" s="1705"/>
      <c r="E856" s="1025"/>
      <c r="F856" s="1619"/>
      <c r="G856" s="1001"/>
      <c r="H856" s="1031"/>
      <c r="I856" s="1641"/>
      <c r="J856" s="1631"/>
      <c r="K856" s="1037"/>
      <c r="L856" s="1001"/>
      <c r="M856" s="1070"/>
      <c r="N856" s="1001"/>
      <c r="O856" s="1001"/>
      <c r="P856" s="1064"/>
      <c r="Q856" s="1714"/>
      <c r="R856" s="1641"/>
      <c r="S856" s="1710"/>
      <c r="T856" s="1641"/>
      <c r="U856" s="1710"/>
      <c r="V856" s="1641"/>
      <c r="W856" s="1710"/>
      <c r="X856" s="1665"/>
      <c r="Y856" s="1710"/>
      <c r="Z856" s="1710"/>
      <c r="AA856" s="1633"/>
      <c r="AB856" s="812">
        <v>2</v>
      </c>
      <c r="AC856" s="893" t="s">
        <v>2294</v>
      </c>
      <c r="AD856" s="774">
        <v>1.4</v>
      </c>
      <c r="AE856" s="400" t="s">
        <v>1480</v>
      </c>
      <c r="AF856" s="813" t="str">
        <f t="shared" si="95"/>
        <v>Probabilidad</v>
      </c>
      <c r="AG856" s="780" t="s">
        <v>221</v>
      </c>
      <c r="AH856" s="790">
        <f t="shared" si="96"/>
        <v>0.25</v>
      </c>
      <c r="AI856" s="780" t="s">
        <v>222</v>
      </c>
      <c r="AJ856" s="790">
        <f t="shared" si="97"/>
        <v>0.15</v>
      </c>
      <c r="AK856" s="814">
        <f t="shared" si="98"/>
        <v>0.4</v>
      </c>
      <c r="AL856" s="815">
        <f>IFERROR(IF(AND(AF855="Probabilidad",AF856="Probabilidad"),(AL855-(+AL855*AK856)),IF(AF856="Probabilidad",(S855-(+S855*AK856)),IF(AF856="Impacto",AL855,""))),"")</f>
        <v>8.4000000000000005E-2</v>
      </c>
      <c r="AM856" s="815">
        <f>IFERROR(IF(AND(AF855="Impacto",AF856="Impacto"),(AM855-(+AM855*AK856)),IF(AF856="Impacto",(Y855-(Y855*AK856)),IF(AF856="Probabilidad",AM855,""))),"")</f>
        <v>0.4</v>
      </c>
      <c r="AN856" s="751" t="s">
        <v>859</v>
      </c>
      <c r="AO856" s="751" t="s">
        <v>377</v>
      </c>
      <c r="AP856" s="751" t="s">
        <v>225</v>
      </c>
      <c r="AQ856" s="751" t="s">
        <v>226</v>
      </c>
      <c r="AR856" s="1031"/>
      <c r="AS856" s="1631"/>
      <c r="AT856" s="1631"/>
      <c r="AU856" s="1633"/>
      <c r="AV856" s="1631"/>
      <c r="AW856" s="1631"/>
      <c r="AX856" s="1633"/>
      <c r="AY856" s="1633"/>
      <c r="AZ856" s="1633"/>
      <c r="BA856" s="1641"/>
      <c r="BB856" s="789"/>
      <c r="BC856" s="789"/>
      <c r="BD856" s="822" t="str">
        <f t="shared" si="101"/>
        <v/>
      </c>
      <c r="BE856" s="774"/>
      <c r="BF856" s="774"/>
      <c r="BG856" s="774"/>
      <c r="BH856" s="774"/>
      <c r="BI856" s="789"/>
      <c r="BJ856" s="789"/>
      <c r="BK856" s="789"/>
      <c r="BL856" s="789"/>
      <c r="BM856" s="791"/>
      <c r="BN856" s="791"/>
      <c r="BO856" s="791"/>
      <c r="BP856" s="791"/>
      <c r="BQ856" s="792" t="str">
        <f t="shared" si="99"/>
        <v/>
      </c>
      <c r="BR856" s="796" t="str">
        <f t="shared" si="100"/>
        <v/>
      </c>
      <c r="BS856" s="884"/>
      <c r="BT856" s="884"/>
      <c r="BU856" s="998"/>
      <c r="BV856" s="1064"/>
      <c r="BW856" s="1064"/>
      <c r="BX856" s="1762"/>
      <c r="BY856" s="1739"/>
      <c r="BZ856" s="1004"/>
    </row>
    <row r="857" spans="1:78" ht="16" x14ac:dyDescent="0.2">
      <c r="A857" s="1702"/>
      <c r="B857" s="1703"/>
      <c r="C857" s="1704"/>
      <c r="D857" s="1705"/>
      <c r="E857" s="1025"/>
      <c r="F857" s="1619"/>
      <c r="G857" s="1001"/>
      <c r="H857" s="1031"/>
      <c r="I857" s="1641"/>
      <c r="J857" s="1631"/>
      <c r="K857" s="1037"/>
      <c r="L857" s="1001"/>
      <c r="M857" s="1070"/>
      <c r="N857" s="1001"/>
      <c r="O857" s="1001"/>
      <c r="P857" s="1064"/>
      <c r="Q857" s="1714"/>
      <c r="R857" s="1641"/>
      <c r="S857" s="1710"/>
      <c r="T857" s="1641"/>
      <c r="U857" s="1710"/>
      <c r="V857" s="1641"/>
      <c r="W857" s="1710"/>
      <c r="X857" s="1665"/>
      <c r="Y857" s="1710"/>
      <c r="Z857" s="1710"/>
      <c r="AA857" s="1633"/>
      <c r="AB857" s="812">
        <v>3</v>
      </c>
      <c r="AC857" s="893"/>
      <c r="AD857" s="774"/>
      <c r="AE857" s="774"/>
      <c r="AF857" s="813" t="str">
        <f t="shared" si="95"/>
        <v/>
      </c>
      <c r="AG857" s="780"/>
      <c r="AH857" s="790" t="str">
        <f t="shared" si="96"/>
        <v/>
      </c>
      <c r="AI857" s="780"/>
      <c r="AJ857" s="790" t="str">
        <f t="shared" si="97"/>
        <v/>
      </c>
      <c r="AK857" s="814" t="str">
        <f t="shared" si="98"/>
        <v/>
      </c>
      <c r="AL857" s="815" t="str">
        <f>IFERROR(IF(AND(AF856="Probabilidad",AF857="Probabilidad"),(AL856-(+AL856*AK857)),IF(AND(AF856="Impacto",AF857="Probabilidad"),(AL855-(+AL855*AK857)),IF(AF857="Impacto",AL856,""))),"")</f>
        <v/>
      </c>
      <c r="AM857" s="815" t="str">
        <f>IFERROR(IF(AND(AF856="Impacto",AF857="Impacto"),(AM856-(+AM856*AK857)),IF(AND(AF856="Probabilidad",AF857="Impacto"),(AM855-(+AM855*AK857)),IF(AF857="Probabilidad",AM856,""))),"")</f>
        <v/>
      </c>
      <c r="AN857" s="751"/>
      <c r="AO857" s="751"/>
      <c r="AP857" s="751"/>
      <c r="AQ857" s="751"/>
      <c r="AR857" s="1031"/>
      <c r="AS857" s="1631"/>
      <c r="AT857" s="1631"/>
      <c r="AU857" s="1633"/>
      <c r="AV857" s="1631"/>
      <c r="AW857" s="1631"/>
      <c r="AX857" s="1633"/>
      <c r="AY857" s="1633"/>
      <c r="AZ857" s="1633"/>
      <c r="BA857" s="1641"/>
      <c r="BB857" s="789"/>
      <c r="BC857" s="789"/>
      <c r="BD857" s="822" t="str">
        <f t="shared" si="101"/>
        <v/>
      </c>
      <c r="BE857" s="774"/>
      <c r="BF857" s="774"/>
      <c r="BG857" s="774"/>
      <c r="BH857" s="774"/>
      <c r="BI857" s="789"/>
      <c r="BJ857" s="789"/>
      <c r="BK857" s="789"/>
      <c r="BL857" s="789"/>
      <c r="BM857" s="791"/>
      <c r="BN857" s="791"/>
      <c r="BO857" s="791"/>
      <c r="BP857" s="791"/>
      <c r="BQ857" s="792" t="str">
        <f t="shared" si="99"/>
        <v/>
      </c>
      <c r="BR857" s="796" t="str">
        <f t="shared" si="100"/>
        <v/>
      </c>
      <c r="BS857" s="884"/>
      <c r="BT857" s="884"/>
      <c r="BU857" s="998"/>
      <c r="BV857" s="1064"/>
      <c r="BW857" s="1064"/>
      <c r="BX857" s="1762"/>
      <c r="BY857" s="1739"/>
      <c r="BZ857" s="1004"/>
    </row>
    <row r="858" spans="1:78" ht="16" x14ac:dyDescent="0.2">
      <c r="A858" s="1702"/>
      <c r="B858" s="1703"/>
      <c r="C858" s="1704"/>
      <c r="D858" s="1705"/>
      <c r="E858" s="1025"/>
      <c r="F858" s="1619"/>
      <c r="G858" s="1001"/>
      <c r="H858" s="1031"/>
      <c r="I858" s="1641"/>
      <c r="J858" s="1631"/>
      <c r="K858" s="1037"/>
      <c r="L858" s="1001"/>
      <c r="M858" s="1070"/>
      <c r="N858" s="1001"/>
      <c r="O858" s="1001"/>
      <c r="P858" s="1064"/>
      <c r="Q858" s="1714"/>
      <c r="R858" s="1641"/>
      <c r="S858" s="1710"/>
      <c r="T858" s="1641"/>
      <c r="U858" s="1710"/>
      <c r="V858" s="1641"/>
      <c r="W858" s="1710"/>
      <c r="X858" s="1665"/>
      <c r="Y858" s="1710"/>
      <c r="Z858" s="1710"/>
      <c r="AA858" s="1633"/>
      <c r="AB858" s="812">
        <v>4</v>
      </c>
      <c r="AC858" s="893"/>
      <c r="AD858" s="774"/>
      <c r="AE858" s="774"/>
      <c r="AF858" s="813" t="str">
        <f t="shared" si="95"/>
        <v/>
      </c>
      <c r="AG858" s="780"/>
      <c r="AH858" s="790" t="str">
        <f t="shared" si="96"/>
        <v/>
      </c>
      <c r="AI858" s="780"/>
      <c r="AJ858" s="790" t="str">
        <f t="shared" si="97"/>
        <v/>
      </c>
      <c r="AK858" s="814" t="str">
        <f t="shared" si="98"/>
        <v/>
      </c>
      <c r="AL858" s="815" t="str">
        <f>IFERROR(IF(AND(AF857="Probabilidad",AF858="Probabilidad"),(AL857-(+AL857*AK858)),IF(AND(AF857="Impacto",AF858="Probabilidad"),(AL856-(+AL856*AK858)),IF(AF858="Impacto",AL857,""))),"")</f>
        <v/>
      </c>
      <c r="AM858" s="815" t="str">
        <f>IFERROR(IF(AND(AF857="Impacto",AF858="Impacto"),(AM857-(+AM857*AK858)),IF(AND(AF857="Probabilidad",AF858="Impacto"),(AM856-(+AM856*AK858)),IF(AF858="Probabilidad",AM857,""))),"")</f>
        <v/>
      </c>
      <c r="AN858" s="751"/>
      <c r="AO858" s="751"/>
      <c r="AP858" s="751"/>
      <c r="AQ858" s="751"/>
      <c r="AR858" s="1031"/>
      <c r="AS858" s="1631"/>
      <c r="AT858" s="1631"/>
      <c r="AU858" s="1633"/>
      <c r="AV858" s="1631"/>
      <c r="AW858" s="1631"/>
      <c r="AX858" s="1633"/>
      <c r="AY858" s="1633"/>
      <c r="AZ858" s="1633"/>
      <c r="BA858" s="1641"/>
      <c r="BB858" s="789"/>
      <c r="BC858" s="789"/>
      <c r="BD858" s="822" t="str">
        <f t="shared" si="101"/>
        <v/>
      </c>
      <c r="BE858" s="774"/>
      <c r="BF858" s="774"/>
      <c r="BG858" s="774"/>
      <c r="BH858" s="774"/>
      <c r="BI858" s="789"/>
      <c r="BJ858" s="789"/>
      <c r="BK858" s="789"/>
      <c r="BL858" s="789"/>
      <c r="BM858" s="791"/>
      <c r="BN858" s="791"/>
      <c r="BO858" s="791"/>
      <c r="BP858" s="791"/>
      <c r="BQ858" s="792" t="str">
        <f t="shared" si="99"/>
        <v/>
      </c>
      <c r="BR858" s="796" t="str">
        <f t="shared" si="100"/>
        <v/>
      </c>
      <c r="BS858" s="884"/>
      <c r="BT858" s="884"/>
      <c r="BU858" s="998"/>
      <c r="BV858" s="1064"/>
      <c r="BW858" s="1064"/>
      <c r="BX858" s="1762"/>
      <c r="BY858" s="1739"/>
      <c r="BZ858" s="1004"/>
    </row>
    <row r="859" spans="1:78" ht="16" x14ac:dyDescent="0.2">
      <c r="A859" s="1702"/>
      <c r="B859" s="1703"/>
      <c r="C859" s="1704"/>
      <c r="D859" s="1705"/>
      <c r="E859" s="1025"/>
      <c r="F859" s="1619"/>
      <c r="G859" s="1001"/>
      <c r="H859" s="1031"/>
      <c r="I859" s="1641"/>
      <c r="J859" s="1631"/>
      <c r="K859" s="1037"/>
      <c r="L859" s="1001"/>
      <c r="M859" s="1070"/>
      <c r="N859" s="1001"/>
      <c r="O859" s="1001"/>
      <c r="P859" s="1064"/>
      <c r="Q859" s="1714"/>
      <c r="R859" s="1641"/>
      <c r="S859" s="1710"/>
      <c r="T859" s="1641"/>
      <c r="U859" s="1710"/>
      <c r="V859" s="1641"/>
      <c r="W859" s="1710"/>
      <c r="X859" s="1665"/>
      <c r="Y859" s="1710"/>
      <c r="Z859" s="1710"/>
      <c r="AA859" s="1633"/>
      <c r="AB859" s="812">
        <v>5</v>
      </c>
      <c r="AC859" s="893"/>
      <c r="AD859" s="774"/>
      <c r="AE859" s="774"/>
      <c r="AF859" s="813" t="str">
        <f t="shared" si="95"/>
        <v/>
      </c>
      <c r="AG859" s="780"/>
      <c r="AH859" s="790" t="str">
        <f t="shared" si="96"/>
        <v/>
      </c>
      <c r="AI859" s="780"/>
      <c r="AJ859" s="790" t="str">
        <f t="shared" si="97"/>
        <v/>
      </c>
      <c r="AK859" s="814" t="str">
        <f t="shared" si="98"/>
        <v/>
      </c>
      <c r="AL859" s="815" t="str">
        <f>IFERROR(IF(AND(AF858="Probabilidad",AF859="Probabilidad"),(AL858-(+AL858*AK859)),IF(AND(AF858="Impacto",AF859="Probabilidad"),(AL857-(+AL857*AK859)),IF(AF859="Impacto",AL858,""))),"")</f>
        <v/>
      </c>
      <c r="AM859" s="815" t="str">
        <f>IFERROR(IF(AND(AF858="Impacto",AF859="Impacto"),(AM858-(+AM858*AK859)),IF(AND(AF858="Probabilidad",AF859="Impacto"),(AM857-(+AM857*AK859)),IF(AF859="Probabilidad",AM858,""))),"")</f>
        <v/>
      </c>
      <c r="AN859" s="751"/>
      <c r="AO859" s="751"/>
      <c r="AP859" s="751"/>
      <c r="AQ859" s="751"/>
      <c r="AR859" s="1031"/>
      <c r="AS859" s="1631"/>
      <c r="AT859" s="1631"/>
      <c r="AU859" s="1633"/>
      <c r="AV859" s="1631"/>
      <c r="AW859" s="1631"/>
      <c r="AX859" s="1633"/>
      <c r="AY859" s="1633"/>
      <c r="AZ859" s="1633"/>
      <c r="BA859" s="1641"/>
      <c r="BB859" s="789"/>
      <c r="BC859" s="789"/>
      <c r="BD859" s="822" t="str">
        <f t="shared" si="101"/>
        <v/>
      </c>
      <c r="BE859" s="774"/>
      <c r="BF859" s="774"/>
      <c r="BG859" s="774"/>
      <c r="BH859" s="774"/>
      <c r="BI859" s="789"/>
      <c r="BJ859" s="789"/>
      <c r="BK859" s="789"/>
      <c r="BL859" s="789"/>
      <c r="BM859" s="791"/>
      <c r="BN859" s="791"/>
      <c r="BO859" s="791"/>
      <c r="BP859" s="791"/>
      <c r="BQ859" s="792" t="str">
        <f t="shared" si="99"/>
        <v/>
      </c>
      <c r="BR859" s="796" t="str">
        <f t="shared" si="100"/>
        <v/>
      </c>
      <c r="BS859" s="884"/>
      <c r="BT859" s="884"/>
      <c r="BU859" s="998"/>
      <c r="BV859" s="1064"/>
      <c r="BW859" s="1064"/>
      <c r="BX859" s="1762"/>
      <c r="BY859" s="1739"/>
      <c r="BZ859" s="1004"/>
    </row>
    <row r="860" spans="1:78" ht="17" thickBot="1" x14ac:dyDescent="0.25">
      <c r="A860" s="1702"/>
      <c r="B860" s="1703"/>
      <c r="C860" s="1704"/>
      <c r="D860" s="1706"/>
      <c r="E860" s="1026"/>
      <c r="F860" s="1620"/>
      <c r="G860" s="1002"/>
      <c r="H860" s="1032"/>
      <c r="I860" s="1642"/>
      <c r="J860" s="1632"/>
      <c r="K860" s="1038"/>
      <c r="L860" s="1002"/>
      <c r="M860" s="1071"/>
      <c r="N860" s="1002"/>
      <c r="O860" s="1002"/>
      <c r="P860" s="1065"/>
      <c r="Q860" s="1715"/>
      <c r="R860" s="1642"/>
      <c r="S860" s="1711"/>
      <c r="T860" s="1642"/>
      <c r="U860" s="1711"/>
      <c r="V860" s="1642"/>
      <c r="W860" s="1711"/>
      <c r="X860" s="1666"/>
      <c r="Y860" s="1711"/>
      <c r="Z860" s="1711"/>
      <c r="AA860" s="1634"/>
      <c r="AB860" s="773">
        <v>6</v>
      </c>
      <c r="AC860" s="946"/>
      <c r="AD860" s="757"/>
      <c r="AE860" s="757"/>
      <c r="AF860" s="896" t="str">
        <f t="shared" si="95"/>
        <v/>
      </c>
      <c r="AG860" s="888"/>
      <c r="AH860" s="887" t="str">
        <f t="shared" si="96"/>
        <v/>
      </c>
      <c r="AI860" s="888"/>
      <c r="AJ860" s="887" t="str">
        <f t="shared" si="97"/>
        <v/>
      </c>
      <c r="AK860" s="889" t="str">
        <f t="shared" si="98"/>
        <v/>
      </c>
      <c r="AL860" s="935" t="str">
        <f>IFERROR(IF(AND(AF859="Probabilidad",AF860="Probabilidad"),(AL859-(+AL859*AK860)),IF(AND(AF859="Impacto",AF860="Probabilidad"),(AL858-(+AL858*AK860)),IF(AF860="Impacto",AL859,""))),"")</f>
        <v/>
      </c>
      <c r="AM860" s="935" t="str">
        <f>IFERROR(IF(AND(AF859="Impacto",AF860="Impacto"),(AM859-(+AM859*AK860)),IF(AND(AF859="Probabilidad",AF860="Impacto"),(AM858-(+AM858*AK860)),IF(AF860="Probabilidad",AM859,""))),"")</f>
        <v/>
      </c>
      <c r="AN860" s="51"/>
      <c r="AO860" s="51"/>
      <c r="AP860" s="51"/>
      <c r="AQ860" s="51"/>
      <c r="AR860" s="1032"/>
      <c r="AS860" s="1632"/>
      <c r="AT860" s="1632"/>
      <c r="AU860" s="1634"/>
      <c r="AV860" s="1632"/>
      <c r="AW860" s="1632"/>
      <c r="AX860" s="1634"/>
      <c r="AY860" s="1634"/>
      <c r="AZ860" s="1634"/>
      <c r="BA860" s="1642"/>
      <c r="BB860" s="770"/>
      <c r="BC860" s="770"/>
      <c r="BD860" s="762" t="str">
        <f t="shared" si="101"/>
        <v/>
      </c>
      <c r="BE860" s="757"/>
      <c r="BF860" s="757"/>
      <c r="BG860" s="757"/>
      <c r="BH860" s="757"/>
      <c r="BI860" s="770"/>
      <c r="BJ860" s="770"/>
      <c r="BK860" s="770"/>
      <c r="BL860" s="770"/>
      <c r="BM860" s="749"/>
      <c r="BN860" s="749"/>
      <c r="BO860" s="749"/>
      <c r="BP860" s="749"/>
      <c r="BQ860" s="766" t="str">
        <f t="shared" si="99"/>
        <v/>
      </c>
      <c r="BR860" s="890" t="str">
        <f t="shared" si="100"/>
        <v/>
      </c>
      <c r="BS860" s="891"/>
      <c r="BT860" s="891"/>
      <c r="BU860" s="999"/>
      <c r="BV860" s="1065"/>
      <c r="BW860" s="1065"/>
      <c r="BX860" s="1763"/>
      <c r="BY860" s="1740"/>
      <c r="BZ860" s="1005"/>
    </row>
    <row r="861" spans="1:78" ht="135.5" customHeight="1" x14ac:dyDescent="0.2">
      <c r="A861" s="1802" t="s">
        <v>1096</v>
      </c>
      <c r="B861" s="1703" t="s">
        <v>207</v>
      </c>
      <c r="C861" s="1797" t="s">
        <v>1097</v>
      </c>
      <c r="D861" s="1021" t="s">
        <v>1387</v>
      </c>
      <c r="E861" s="1024" t="s">
        <v>1098</v>
      </c>
      <c r="F861" s="1027">
        <v>1</v>
      </c>
      <c r="G861" s="1063" t="s">
        <v>2295</v>
      </c>
      <c r="H861" s="1030" t="s">
        <v>1242</v>
      </c>
      <c r="I861" s="994" t="s">
        <v>1218</v>
      </c>
      <c r="J861" s="1697" t="str">
        <f>IF(D861="","",IF(D861="RG",[1]Árbol!A872,IF(D861="RIC",[1]Árbol!A872,IF(D861="RLAFT",[1]Árbol!A872,IF(D861="RF",[1]Árbol!A872,IF(I861="","",(CONCATENATE(I861," ",$M$3," ",G861," ",$M$4," ",O861," ",$M$5," ",N861))))))))</f>
        <v>Pérdida de confidencialidad e integridad de 1. Actas de reparto
2. Proceso disciplinario primera instancia instrucción 
3. Actas reunion (seguimiento)
(Informaciòn Electrónica)
  1. Hurto de Información
2. Pérdida, Corrupción, modificación no  autorizada de la información
3. Fallas Humanas  1. Deficiencia en la autorización de permisos de la información
2. Acceso intencionado por parte de personal no autorizado
3. Ausencia de control de acceso
4. Desconocimiento de politicas de seguridad de la información</v>
      </c>
      <c r="K861" s="1030" t="s">
        <v>313</v>
      </c>
      <c r="L861" s="1063" t="s">
        <v>562</v>
      </c>
      <c r="M861" s="1069" t="s">
        <v>1389</v>
      </c>
      <c r="N861" s="1063" t="s">
        <v>2296</v>
      </c>
      <c r="O861" s="1063" t="s">
        <v>2297</v>
      </c>
      <c r="P861" s="1063" t="s">
        <v>1392</v>
      </c>
      <c r="Q861" s="1077" t="s">
        <v>1392</v>
      </c>
      <c r="R861" s="994" t="s">
        <v>340</v>
      </c>
      <c r="S861" s="1709">
        <f>IF(R861="Muy Alta",100%,IF(R861="Alta",80%,IF(R861="Media",60%,IF(R861="Baja",40%,IF(R861="Muy Baja",20%,"")))))</f>
        <v>0.8</v>
      </c>
      <c r="T861" s="994" t="s">
        <v>317</v>
      </c>
      <c r="U861" s="1709">
        <f>IF(T861="Catastrófico",100%,IF(T861="Mayor",80%,IF(T861="Moderado",60%,IF(T861="Menor",40%,IF(T861="Leve",20%,"")))))</f>
        <v>0.2</v>
      </c>
      <c r="V861" s="994" t="s">
        <v>403</v>
      </c>
      <c r="W861" s="1709">
        <f>IF(V861="Catastrófico",100%,IF(V861="Mayor",80%,IF(V861="Moderado",60%,IF(V861="Menor",40%,IF(V861="Leve",20%,"")))))</f>
        <v>0.8</v>
      </c>
      <c r="X861" s="1047" t="str">
        <f>IF(Y861=100%,"Catastrófico",IF(Y861=80%,"Mayor",IF(Y861=60%,"Moderado",IF(Y861=40%,"Menor",IF(Y861=20%,"Leve","")))))</f>
        <v>Mayor</v>
      </c>
      <c r="Y861" s="1709">
        <f>IF(AND(U861="",W861=""),"",MAX(U861,W861))</f>
        <v>0.8</v>
      </c>
      <c r="Z861" s="1709" t="str">
        <f>CONCATENATE(R861,X861)</f>
        <v>AltaMayor</v>
      </c>
      <c r="AA861" s="1041" t="str">
        <f>IF(Z861="Muy AltaLeve","Alto",IF(Z861="Muy AltaMenor","Alto",IF(Z861="Muy AltaModerado","Alto",IF(Z861="Muy AltaMayor","Alto",IF(Z861="Muy AltaCatastrófico","Extremo",IF(Z861="AltaLeve","Moderado",IF(Z861="AltaMenor","Moderado",IF(Z861="AltaModerado","Alto",IF(Z861="AltaMayor","Alto",IF(Z861="AltaCatastrófico","Extremo",IF(Z861="MediaLeve","Moderado",IF(Z861="MediaMenor","Moderado",IF(Z861="MediaModerado","Moderado",IF(Z861="MediaMayor","Alto",IF(Z861="MediaCatastrófico","Extremo",IF(Z861="BajaLeve","Bajo",IF(Z861="BajaMenor","Moderado",IF(Z861="BajaModerado","Moderado",IF(Z861="BajaMayor","Alto",IF(Z861="BajaCatastrófico","Extremo",IF(Z861="Muy BajaLeve","Bajo",IF(Z861="Muy BajaMenor","Bajo",IF(Z861="Muy BajaModerado","Moderado",IF(Z861="Muy BajaMayor","Alto",IF(Z861="Muy BajaCatastrófico","Extremo","")))))))))))))))))))))))))</f>
        <v>Alto</v>
      </c>
      <c r="AB861" s="354">
        <v>1</v>
      </c>
      <c r="AC861" s="302" t="s">
        <v>2298</v>
      </c>
      <c r="AD861" s="302" t="s">
        <v>2299</v>
      </c>
      <c r="AE861" s="302" t="s">
        <v>1656</v>
      </c>
      <c r="AF861" s="816" t="str">
        <f t="shared" si="95"/>
        <v>Probabilidad</v>
      </c>
      <c r="AG861" s="335" t="s">
        <v>281</v>
      </c>
      <c r="AH861" s="790">
        <f t="shared" si="96"/>
        <v>0.15</v>
      </c>
      <c r="AI861" s="335" t="s">
        <v>222</v>
      </c>
      <c r="AJ861" s="790">
        <f t="shared" si="97"/>
        <v>0.15</v>
      </c>
      <c r="AK861" s="814">
        <f t="shared" si="98"/>
        <v>0.3</v>
      </c>
      <c r="AL861" s="336">
        <f>IFERROR(IF(AF861="Probabilidad",(S861-(+S861*AK861)),IF(AF861="Impacto",S861,"")),"")</f>
        <v>0.56000000000000005</v>
      </c>
      <c r="AM861" s="336">
        <f>IFERROR(IF(AF861="Impacto",(Y861-(+Y861*AK861)),IF(AF861="Probabilidad",Y861,"")),"")</f>
        <v>0.8</v>
      </c>
      <c r="AN861" s="50" t="s">
        <v>223</v>
      </c>
      <c r="AO861" s="50" t="s">
        <v>377</v>
      </c>
      <c r="AP861" s="50" t="s">
        <v>241</v>
      </c>
      <c r="AQ861" s="50" t="s">
        <v>226</v>
      </c>
      <c r="AR861" s="1624" t="s">
        <v>2300</v>
      </c>
      <c r="AS861" s="1050">
        <f>S861</f>
        <v>0.8</v>
      </c>
      <c r="AT861" s="1050">
        <f>IF(AL861="","",MIN(AL861:AL866))</f>
        <v>0.16800000000000001</v>
      </c>
      <c r="AU861" s="1047" t="str">
        <f>IFERROR(IF(AT861="","",IF(AT861&lt;=0.2,"Muy Baja",IF(AT861&lt;=0.4,"Baja",IF(AT861&lt;=0.6,"Media",IF(AT861&lt;=0.8,"Alta","Muy Alta"))))),"")</f>
        <v>Muy Baja</v>
      </c>
      <c r="AV861" s="1050">
        <f>Y861</f>
        <v>0.8</v>
      </c>
      <c r="AW861" s="1050">
        <f>IF(AM861="","",MIN(AM861:AM866))</f>
        <v>0.60000000000000009</v>
      </c>
      <c r="AX861" s="1047" t="str">
        <f>IFERROR(IF(AW861="","",IF(AW861&lt;=0.2,"Leve",IF(AW861&lt;=0.4,"Menor",IF(AW861&lt;=0.6,"Moderado",IF(AW861&lt;=0.8,"Mayor","Catastrófico"))))),"")</f>
        <v>Moderado</v>
      </c>
      <c r="AY861" s="1047" t="str">
        <f>AA861</f>
        <v>Alto</v>
      </c>
      <c r="AZ861" s="1047" t="str">
        <f>IFERROR(IF(OR(AND(AU861="Muy Baja",AX861="Leve"),AND(AU861="Muy Baja",AX861="Menor"),AND(AU861="Baja",AX861="Leve")),"Bajo",IF(OR(AND(AU861="Muy baja",AX861="Moderado"),AND(AU861="Baja",AX861="Menor"),AND(AU861="Baja",AX861="Moderado"),AND(AU861="Media",AX861="Leve"),AND(AU861="Media",AX861="Menor"),AND(AU861="Media",AX861="Moderado"),AND(AU861="Alta",AX861="Leve"),AND(AU861="Alta",AX861="Menor")),"Moderado",IF(OR(AND(AU861="Muy Baja",AX861="Mayor"),AND(AU861="Baja",AX861="Mayor"),AND(AU861="Media",AX861="Mayor"),AND(AU861="Alta",AX861="Moderado"),AND(AU861="Alta",AX861="Mayor"),AND(AU861="Muy Alta",AX861="Leve"),AND(AU861="Muy Alta",AX861="Menor"),AND(AU861="Muy Alta",AX861="Moderado"),AND(AU861="Muy Alta",AX861="Mayor")),"Alto",IF(OR(AND(AU861="Muy Baja",AX861="Catastrófico"),AND(AU861="Baja",AX861="Catastrófico"),AND(AU861="Media",AX861="Catastrófico"),AND(AU861="Alta",AX861="Catastrófico"),AND(AU861="Muy Alta",AX861="Catastrófico")),"Extremo","")))),"")</f>
        <v>Moderado</v>
      </c>
      <c r="BA861" s="994" t="s">
        <v>228</v>
      </c>
      <c r="BB861" s="216" t="s">
        <v>2301</v>
      </c>
      <c r="BC861" s="216" t="s">
        <v>1483</v>
      </c>
      <c r="BD861" s="102">
        <f>IF(SUM(BE861:BH861)=0,"",SUM(BE861:BH861))</f>
        <v>2</v>
      </c>
      <c r="BE861" s="49"/>
      <c r="BF861" s="49">
        <v>1</v>
      </c>
      <c r="BG861" s="49"/>
      <c r="BH861" s="49">
        <v>1</v>
      </c>
      <c r="BI861" s="216" t="s">
        <v>1245</v>
      </c>
      <c r="BJ861" s="216" t="s">
        <v>2302</v>
      </c>
      <c r="BK861" s="216" t="s">
        <v>3309</v>
      </c>
      <c r="BL861" s="216" t="s">
        <v>3310</v>
      </c>
      <c r="BM861" s="217">
        <v>1</v>
      </c>
      <c r="BN861" s="217"/>
      <c r="BO861" s="217"/>
      <c r="BP861" s="217"/>
      <c r="BQ861" s="102">
        <f t="shared" si="99"/>
        <v>1</v>
      </c>
      <c r="BR861" s="967">
        <f t="shared" si="100"/>
        <v>0.5</v>
      </c>
      <c r="BS861" s="968"/>
      <c r="BT861" s="968"/>
      <c r="BU861" s="997" t="s">
        <v>1392</v>
      </c>
      <c r="BV861" s="1063" t="s">
        <v>3311</v>
      </c>
      <c r="BW861" s="1063" t="s">
        <v>3311</v>
      </c>
      <c r="BX861" s="1721" t="s">
        <v>3311</v>
      </c>
      <c r="BY861" s="1724" t="s">
        <v>3312</v>
      </c>
      <c r="BZ861" s="1003"/>
    </row>
    <row r="862" spans="1:78" ht="129.5" customHeight="1" x14ac:dyDescent="0.2">
      <c r="A862" s="1802"/>
      <c r="B862" s="1703"/>
      <c r="C862" s="1797"/>
      <c r="D862" s="1705"/>
      <c r="E862" s="1025"/>
      <c r="F862" s="1619"/>
      <c r="G862" s="1064"/>
      <c r="H862" s="1031"/>
      <c r="I862" s="1641"/>
      <c r="J862" s="1631"/>
      <c r="K862" s="1031"/>
      <c r="L862" s="1064"/>
      <c r="M862" s="1070"/>
      <c r="N862" s="1064"/>
      <c r="O862" s="1064"/>
      <c r="P862" s="1064"/>
      <c r="Q862" s="1714"/>
      <c r="R862" s="1641"/>
      <c r="S862" s="1710"/>
      <c r="T862" s="1641"/>
      <c r="U862" s="1710"/>
      <c r="V862" s="1641"/>
      <c r="W862" s="1710"/>
      <c r="X862" s="1633"/>
      <c r="Y862" s="1710"/>
      <c r="Z862" s="1710"/>
      <c r="AA862" s="1042"/>
      <c r="AB862" s="961">
        <v>2</v>
      </c>
      <c r="AC862" s="761" t="s">
        <v>1571</v>
      </c>
      <c r="AD862" s="761">
        <v>4</v>
      </c>
      <c r="AE862" s="761" t="s">
        <v>1480</v>
      </c>
      <c r="AF862" s="816" t="str">
        <f t="shared" si="95"/>
        <v>Probabilidad</v>
      </c>
      <c r="AG862" s="751" t="s">
        <v>221</v>
      </c>
      <c r="AH862" s="790">
        <f t="shared" si="96"/>
        <v>0.25</v>
      </c>
      <c r="AI862" s="751" t="s">
        <v>222</v>
      </c>
      <c r="AJ862" s="790">
        <f t="shared" si="97"/>
        <v>0.15</v>
      </c>
      <c r="AK862" s="814">
        <f t="shared" si="98"/>
        <v>0.4</v>
      </c>
      <c r="AL862" s="817">
        <f>IFERROR(IF(AND(AF861="Probabilidad",AF862="Probabilidad"),(AL861-(+AL861*AK862)),IF(AF862="Probabilidad",(S861-(+S861*AK862)),IF(AF862="Impacto",AL861,""))),"")</f>
        <v>0.33600000000000002</v>
      </c>
      <c r="AM862" s="817">
        <f>IFERROR(IF(AND(AF861="Impacto",AF862="Impacto"),(AM861-(+AM861*AK862)),IF(AF862="Impacto",(Y861-(+Y861*AK862)),IF(AF862="Probabilidad",AM861,""))),"")</f>
        <v>0.8</v>
      </c>
      <c r="AN862" s="751" t="s">
        <v>859</v>
      </c>
      <c r="AO862" s="751" t="s">
        <v>245</v>
      </c>
      <c r="AP862" s="751" t="s">
        <v>241</v>
      </c>
      <c r="AQ862" s="751" t="s">
        <v>226</v>
      </c>
      <c r="AR862" s="1031"/>
      <c r="AS862" s="1631"/>
      <c r="AT862" s="1631"/>
      <c r="AU862" s="1633"/>
      <c r="AV862" s="1631"/>
      <c r="AW862" s="1631"/>
      <c r="AX862" s="1633"/>
      <c r="AY862" s="1633"/>
      <c r="AZ862" s="1633"/>
      <c r="BA862" s="1641"/>
      <c r="BB862" s="788" t="s">
        <v>2303</v>
      </c>
      <c r="BC862" s="788" t="s">
        <v>2304</v>
      </c>
      <c r="BD862" s="781">
        <f t="shared" ref="BD862:BD925" si="102">IF(SUM(BE862:BH862)=0,"",SUM(BE862:BH862))</f>
        <v>1</v>
      </c>
      <c r="BE862" s="755"/>
      <c r="BF862" s="755">
        <v>1</v>
      </c>
      <c r="BG862" s="755"/>
      <c r="BH862" s="755"/>
      <c r="BI862" s="788" t="s">
        <v>1245</v>
      </c>
      <c r="BJ862" s="788" t="s">
        <v>2302</v>
      </c>
      <c r="BK862" s="788" t="s">
        <v>3313</v>
      </c>
      <c r="BL862" s="788" t="s">
        <v>3314</v>
      </c>
      <c r="BM862" s="755"/>
      <c r="BN862" s="755">
        <v>1</v>
      </c>
      <c r="BO862" s="755"/>
      <c r="BP862" s="755"/>
      <c r="BQ862" s="969">
        <f t="shared" si="99"/>
        <v>1</v>
      </c>
      <c r="BR862" s="970">
        <f t="shared" si="100"/>
        <v>1</v>
      </c>
      <c r="BS862" s="971"/>
      <c r="BT862" s="971"/>
      <c r="BU862" s="998"/>
      <c r="BV862" s="1064"/>
      <c r="BW862" s="1064"/>
      <c r="BX862" s="1722"/>
      <c r="BY862" s="1725"/>
      <c r="BZ862" s="1004"/>
    </row>
    <row r="863" spans="1:78" ht="135.5" customHeight="1" x14ac:dyDescent="0.2">
      <c r="A863" s="1802"/>
      <c r="B863" s="1703"/>
      <c r="C863" s="1797"/>
      <c r="D863" s="1705"/>
      <c r="E863" s="1025"/>
      <c r="F863" s="1619"/>
      <c r="G863" s="1064"/>
      <c r="H863" s="1031"/>
      <c r="I863" s="1641"/>
      <c r="J863" s="1631"/>
      <c r="K863" s="1031"/>
      <c r="L863" s="1064"/>
      <c r="M863" s="1070"/>
      <c r="N863" s="1064"/>
      <c r="O863" s="1064"/>
      <c r="P863" s="1064"/>
      <c r="Q863" s="1714"/>
      <c r="R863" s="1641"/>
      <c r="S863" s="1710"/>
      <c r="T863" s="1641"/>
      <c r="U863" s="1710"/>
      <c r="V863" s="1641"/>
      <c r="W863" s="1710"/>
      <c r="X863" s="1633"/>
      <c r="Y863" s="1710"/>
      <c r="Z863" s="1710"/>
      <c r="AA863" s="1042"/>
      <c r="AB863" s="961">
        <v>3</v>
      </c>
      <c r="AC863" s="761" t="s">
        <v>2305</v>
      </c>
      <c r="AD863" s="761">
        <v>2</v>
      </c>
      <c r="AE863" s="761" t="s">
        <v>1403</v>
      </c>
      <c r="AF863" s="816" t="str">
        <f t="shared" si="95"/>
        <v>Probabilidad</v>
      </c>
      <c r="AG863" s="751" t="s">
        <v>221</v>
      </c>
      <c r="AH863" s="790">
        <f t="shared" si="96"/>
        <v>0.25</v>
      </c>
      <c r="AI863" s="751" t="s">
        <v>734</v>
      </c>
      <c r="AJ863" s="790">
        <f t="shared" si="97"/>
        <v>0.25</v>
      </c>
      <c r="AK863" s="814">
        <f t="shared" si="98"/>
        <v>0.5</v>
      </c>
      <c r="AL863" s="817">
        <f>IFERROR(IF(AND(AF862="Probabilidad",AF863="Probabilidad"),(AL862-(+AL862*AK863)),IF(AND(AF862="Impacto",AF863="Probabilidad"),(AL861-(+AL861*AK863)),IF(AF863="Impacto",AL862,""))),"")</f>
        <v>0.16800000000000001</v>
      </c>
      <c r="AM863" s="817">
        <f>IFERROR(IF(AND(AF862="Impacto",AF863="Impacto"),(AM862-(+AM862*AK863)),IF(AND(AF862="Probabilidad",AF863="Impacto"),(AM861-(+AM861*AK863)),IF(AF863="Probabilidad",AM862,""))),"")</f>
        <v>0.8</v>
      </c>
      <c r="AN863" s="751" t="s">
        <v>223</v>
      </c>
      <c r="AO863" s="751" t="s">
        <v>443</v>
      </c>
      <c r="AP863" s="751" t="s">
        <v>241</v>
      </c>
      <c r="AQ863" s="751" t="s">
        <v>226</v>
      </c>
      <c r="AR863" s="1031"/>
      <c r="AS863" s="1631"/>
      <c r="AT863" s="1631"/>
      <c r="AU863" s="1633"/>
      <c r="AV863" s="1631"/>
      <c r="AW863" s="1631"/>
      <c r="AX863" s="1633"/>
      <c r="AY863" s="1633"/>
      <c r="AZ863" s="1633"/>
      <c r="BA863" s="1641"/>
      <c r="BB863" s="788"/>
      <c r="BC863" s="788"/>
      <c r="BD863" s="781" t="str">
        <f t="shared" si="102"/>
        <v/>
      </c>
      <c r="BE863" s="755"/>
      <c r="BF863" s="755"/>
      <c r="BG863" s="755"/>
      <c r="BH863" s="755"/>
      <c r="BI863" s="788"/>
      <c r="BJ863" s="788"/>
      <c r="BK863" s="788"/>
      <c r="BL863" s="788"/>
      <c r="BM863" s="755"/>
      <c r="BN863" s="755"/>
      <c r="BO863" s="755"/>
      <c r="BP863" s="755"/>
      <c r="BQ863" s="969" t="str">
        <f t="shared" si="99"/>
        <v/>
      </c>
      <c r="BR863" s="970" t="str">
        <f t="shared" si="100"/>
        <v/>
      </c>
      <c r="BS863" s="971"/>
      <c r="BT863" s="971"/>
      <c r="BU863" s="998"/>
      <c r="BV863" s="1064"/>
      <c r="BW863" s="1064"/>
      <c r="BX863" s="1722"/>
      <c r="BY863" s="1725"/>
      <c r="BZ863" s="1004"/>
    </row>
    <row r="864" spans="1:78" ht="160.25" customHeight="1" x14ac:dyDescent="0.2">
      <c r="A864" s="1802"/>
      <c r="B864" s="1703"/>
      <c r="C864" s="1797"/>
      <c r="D864" s="1705"/>
      <c r="E864" s="1025"/>
      <c r="F864" s="1619"/>
      <c r="G864" s="1064"/>
      <c r="H864" s="1031"/>
      <c r="I864" s="1641"/>
      <c r="J864" s="1631"/>
      <c r="K864" s="1031"/>
      <c r="L864" s="1064"/>
      <c r="M864" s="1070"/>
      <c r="N864" s="1064"/>
      <c r="O864" s="1064"/>
      <c r="P864" s="1064"/>
      <c r="Q864" s="1714"/>
      <c r="R864" s="1641"/>
      <c r="S864" s="1710"/>
      <c r="T864" s="1641"/>
      <c r="U864" s="1710"/>
      <c r="V864" s="1641"/>
      <c r="W864" s="1710"/>
      <c r="X864" s="1633"/>
      <c r="Y864" s="1710"/>
      <c r="Z864" s="1710"/>
      <c r="AA864" s="1042"/>
      <c r="AB864" s="961">
        <v>4</v>
      </c>
      <c r="AC864" s="761" t="s">
        <v>2306</v>
      </c>
      <c r="AD864" s="761">
        <v>2</v>
      </c>
      <c r="AE864" s="761" t="s">
        <v>1403</v>
      </c>
      <c r="AF864" s="816" t="str">
        <f t="shared" si="95"/>
        <v>Impacto</v>
      </c>
      <c r="AG864" s="751" t="s">
        <v>264</v>
      </c>
      <c r="AH864" s="790">
        <f t="shared" si="96"/>
        <v>0.1</v>
      </c>
      <c r="AI864" s="751" t="s">
        <v>222</v>
      </c>
      <c r="AJ864" s="790">
        <f t="shared" si="97"/>
        <v>0.15</v>
      </c>
      <c r="AK864" s="814">
        <f t="shared" si="98"/>
        <v>0.25</v>
      </c>
      <c r="AL864" s="817">
        <f>IFERROR(IF(AND(AF863="Probabilidad",AF864="Probabilidad"),(AL863-(+AL863*AK864)),IF(AND(AF863="Impacto",AF864="Probabilidad"),(AL862-(+AL862*AK864)),IF(AF864="Impacto",AL863,""))),"")</f>
        <v>0.16800000000000001</v>
      </c>
      <c r="AM864" s="817">
        <f>IFERROR(IF(AND(AF863="Impacto",AF864="Impacto"),(AM863-(+AM863*AK864)),IF(AND(AF863="Probabilidad",AF864="Impacto"),(AM862-(+AM862*AK864)),IF(AF864="Probabilidad",AM863,""))),"")</f>
        <v>0.60000000000000009</v>
      </c>
      <c r="AN864" s="751" t="s">
        <v>223</v>
      </c>
      <c r="AO864" s="751" t="s">
        <v>291</v>
      </c>
      <c r="AP864" s="751" t="s">
        <v>241</v>
      </c>
      <c r="AQ864" s="751" t="s">
        <v>226</v>
      </c>
      <c r="AR864" s="1031"/>
      <c r="AS864" s="1631"/>
      <c r="AT864" s="1631"/>
      <c r="AU864" s="1633"/>
      <c r="AV864" s="1631"/>
      <c r="AW864" s="1631"/>
      <c r="AX864" s="1633"/>
      <c r="AY864" s="1633"/>
      <c r="AZ864" s="1633"/>
      <c r="BA864" s="1641"/>
      <c r="BB864" s="788"/>
      <c r="BC864" s="788"/>
      <c r="BD864" s="781" t="str">
        <f t="shared" si="102"/>
        <v/>
      </c>
      <c r="BE864" s="755"/>
      <c r="BF864" s="755"/>
      <c r="BG864" s="755"/>
      <c r="BH864" s="755"/>
      <c r="BI864" s="788"/>
      <c r="BJ864" s="788"/>
      <c r="BK864" s="788"/>
      <c r="BL864" s="788"/>
      <c r="BM864" s="755"/>
      <c r="BN864" s="755"/>
      <c r="BO864" s="755"/>
      <c r="BP864" s="755"/>
      <c r="BQ864" s="969" t="str">
        <f t="shared" si="99"/>
        <v/>
      </c>
      <c r="BR864" s="970" t="str">
        <f t="shared" si="100"/>
        <v/>
      </c>
      <c r="BS864" s="971"/>
      <c r="BT864" s="971"/>
      <c r="BU864" s="998"/>
      <c r="BV864" s="1064"/>
      <c r="BW864" s="1064"/>
      <c r="BX864" s="1722"/>
      <c r="BY864" s="1725"/>
      <c r="BZ864" s="1004"/>
    </row>
    <row r="865" spans="1:78" ht="16" x14ac:dyDescent="0.2">
      <c r="A865" s="1802"/>
      <c r="B865" s="1703"/>
      <c r="C865" s="1797"/>
      <c r="D865" s="1705"/>
      <c r="E865" s="1025"/>
      <c r="F865" s="1619"/>
      <c r="G865" s="1064"/>
      <c r="H865" s="1031"/>
      <c r="I865" s="1641"/>
      <c r="J865" s="1631"/>
      <c r="K865" s="1031"/>
      <c r="L865" s="1064"/>
      <c r="M865" s="1070"/>
      <c r="N865" s="1064"/>
      <c r="O865" s="1064"/>
      <c r="P865" s="1064"/>
      <c r="Q865" s="1714"/>
      <c r="R865" s="1641"/>
      <c r="S865" s="1710"/>
      <c r="T865" s="1641"/>
      <c r="U865" s="1710"/>
      <c r="V865" s="1641"/>
      <c r="W865" s="1710"/>
      <c r="X865" s="1633"/>
      <c r="Y865" s="1710"/>
      <c r="Z865" s="1710"/>
      <c r="AA865" s="1042"/>
      <c r="AB865" s="961">
        <v>5</v>
      </c>
      <c r="AC865" s="761"/>
      <c r="AD865" s="761"/>
      <c r="AE865" s="761"/>
      <c r="AF865" s="816" t="str">
        <f t="shared" si="95"/>
        <v/>
      </c>
      <c r="AG865" s="751"/>
      <c r="AH865" s="790" t="str">
        <f t="shared" si="96"/>
        <v/>
      </c>
      <c r="AI865" s="751"/>
      <c r="AJ865" s="790" t="str">
        <f t="shared" si="97"/>
        <v/>
      </c>
      <c r="AK865" s="814" t="str">
        <f t="shared" si="98"/>
        <v/>
      </c>
      <c r="AL865" s="817" t="str">
        <f>IFERROR(IF(AND(AF864="Probabilidad",AF865="Probabilidad"),(AL864-(+AL864*AK865)),IF(AND(AF864="Impacto",AF865="Probabilidad"),(AL863-(+AL863*AK865)),IF(AF865="Impacto",AL864,""))),"")</f>
        <v/>
      </c>
      <c r="AM865" s="817" t="str">
        <f>IFERROR(IF(AND(AF864="Impacto",AF865="Impacto"),(AM864-(+AM864*AK865)),IF(AND(AF864="Probabilidad",AF865="Impacto"),(AM863-(+AM863*AK865)),IF(AF865="Probabilidad",AM864,""))),"")</f>
        <v/>
      </c>
      <c r="AN865" s="751"/>
      <c r="AO865" s="751"/>
      <c r="AP865" s="751"/>
      <c r="AQ865" s="751"/>
      <c r="AR865" s="1031"/>
      <c r="AS865" s="1631"/>
      <c r="AT865" s="1631"/>
      <c r="AU865" s="1633"/>
      <c r="AV865" s="1631"/>
      <c r="AW865" s="1631"/>
      <c r="AX865" s="1633"/>
      <c r="AY865" s="1633"/>
      <c r="AZ865" s="1633"/>
      <c r="BA865" s="1641"/>
      <c r="BB865" s="788"/>
      <c r="BC865" s="788"/>
      <c r="BD865" s="781" t="str">
        <f t="shared" si="102"/>
        <v/>
      </c>
      <c r="BE865" s="755"/>
      <c r="BF865" s="755"/>
      <c r="BG865" s="755"/>
      <c r="BH865" s="755"/>
      <c r="BI865" s="788"/>
      <c r="BJ865" s="788"/>
      <c r="BK865" s="788"/>
      <c r="BL865" s="788"/>
      <c r="BM865" s="755"/>
      <c r="BN865" s="755"/>
      <c r="BO865" s="755"/>
      <c r="BP865" s="755"/>
      <c r="BQ865" s="969" t="str">
        <f t="shared" si="99"/>
        <v/>
      </c>
      <c r="BR865" s="970" t="str">
        <f t="shared" si="100"/>
        <v/>
      </c>
      <c r="BS865" s="971"/>
      <c r="BT865" s="971"/>
      <c r="BU865" s="998"/>
      <c r="BV865" s="1064"/>
      <c r="BW865" s="1064"/>
      <c r="BX865" s="1722"/>
      <c r="BY865" s="1725"/>
      <c r="BZ865" s="1004"/>
    </row>
    <row r="866" spans="1:78" ht="17" thickBot="1" x14ac:dyDescent="0.25">
      <c r="A866" s="1802"/>
      <c r="B866" s="1703"/>
      <c r="C866" s="1797"/>
      <c r="D866" s="1706"/>
      <c r="E866" s="1026"/>
      <c r="F866" s="1620"/>
      <c r="G866" s="1065"/>
      <c r="H866" s="1032"/>
      <c r="I866" s="1642"/>
      <c r="J866" s="1632"/>
      <c r="K866" s="1032"/>
      <c r="L866" s="1065"/>
      <c r="M866" s="1071"/>
      <c r="N866" s="1065"/>
      <c r="O866" s="1065"/>
      <c r="P866" s="1065"/>
      <c r="Q866" s="1715"/>
      <c r="R866" s="1642"/>
      <c r="S866" s="1711"/>
      <c r="T866" s="1642"/>
      <c r="U866" s="1711"/>
      <c r="V866" s="1642"/>
      <c r="W866" s="1711"/>
      <c r="X866" s="1634"/>
      <c r="Y866" s="1711"/>
      <c r="Z866" s="1711"/>
      <c r="AA866" s="1043"/>
      <c r="AB866" s="962">
        <v>6</v>
      </c>
      <c r="AC866" s="752"/>
      <c r="AD866" s="752"/>
      <c r="AE866" s="752"/>
      <c r="AF866" s="972" t="str">
        <f t="shared" si="95"/>
        <v/>
      </c>
      <c r="AG866" s="937"/>
      <c r="AH866" s="887" t="str">
        <f t="shared" si="96"/>
        <v/>
      </c>
      <c r="AI866" s="937"/>
      <c r="AJ866" s="887" t="str">
        <f t="shared" si="97"/>
        <v/>
      </c>
      <c r="AK866" s="889" t="str">
        <f t="shared" si="98"/>
        <v/>
      </c>
      <c r="AL866" s="817" t="str">
        <f>IFERROR(IF(AND(AF865="Probabilidad",AF866="Probabilidad"),(AL865-(+AL865*AK866)),IF(AND(AF865="Impacto",AF866="Probabilidad"),(AL864-(+AL864*AK866)),IF(AF866="Impacto",AL865,""))),"")</f>
        <v/>
      </c>
      <c r="AM866" s="817" t="str">
        <f>IFERROR(IF(AND(AF865="Impacto",AF866="Impacto"),(AM865-(+AM865*AK866)),IF(AND(AF865="Probabilidad",AF866="Impacto"),(AM864-(+AM864*AK866)),IF(AF866="Probabilidad",AM865,""))),"")</f>
        <v/>
      </c>
      <c r="AN866" s="126"/>
      <c r="AO866" s="51"/>
      <c r="AP866" s="51"/>
      <c r="AQ866" s="51"/>
      <c r="AR866" s="1032"/>
      <c r="AS866" s="1632"/>
      <c r="AT866" s="1632"/>
      <c r="AU866" s="1634"/>
      <c r="AV866" s="1632"/>
      <c r="AW866" s="1632"/>
      <c r="AX866" s="1634"/>
      <c r="AY866" s="1634"/>
      <c r="AZ866" s="1634"/>
      <c r="BA866" s="1642"/>
      <c r="BB866" s="873"/>
      <c r="BC866" s="873"/>
      <c r="BD866" s="767" t="str">
        <f t="shared" si="102"/>
        <v/>
      </c>
      <c r="BE866" s="826"/>
      <c r="BF866" s="826"/>
      <c r="BG866" s="826"/>
      <c r="BH866" s="826"/>
      <c r="BI866" s="873"/>
      <c r="BJ866" s="873"/>
      <c r="BK866" s="873"/>
      <c r="BL866" s="873"/>
      <c r="BM866" s="826"/>
      <c r="BN866" s="826"/>
      <c r="BO866" s="826"/>
      <c r="BP866" s="826"/>
      <c r="BQ866" s="973" t="str">
        <f t="shared" si="99"/>
        <v/>
      </c>
      <c r="BR866" s="974" t="str">
        <f t="shared" si="100"/>
        <v/>
      </c>
      <c r="BS866" s="975"/>
      <c r="BT866" s="975"/>
      <c r="BU866" s="999"/>
      <c r="BV866" s="1065"/>
      <c r="BW866" s="1065"/>
      <c r="BX866" s="1723"/>
      <c r="BY866" s="1726"/>
      <c r="BZ866" s="1005"/>
    </row>
    <row r="867" spans="1:78" ht="135.5" customHeight="1" x14ac:dyDescent="0.2">
      <c r="A867" s="1802"/>
      <c r="B867" s="1703"/>
      <c r="C867" s="1797"/>
      <c r="D867" s="1021" t="s">
        <v>1387</v>
      </c>
      <c r="E867" s="1024" t="s">
        <v>1098</v>
      </c>
      <c r="F867" s="1027">
        <v>2</v>
      </c>
      <c r="G867" s="1063" t="s">
        <v>2295</v>
      </c>
      <c r="H867" s="1030" t="s">
        <v>1242</v>
      </c>
      <c r="I867" s="994" t="s">
        <v>1215</v>
      </c>
      <c r="J867" s="1697" t="str">
        <f>IF(D867="","",IF(D867="RG",[1]Árbol!A878,IF(D867="RIC",[1]Árbol!A878,IF(D867="RLAFT",[1]Árbol!A878,IF(D867="RF",[1]Árbol!A878,IF(I867="","",(CONCATENATE(I867," ",$M$3," ",G867," ",$M$4," ",O867," ",$M$5," ",N867))))))))</f>
        <v>Pérdida de Disponibilidad de 1. Actas de reparto
2. Proceso disciplinario primera instancia instrucción 
3. Actas reunion (seguimiento)
(Informaciòn Electrónica)
  1. Pérdida , modificacion, borrado o uso o autorizado de la información.
2. Fallas Humanas  1. Ausencia de control de acceso 
2. Desconocimiento de politicas de seguridad de la información
3. Ausencia de copias de respaldo 
Continuidad 4. Ausencia de planes de continuidad.</v>
      </c>
      <c r="K867" s="1030" t="s">
        <v>313</v>
      </c>
      <c r="L867" s="1063" t="s">
        <v>562</v>
      </c>
      <c r="M867" s="1069" t="s">
        <v>1389</v>
      </c>
      <c r="N867" s="1063" t="s">
        <v>2307</v>
      </c>
      <c r="O867" s="1063" t="s">
        <v>2308</v>
      </c>
      <c r="P867" s="1063" t="s">
        <v>1392</v>
      </c>
      <c r="Q867" s="1077" t="s">
        <v>1392</v>
      </c>
      <c r="R867" s="994" t="s">
        <v>340</v>
      </c>
      <c r="S867" s="1709">
        <f>IF(R867="Muy Alta",100%,IF(R867="Alta",80%,IF(R867="Media",60%,IF(R867="Baja",40%,IF(R867="Muy Baja",20%,"")))))</f>
        <v>0.8</v>
      </c>
      <c r="T867" s="994" t="s">
        <v>317</v>
      </c>
      <c r="U867" s="1709">
        <f>IF(T867="Catastrófico",100%,IF(T867="Mayor",80%,IF(T867="Moderado",60%,IF(T867="Menor",40%,IF(T867="Leve",20%,"")))))</f>
        <v>0.2</v>
      </c>
      <c r="V867" s="994" t="s">
        <v>251</v>
      </c>
      <c r="W867" s="1709">
        <f>IF(V867="Catastrófico",100%,IF(V867="Mayor",80%,IF(V867="Moderado",60%,IF(V867="Menor",40%,IF(V867="Leve",20%,"")))))</f>
        <v>0.4</v>
      </c>
      <c r="X867" s="1047" t="str">
        <f>IF(Y867=100%,"Catastrófico",IF(Y867=80%,"Mayor",IF(Y867=60%,"Moderado",IF(Y867=40%,"Menor",IF(Y867=20%,"Leve","")))))</f>
        <v>Menor</v>
      </c>
      <c r="Y867" s="1709">
        <f>IF(AND(U867="",W867=""),"",MAX(U867,W867))</f>
        <v>0.4</v>
      </c>
      <c r="Z867" s="1709" t="str">
        <f>CONCATENATE(R867,X867)</f>
        <v>AltaMenor</v>
      </c>
      <c r="AA867" s="1047" t="str">
        <f>IF(Z867="Muy AltaLeve","Alto",IF(Z867="Muy AltaMenor","Alto",IF(Z867="Muy AltaModerado","Alto",IF(Z867="Muy AltaMayor","Alto",IF(Z867="Muy AltaCatastrófico","Extremo",IF(Z867="AltaLeve","Moderado",IF(Z867="AltaMenor","Moderado",IF(Z867="AltaModerado","Alto",IF(Z867="AltaMayor","Alto",IF(Z867="AltaCatastrófico","Extremo",IF(Z867="MediaLeve","Moderado",IF(Z867="MediaMenor","Moderado",IF(Z867="MediaModerado","Moderado",IF(Z867="MediaMayor","Alto",IF(Z867="MediaCatastrófico","Extremo",IF(Z867="BajaLeve","Bajo",IF(Z867="BajaMenor","Moderado",IF(Z867="BajaModerado","Moderado",IF(Z867="BajaMayor","Alto",IF(Z867="BajaCatastrófico","Extremo",IF(Z867="Muy BajaLeve","Bajo",IF(Z867="Muy BajaMenor","Bajo",IF(Z867="Muy BajaModerado","Moderado",IF(Z867="Muy BajaMayor","Alto",IF(Z867="Muy BajaCatastrófico","Extremo","")))))))))))))))))))))))))</f>
        <v>Moderado</v>
      </c>
      <c r="AB867" s="354">
        <v>1</v>
      </c>
      <c r="AC867" s="306" t="s">
        <v>2309</v>
      </c>
      <c r="AD867" s="306">
        <v>2</v>
      </c>
      <c r="AE867" s="306" t="s">
        <v>1830</v>
      </c>
      <c r="AF867" s="334" t="str">
        <f t="shared" si="95"/>
        <v>Probabilidad</v>
      </c>
      <c r="AG867" s="335" t="s">
        <v>281</v>
      </c>
      <c r="AH867" s="787">
        <f t="shared" si="96"/>
        <v>0.15</v>
      </c>
      <c r="AI867" s="335" t="s">
        <v>222</v>
      </c>
      <c r="AJ867" s="787">
        <f t="shared" si="97"/>
        <v>0.15</v>
      </c>
      <c r="AK867" s="101">
        <f t="shared" si="98"/>
        <v>0.3</v>
      </c>
      <c r="AL867" s="336">
        <f>IFERROR(IF(AF867="Probabilidad",(S867-(+S867*AK867)),IF(AF867="Impacto",S867,"")),"")</f>
        <v>0.56000000000000005</v>
      </c>
      <c r="AM867" s="336">
        <f>IFERROR(IF(AF867="Impacto",(Y867-(+Y867*AK867)),IF(AF867="Probabilidad",Y867,"")),"")</f>
        <v>0.4</v>
      </c>
      <c r="AN867" s="50" t="s">
        <v>223</v>
      </c>
      <c r="AO867" s="50" t="s">
        <v>377</v>
      </c>
      <c r="AP867" s="50" t="s">
        <v>241</v>
      </c>
      <c r="AQ867" s="50" t="s">
        <v>226</v>
      </c>
      <c r="AR867" s="1624" t="s">
        <v>2310</v>
      </c>
      <c r="AS867" s="1050">
        <f>S867</f>
        <v>0.8</v>
      </c>
      <c r="AT867" s="1050">
        <f>IF(AL867="","",MIN(AL867:AL872))</f>
        <v>7.0559999999999998E-2</v>
      </c>
      <c r="AU867" s="1047" t="str">
        <f>IFERROR(IF(AT867="","",IF(AT867&lt;=0.2,"Muy Baja",IF(AT867&lt;=0.4,"Baja",IF(AT867&lt;=0.6,"Media",IF(AT867&lt;=0.8,"Alta","Muy Alta"))))),"")</f>
        <v>Muy Baja</v>
      </c>
      <c r="AV867" s="1050">
        <f>Y867</f>
        <v>0.4</v>
      </c>
      <c r="AW867" s="1050">
        <f>IF(AM867="","",MIN(AM867:AM872))</f>
        <v>0.30000000000000004</v>
      </c>
      <c r="AX867" s="1047" t="str">
        <f>IFERROR(IF(AW867="","",IF(AW867&lt;=0.2,"Leve",IF(AW867&lt;=0.4,"Menor",IF(AW867&lt;=0.6,"Moderado",IF(AW867&lt;=0.8,"Mayor","Catastrófico"))))),"")</f>
        <v>Menor</v>
      </c>
      <c r="AY867" s="1047" t="str">
        <f>AA867</f>
        <v>Moderado</v>
      </c>
      <c r="AZ867" s="1047" t="str">
        <f>IFERROR(IF(OR(AND(AU867="Muy Baja",AX867="Leve"),AND(AU867="Muy Baja",AX867="Menor"),AND(AU867="Baja",AX867="Leve")),"Bajo",IF(OR(AND(AU867="Muy baja",AX867="Moderado"),AND(AU867="Baja",AX867="Menor"),AND(AU867="Baja",AX867="Moderado"),AND(AU867="Media",AX867="Leve"),AND(AU867="Media",AX867="Menor"),AND(AU867="Media",AX867="Moderado"),AND(AU867="Alta",AX867="Leve"),AND(AU867="Alta",AX867="Menor")),"Moderado",IF(OR(AND(AU867="Muy Baja",AX867="Mayor"),AND(AU867="Baja",AX867="Mayor"),AND(AU867="Media",AX867="Mayor"),AND(AU867="Alta",AX867="Moderado"),AND(AU867="Alta",AX867="Mayor"),AND(AU867="Muy Alta",AX867="Leve"),AND(AU867="Muy Alta",AX867="Menor"),AND(AU867="Muy Alta",AX867="Moderado"),AND(AU867="Muy Alta",AX867="Mayor")),"Alto",IF(OR(AND(AU867="Muy Baja",AX867="Catastrófico"),AND(AU867="Baja",AX867="Catastrófico"),AND(AU867="Media",AX867="Catastrófico"),AND(AU867="Alta",AX867="Catastrófico"),AND(AU867="Muy Alta",AX867="Catastrófico")),"Extremo","")))),"")</f>
        <v>Bajo</v>
      </c>
      <c r="BA867" s="994" t="s">
        <v>255</v>
      </c>
      <c r="BB867" s="216"/>
      <c r="BC867" s="216"/>
      <c r="BD867" s="307" t="str">
        <f t="shared" si="102"/>
        <v/>
      </c>
      <c r="BE867" s="302"/>
      <c r="BF867" s="302"/>
      <c r="BG867" s="302"/>
      <c r="BH867" s="302"/>
      <c r="BI867" s="216"/>
      <c r="BJ867" s="216"/>
      <c r="BK867" s="216"/>
      <c r="BL867" s="216"/>
      <c r="BM867" s="217"/>
      <c r="BN867" s="217"/>
      <c r="BO867" s="217"/>
      <c r="BP867" s="217"/>
      <c r="BQ867" s="102" t="str">
        <f t="shared" si="99"/>
        <v/>
      </c>
      <c r="BR867" s="967" t="str">
        <f t="shared" si="100"/>
        <v/>
      </c>
      <c r="BS867" s="968"/>
      <c r="BT867" s="968"/>
      <c r="BU867" s="997" t="s">
        <v>1392</v>
      </c>
      <c r="BV867" s="1063" t="s">
        <v>3311</v>
      </c>
      <c r="BW867" s="1063" t="s">
        <v>3311</v>
      </c>
      <c r="BX867" s="1721" t="s">
        <v>3311</v>
      </c>
      <c r="BY867" s="1738" t="s">
        <v>3184</v>
      </c>
      <c r="BZ867" s="1003"/>
    </row>
    <row r="868" spans="1:78" ht="160.25" customHeight="1" x14ac:dyDescent="0.2">
      <c r="A868" s="1802"/>
      <c r="B868" s="1703"/>
      <c r="C868" s="1797"/>
      <c r="D868" s="1705"/>
      <c r="E868" s="1025"/>
      <c r="F868" s="1619"/>
      <c r="G868" s="1064"/>
      <c r="H868" s="1031"/>
      <c r="I868" s="1641"/>
      <c r="J868" s="1631"/>
      <c r="K868" s="1031"/>
      <c r="L868" s="1064"/>
      <c r="M868" s="1070"/>
      <c r="N868" s="1064"/>
      <c r="O868" s="1064"/>
      <c r="P868" s="1064"/>
      <c r="Q868" s="1714"/>
      <c r="R868" s="1641"/>
      <c r="S868" s="1710"/>
      <c r="T868" s="1641"/>
      <c r="U868" s="1710"/>
      <c r="V868" s="1641"/>
      <c r="W868" s="1710"/>
      <c r="X868" s="1633"/>
      <c r="Y868" s="1710"/>
      <c r="Z868" s="1710"/>
      <c r="AA868" s="1633"/>
      <c r="AB868" s="961">
        <v>2</v>
      </c>
      <c r="AC868" s="761" t="s">
        <v>2311</v>
      </c>
      <c r="AD868" s="761" t="s">
        <v>2312</v>
      </c>
      <c r="AE868" s="761" t="s">
        <v>2029</v>
      </c>
      <c r="AF868" s="816" t="str">
        <f>IF(OR(AG868="Preventivo",AG868="Detectivo"),"Probabilidad",IF(AG868="Correctivo","Impacto",""))</f>
        <v>Probabilidad</v>
      </c>
      <c r="AG868" s="751" t="s">
        <v>221</v>
      </c>
      <c r="AH868" s="790">
        <f t="shared" si="96"/>
        <v>0.25</v>
      </c>
      <c r="AI868" s="751" t="s">
        <v>222</v>
      </c>
      <c r="AJ868" s="790">
        <f t="shared" si="97"/>
        <v>0.15</v>
      </c>
      <c r="AK868" s="814">
        <f t="shared" si="98"/>
        <v>0.4</v>
      </c>
      <c r="AL868" s="817">
        <f>IFERROR(IF(AND(AF867="Probabilidad",AF868="Probabilidad"),(AL867-(+AL867*AK868)),IF(AF868="Probabilidad",(S867-(+S867*AK868)),IF(AF868="Impacto",AL867,""))),"")</f>
        <v>0.33600000000000002</v>
      </c>
      <c r="AM868" s="817">
        <f>IFERROR(IF(AND(AF867="Impacto",AF868="Impacto"),(AM867-(+AM867*AK868)),IF(AF868="Impacto",(Y867-(+Y867*AK868)),IF(AF868="Probabilidad",AM867,""))),"")</f>
        <v>0.4</v>
      </c>
      <c r="AN868" s="751" t="s">
        <v>859</v>
      </c>
      <c r="AO868" s="751" t="s">
        <v>291</v>
      </c>
      <c r="AP868" s="751" t="s">
        <v>241</v>
      </c>
      <c r="AQ868" s="751" t="s">
        <v>226</v>
      </c>
      <c r="AR868" s="1031"/>
      <c r="AS868" s="1631"/>
      <c r="AT868" s="1631"/>
      <c r="AU868" s="1633"/>
      <c r="AV868" s="1631"/>
      <c r="AW868" s="1631"/>
      <c r="AX868" s="1633"/>
      <c r="AY868" s="1633"/>
      <c r="AZ868" s="1633"/>
      <c r="BA868" s="1641"/>
      <c r="BB868" s="788"/>
      <c r="BC868" s="788"/>
      <c r="BD868" s="781" t="str">
        <f t="shared" si="102"/>
        <v/>
      </c>
      <c r="BE868" s="761"/>
      <c r="BF868" s="761"/>
      <c r="BG868" s="761"/>
      <c r="BH868" s="761"/>
      <c r="BI868" s="788"/>
      <c r="BJ868" s="788"/>
      <c r="BK868" s="788"/>
      <c r="BL868" s="788"/>
      <c r="BM868" s="755"/>
      <c r="BN868" s="755"/>
      <c r="BO868" s="755"/>
      <c r="BP868" s="755"/>
      <c r="BQ868" s="969" t="str">
        <f t="shared" si="99"/>
        <v/>
      </c>
      <c r="BR868" s="970" t="str">
        <f t="shared" si="100"/>
        <v/>
      </c>
      <c r="BS868" s="971"/>
      <c r="BT868" s="971"/>
      <c r="BU868" s="998"/>
      <c r="BV868" s="1064"/>
      <c r="BW868" s="1064"/>
      <c r="BX868" s="1722"/>
      <c r="BY868" s="1739"/>
      <c r="BZ868" s="1004"/>
    </row>
    <row r="869" spans="1:78" ht="129.5" customHeight="1" x14ac:dyDescent="0.2">
      <c r="A869" s="1802"/>
      <c r="B869" s="1703"/>
      <c r="C869" s="1797"/>
      <c r="D869" s="1705"/>
      <c r="E869" s="1025"/>
      <c r="F869" s="1619"/>
      <c r="G869" s="1064"/>
      <c r="H869" s="1031"/>
      <c r="I869" s="1641"/>
      <c r="J869" s="1631"/>
      <c r="K869" s="1031"/>
      <c r="L869" s="1064"/>
      <c r="M869" s="1070"/>
      <c r="N869" s="1064"/>
      <c r="O869" s="1064"/>
      <c r="P869" s="1064"/>
      <c r="Q869" s="1714"/>
      <c r="R869" s="1641"/>
      <c r="S869" s="1710"/>
      <c r="T869" s="1641"/>
      <c r="U869" s="1710"/>
      <c r="V869" s="1641"/>
      <c r="W869" s="1710"/>
      <c r="X869" s="1633"/>
      <c r="Y869" s="1710"/>
      <c r="Z869" s="1710"/>
      <c r="AA869" s="1633"/>
      <c r="AB869" s="961">
        <v>3</v>
      </c>
      <c r="AC869" s="761" t="s">
        <v>1571</v>
      </c>
      <c r="AD869" s="761">
        <v>2</v>
      </c>
      <c r="AE869" s="761" t="s">
        <v>1480</v>
      </c>
      <c r="AF869" s="816" t="str">
        <f>IF(OR(AG869="Preventivo",AG869="Detectivo"),"Probabilidad",IF(AG869="Correctivo","Impacto",""))</f>
        <v>Probabilidad</v>
      </c>
      <c r="AG869" s="751" t="s">
        <v>221</v>
      </c>
      <c r="AH869" s="790">
        <f t="shared" si="96"/>
        <v>0.25</v>
      </c>
      <c r="AI869" s="751" t="s">
        <v>222</v>
      </c>
      <c r="AJ869" s="790">
        <f t="shared" si="97"/>
        <v>0.15</v>
      </c>
      <c r="AK869" s="814">
        <f t="shared" si="98"/>
        <v>0.4</v>
      </c>
      <c r="AL869" s="817">
        <f>IFERROR(IF(AND(AF868="Probabilidad",AF869="Probabilidad"),(AL868-(+AL868*AK869)),IF(AND(AF868="Impacto",AF869="Probabilidad"),(AL867-(+AL867*AK869)),IF(AF869="Impacto",AL868,""))),"")</f>
        <v>0.2016</v>
      </c>
      <c r="AM869" s="817">
        <f>IFERROR(IF(AND(AF868="Impacto",AF869="Impacto"),(AM868-(+AM868*AK869)),IF(AND(AF868="Probabilidad",AF869="Impacto"),(AM867-(+AM867*AK869)),IF(AF869="Probabilidad",AM868,""))),"")</f>
        <v>0.4</v>
      </c>
      <c r="AN869" s="751" t="s">
        <v>859</v>
      </c>
      <c r="AO869" s="751" t="s">
        <v>245</v>
      </c>
      <c r="AP869" s="751" t="s">
        <v>241</v>
      </c>
      <c r="AQ869" s="751" t="s">
        <v>226</v>
      </c>
      <c r="AR869" s="1031"/>
      <c r="AS869" s="1631"/>
      <c r="AT869" s="1631"/>
      <c r="AU869" s="1633"/>
      <c r="AV869" s="1631"/>
      <c r="AW869" s="1631"/>
      <c r="AX869" s="1633"/>
      <c r="AY869" s="1633"/>
      <c r="AZ869" s="1633"/>
      <c r="BA869" s="1641"/>
      <c r="BB869" s="788"/>
      <c r="BC869" s="788"/>
      <c r="BD869" s="781" t="str">
        <f t="shared" si="102"/>
        <v/>
      </c>
      <c r="BE869" s="761"/>
      <c r="BF869" s="761"/>
      <c r="BG869" s="761"/>
      <c r="BH869" s="761"/>
      <c r="BI869" s="788"/>
      <c r="BJ869" s="788"/>
      <c r="BK869" s="788"/>
      <c r="BL869" s="788"/>
      <c r="BM869" s="755"/>
      <c r="BN869" s="755"/>
      <c r="BO869" s="755"/>
      <c r="BP869" s="755"/>
      <c r="BQ869" s="969" t="str">
        <f t="shared" si="99"/>
        <v/>
      </c>
      <c r="BR869" s="970" t="str">
        <f t="shared" si="100"/>
        <v/>
      </c>
      <c r="BS869" s="971"/>
      <c r="BT869" s="971"/>
      <c r="BU869" s="998"/>
      <c r="BV869" s="1064"/>
      <c r="BW869" s="1064"/>
      <c r="BX869" s="1722"/>
      <c r="BY869" s="1739"/>
      <c r="BZ869" s="1004"/>
    </row>
    <row r="870" spans="1:78" ht="135.5" customHeight="1" x14ac:dyDescent="0.2">
      <c r="A870" s="1802"/>
      <c r="B870" s="1703"/>
      <c r="C870" s="1797"/>
      <c r="D870" s="1705"/>
      <c r="E870" s="1025"/>
      <c r="F870" s="1619"/>
      <c r="G870" s="1064"/>
      <c r="H870" s="1031"/>
      <c r="I870" s="1641"/>
      <c r="J870" s="1631"/>
      <c r="K870" s="1031"/>
      <c r="L870" s="1064"/>
      <c r="M870" s="1070"/>
      <c r="N870" s="1064"/>
      <c r="O870" s="1064"/>
      <c r="P870" s="1064"/>
      <c r="Q870" s="1714"/>
      <c r="R870" s="1641"/>
      <c r="S870" s="1710"/>
      <c r="T870" s="1641"/>
      <c r="U870" s="1710"/>
      <c r="V870" s="1641"/>
      <c r="W870" s="1710"/>
      <c r="X870" s="1633"/>
      <c r="Y870" s="1710"/>
      <c r="Z870" s="1710"/>
      <c r="AA870" s="1633"/>
      <c r="AB870" s="961">
        <v>4</v>
      </c>
      <c r="AC870" s="761" t="s">
        <v>2305</v>
      </c>
      <c r="AD870" s="761">
        <v>2</v>
      </c>
      <c r="AE870" s="761" t="s">
        <v>1403</v>
      </c>
      <c r="AF870" s="816" t="str">
        <f t="shared" si="95"/>
        <v>Probabilidad</v>
      </c>
      <c r="AG870" s="751" t="s">
        <v>221</v>
      </c>
      <c r="AH870" s="790">
        <f t="shared" si="96"/>
        <v>0.25</v>
      </c>
      <c r="AI870" s="751" t="s">
        <v>734</v>
      </c>
      <c r="AJ870" s="790">
        <f t="shared" si="97"/>
        <v>0.25</v>
      </c>
      <c r="AK870" s="814">
        <f t="shared" si="98"/>
        <v>0.5</v>
      </c>
      <c r="AL870" s="817">
        <f>IFERROR(IF(AND(AF869="Probabilidad",AF870="Probabilidad"),(AL869-(+AL869*AK870)),IF(AND(AF869="Impacto",AF870="Probabilidad"),(AL868-(+AL868*AK870)),IF(AF870="Impacto",AL869,""))),"")</f>
        <v>0.1008</v>
      </c>
      <c r="AM870" s="817">
        <f>IFERROR(IF(AND(AF869="Impacto",AF870="Impacto"),(AM869-(+AM869*AK870)),IF(AND(AF869="Probabilidad",AF870="Impacto"),(AM868-(+AM868*AK870)),IF(AF870="Probabilidad",AM869,""))),"")</f>
        <v>0.4</v>
      </c>
      <c r="AN870" s="751" t="s">
        <v>223</v>
      </c>
      <c r="AO870" s="751" t="s">
        <v>443</v>
      </c>
      <c r="AP870" s="751" t="s">
        <v>241</v>
      </c>
      <c r="AQ870" s="751" t="s">
        <v>226</v>
      </c>
      <c r="AR870" s="1031"/>
      <c r="AS870" s="1631"/>
      <c r="AT870" s="1631"/>
      <c r="AU870" s="1633"/>
      <c r="AV870" s="1631"/>
      <c r="AW870" s="1631"/>
      <c r="AX870" s="1633"/>
      <c r="AY870" s="1633"/>
      <c r="AZ870" s="1633"/>
      <c r="BA870" s="1641"/>
      <c r="BB870" s="788"/>
      <c r="BC870" s="788"/>
      <c r="BD870" s="781" t="str">
        <f t="shared" si="102"/>
        <v/>
      </c>
      <c r="BE870" s="761"/>
      <c r="BF870" s="761"/>
      <c r="BG870" s="761"/>
      <c r="BH870" s="761"/>
      <c r="BI870" s="788"/>
      <c r="BJ870" s="788"/>
      <c r="BK870" s="788"/>
      <c r="BL870" s="788"/>
      <c r="BM870" s="755"/>
      <c r="BN870" s="755"/>
      <c r="BO870" s="755"/>
      <c r="BP870" s="755"/>
      <c r="BQ870" s="969" t="str">
        <f t="shared" si="99"/>
        <v/>
      </c>
      <c r="BR870" s="970" t="str">
        <f t="shared" si="100"/>
        <v/>
      </c>
      <c r="BS870" s="971"/>
      <c r="BT870" s="971"/>
      <c r="BU870" s="998"/>
      <c r="BV870" s="1064"/>
      <c r="BW870" s="1064"/>
      <c r="BX870" s="1722"/>
      <c r="BY870" s="1739"/>
      <c r="BZ870" s="1004"/>
    </row>
    <row r="871" spans="1:78" ht="160.25" customHeight="1" x14ac:dyDescent="0.2">
      <c r="A871" s="1802"/>
      <c r="B871" s="1703"/>
      <c r="C871" s="1797"/>
      <c r="D871" s="1705"/>
      <c r="E871" s="1025"/>
      <c r="F871" s="1619"/>
      <c r="G871" s="1064"/>
      <c r="H871" s="1031"/>
      <c r="I871" s="1641"/>
      <c r="J871" s="1631"/>
      <c r="K871" s="1031"/>
      <c r="L871" s="1064"/>
      <c r="M871" s="1070"/>
      <c r="N871" s="1064"/>
      <c r="O871" s="1064"/>
      <c r="P871" s="1064"/>
      <c r="Q871" s="1714"/>
      <c r="R871" s="1641"/>
      <c r="S871" s="1710"/>
      <c r="T871" s="1641"/>
      <c r="U871" s="1710"/>
      <c r="V871" s="1641"/>
      <c r="W871" s="1710"/>
      <c r="X871" s="1633"/>
      <c r="Y871" s="1710"/>
      <c r="Z871" s="1710"/>
      <c r="AA871" s="1633"/>
      <c r="AB871" s="961">
        <v>5</v>
      </c>
      <c r="AC871" s="761" t="s">
        <v>2306</v>
      </c>
      <c r="AD871" s="761">
        <v>2</v>
      </c>
      <c r="AE871" s="761" t="s">
        <v>1403</v>
      </c>
      <c r="AF871" s="816" t="str">
        <f t="shared" si="95"/>
        <v>Impacto</v>
      </c>
      <c r="AG871" s="751" t="s">
        <v>264</v>
      </c>
      <c r="AH871" s="790">
        <f t="shared" si="96"/>
        <v>0.1</v>
      </c>
      <c r="AI871" s="751" t="s">
        <v>222</v>
      </c>
      <c r="AJ871" s="790">
        <f t="shared" si="97"/>
        <v>0.15</v>
      </c>
      <c r="AK871" s="814">
        <f t="shared" si="98"/>
        <v>0.25</v>
      </c>
      <c r="AL871" s="817">
        <f>IFERROR(IF(AND(AF870="Probabilidad",AF871="Probabilidad"),(AL870-(+AL870*AK871)),IF(AND(AF870="Impacto",AF871="Probabilidad"),(AL869-(+AL869*AK871)),IF(AF871="Impacto",AL870,""))),"")</f>
        <v>0.1008</v>
      </c>
      <c r="AM871" s="817">
        <f>IFERROR(IF(AND(AF870="Impacto",AF871="Impacto"),(AM870-(+AM870*AK871)),IF(AND(AF870="Probabilidad",AF871="Impacto"),(AM869-(+AM869*AK871)),IF(AF871="Probabilidad",AM870,""))),"")</f>
        <v>0.30000000000000004</v>
      </c>
      <c r="AN871" s="751" t="s">
        <v>223</v>
      </c>
      <c r="AO871" s="751" t="s">
        <v>291</v>
      </c>
      <c r="AP871" s="751" t="s">
        <v>241</v>
      </c>
      <c r="AQ871" s="751" t="s">
        <v>226</v>
      </c>
      <c r="AR871" s="1031"/>
      <c r="AS871" s="1631"/>
      <c r="AT871" s="1631"/>
      <c r="AU871" s="1633"/>
      <c r="AV871" s="1631"/>
      <c r="AW871" s="1631"/>
      <c r="AX871" s="1633"/>
      <c r="AY871" s="1633"/>
      <c r="AZ871" s="1633"/>
      <c r="BA871" s="1641"/>
      <c r="BB871" s="788"/>
      <c r="BC871" s="788"/>
      <c r="BD871" s="781" t="str">
        <f t="shared" si="102"/>
        <v/>
      </c>
      <c r="BE871" s="761"/>
      <c r="BF871" s="761"/>
      <c r="BG871" s="761"/>
      <c r="BH871" s="761"/>
      <c r="BI871" s="788"/>
      <c r="BJ871" s="788"/>
      <c r="BK871" s="788"/>
      <c r="BL871" s="788"/>
      <c r="BM871" s="755"/>
      <c r="BN871" s="755"/>
      <c r="BO871" s="755"/>
      <c r="BP871" s="755"/>
      <c r="BQ871" s="969" t="str">
        <f t="shared" si="99"/>
        <v/>
      </c>
      <c r="BR871" s="970" t="str">
        <f t="shared" si="100"/>
        <v/>
      </c>
      <c r="BS871" s="971"/>
      <c r="BT871" s="971"/>
      <c r="BU871" s="998"/>
      <c r="BV871" s="1064"/>
      <c r="BW871" s="1064"/>
      <c r="BX871" s="1722"/>
      <c r="BY871" s="1739"/>
      <c r="BZ871" s="1004"/>
    </row>
    <row r="872" spans="1:78" ht="112.25" customHeight="1" thickBot="1" x14ac:dyDescent="0.25">
      <c r="A872" s="1802"/>
      <c r="B872" s="1703"/>
      <c r="C872" s="1797"/>
      <c r="D872" s="1706"/>
      <c r="E872" s="1026"/>
      <c r="F872" s="1620"/>
      <c r="G872" s="1065"/>
      <c r="H872" s="1032"/>
      <c r="I872" s="1642"/>
      <c r="J872" s="1632"/>
      <c r="K872" s="1032"/>
      <c r="L872" s="1065"/>
      <c r="M872" s="1071"/>
      <c r="N872" s="1065"/>
      <c r="O872" s="1065"/>
      <c r="P872" s="1065"/>
      <c r="Q872" s="1715"/>
      <c r="R872" s="1642"/>
      <c r="S872" s="1711"/>
      <c r="T872" s="1642"/>
      <c r="U872" s="1711"/>
      <c r="V872" s="1642"/>
      <c r="W872" s="1711"/>
      <c r="X872" s="1634"/>
      <c r="Y872" s="1711"/>
      <c r="Z872" s="1711"/>
      <c r="AA872" s="1634"/>
      <c r="AB872" s="962">
        <v>6</v>
      </c>
      <c r="AC872" s="976" t="s">
        <v>1983</v>
      </c>
      <c r="AD872" s="752">
        <v>4</v>
      </c>
      <c r="AE872" s="752" t="s">
        <v>2313</v>
      </c>
      <c r="AF872" s="936" t="str">
        <f t="shared" si="95"/>
        <v>Probabilidad</v>
      </c>
      <c r="AG872" s="937" t="s">
        <v>281</v>
      </c>
      <c r="AH872" s="887">
        <f t="shared" si="96"/>
        <v>0.15</v>
      </c>
      <c r="AI872" s="937" t="s">
        <v>222</v>
      </c>
      <c r="AJ872" s="887">
        <f t="shared" si="97"/>
        <v>0.15</v>
      </c>
      <c r="AK872" s="889">
        <f t="shared" si="98"/>
        <v>0.3</v>
      </c>
      <c r="AL872" s="817">
        <f>IFERROR(IF(AND(AF871="Probabilidad",AF872="Probabilidad"),(AL871-(+AL871*AK872)),IF(AND(AF871="Impacto",AF872="Probabilidad"),(AL870-(+AL870*AK872)),IF(AF872="Impacto",AL871,""))),"")</f>
        <v>7.0559999999999998E-2</v>
      </c>
      <c r="AM872" s="817">
        <f>IFERROR(IF(AND(AF871="Impacto",AF872="Impacto"),(AM871-(+AM871*AK872)),IF(AND(AF871="Probabilidad",AF872="Impacto"),(AM870-(+AM870*AK872)),IF(AF872="Probabilidad",AM871,""))),"")</f>
        <v>0.30000000000000004</v>
      </c>
      <c r="AN872" s="51" t="s">
        <v>859</v>
      </c>
      <c r="AO872" s="51" t="s">
        <v>224</v>
      </c>
      <c r="AP872" s="51" t="s">
        <v>241</v>
      </c>
      <c r="AQ872" s="51" t="s">
        <v>226</v>
      </c>
      <c r="AR872" s="1032"/>
      <c r="AS872" s="1632"/>
      <c r="AT872" s="1632"/>
      <c r="AU872" s="1634"/>
      <c r="AV872" s="1632"/>
      <c r="AW872" s="1632"/>
      <c r="AX872" s="1634"/>
      <c r="AY872" s="1634"/>
      <c r="AZ872" s="1634"/>
      <c r="BA872" s="1642"/>
      <c r="BB872" s="873"/>
      <c r="BC872" s="873"/>
      <c r="BD872" s="767" t="str">
        <f t="shared" si="102"/>
        <v/>
      </c>
      <c r="BE872" s="752"/>
      <c r="BF872" s="752"/>
      <c r="BG872" s="752"/>
      <c r="BH872" s="752"/>
      <c r="BI872" s="873"/>
      <c r="BJ872" s="873"/>
      <c r="BK872" s="873"/>
      <c r="BL872" s="873"/>
      <c r="BM872" s="826"/>
      <c r="BN872" s="826"/>
      <c r="BO872" s="826"/>
      <c r="BP872" s="826"/>
      <c r="BQ872" s="973" t="str">
        <f t="shared" si="99"/>
        <v/>
      </c>
      <c r="BR872" s="974" t="str">
        <f t="shared" si="100"/>
        <v/>
      </c>
      <c r="BS872" s="975"/>
      <c r="BT872" s="975"/>
      <c r="BU872" s="999"/>
      <c r="BV872" s="1065"/>
      <c r="BW872" s="1065"/>
      <c r="BX872" s="1723"/>
      <c r="BY872" s="1740"/>
      <c r="BZ872" s="1005"/>
    </row>
    <row r="873" spans="1:78" ht="135.5" customHeight="1" x14ac:dyDescent="0.2">
      <c r="A873" s="1802"/>
      <c r="B873" s="1703"/>
      <c r="C873" s="1797"/>
      <c r="D873" s="1021" t="s">
        <v>1387</v>
      </c>
      <c r="E873" s="1024" t="s">
        <v>1098</v>
      </c>
      <c r="F873" s="1027">
        <v>3</v>
      </c>
      <c r="G873" s="1063" t="s">
        <v>2314</v>
      </c>
      <c r="H873" s="1030" t="s">
        <v>1248</v>
      </c>
      <c r="I873" s="994" t="s">
        <v>1218</v>
      </c>
      <c r="J873" s="1697" t="str">
        <f>IF(D873="","",IF(D873="RG",[1]Árbol!A884,IF(D873="RIC",[1]Árbol!A884,IF(D873="RLAFT",[1]Árbol!A884,IF(D873="RF",[1]Árbol!A884,IF(I873="","",(CONCATENATE(I873," ",$M$3," ",G873," ",$M$4," ",O873," ",$M$5," ",N873))))))))</f>
        <v>Pérdida de confidencialidad e integridad de 1. Base de datos de los procesos disciplinarios
2. Bases de datos con información relacionada con los procesos disciplinarios
3. Base de datos cuadro de términos de los procesos disciplinarios  1. Hurto de Información
2. Pérdida, Corrupción, modificación no  autorizada de la información
3. Fallas Humanas  1. Deficiencia en la autorización de permisos de la información
2. Acceso intencionado por parte de personal no autorizado
3. Ausencia de control de acceso
4. Desconocimiento de politicas de seguridad de la información</v>
      </c>
      <c r="K873" s="1030" t="s">
        <v>313</v>
      </c>
      <c r="L873" s="1063" t="s">
        <v>562</v>
      </c>
      <c r="M873" s="1069" t="s">
        <v>1389</v>
      </c>
      <c r="N873" s="1063" t="s">
        <v>2315</v>
      </c>
      <c r="O873" s="1063" t="s">
        <v>2297</v>
      </c>
      <c r="P873" s="1063" t="s">
        <v>1392</v>
      </c>
      <c r="Q873" s="1077" t="s">
        <v>1392</v>
      </c>
      <c r="R873" s="994" t="s">
        <v>340</v>
      </c>
      <c r="S873" s="1709">
        <f>IF(R873="Muy Alta",100%,IF(R873="Alta",80%,IF(R873="Media",60%,IF(R873="Baja",40%,IF(R873="Muy Baja",20%,"")))))</f>
        <v>0.8</v>
      </c>
      <c r="T873" s="994" t="s">
        <v>317</v>
      </c>
      <c r="U873" s="1709">
        <f>IF(T873="Catastrófico",100%,IF(T873="Mayor",80%,IF(T873="Moderado",60%,IF(T873="Menor",40%,IF(T873="Leve",20%,"")))))</f>
        <v>0.2</v>
      </c>
      <c r="V873" s="994" t="s">
        <v>403</v>
      </c>
      <c r="W873" s="1709">
        <f>IF(V873="Catastrófico",100%,IF(V873="Mayor",80%,IF(V873="Moderado",60%,IF(V873="Menor",40%,IF(V873="Leve",20%,"")))))</f>
        <v>0.8</v>
      </c>
      <c r="X873" s="1047" t="str">
        <f>IF(Y873=100%,"Catastrófico",IF(Y873=80%,"Mayor",IF(Y873=60%,"Moderado",IF(Y873=40%,"Menor",IF(Y873=20%,"Leve","")))))</f>
        <v>Mayor</v>
      </c>
      <c r="Y873" s="1709">
        <f>IF(AND(U873="",W873=""),"",MAX(U873,W873))</f>
        <v>0.8</v>
      </c>
      <c r="Z873" s="1709" t="str">
        <f>CONCATENATE(R873,X873)</f>
        <v>AltaMayor</v>
      </c>
      <c r="AA873" s="1047" t="str">
        <f>IF(Z873="Muy AltaLeve","Alto",IF(Z873="Muy AltaMenor","Alto",IF(Z873="Muy AltaModerado","Alto",IF(Z873="Muy AltaMayor","Alto",IF(Z873="Muy AltaCatastrófico","Extremo",IF(Z873="AltaLeve","Moderado",IF(Z873="AltaMenor","Moderado",IF(Z873="AltaModerado","Alto",IF(Z873="AltaMayor","Alto",IF(Z873="AltaCatastrófico","Extremo",IF(Z873="MediaLeve","Moderado",IF(Z873="MediaMenor","Moderado",IF(Z873="MediaModerado","Moderado",IF(Z873="MediaMayor","Alto",IF(Z873="MediaCatastrófico","Extremo",IF(Z873="BajaLeve","Bajo",IF(Z873="BajaMenor","Moderado",IF(Z873="BajaModerado","Moderado",IF(Z873="BajaMayor","Alto",IF(Z873="BajaCatastrófico","Extremo",IF(Z873="Muy BajaLeve","Bajo",IF(Z873="Muy BajaMenor","Bajo",IF(Z873="Muy BajaModerado","Moderado",IF(Z873="Muy BajaMayor","Alto",IF(Z873="Muy BajaCatastrófico","Extremo","")))))))))))))))))))))))))</f>
        <v>Alto</v>
      </c>
      <c r="AB873" s="354">
        <v>1</v>
      </c>
      <c r="AC873" s="898" t="s">
        <v>2316</v>
      </c>
      <c r="AD873" s="230" t="s">
        <v>598</v>
      </c>
      <c r="AE873" s="306" t="s">
        <v>1656</v>
      </c>
      <c r="AF873" s="334" t="str">
        <f t="shared" si="95"/>
        <v>Probabilidad</v>
      </c>
      <c r="AG873" s="335" t="s">
        <v>281</v>
      </c>
      <c r="AH873" s="787">
        <f t="shared" si="96"/>
        <v>0.15</v>
      </c>
      <c r="AI873" s="335" t="s">
        <v>222</v>
      </c>
      <c r="AJ873" s="787">
        <f t="shared" si="97"/>
        <v>0.15</v>
      </c>
      <c r="AK873" s="101">
        <f t="shared" si="98"/>
        <v>0.3</v>
      </c>
      <c r="AL873" s="336">
        <f>IFERROR(IF(AF873="Probabilidad",(S873-(+S873*AK873)),IF(AF873="Impacto",S873,"")),"")</f>
        <v>0.56000000000000005</v>
      </c>
      <c r="AM873" s="336">
        <f>IFERROR(IF(AF873="Impacto",(Y873-(+Y873*AK873)),IF(AF873="Probabilidad",Y873,"")),"")</f>
        <v>0.8</v>
      </c>
      <c r="AN873" s="50" t="s">
        <v>223</v>
      </c>
      <c r="AO873" s="50" t="s">
        <v>377</v>
      </c>
      <c r="AP873" s="50" t="s">
        <v>241</v>
      </c>
      <c r="AQ873" s="50" t="s">
        <v>226</v>
      </c>
      <c r="AR873" s="1624" t="s">
        <v>2317</v>
      </c>
      <c r="AS873" s="1050">
        <f>S873</f>
        <v>0.8</v>
      </c>
      <c r="AT873" s="1050">
        <f>IF(AL873="","",MIN(AL873:AL878))</f>
        <v>0.16800000000000001</v>
      </c>
      <c r="AU873" s="1047" t="str">
        <f>IFERROR(IF(AT873="","",IF(AT873&lt;=0.2,"Muy Baja",IF(AT873&lt;=0.4,"Baja",IF(AT873&lt;=0.6,"Media",IF(AT873&lt;=0.8,"Alta","Muy Alta"))))),"")</f>
        <v>Muy Baja</v>
      </c>
      <c r="AV873" s="1050">
        <f>Y873</f>
        <v>0.8</v>
      </c>
      <c r="AW873" s="1050">
        <f>IF(AM873="","",MIN(AM873:AM878))</f>
        <v>0.60000000000000009</v>
      </c>
      <c r="AX873" s="1047" t="str">
        <f>IFERROR(IF(AW873="","",IF(AW873&lt;=0.2,"Leve",IF(AW873&lt;=0.4,"Menor",IF(AW873&lt;=0.6,"Moderado",IF(AW873&lt;=0.8,"Mayor","Catastrófico"))))),"")</f>
        <v>Moderado</v>
      </c>
      <c r="AY873" s="1047" t="str">
        <f>AA873</f>
        <v>Alto</v>
      </c>
      <c r="AZ873" s="1047" t="str">
        <f>IFERROR(IF(OR(AND(AU873="Muy Baja",AX873="Leve"),AND(AU873="Muy Baja",AX873="Menor"),AND(AU873="Baja",AX873="Leve")),"Bajo",IF(OR(AND(AU873="Muy baja",AX873="Moderado"),AND(AU873="Baja",AX873="Menor"),AND(AU873="Baja",AX873="Moderado"),AND(AU873="Media",AX873="Leve"),AND(AU873="Media",AX873="Menor"),AND(AU873="Media",AX873="Moderado"),AND(AU873="Alta",AX873="Leve"),AND(AU873="Alta",AX873="Menor")),"Moderado",IF(OR(AND(AU873="Muy Baja",AX873="Mayor"),AND(AU873="Baja",AX873="Mayor"),AND(AU873="Media",AX873="Mayor"),AND(AU873="Alta",AX873="Moderado"),AND(AU873="Alta",AX873="Mayor"),AND(AU873="Muy Alta",AX873="Leve"),AND(AU873="Muy Alta",AX873="Menor"),AND(AU873="Muy Alta",AX873="Moderado"),AND(AU873="Muy Alta",AX873="Mayor")),"Alto",IF(OR(AND(AU873="Muy Baja",AX873="Catastrófico"),AND(AU873="Baja",AX873="Catastrófico"),AND(AU873="Media",AX873="Catastrófico"),AND(AU873="Alta",AX873="Catastrófico"),AND(AU873="Muy Alta",AX873="Catastrófico")),"Extremo","")))),"")</f>
        <v>Moderado</v>
      </c>
      <c r="BA873" s="994" t="s">
        <v>228</v>
      </c>
      <c r="BB873" s="216" t="s">
        <v>2318</v>
      </c>
      <c r="BC873" s="216" t="s">
        <v>1483</v>
      </c>
      <c r="BD873" s="307">
        <f t="shared" si="102"/>
        <v>2</v>
      </c>
      <c r="BE873" s="302"/>
      <c r="BF873" s="302">
        <v>1</v>
      </c>
      <c r="BG873" s="302"/>
      <c r="BH873" s="302">
        <v>1</v>
      </c>
      <c r="BI873" s="216" t="s">
        <v>2319</v>
      </c>
      <c r="BJ873" s="216" t="s">
        <v>2302</v>
      </c>
      <c r="BK873" s="216" t="s">
        <v>3309</v>
      </c>
      <c r="BL873" s="216" t="s">
        <v>3310</v>
      </c>
      <c r="BM873" s="217">
        <v>1</v>
      </c>
      <c r="BN873" s="217"/>
      <c r="BO873" s="217"/>
      <c r="BP873" s="217"/>
      <c r="BQ873" s="102">
        <f t="shared" si="99"/>
        <v>1</v>
      </c>
      <c r="BR873" s="967">
        <f t="shared" si="100"/>
        <v>0.5</v>
      </c>
      <c r="BS873" s="968"/>
      <c r="BT873" s="968"/>
      <c r="BU873" s="997" t="s">
        <v>3315</v>
      </c>
      <c r="BV873" s="1063" t="s">
        <v>3311</v>
      </c>
      <c r="BW873" s="1063" t="s">
        <v>3311</v>
      </c>
      <c r="BX873" s="1721" t="s">
        <v>3311</v>
      </c>
      <c r="BY873" s="1738" t="s">
        <v>3316</v>
      </c>
      <c r="BZ873" s="1003"/>
    </row>
    <row r="874" spans="1:78" ht="118" x14ac:dyDescent="0.2">
      <c r="A874" s="1802"/>
      <c r="B874" s="1703"/>
      <c r="C874" s="1797"/>
      <c r="D874" s="1705"/>
      <c r="E874" s="1025"/>
      <c r="F874" s="1619"/>
      <c r="G874" s="1064"/>
      <c r="H874" s="1031"/>
      <c r="I874" s="1641"/>
      <c r="J874" s="1631"/>
      <c r="K874" s="1031"/>
      <c r="L874" s="1064"/>
      <c r="M874" s="1070"/>
      <c r="N874" s="1064"/>
      <c r="O874" s="1064"/>
      <c r="P874" s="1064"/>
      <c r="Q874" s="1714"/>
      <c r="R874" s="1641"/>
      <c r="S874" s="1710"/>
      <c r="T874" s="1641"/>
      <c r="U874" s="1710"/>
      <c r="V874" s="1641"/>
      <c r="W874" s="1710"/>
      <c r="X874" s="1633"/>
      <c r="Y874" s="1710"/>
      <c r="Z874" s="1710"/>
      <c r="AA874" s="1633"/>
      <c r="AB874" s="961">
        <v>2</v>
      </c>
      <c r="AC874" s="898" t="s">
        <v>1571</v>
      </c>
      <c r="AD874" s="898">
        <v>4</v>
      </c>
      <c r="AE874" s="761" t="s">
        <v>1480</v>
      </c>
      <c r="AF874" s="816" t="str">
        <f t="shared" si="95"/>
        <v>Probabilidad</v>
      </c>
      <c r="AG874" s="751" t="s">
        <v>221</v>
      </c>
      <c r="AH874" s="790">
        <f t="shared" si="96"/>
        <v>0.25</v>
      </c>
      <c r="AI874" s="751" t="s">
        <v>222</v>
      </c>
      <c r="AJ874" s="790">
        <f t="shared" si="97"/>
        <v>0.15</v>
      </c>
      <c r="AK874" s="814">
        <f t="shared" si="98"/>
        <v>0.4</v>
      </c>
      <c r="AL874" s="817">
        <f>IFERROR(IF(AND(AF873="Probabilidad",AF874="Probabilidad"),(AL873-(+AL873*AK874)),IF(AF874="Probabilidad",(S873-(+S873*AK874)),IF(AF874="Impacto",AL873,""))),"")</f>
        <v>0.33600000000000002</v>
      </c>
      <c r="AM874" s="817">
        <f>IFERROR(IF(AND(AF873="Impacto",AF874="Impacto"),(AM873-(+AM873*AK874)),IF(AF874="Impacto",(Y873-(+Y873*AK874)),IF(AF874="Probabilidad",AM873,""))),"")</f>
        <v>0.8</v>
      </c>
      <c r="AN874" s="751" t="s">
        <v>859</v>
      </c>
      <c r="AO874" s="751" t="s">
        <v>245</v>
      </c>
      <c r="AP874" s="751" t="s">
        <v>241</v>
      </c>
      <c r="AQ874" s="751" t="s">
        <v>226</v>
      </c>
      <c r="AR874" s="1031"/>
      <c r="AS874" s="1631"/>
      <c r="AT874" s="1631"/>
      <c r="AU874" s="1633"/>
      <c r="AV874" s="1631"/>
      <c r="AW874" s="1631"/>
      <c r="AX874" s="1633"/>
      <c r="AY874" s="1633"/>
      <c r="AZ874" s="1633"/>
      <c r="BA874" s="1641"/>
      <c r="BB874" s="788" t="s">
        <v>2320</v>
      </c>
      <c r="BC874" s="788" t="s">
        <v>2304</v>
      </c>
      <c r="BD874" s="781">
        <f t="shared" si="102"/>
        <v>1</v>
      </c>
      <c r="BE874" s="761"/>
      <c r="BF874" s="761">
        <v>1</v>
      </c>
      <c r="BG874" s="761"/>
      <c r="BH874" s="761"/>
      <c r="BI874" s="788" t="s">
        <v>2319</v>
      </c>
      <c r="BJ874" s="788" t="s">
        <v>2302</v>
      </c>
      <c r="BK874" s="788" t="s">
        <v>3317</v>
      </c>
      <c r="BL874" s="788" t="s">
        <v>3314</v>
      </c>
      <c r="BM874" s="755"/>
      <c r="BN874" s="755">
        <v>1</v>
      </c>
      <c r="BO874" s="755"/>
      <c r="BP874" s="755"/>
      <c r="BQ874" s="969">
        <f t="shared" si="99"/>
        <v>1</v>
      </c>
      <c r="BR874" s="970">
        <f t="shared" si="100"/>
        <v>1</v>
      </c>
      <c r="BS874" s="971"/>
      <c r="BT874" s="971"/>
      <c r="BU874" s="998"/>
      <c r="BV874" s="1064"/>
      <c r="BW874" s="1064"/>
      <c r="BX874" s="1722"/>
      <c r="BY874" s="1739"/>
      <c r="BZ874" s="1004"/>
    </row>
    <row r="875" spans="1:78" ht="135.5" customHeight="1" x14ac:dyDescent="0.2">
      <c r="A875" s="1802"/>
      <c r="B875" s="1703"/>
      <c r="C875" s="1797"/>
      <c r="D875" s="1705"/>
      <c r="E875" s="1025"/>
      <c r="F875" s="1619"/>
      <c r="G875" s="1064"/>
      <c r="H875" s="1031"/>
      <c r="I875" s="1641"/>
      <c r="J875" s="1631"/>
      <c r="K875" s="1031"/>
      <c r="L875" s="1064"/>
      <c r="M875" s="1070"/>
      <c r="N875" s="1064"/>
      <c r="O875" s="1064"/>
      <c r="P875" s="1064"/>
      <c r="Q875" s="1714"/>
      <c r="R875" s="1641"/>
      <c r="S875" s="1710"/>
      <c r="T875" s="1641"/>
      <c r="U875" s="1710"/>
      <c r="V875" s="1641"/>
      <c r="W875" s="1710"/>
      <c r="X875" s="1633"/>
      <c r="Y875" s="1710"/>
      <c r="Z875" s="1710"/>
      <c r="AA875" s="1633"/>
      <c r="AB875" s="961">
        <v>3</v>
      </c>
      <c r="AC875" s="898" t="s">
        <v>2305</v>
      </c>
      <c r="AD875" s="898">
        <v>2</v>
      </c>
      <c r="AE875" s="761" t="s">
        <v>1403</v>
      </c>
      <c r="AF875" s="816" t="str">
        <f t="shared" si="95"/>
        <v>Probabilidad</v>
      </c>
      <c r="AG875" s="751" t="s">
        <v>221</v>
      </c>
      <c r="AH875" s="790">
        <f t="shared" si="96"/>
        <v>0.25</v>
      </c>
      <c r="AI875" s="751" t="s">
        <v>734</v>
      </c>
      <c r="AJ875" s="790">
        <f t="shared" si="97"/>
        <v>0.25</v>
      </c>
      <c r="AK875" s="814">
        <f t="shared" si="98"/>
        <v>0.5</v>
      </c>
      <c r="AL875" s="817">
        <f>IFERROR(IF(AND(AF874="Probabilidad",AF875="Probabilidad"),(AL874-(+AL874*AK875)),IF(AND(AF874="Impacto",AF875="Probabilidad"),(AL873-(+AL873*AK875)),IF(AF875="Impacto",AL874,""))),"")</f>
        <v>0.16800000000000001</v>
      </c>
      <c r="AM875" s="817">
        <f>IFERROR(IF(AND(AF874="Impacto",AF875="Impacto"),(AM874-(+AM874*AK875)),IF(AND(AF874="Probabilidad",AF875="Impacto"),(AM873-(+AM873*AK875)),IF(AF875="Probabilidad",AM874,""))),"")</f>
        <v>0.8</v>
      </c>
      <c r="AN875" s="751" t="s">
        <v>223</v>
      </c>
      <c r="AO875" s="751" t="s">
        <v>443</v>
      </c>
      <c r="AP875" s="751" t="s">
        <v>241</v>
      </c>
      <c r="AQ875" s="751" t="s">
        <v>226</v>
      </c>
      <c r="AR875" s="1031"/>
      <c r="AS875" s="1631"/>
      <c r="AT875" s="1631"/>
      <c r="AU875" s="1633"/>
      <c r="AV875" s="1631"/>
      <c r="AW875" s="1631"/>
      <c r="AX875" s="1633"/>
      <c r="AY875" s="1633"/>
      <c r="AZ875" s="1633"/>
      <c r="BA875" s="1641"/>
      <c r="BB875" s="788"/>
      <c r="BC875" s="788"/>
      <c r="BD875" s="781" t="str">
        <f t="shared" si="102"/>
        <v/>
      </c>
      <c r="BE875" s="761"/>
      <c r="BF875" s="761"/>
      <c r="BG875" s="761"/>
      <c r="BH875" s="761"/>
      <c r="BI875" s="788"/>
      <c r="BJ875" s="788"/>
      <c r="BK875" s="788"/>
      <c r="BL875" s="788"/>
      <c r="BM875" s="755"/>
      <c r="BN875" s="755"/>
      <c r="BO875" s="755"/>
      <c r="BP875" s="755"/>
      <c r="BQ875" s="969" t="str">
        <f t="shared" si="99"/>
        <v/>
      </c>
      <c r="BR875" s="970" t="str">
        <f t="shared" si="100"/>
        <v/>
      </c>
      <c r="BS875" s="971"/>
      <c r="BT875" s="971"/>
      <c r="BU875" s="998"/>
      <c r="BV875" s="1064"/>
      <c r="BW875" s="1064"/>
      <c r="BX875" s="1722"/>
      <c r="BY875" s="1739"/>
      <c r="BZ875" s="1004"/>
    </row>
    <row r="876" spans="1:78" ht="160.25" customHeight="1" x14ac:dyDescent="0.2">
      <c r="A876" s="1802"/>
      <c r="B876" s="1703"/>
      <c r="C876" s="1797"/>
      <c r="D876" s="1705"/>
      <c r="E876" s="1025"/>
      <c r="F876" s="1619"/>
      <c r="G876" s="1064"/>
      <c r="H876" s="1031"/>
      <c r="I876" s="1641"/>
      <c r="J876" s="1631"/>
      <c r="K876" s="1031"/>
      <c r="L876" s="1064"/>
      <c r="M876" s="1070"/>
      <c r="N876" s="1064"/>
      <c r="O876" s="1064"/>
      <c r="P876" s="1064"/>
      <c r="Q876" s="1714"/>
      <c r="R876" s="1641"/>
      <c r="S876" s="1710"/>
      <c r="T876" s="1641"/>
      <c r="U876" s="1710"/>
      <c r="V876" s="1641"/>
      <c r="W876" s="1710"/>
      <c r="X876" s="1633"/>
      <c r="Y876" s="1710"/>
      <c r="Z876" s="1710"/>
      <c r="AA876" s="1633"/>
      <c r="AB876" s="961">
        <v>4</v>
      </c>
      <c r="AC876" s="898" t="s">
        <v>2306</v>
      </c>
      <c r="AD876" s="898">
        <v>2</v>
      </c>
      <c r="AE876" s="761" t="s">
        <v>1403</v>
      </c>
      <c r="AF876" s="816" t="str">
        <f t="shared" si="95"/>
        <v>Impacto</v>
      </c>
      <c r="AG876" s="751" t="s">
        <v>264</v>
      </c>
      <c r="AH876" s="790">
        <f t="shared" si="96"/>
        <v>0.1</v>
      </c>
      <c r="AI876" s="751" t="s">
        <v>222</v>
      </c>
      <c r="AJ876" s="790">
        <f t="shared" si="97"/>
        <v>0.15</v>
      </c>
      <c r="AK876" s="814">
        <f t="shared" si="98"/>
        <v>0.25</v>
      </c>
      <c r="AL876" s="817">
        <f>IFERROR(IF(AND(AF875="Probabilidad",AF876="Probabilidad"),(AL875-(+AL875*AK876)),IF(AND(AF875="Impacto",AF876="Probabilidad"),(AL874-(+AL874*AK876)),IF(AF876="Impacto",AL875,""))),"")</f>
        <v>0.16800000000000001</v>
      </c>
      <c r="AM876" s="817">
        <f>IFERROR(IF(AND(AF875="Impacto",AF876="Impacto"),(AM875-(+AM875*AK876)),IF(AND(AF875="Probabilidad",AF876="Impacto"),(AM874-(+AM874*AK876)),IF(AF876="Probabilidad",AM875,""))),"")</f>
        <v>0.60000000000000009</v>
      </c>
      <c r="AN876" s="751" t="s">
        <v>223</v>
      </c>
      <c r="AO876" s="751" t="s">
        <v>291</v>
      </c>
      <c r="AP876" s="751" t="s">
        <v>241</v>
      </c>
      <c r="AQ876" s="751" t="s">
        <v>226</v>
      </c>
      <c r="AR876" s="1031"/>
      <c r="AS876" s="1631"/>
      <c r="AT876" s="1631"/>
      <c r="AU876" s="1633"/>
      <c r="AV876" s="1631"/>
      <c r="AW876" s="1631"/>
      <c r="AX876" s="1633"/>
      <c r="AY876" s="1633"/>
      <c r="AZ876" s="1633"/>
      <c r="BA876" s="1641"/>
      <c r="BB876" s="788"/>
      <c r="BC876" s="788"/>
      <c r="BD876" s="781" t="str">
        <f t="shared" si="102"/>
        <v/>
      </c>
      <c r="BE876" s="761"/>
      <c r="BF876" s="761"/>
      <c r="BG876" s="761"/>
      <c r="BH876" s="761"/>
      <c r="BI876" s="788"/>
      <c r="BJ876" s="788"/>
      <c r="BK876" s="788"/>
      <c r="BL876" s="788"/>
      <c r="BM876" s="755"/>
      <c r="BN876" s="755"/>
      <c r="BO876" s="755"/>
      <c r="BP876" s="755"/>
      <c r="BQ876" s="969" t="str">
        <f t="shared" si="99"/>
        <v/>
      </c>
      <c r="BR876" s="970" t="str">
        <f t="shared" si="100"/>
        <v/>
      </c>
      <c r="BS876" s="971"/>
      <c r="BT876" s="971"/>
      <c r="BU876" s="998"/>
      <c r="BV876" s="1064"/>
      <c r="BW876" s="1064"/>
      <c r="BX876" s="1722"/>
      <c r="BY876" s="1739"/>
      <c r="BZ876" s="1004"/>
    </row>
    <row r="877" spans="1:78" ht="16" x14ac:dyDescent="0.2">
      <c r="A877" s="1802"/>
      <c r="B877" s="1703"/>
      <c r="C877" s="1797"/>
      <c r="D877" s="1705"/>
      <c r="E877" s="1025"/>
      <c r="F877" s="1619"/>
      <c r="G877" s="1064"/>
      <c r="H877" s="1031"/>
      <c r="I877" s="1641"/>
      <c r="J877" s="1631"/>
      <c r="K877" s="1031"/>
      <c r="L877" s="1064"/>
      <c r="M877" s="1070"/>
      <c r="N877" s="1064"/>
      <c r="O877" s="1064"/>
      <c r="P877" s="1064"/>
      <c r="Q877" s="1714"/>
      <c r="R877" s="1641"/>
      <c r="S877" s="1710"/>
      <c r="T877" s="1641"/>
      <c r="U877" s="1710"/>
      <c r="V877" s="1641"/>
      <c r="W877" s="1710"/>
      <c r="X877" s="1633"/>
      <c r="Y877" s="1710"/>
      <c r="Z877" s="1710"/>
      <c r="AA877" s="1633"/>
      <c r="AB877" s="961">
        <v>5</v>
      </c>
      <c r="AC877" s="898"/>
      <c r="AD877" s="898"/>
      <c r="AE877" s="225"/>
      <c r="AF877" s="816" t="str">
        <f t="shared" si="95"/>
        <v/>
      </c>
      <c r="AG877" s="751"/>
      <c r="AH877" s="790" t="str">
        <f t="shared" si="96"/>
        <v/>
      </c>
      <c r="AI877" s="751"/>
      <c r="AJ877" s="790" t="str">
        <f t="shared" si="97"/>
        <v/>
      </c>
      <c r="AK877" s="814" t="str">
        <f t="shared" si="98"/>
        <v/>
      </c>
      <c r="AL877" s="817" t="str">
        <f>IFERROR(IF(AND(AF876="Probabilidad",AF877="Probabilidad"),(AL876-(+AL876*AK877)),IF(AND(AF876="Impacto",AF877="Probabilidad"),(AL875-(+AL875*AK877)),IF(AF877="Impacto",AL876,""))),"")</f>
        <v/>
      </c>
      <c r="AM877" s="817" t="str">
        <f>IFERROR(IF(AND(AF876="Impacto",AF877="Impacto"),(AM876-(+AM876*AK877)),IF(AND(AF876="Probabilidad",AF877="Impacto"),(AM875-(+AM875*AK877)),IF(AF877="Probabilidad",AM876,""))),"")</f>
        <v/>
      </c>
      <c r="AN877" s="751"/>
      <c r="AO877" s="751"/>
      <c r="AP877" s="751"/>
      <c r="AQ877" s="751"/>
      <c r="AR877" s="1031"/>
      <c r="AS877" s="1631"/>
      <c r="AT877" s="1631"/>
      <c r="AU877" s="1633"/>
      <c r="AV877" s="1631"/>
      <c r="AW877" s="1631"/>
      <c r="AX877" s="1633"/>
      <c r="AY877" s="1633"/>
      <c r="AZ877" s="1633"/>
      <c r="BA877" s="1641"/>
      <c r="BB877" s="788"/>
      <c r="BC877" s="788"/>
      <c r="BD877" s="781" t="str">
        <f t="shared" si="102"/>
        <v/>
      </c>
      <c r="BE877" s="761"/>
      <c r="BF877" s="761"/>
      <c r="BG877" s="761"/>
      <c r="BH877" s="761"/>
      <c r="BI877" s="788"/>
      <c r="BJ877" s="788"/>
      <c r="BK877" s="788"/>
      <c r="BL877" s="788"/>
      <c r="BM877" s="755"/>
      <c r="BN877" s="755"/>
      <c r="BO877" s="755"/>
      <c r="BP877" s="755"/>
      <c r="BQ877" s="969" t="str">
        <f t="shared" si="99"/>
        <v/>
      </c>
      <c r="BR877" s="970" t="str">
        <f t="shared" si="100"/>
        <v/>
      </c>
      <c r="BS877" s="971"/>
      <c r="BT877" s="971"/>
      <c r="BU877" s="998"/>
      <c r="BV877" s="1064"/>
      <c r="BW877" s="1064"/>
      <c r="BX877" s="1722"/>
      <c r="BY877" s="1739"/>
      <c r="BZ877" s="1004"/>
    </row>
    <row r="878" spans="1:78" ht="17" thickBot="1" x14ac:dyDescent="0.25">
      <c r="A878" s="1802"/>
      <c r="B878" s="1703"/>
      <c r="C878" s="1797"/>
      <c r="D878" s="1706"/>
      <c r="E878" s="1026"/>
      <c r="F878" s="1620"/>
      <c r="G878" s="1065"/>
      <c r="H878" s="1032"/>
      <c r="I878" s="1642"/>
      <c r="J878" s="1632"/>
      <c r="K878" s="1032"/>
      <c r="L878" s="1065"/>
      <c r="M878" s="1071"/>
      <c r="N878" s="1065"/>
      <c r="O878" s="1065"/>
      <c r="P878" s="1065"/>
      <c r="Q878" s="1715"/>
      <c r="R878" s="1642"/>
      <c r="S878" s="1711"/>
      <c r="T878" s="1642"/>
      <c r="U878" s="1711"/>
      <c r="V878" s="1642"/>
      <c r="W878" s="1711"/>
      <c r="X878" s="1634"/>
      <c r="Y878" s="1711"/>
      <c r="Z878" s="1711"/>
      <c r="AA878" s="1634"/>
      <c r="AB878" s="962">
        <v>6</v>
      </c>
      <c r="AC878" s="752"/>
      <c r="AD878" s="752"/>
      <c r="AE878" s="752"/>
      <c r="AF878" s="936" t="str">
        <f t="shared" si="95"/>
        <v/>
      </c>
      <c r="AG878" s="937"/>
      <c r="AH878" s="887" t="str">
        <f t="shared" si="96"/>
        <v/>
      </c>
      <c r="AI878" s="937"/>
      <c r="AJ878" s="887" t="str">
        <f t="shared" si="97"/>
        <v/>
      </c>
      <c r="AK878" s="889" t="str">
        <f t="shared" si="98"/>
        <v/>
      </c>
      <c r="AL878" s="817" t="str">
        <f>IFERROR(IF(AND(AF877="Probabilidad",AF878="Probabilidad"),(AL877-(+AL877*AK878)),IF(AND(AF877="Impacto",AF878="Probabilidad"),(AL876-(+AL876*AK878)),IF(AF878="Impacto",AL877,""))),"")</f>
        <v/>
      </c>
      <c r="AM878" s="817" t="str">
        <f>IFERROR(IF(AND(AF877="Impacto",AF878="Impacto"),(AM877-(+AM877*AK878)),IF(AND(AF877="Probabilidad",AF878="Impacto"),(AM876-(+AM876*AK878)),IF(AF878="Probabilidad",AM877,""))),"")</f>
        <v/>
      </c>
      <c r="AN878" s="51"/>
      <c r="AO878" s="51"/>
      <c r="AP878" s="51"/>
      <c r="AQ878" s="51"/>
      <c r="AR878" s="1032"/>
      <c r="AS878" s="1632"/>
      <c r="AT878" s="1632"/>
      <c r="AU878" s="1634"/>
      <c r="AV878" s="1632"/>
      <c r="AW878" s="1632"/>
      <c r="AX878" s="1634"/>
      <c r="AY878" s="1634"/>
      <c r="AZ878" s="1634"/>
      <c r="BA878" s="1642"/>
      <c r="BB878" s="873"/>
      <c r="BC878" s="873"/>
      <c r="BD878" s="767" t="str">
        <f t="shared" si="102"/>
        <v/>
      </c>
      <c r="BE878" s="752"/>
      <c r="BF878" s="752"/>
      <c r="BG878" s="752"/>
      <c r="BH878" s="752"/>
      <c r="BI878" s="873"/>
      <c r="BJ878" s="873"/>
      <c r="BK878" s="873"/>
      <c r="BL878" s="873"/>
      <c r="BM878" s="826"/>
      <c r="BN878" s="826"/>
      <c r="BO878" s="826"/>
      <c r="BP878" s="826"/>
      <c r="BQ878" s="973" t="str">
        <f t="shared" si="99"/>
        <v/>
      </c>
      <c r="BR878" s="974" t="str">
        <f t="shared" si="100"/>
        <v/>
      </c>
      <c r="BS878" s="975"/>
      <c r="BT878" s="975"/>
      <c r="BU878" s="999"/>
      <c r="BV878" s="1065"/>
      <c r="BW878" s="1065"/>
      <c r="BX878" s="1723"/>
      <c r="BY878" s="1740"/>
      <c r="BZ878" s="1005"/>
    </row>
    <row r="879" spans="1:78" ht="135.5" customHeight="1" x14ac:dyDescent="0.2">
      <c r="A879" s="1802"/>
      <c r="B879" s="1703"/>
      <c r="C879" s="1797"/>
      <c r="D879" s="1021" t="s">
        <v>1387</v>
      </c>
      <c r="E879" s="1024" t="s">
        <v>1098</v>
      </c>
      <c r="F879" s="1027">
        <v>4</v>
      </c>
      <c r="G879" s="1063" t="s">
        <v>2321</v>
      </c>
      <c r="H879" s="1030" t="s">
        <v>1248</v>
      </c>
      <c r="I879" s="994" t="s">
        <v>1215</v>
      </c>
      <c r="J879" s="1697" t="str">
        <f>IF(D879="","",IF(D879="RG",[1]Árbol!A890,IF(D879="RIC",[1]Árbol!A890,IF(D879="RLAFT",[1]Árbol!A890,IF(D879="RF",[1]Árbol!A890,IF(I879="","",(CONCATENATE(I879," ",$M$3," ",G879," ",$M$4," ",O879," ",$M$5," ",N879))))))))</f>
        <v>Pérdida de Disponibilidad de 1. Base de datos de los procesos disciplinarios
2. Bases de datos con información relacionada con los procesos Disciplinarios  
3. Base de datos cuadro de términos de los procesos disciplinarios  1. Pérdida , modificacion, borrado o uso o autorizado de la información.
2. Fallas Humanas  1. Ausencia de control de acceso 
2. Desconocimiento de politicas de seguridad de la información
3. Ausencia de copias de respaldo 
Continuidad 4. Ausencia de planes de continuidad.</v>
      </c>
      <c r="K879" s="1030" t="s">
        <v>313</v>
      </c>
      <c r="L879" s="1063" t="s">
        <v>562</v>
      </c>
      <c r="M879" s="1069" t="s">
        <v>1389</v>
      </c>
      <c r="N879" s="1063" t="s">
        <v>2307</v>
      </c>
      <c r="O879" s="1063" t="s">
        <v>2308</v>
      </c>
      <c r="P879" s="1063" t="s">
        <v>1392</v>
      </c>
      <c r="Q879" s="1716" t="s">
        <v>1392</v>
      </c>
      <c r="R879" s="994" t="s">
        <v>340</v>
      </c>
      <c r="S879" s="1709">
        <f>IF(R879="Muy Alta",100%,IF(R879="Alta",80%,IF(R879="Media",60%,IF(R879="Baja",40%,IF(R879="Muy Baja",20%,"")))))</f>
        <v>0.8</v>
      </c>
      <c r="T879" s="994" t="s">
        <v>317</v>
      </c>
      <c r="U879" s="1709">
        <f>IF(T879="Catastrófico",100%,IF(T879="Mayor",80%,IF(T879="Moderado",60%,IF(T879="Menor",40%,IF(T879="Leve",20%,"")))))</f>
        <v>0.2</v>
      </c>
      <c r="V879" s="994" t="s">
        <v>218</v>
      </c>
      <c r="W879" s="1709">
        <f>IF(V879="Catastrófico",100%,IF(V879="Mayor",80%,IF(V879="Moderado",60%,IF(V879="Menor",40%,IF(V879="Leve",20%,"")))))</f>
        <v>0.6</v>
      </c>
      <c r="X879" s="1047" t="str">
        <f>IF(Y879=100%,"Catastrófico",IF(Y879=80%,"Mayor",IF(Y879=60%,"Moderado",IF(Y879=40%,"Menor",IF(Y879=20%,"Leve","")))))</f>
        <v>Moderado</v>
      </c>
      <c r="Y879" s="1709">
        <f>IF(AND(U879="",W879=""),"",MAX(U879,W879))</f>
        <v>0.6</v>
      </c>
      <c r="Z879" s="1709" t="str">
        <f>CONCATENATE(R879,X879)</f>
        <v>AltaModerado</v>
      </c>
      <c r="AA879" s="1047" t="str">
        <f>IF(Z879="Muy AltaLeve","Alto",IF(Z879="Muy AltaMenor","Alto",IF(Z879="Muy AltaModerado","Alto",IF(Z879="Muy AltaMayor","Alto",IF(Z879="Muy AltaCatastrófico","Extremo",IF(Z879="AltaLeve","Moderado",IF(Z879="AltaMenor","Moderado",IF(Z879="AltaModerado","Alto",IF(Z879="AltaMayor","Alto",IF(Z879="AltaCatastrófico","Extremo",IF(Z879="MediaLeve","Moderado",IF(Z879="MediaMenor","Moderado",IF(Z879="MediaModerado","Moderado",IF(Z879="MediaMayor","Alto",IF(Z879="MediaCatastrófico","Extremo",IF(Z879="BajaLeve","Bajo",IF(Z879="BajaMenor","Moderado",IF(Z879="BajaModerado","Moderado",IF(Z879="BajaMayor","Alto",IF(Z879="BajaCatastrófico","Extremo",IF(Z879="Muy BajaLeve","Bajo",IF(Z879="Muy BajaMenor","Bajo",IF(Z879="Muy BajaModerado","Moderado",IF(Z879="Muy BajaMayor","Alto",IF(Z879="Muy BajaCatastrófico","Extremo","")))))))))))))))))))))))))</f>
        <v>Alto</v>
      </c>
      <c r="AB879" s="354">
        <v>1</v>
      </c>
      <c r="AC879" s="302" t="s">
        <v>2322</v>
      </c>
      <c r="AD879" s="302">
        <v>1</v>
      </c>
      <c r="AE879" s="302" t="s">
        <v>1830</v>
      </c>
      <c r="AF879" s="334" t="str">
        <f t="shared" si="95"/>
        <v>Impacto</v>
      </c>
      <c r="AG879" s="335" t="s">
        <v>264</v>
      </c>
      <c r="AH879" s="787">
        <f t="shared" si="96"/>
        <v>0.1</v>
      </c>
      <c r="AI879" s="335" t="s">
        <v>222</v>
      </c>
      <c r="AJ879" s="787">
        <f t="shared" si="97"/>
        <v>0.15</v>
      </c>
      <c r="AK879" s="101">
        <f t="shared" si="98"/>
        <v>0.25</v>
      </c>
      <c r="AL879" s="336">
        <f>IFERROR(IF(AF879="Probabilidad",(S879-(+S879*AK879)),IF(AF879="Impacto",S879,"")),"")</f>
        <v>0.8</v>
      </c>
      <c r="AM879" s="336">
        <f>IFERROR(IF(AF879="Impacto",(Y879-(+Y879*AK879)),IF(AF879="Probabilidad",Y879,"")),"")</f>
        <v>0.44999999999999996</v>
      </c>
      <c r="AN879" s="50" t="s">
        <v>223</v>
      </c>
      <c r="AO879" s="50" t="s">
        <v>377</v>
      </c>
      <c r="AP879" s="50" t="s">
        <v>241</v>
      </c>
      <c r="AQ879" s="50" t="s">
        <v>226</v>
      </c>
      <c r="AR879" s="1624" t="s">
        <v>2317</v>
      </c>
      <c r="AS879" s="1050">
        <f>S879</f>
        <v>0.8</v>
      </c>
      <c r="AT879" s="1050">
        <f>IF(AL879="","",MIN(AL879:AL884))</f>
        <v>0.12096</v>
      </c>
      <c r="AU879" s="1047" t="str">
        <f>IFERROR(IF(AT879="","",IF(AT879&lt;=0.2,"Muy Baja",IF(AT879&lt;=0.4,"Baja",IF(AT879&lt;=0.6,"Media",IF(AT879&lt;=0.8,"Alta","Muy Alta"))))),"")</f>
        <v>Muy Baja</v>
      </c>
      <c r="AV879" s="1050">
        <f>Y879</f>
        <v>0.6</v>
      </c>
      <c r="AW879" s="1050">
        <f>IF(AM879="","",MIN(AM879:AM884))</f>
        <v>0.44999999999999996</v>
      </c>
      <c r="AX879" s="1047" t="str">
        <f>IFERROR(IF(AW879="","",IF(AW879&lt;=0.2,"Leve",IF(AW879&lt;=0.4,"Menor",IF(AW879&lt;=0.6,"Moderado",IF(AW879&lt;=0.8,"Mayor","Catastrófico"))))),"")</f>
        <v>Moderado</v>
      </c>
      <c r="AY879" s="1047" t="str">
        <f>AA879</f>
        <v>Alto</v>
      </c>
      <c r="AZ879" s="1047" t="str">
        <f>IFERROR(IF(OR(AND(AU879="Muy Baja",AX879="Leve"),AND(AU879="Muy Baja",AX879="Menor"),AND(AU879="Baja",AX879="Leve")),"Bajo",IF(OR(AND(AU879="Muy baja",AX879="Moderado"),AND(AU879="Baja",AX879="Menor"),AND(AU879="Baja",AX879="Moderado"),AND(AU879="Media",AX879="Leve"),AND(AU879="Media",AX879="Menor"),AND(AU879="Media",AX879="Moderado"),AND(AU879="Alta",AX879="Leve"),AND(AU879="Alta",AX879="Menor")),"Moderado",IF(OR(AND(AU879="Muy Baja",AX879="Mayor"),AND(AU879="Baja",AX879="Mayor"),AND(AU879="Media",AX879="Mayor"),AND(AU879="Alta",AX879="Moderado"),AND(AU879="Alta",AX879="Mayor"),AND(AU879="Muy Alta",AX879="Leve"),AND(AU879="Muy Alta",AX879="Menor"),AND(AU879="Muy Alta",AX879="Moderado"),AND(AU879="Muy Alta",AX879="Mayor")),"Alto",IF(OR(AND(AU879="Muy Baja",AX879="Catastrófico"),AND(AU879="Baja",AX879="Catastrófico"),AND(AU879="Media",AX879="Catastrófico"),AND(AU879="Alta",AX879="Catastrófico"),AND(AU879="Muy Alta",AX879="Catastrófico")),"Extremo","")))),"")</f>
        <v>Moderado</v>
      </c>
      <c r="BA879" s="994" t="s">
        <v>228</v>
      </c>
      <c r="BB879" s="216" t="s">
        <v>2323</v>
      </c>
      <c r="BC879" s="216" t="s">
        <v>1483</v>
      </c>
      <c r="BD879" s="307">
        <f t="shared" si="102"/>
        <v>2</v>
      </c>
      <c r="BE879" s="302"/>
      <c r="BF879" s="302">
        <v>1</v>
      </c>
      <c r="BG879" s="302"/>
      <c r="BH879" s="302">
        <v>1</v>
      </c>
      <c r="BI879" s="216" t="s">
        <v>2319</v>
      </c>
      <c r="BJ879" s="216" t="s">
        <v>2302</v>
      </c>
      <c r="BK879" s="788" t="s">
        <v>3318</v>
      </c>
      <c r="BL879" s="788" t="s">
        <v>3319</v>
      </c>
      <c r="BM879" s="217">
        <v>1</v>
      </c>
      <c r="BN879" s="217"/>
      <c r="BO879" s="217"/>
      <c r="BP879" s="217"/>
      <c r="BQ879" s="102">
        <f t="shared" si="99"/>
        <v>1</v>
      </c>
      <c r="BR879" s="967">
        <f t="shared" si="100"/>
        <v>0.5</v>
      </c>
      <c r="BS879" s="968"/>
      <c r="BT879" s="968"/>
      <c r="BU879" s="997" t="s">
        <v>1392</v>
      </c>
      <c r="BV879" s="1063" t="s">
        <v>3311</v>
      </c>
      <c r="BW879" s="1063" t="s">
        <v>3311</v>
      </c>
      <c r="BX879" s="1721" t="s">
        <v>3311</v>
      </c>
      <c r="BY879" s="1738" t="s">
        <v>3320</v>
      </c>
      <c r="BZ879" s="1003"/>
    </row>
    <row r="880" spans="1:78" ht="160.25" customHeight="1" x14ac:dyDescent="0.2">
      <c r="A880" s="1802"/>
      <c r="B880" s="1703"/>
      <c r="C880" s="1797"/>
      <c r="D880" s="1705"/>
      <c r="E880" s="1025"/>
      <c r="F880" s="1619"/>
      <c r="G880" s="1064"/>
      <c r="H880" s="1031"/>
      <c r="I880" s="1641"/>
      <c r="J880" s="1631"/>
      <c r="K880" s="1031"/>
      <c r="L880" s="1064"/>
      <c r="M880" s="1070"/>
      <c r="N880" s="1064"/>
      <c r="O880" s="1064"/>
      <c r="P880" s="1064"/>
      <c r="Q880" s="1717"/>
      <c r="R880" s="1641"/>
      <c r="S880" s="1710"/>
      <c r="T880" s="1641"/>
      <c r="U880" s="1710"/>
      <c r="V880" s="1641"/>
      <c r="W880" s="1710"/>
      <c r="X880" s="1633"/>
      <c r="Y880" s="1710"/>
      <c r="Z880" s="1710"/>
      <c r="AA880" s="1633"/>
      <c r="AB880" s="961">
        <v>2</v>
      </c>
      <c r="AC880" s="761" t="s">
        <v>2311</v>
      </c>
      <c r="AD880" s="761">
        <v>3</v>
      </c>
      <c r="AE880" s="761" t="s">
        <v>2029</v>
      </c>
      <c r="AF880" s="816" t="str">
        <f t="shared" si="95"/>
        <v>Probabilidad</v>
      </c>
      <c r="AG880" s="751" t="s">
        <v>221</v>
      </c>
      <c r="AH880" s="790">
        <f t="shared" si="96"/>
        <v>0.25</v>
      </c>
      <c r="AI880" s="751" t="s">
        <v>222</v>
      </c>
      <c r="AJ880" s="790">
        <f t="shared" si="97"/>
        <v>0.15</v>
      </c>
      <c r="AK880" s="814">
        <f t="shared" si="98"/>
        <v>0.4</v>
      </c>
      <c r="AL880" s="817">
        <f>IFERROR(IF(AND(AF879="Probabilidad",AF880="Probabilidad"),(AL879-(+AL879*AK880)),IF(AF880="Probabilidad",(S879-(+S879*AK880)),IF(AF880="Impacto",AL879,""))),"")</f>
        <v>0.48</v>
      </c>
      <c r="AM880" s="817">
        <f>IFERROR(IF(AND(AF879="Impacto",AF880="Impacto"),(AM879-(+AM879*AK880)),IF(AF880="Impacto",(Y879-(+Y879*AK880)),IF(AF880="Probabilidad",AM879,""))),"")</f>
        <v>0.44999999999999996</v>
      </c>
      <c r="AN880" s="751" t="s">
        <v>859</v>
      </c>
      <c r="AO880" s="751" t="s">
        <v>291</v>
      </c>
      <c r="AP880" s="751" t="s">
        <v>241</v>
      </c>
      <c r="AQ880" s="751" t="s">
        <v>226</v>
      </c>
      <c r="AR880" s="1031"/>
      <c r="AS880" s="1631"/>
      <c r="AT880" s="1631"/>
      <c r="AU880" s="1633"/>
      <c r="AV880" s="1631"/>
      <c r="AW880" s="1631"/>
      <c r="AX880" s="1633"/>
      <c r="AY880" s="1633"/>
      <c r="AZ880" s="1633"/>
      <c r="BA880" s="1641"/>
      <c r="BB880" s="788" t="s">
        <v>2324</v>
      </c>
      <c r="BC880" s="788" t="s">
        <v>2304</v>
      </c>
      <c r="BD880" s="781">
        <f t="shared" si="102"/>
        <v>1</v>
      </c>
      <c r="BE880" s="761"/>
      <c r="BF880" s="761">
        <v>1</v>
      </c>
      <c r="BG880" s="761"/>
      <c r="BH880" s="761"/>
      <c r="BI880" s="788" t="s">
        <v>2319</v>
      </c>
      <c r="BJ880" s="788" t="s">
        <v>2302</v>
      </c>
      <c r="BK880" s="788" t="s">
        <v>3317</v>
      </c>
      <c r="BL880" s="788" t="s">
        <v>3314</v>
      </c>
      <c r="BM880" s="755"/>
      <c r="BN880" s="755">
        <v>1</v>
      </c>
      <c r="BO880" s="755"/>
      <c r="BP880" s="755"/>
      <c r="BQ880" s="969">
        <f t="shared" si="99"/>
        <v>1</v>
      </c>
      <c r="BR880" s="970">
        <f t="shared" si="100"/>
        <v>1</v>
      </c>
      <c r="BS880" s="971"/>
      <c r="BT880" s="971"/>
      <c r="BU880" s="998"/>
      <c r="BV880" s="1064"/>
      <c r="BW880" s="1064"/>
      <c r="BX880" s="1722"/>
      <c r="BY880" s="1739"/>
      <c r="BZ880" s="1004"/>
    </row>
    <row r="881" spans="1:78" ht="129.5" customHeight="1" x14ac:dyDescent="0.2">
      <c r="A881" s="1802"/>
      <c r="B881" s="1703"/>
      <c r="C881" s="1797"/>
      <c r="D881" s="1705"/>
      <c r="E881" s="1025"/>
      <c r="F881" s="1619"/>
      <c r="G881" s="1064"/>
      <c r="H881" s="1031"/>
      <c r="I881" s="1641"/>
      <c r="J881" s="1631"/>
      <c r="K881" s="1031"/>
      <c r="L881" s="1064"/>
      <c r="M881" s="1070"/>
      <c r="N881" s="1064"/>
      <c r="O881" s="1064"/>
      <c r="P881" s="1064"/>
      <c r="Q881" s="1717"/>
      <c r="R881" s="1641"/>
      <c r="S881" s="1710"/>
      <c r="T881" s="1641"/>
      <c r="U881" s="1710"/>
      <c r="V881" s="1641"/>
      <c r="W881" s="1710"/>
      <c r="X881" s="1633"/>
      <c r="Y881" s="1710"/>
      <c r="Z881" s="1710"/>
      <c r="AA881" s="1633"/>
      <c r="AB881" s="961">
        <v>3</v>
      </c>
      <c r="AC881" s="761" t="s">
        <v>1571</v>
      </c>
      <c r="AD881" s="761">
        <v>2</v>
      </c>
      <c r="AE881" s="761" t="s">
        <v>1480</v>
      </c>
      <c r="AF881" s="816" t="str">
        <f t="shared" si="95"/>
        <v>Probabilidad</v>
      </c>
      <c r="AG881" s="751" t="s">
        <v>221</v>
      </c>
      <c r="AH881" s="790">
        <f t="shared" si="96"/>
        <v>0.25</v>
      </c>
      <c r="AI881" s="751" t="s">
        <v>222</v>
      </c>
      <c r="AJ881" s="790">
        <f t="shared" si="97"/>
        <v>0.15</v>
      </c>
      <c r="AK881" s="814">
        <f t="shared" si="98"/>
        <v>0.4</v>
      </c>
      <c r="AL881" s="817">
        <f>IFERROR(IF(AND(AF880="Probabilidad",AF881="Probabilidad"),(AL880-(+AL880*AK881)),IF(AND(AF880="Impacto",AF881="Probabilidad"),(AL879-(+AL879*AK881)),IF(AF881="Impacto",AL880,""))),"")</f>
        <v>0.28799999999999998</v>
      </c>
      <c r="AM881" s="817">
        <f>IFERROR(IF(AND(AF880="Impacto",AF881="Impacto"),(AM880-(+AM880*AK881)),IF(AND(AF880="Probabilidad",AF881="Impacto"),(AM879-(+AM879*AK881)),IF(AF881="Probabilidad",AM880,""))),"")</f>
        <v>0.44999999999999996</v>
      </c>
      <c r="AN881" s="751" t="s">
        <v>859</v>
      </c>
      <c r="AO881" s="751" t="s">
        <v>245</v>
      </c>
      <c r="AP881" s="751" t="s">
        <v>241</v>
      </c>
      <c r="AQ881" s="751" t="s">
        <v>226</v>
      </c>
      <c r="AR881" s="1031"/>
      <c r="AS881" s="1631"/>
      <c r="AT881" s="1631"/>
      <c r="AU881" s="1633"/>
      <c r="AV881" s="1631"/>
      <c r="AW881" s="1631"/>
      <c r="AX881" s="1633"/>
      <c r="AY881" s="1633"/>
      <c r="AZ881" s="1633"/>
      <c r="BA881" s="1641"/>
      <c r="BB881" s="788" t="s">
        <v>2325</v>
      </c>
      <c r="BC881" s="788" t="s">
        <v>2326</v>
      </c>
      <c r="BD881" s="781">
        <f t="shared" si="102"/>
        <v>12</v>
      </c>
      <c r="BE881" s="761">
        <v>3</v>
      </c>
      <c r="BF881" s="761">
        <v>3</v>
      </c>
      <c r="BG881" s="761">
        <v>3</v>
      </c>
      <c r="BH881" s="761">
        <v>3</v>
      </c>
      <c r="BI881" s="788" t="s">
        <v>2319</v>
      </c>
      <c r="BJ881" s="788" t="s">
        <v>2302</v>
      </c>
      <c r="BK881" s="788" t="s">
        <v>3321</v>
      </c>
      <c r="BL881" s="788" t="s">
        <v>3322</v>
      </c>
      <c r="BM881" s="755">
        <v>3</v>
      </c>
      <c r="BN881" s="755">
        <v>3</v>
      </c>
      <c r="BO881" s="755"/>
      <c r="BP881" s="755"/>
      <c r="BQ881" s="969">
        <f t="shared" si="99"/>
        <v>6</v>
      </c>
      <c r="BR881" s="970">
        <f t="shared" si="100"/>
        <v>0.5</v>
      </c>
      <c r="BS881" s="971"/>
      <c r="BT881" s="971"/>
      <c r="BU881" s="998"/>
      <c r="BV881" s="1064"/>
      <c r="BW881" s="1064"/>
      <c r="BX881" s="1722"/>
      <c r="BY881" s="1739"/>
      <c r="BZ881" s="1004"/>
    </row>
    <row r="882" spans="1:78" ht="135.5" customHeight="1" x14ac:dyDescent="0.2">
      <c r="A882" s="1802"/>
      <c r="B882" s="1703"/>
      <c r="C882" s="1797"/>
      <c r="D882" s="1705"/>
      <c r="E882" s="1025"/>
      <c r="F882" s="1619"/>
      <c r="G882" s="1064"/>
      <c r="H882" s="1031"/>
      <c r="I882" s="1641"/>
      <c r="J882" s="1631"/>
      <c r="K882" s="1031"/>
      <c r="L882" s="1064"/>
      <c r="M882" s="1070"/>
      <c r="N882" s="1064"/>
      <c r="O882" s="1064"/>
      <c r="P882" s="1064"/>
      <c r="Q882" s="1717"/>
      <c r="R882" s="1641"/>
      <c r="S882" s="1710"/>
      <c r="T882" s="1641"/>
      <c r="U882" s="1710"/>
      <c r="V882" s="1641"/>
      <c r="W882" s="1710"/>
      <c r="X882" s="1633"/>
      <c r="Y882" s="1710"/>
      <c r="Z882" s="1710"/>
      <c r="AA882" s="1633"/>
      <c r="AB882" s="961">
        <v>4</v>
      </c>
      <c r="AC882" s="761" t="s">
        <v>2327</v>
      </c>
      <c r="AD882" s="761">
        <v>1</v>
      </c>
      <c r="AE882" s="761" t="s">
        <v>1830</v>
      </c>
      <c r="AF882" s="816" t="str">
        <f t="shared" si="95"/>
        <v>Probabilidad</v>
      </c>
      <c r="AG882" s="751" t="s">
        <v>281</v>
      </c>
      <c r="AH882" s="790">
        <f t="shared" si="96"/>
        <v>0.15</v>
      </c>
      <c r="AI882" s="751" t="s">
        <v>222</v>
      </c>
      <c r="AJ882" s="790">
        <f t="shared" si="97"/>
        <v>0.15</v>
      </c>
      <c r="AK882" s="814">
        <f t="shared" si="98"/>
        <v>0.3</v>
      </c>
      <c r="AL882" s="817">
        <f>IFERROR(IF(AND(AF881="Probabilidad",AF882="Probabilidad"),(AL881-(+AL881*AK882)),IF(AND(AF881="Impacto",AF882="Probabilidad"),(AL880-(+AL880*AK882)),IF(AF882="Impacto",AL881,""))),"")</f>
        <v>0.2016</v>
      </c>
      <c r="AM882" s="817">
        <f>IFERROR(IF(AND(AF881="Impacto",AF882="Impacto"),(AM881-(+AM881*AK882)),IF(AND(AF881="Probabilidad",AF882="Impacto"),(AM880-(+AM880*AK882)),IF(AF882="Probabilidad",AM881,""))),"")</f>
        <v>0.44999999999999996</v>
      </c>
      <c r="AN882" s="751" t="s">
        <v>223</v>
      </c>
      <c r="AO882" s="751" t="s">
        <v>377</v>
      </c>
      <c r="AP882" s="751" t="s">
        <v>241</v>
      </c>
      <c r="AQ882" s="751" t="s">
        <v>226</v>
      </c>
      <c r="AR882" s="1031"/>
      <c r="AS882" s="1631"/>
      <c r="AT882" s="1631"/>
      <c r="AU882" s="1633"/>
      <c r="AV882" s="1631"/>
      <c r="AW882" s="1631"/>
      <c r="AX882" s="1633"/>
      <c r="AY882" s="1633"/>
      <c r="AZ882" s="1633"/>
      <c r="BA882" s="1641"/>
      <c r="BB882" s="788" t="s">
        <v>2328</v>
      </c>
      <c r="BC882" s="788" t="s">
        <v>2329</v>
      </c>
      <c r="BD882" s="781">
        <f t="shared" si="102"/>
        <v>1</v>
      </c>
      <c r="BE882" s="761"/>
      <c r="BF882" s="761">
        <v>1</v>
      </c>
      <c r="BG882" s="761"/>
      <c r="BH882" s="761"/>
      <c r="BI882" s="788" t="s">
        <v>2319</v>
      </c>
      <c r="BJ882" s="788" t="s">
        <v>2302</v>
      </c>
      <c r="BK882" s="788" t="s">
        <v>3323</v>
      </c>
      <c r="BL882" s="788" t="s">
        <v>3324</v>
      </c>
      <c r="BM882" s="755"/>
      <c r="BN882" s="755"/>
      <c r="BO882" s="755"/>
      <c r="BP882" s="755"/>
      <c r="BQ882" s="969" t="str">
        <f t="shared" si="99"/>
        <v/>
      </c>
      <c r="BR882" s="970" t="str">
        <f t="shared" si="100"/>
        <v/>
      </c>
      <c r="BS882" s="971"/>
      <c r="BT882" s="971"/>
      <c r="BU882" s="998"/>
      <c r="BV882" s="1064"/>
      <c r="BW882" s="1064"/>
      <c r="BX882" s="1722"/>
      <c r="BY882" s="1739"/>
      <c r="BZ882" s="1004"/>
    </row>
    <row r="883" spans="1:78" ht="111.5" customHeight="1" x14ac:dyDescent="0.2">
      <c r="A883" s="1802"/>
      <c r="B883" s="1703"/>
      <c r="C883" s="1797"/>
      <c r="D883" s="1705"/>
      <c r="E883" s="1025"/>
      <c r="F883" s="1619"/>
      <c r="G883" s="1064"/>
      <c r="H883" s="1031"/>
      <c r="I883" s="1641"/>
      <c r="J883" s="1631"/>
      <c r="K883" s="1031"/>
      <c r="L883" s="1064"/>
      <c r="M883" s="1070"/>
      <c r="N883" s="1064"/>
      <c r="O883" s="1064"/>
      <c r="P883" s="1064"/>
      <c r="Q883" s="1717"/>
      <c r="R883" s="1641"/>
      <c r="S883" s="1710"/>
      <c r="T883" s="1641"/>
      <c r="U883" s="1710"/>
      <c r="V883" s="1641"/>
      <c r="W883" s="1710"/>
      <c r="X883" s="1633"/>
      <c r="Y883" s="1710"/>
      <c r="Z883" s="1710"/>
      <c r="AA883" s="1633"/>
      <c r="AB883" s="961">
        <v>5</v>
      </c>
      <c r="AC883" s="761" t="s">
        <v>2330</v>
      </c>
      <c r="AD883" s="761">
        <v>3</v>
      </c>
      <c r="AE883" s="761" t="s">
        <v>2331</v>
      </c>
      <c r="AF883" s="816" t="str">
        <f t="shared" si="95"/>
        <v>Probabilidad</v>
      </c>
      <c r="AG883" s="751" t="s">
        <v>221</v>
      </c>
      <c r="AH883" s="790">
        <f t="shared" si="96"/>
        <v>0.25</v>
      </c>
      <c r="AI883" s="751" t="s">
        <v>222</v>
      </c>
      <c r="AJ883" s="790">
        <f t="shared" si="97"/>
        <v>0.15</v>
      </c>
      <c r="AK883" s="814">
        <f t="shared" si="98"/>
        <v>0.4</v>
      </c>
      <c r="AL883" s="817">
        <f>IFERROR(IF(AND(AF882="Probabilidad",AF883="Probabilidad"),(AL882-(+AL882*AK883)),IF(AND(AF882="Impacto",AF883="Probabilidad"),(AL881-(+AL881*AK883)),IF(AF883="Impacto",AL882,""))),"")</f>
        <v>0.12096</v>
      </c>
      <c r="AM883" s="817">
        <f>IFERROR(IF(AND(AF882="Impacto",AF883="Impacto"),(AM882-(+AM882*AK883)),IF(AND(AF882="Probabilidad",AF883="Impacto"),(AM881-(+AM881*AK883)),IF(AF883="Probabilidad",AM882,""))),"")</f>
        <v>0.44999999999999996</v>
      </c>
      <c r="AN883" s="751" t="s">
        <v>1157</v>
      </c>
      <c r="AO883" s="751" t="s">
        <v>240</v>
      </c>
      <c r="AP883" s="751" t="s">
        <v>241</v>
      </c>
      <c r="AQ883" s="751" t="s">
        <v>226</v>
      </c>
      <c r="AR883" s="1031"/>
      <c r="AS883" s="1631"/>
      <c r="AT883" s="1631"/>
      <c r="AU883" s="1633"/>
      <c r="AV883" s="1631"/>
      <c r="AW883" s="1631"/>
      <c r="AX883" s="1633"/>
      <c r="AY883" s="1633"/>
      <c r="AZ883" s="1633"/>
      <c r="BA883" s="1641"/>
      <c r="BB883" s="788"/>
      <c r="BC883" s="788"/>
      <c r="BD883" s="781" t="str">
        <f t="shared" si="102"/>
        <v/>
      </c>
      <c r="BE883" s="761"/>
      <c r="BF883" s="761"/>
      <c r="BG883" s="761"/>
      <c r="BH883" s="761"/>
      <c r="BI883" s="788"/>
      <c r="BJ883" s="788"/>
      <c r="BK883" s="788"/>
      <c r="BL883" s="788"/>
      <c r="BM883" s="755"/>
      <c r="BN883" s="755"/>
      <c r="BO883" s="755"/>
      <c r="BP883" s="755"/>
      <c r="BQ883" s="969" t="str">
        <f t="shared" si="99"/>
        <v/>
      </c>
      <c r="BR883" s="970" t="str">
        <f t="shared" si="100"/>
        <v/>
      </c>
      <c r="BS883" s="971"/>
      <c r="BT883" s="971"/>
      <c r="BU883" s="998"/>
      <c r="BV883" s="1064"/>
      <c r="BW883" s="1064"/>
      <c r="BX883" s="1722"/>
      <c r="BY883" s="1739"/>
      <c r="BZ883" s="1004"/>
    </row>
    <row r="884" spans="1:78" ht="17" thickBot="1" x14ac:dyDescent="0.25">
      <c r="A884" s="1802"/>
      <c r="B884" s="1703"/>
      <c r="C884" s="1797"/>
      <c r="D884" s="1706"/>
      <c r="E884" s="1026"/>
      <c r="F884" s="1620"/>
      <c r="G884" s="1065"/>
      <c r="H884" s="1032"/>
      <c r="I884" s="1642"/>
      <c r="J884" s="1632"/>
      <c r="K884" s="1032"/>
      <c r="L884" s="1065"/>
      <c r="M884" s="1071"/>
      <c r="N884" s="1065"/>
      <c r="O884" s="1065"/>
      <c r="P884" s="1065"/>
      <c r="Q884" s="1718"/>
      <c r="R884" s="1642"/>
      <c r="S884" s="1711"/>
      <c r="T884" s="1642"/>
      <c r="U884" s="1711"/>
      <c r="V884" s="1642"/>
      <c r="W884" s="1711"/>
      <c r="X884" s="1634"/>
      <c r="Y884" s="1711"/>
      <c r="Z884" s="1711"/>
      <c r="AA884" s="1634"/>
      <c r="AB884" s="962">
        <v>6</v>
      </c>
      <c r="AC884" s="977"/>
      <c r="AD884" s="752"/>
      <c r="AE884" s="752"/>
      <c r="AF884" s="936" t="str">
        <f t="shared" si="95"/>
        <v/>
      </c>
      <c r="AG884" s="937"/>
      <c r="AH884" s="887" t="str">
        <f t="shared" si="96"/>
        <v/>
      </c>
      <c r="AI884" s="937"/>
      <c r="AJ884" s="887" t="str">
        <f t="shared" si="97"/>
        <v/>
      </c>
      <c r="AK884" s="889" t="str">
        <f t="shared" si="98"/>
        <v/>
      </c>
      <c r="AL884" s="817" t="str">
        <f>IFERROR(IF(AND(AF883="Probabilidad",AF884="Probabilidad"),(AL883-(+AL883*AK884)),IF(AND(AF883="Impacto",AF884="Probabilidad"),(AL882-(+AL882*AK884)),IF(AF884="Impacto",AL883,""))),"")</f>
        <v/>
      </c>
      <c r="AM884" s="817" t="str">
        <f>IFERROR(IF(AND(AF883="Impacto",AF884="Impacto"),(AM883-(+AM883*AK884)),IF(AND(AF883="Probabilidad",AF884="Impacto"),(AM882-(+AM882*AK884)),IF(AF884="Probabilidad",AM883,""))),"")</f>
        <v/>
      </c>
      <c r="AN884" s="51"/>
      <c r="AO884" s="51"/>
      <c r="AP884" s="51"/>
      <c r="AQ884" s="51"/>
      <c r="AR884" s="1032"/>
      <c r="AS884" s="1632"/>
      <c r="AT884" s="1632"/>
      <c r="AU884" s="1634"/>
      <c r="AV884" s="1632"/>
      <c r="AW884" s="1632"/>
      <c r="AX884" s="1634"/>
      <c r="AY884" s="1634"/>
      <c r="AZ884" s="1634"/>
      <c r="BA884" s="1642"/>
      <c r="BB884" s="873"/>
      <c r="BC884" s="873"/>
      <c r="BD884" s="767" t="str">
        <f t="shared" si="102"/>
        <v/>
      </c>
      <c r="BE884" s="752"/>
      <c r="BF884" s="752"/>
      <c r="BG884" s="752"/>
      <c r="BH884" s="752"/>
      <c r="BI884" s="873"/>
      <c r="BJ884" s="873"/>
      <c r="BK884" s="873"/>
      <c r="BL884" s="873"/>
      <c r="BM884" s="826"/>
      <c r="BN884" s="826"/>
      <c r="BO884" s="826"/>
      <c r="BP884" s="826"/>
      <c r="BQ884" s="973" t="str">
        <f t="shared" si="99"/>
        <v/>
      </c>
      <c r="BR884" s="974" t="str">
        <f t="shared" si="100"/>
        <v/>
      </c>
      <c r="BS884" s="975"/>
      <c r="BT884" s="975"/>
      <c r="BU884" s="999"/>
      <c r="BV884" s="1065"/>
      <c r="BW884" s="1065"/>
      <c r="BX884" s="1723"/>
      <c r="BY884" s="1740"/>
      <c r="BZ884" s="1005"/>
    </row>
    <row r="885" spans="1:78" ht="160.25" customHeight="1" x14ac:dyDescent="0.2">
      <c r="A885" s="1802"/>
      <c r="B885" s="1703"/>
      <c r="C885" s="1797"/>
      <c r="D885" s="1021" t="s">
        <v>1387</v>
      </c>
      <c r="E885" s="1024" t="s">
        <v>1098</v>
      </c>
      <c r="F885" s="1027">
        <v>5</v>
      </c>
      <c r="G885" s="1063" t="s">
        <v>2332</v>
      </c>
      <c r="H885" s="1030" t="s">
        <v>1246</v>
      </c>
      <c r="I885" s="994" t="s">
        <v>1218</v>
      </c>
      <c r="J885" s="1697" t="str">
        <f>IF(D885="","",IF(D885="RG",[1]Árbol!A896,IF(D885="RIC",[1]Árbol!A896,IF(D885="RLAFT",[1]Árbol!A896,IF(D885="RF",[1]Árbol!A896,IF(I885="","",(CONCATENATE(I885," ",$M$3," ",G885," ",$M$4," ",O885," ",$M$5," ",N885))))))))</f>
        <v>Pérdida de confidencialidad e integridad de Archivo de gestion de la OCDI  1. Pérdida , modificacion, borrado o uso o autorizado de la información.
2. Fallas Humanas  1. Ausencia de control de acceso
2. Desconocimiento de politicas de seguridad de la información</v>
      </c>
      <c r="K885" s="1030" t="s">
        <v>313</v>
      </c>
      <c r="L885" s="1063" t="s">
        <v>1177</v>
      </c>
      <c r="M885" s="1069" t="s">
        <v>1389</v>
      </c>
      <c r="N885" s="1063" t="s">
        <v>2333</v>
      </c>
      <c r="O885" s="1063" t="s">
        <v>2308</v>
      </c>
      <c r="P885" s="1044" t="s">
        <v>1392</v>
      </c>
      <c r="Q885" s="1716" t="s">
        <v>1392</v>
      </c>
      <c r="R885" s="994" t="s">
        <v>269</v>
      </c>
      <c r="S885" s="1709">
        <f>IF(R885="Muy Alta",100%,IF(R885="Alta",80%,IF(R885="Media",60%,IF(R885="Baja",40%,IF(R885="Muy Baja",20%,"")))))</f>
        <v>0.2</v>
      </c>
      <c r="T885" s="994" t="s">
        <v>317</v>
      </c>
      <c r="U885" s="1709">
        <f>IF(T885="Catastrófico",100%,IF(T885="Mayor",80%,IF(T885="Moderado",60%,IF(T885="Menor",40%,IF(T885="Leve",20%,"")))))</f>
        <v>0.2</v>
      </c>
      <c r="V885" s="994" t="s">
        <v>403</v>
      </c>
      <c r="W885" s="1709">
        <f>IF(V885="Catastrófico",100%,IF(V885="Mayor",80%,IF(V885="Moderado",60%,IF(V885="Menor",40%,IF(V885="Leve",20%,"")))))</f>
        <v>0.8</v>
      </c>
      <c r="X885" s="1047" t="str">
        <f>IF(Y885=100%,"Catastrófico",IF(Y885=80%,"Mayor",IF(Y885=60%,"Moderado",IF(Y885=40%,"Menor",IF(Y885=20%,"Leve","")))))</f>
        <v>Mayor</v>
      </c>
      <c r="Y885" s="1709">
        <f>IF(AND(U885="",W885=""),"",MAX(U885,W885))</f>
        <v>0.8</v>
      </c>
      <c r="Z885" s="1709" t="str">
        <f>CONCATENATE(R885,X885)</f>
        <v>Muy BajaMayor</v>
      </c>
      <c r="AA885" s="1047" t="str">
        <f>IF(Z885="Muy AltaLeve","Alto",IF(Z885="Muy AltaMenor","Alto",IF(Z885="Muy AltaModerado","Alto",IF(Z885="Muy AltaMayor","Alto",IF(Z885="Muy AltaCatastrófico","Extremo",IF(Z885="AltaLeve","Moderado",IF(Z885="AltaMenor","Moderado",IF(Z885="AltaModerado","Alto",IF(Z885="AltaMayor","Alto",IF(Z885="AltaCatastrófico","Extremo",IF(Z885="MediaLeve","Moderado",IF(Z885="MediaMenor","Moderado",IF(Z885="MediaModerado","Moderado",IF(Z885="MediaMayor","Alto",IF(Z885="MediaCatastrófico","Extremo",IF(Z885="BajaLeve","Bajo",IF(Z885="BajaMenor","Moderado",IF(Z885="BajaModerado","Moderado",IF(Z885="BajaMayor","Alto",IF(Z885="BajaCatastrófico","Extremo",IF(Z885="Muy BajaLeve","Bajo",IF(Z885="Muy BajaMenor","Bajo",IF(Z885="Muy BajaModerado","Moderado",IF(Z885="Muy BajaMayor","Alto",IF(Z885="Muy BajaCatastrófico","Extremo","")))))))))))))))))))))))))</f>
        <v>Alto</v>
      </c>
      <c r="AB885" s="354">
        <v>1</v>
      </c>
      <c r="AC885" s="302" t="s">
        <v>2334</v>
      </c>
      <c r="AD885" s="302">
        <v>1</v>
      </c>
      <c r="AE885" s="302" t="s">
        <v>2335</v>
      </c>
      <c r="AF885" s="818" t="str">
        <f t="shared" si="95"/>
        <v>Probabilidad</v>
      </c>
      <c r="AG885" s="335" t="s">
        <v>221</v>
      </c>
      <c r="AH885" s="787">
        <f t="shared" si="96"/>
        <v>0.25</v>
      </c>
      <c r="AI885" s="335" t="s">
        <v>222</v>
      </c>
      <c r="AJ885" s="787">
        <f t="shared" si="97"/>
        <v>0.15</v>
      </c>
      <c r="AK885" s="101">
        <f t="shared" si="98"/>
        <v>0.4</v>
      </c>
      <c r="AL885" s="336">
        <f>IFERROR(IF(AF885="Probabilidad",(S885-(+S885*AK885)),IF(AF885="Impacto",S885,"")),"")</f>
        <v>0.12</v>
      </c>
      <c r="AM885" s="336">
        <f>IFERROR(IF(AF885="Impacto",(Y885-(+Y885*AK885)),IF(AF885="Probabilidad",Y885,"")),"")</f>
        <v>0.8</v>
      </c>
      <c r="AN885" s="50" t="s">
        <v>859</v>
      </c>
      <c r="AO885" s="50" t="s">
        <v>291</v>
      </c>
      <c r="AP885" s="50" t="s">
        <v>241</v>
      </c>
      <c r="AQ885" s="50" t="s">
        <v>226</v>
      </c>
      <c r="AR885" s="1624" t="s">
        <v>2336</v>
      </c>
      <c r="AS885" s="1050">
        <f>S885</f>
        <v>0.2</v>
      </c>
      <c r="AT885" s="1050">
        <f>IF(AL885="","",MIN(AL885:AL890))</f>
        <v>8.3999999999999991E-2</v>
      </c>
      <c r="AU885" s="1047" t="str">
        <f>IFERROR(IF(AT885="","",IF(AT885&lt;=0.2,"Muy Baja",IF(AT885&lt;=0.4,"Baja",IF(AT885&lt;=0.6,"Media",IF(AT885&lt;=0.8,"Alta","Muy Alta"))))),"")</f>
        <v>Muy Baja</v>
      </c>
      <c r="AV885" s="1050">
        <f>Y885</f>
        <v>0.8</v>
      </c>
      <c r="AW885" s="1050">
        <f>IF(AM885="","",MIN(AM885:AM890))</f>
        <v>0.8</v>
      </c>
      <c r="AX885" s="1047" t="str">
        <f>IFERROR(IF(AW885="","",IF(AW885&lt;=0.2,"Leve",IF(AW885&lt;=0.4,"Menor",IF(AW885&lt;=0.6,"Moderado",IF(AW885&lt;=0.8,"Mayor","Catastrófico"))))),"")</f>
        <v>Mayor</v>
      </c>
      <c r="AY885" s="1047" t="str">
        <f>AA885</f>
        <v>Alto</v>
      </c>
      <c r="AZ885" s="1047" t="str">
        <f>IFERROR(IF(OR(AND(AU885="Muy Baja",AX885="Leve"),AND(AU885="Muy Baja",AX885="Menor"),AND(AU885="Baja",AX885="Leve")),"Bajo",IF(OR(AND(AU885="Muy baja",AX885="Moderado"),AND(AU885="Baja",AX885="Menor"),AND(AU885="Baja",AX885="Moderado"),AND(AU885="Media",AX885="Leve"),AND(AU885="Media",AX885="Menor"),AND(AU885="Media",AX885="Moderado"),AND(AU885="Alta",AX885="Leve"),AND(AU885="Alta",AX885="Menor")),"Moderado",IF(OR(AND(AU885="Muy Baja",AX885="Mayor"),AND(AU885="Baja",AX885="Mayor"),AND(AU885="Media",AX885="Mayor"),AND(AU885="Alta",AX885="Moderado"),AND(AU885="Alta",AX885="Mayor"),AND(AU885="Muy Alta",AX885="Leve"),AND(AU885="Muy Alta",AX885="Menor"),AND(AU885="Muy Alta",AX885="Moderado"),AND(AU885="Muy Alta",AX885="Mayor")),"Alto",IF(OR(AND(AU885="Muy Baja",AX885="Catastrófico"),AND(AU885="Baja",AX885="Catastrófico"),AND(AU885="Media",AX885="Catastrófico"),AND(AU885="Alta",AX885="Catastrófico"),AND(AU885="Muy Alta",AX885="Catastrófico")),"Extremo","")))),"")</f>
        <v>Alto</v>
      </c>
      <c r="BA885" s="994" t="s">
        <v>228</v>
      </c>
      <c r="BB885" s="216" t="s">
        <v>2337</v>
      </c>
      <c r="BC885" s="216" t="s">
        <v>2338</v>
      </c>
      <c r="BD885" s="307">
        <f t="shared" si="102"/>
        <v>1</v>
      </c>
      <c r="BE885" s="302">
        <v>1</v>
      </c>
      <c r="BF885" s="302"/>
      <c r="BG885" s="302"/>
      <c r="BH885" s="302"/>
      <c r="BI885" s="216" t="s">
        <v>2319</v>
      </c>
      <c r="BJ885" s="216" t="s">
        <v>2302</v>
      </c>
      <c r="BK885" s="216" t="s">
        <v>3325</v>
      </c>
      <c r="BL885" s="216" t="s">
        <v>3326</v>
      </c>
      <c r="BM885" s="217">
        <v>1</v>
      </c>
      <c r="BN885" s="217"/>
      <c r="BO885" s="217"/>
      <c r="BP885" s="217"/>
      <c r="BQ885" s="102">
        <f t="shared" si="99"/>
        <v>1</v>
      </c>
      <c r="BR885" s="967">
        <f t="shared" si="100"/>
        <v>1</v>
      </c>
      <c r="BS885" s="968"/>
      <c r="BT885" s="968"/>
      <c r="BU885" s="997" t="s">
        <v>1392</v>
      </c>
      <c r="BV885" s="1063" t="s">
        <v>3311</v>
      </c>
      <c r="BW885" s="1063" t="s">
        <v>3311</v>
      </c>
      <c r="BX885" s="1721" t="s">
        <v>3311</v>
      </c>
      <c r="BY885" s="1738" t="s">
        <v>3327</v>
      </c>
      <c r="BZ885" s="1003"/>
    </row>
    <row r="886" spans="1:78" ht="129.5" customHeight="1" x14ac:dyDescent="0.2">
      <c r="A886" s="1802"/>
      <c r="B886" s="1703"/>
      <c r="C886" s="1797"/>
      <c r="D886" s="1705"/>
      <c r="E886" s="1025"/>
      <c r="F886" s="1619"/>
      <c r="G886" s="1064"/>
      <c r="H886" s="1031"/>
      <c r="I886" s="1641"/>
      <c r="J886" s="1631"/>
      <c r="K886" s="1031"/>
      <c r="L886" s="1064"/>
      <c r="M886" s="1070"/>
      <c r="N886" s="1064"/>
      <c r="O886" s="1064"/>
      <c r="P886" s="1210"/>
      <c r="Q886" s="1717"/>
      <c r="R886" s="1641"/>
      <c r="S886" s="1710"/>
      <c r="T886" s="1641"/>
      <c r="U886" s="1710"/>
      <c r="V886" s="1641"/>
      <c r="W886" s="1710"/>
      <c r="X886" s="1633"/>
      <c r="Y886" s="1710"/>
      <c r="Z886" s="1710"/>
      <c r="AA886" s="1633"/>
      <c r="AB886" s="961">
        <v>2</v>
      </c>
      <c r="AC886" s="761" t="s">
        <v>1571</v>
      </c>
      <c r="AD886" s="761">
        <v>2</v>
      </c>
      <c r="AE886" s="761" t="s">
        <v>1480</v>
      </c>
      <c r="AF886" s="816" t="str">
        <f t="shared" si="95"/>
        <v>Probabilidad</v>
      </c>
      <c r="AG886" s="751" t="s">
        <v>281</v>
      </c>
      <c r="AH886" s="790">
        <f t="shared" si="96"/>
        <v>0.15</v>
      </c>
      <c r="AI886" s="751" t="s">
        <v>222</v>
      </c>
      <c r="AJ886" s="790">
        <f t="shared" si="97"/>
        <v>0.15</v>
      </c>
      <c r="AK886" s="814">
        <f t="shared" si="98"/>
        <v>0.3</v>
      </c>
      <c r="AL886" s="817">
        <f>IFERROR(IF(AND(AF885="Probabilidad",AF886="Probabilidad"),(AL885-(+AL885*AK886)),IF(AF886="Probabilidad",(S885-(+S885*AK886)),IF(AF886="Impacto",AL885,""))),"")</f>
        <v>8.3999999999999991E-2</v>
      </c>
      <c r="AM886" s="817">
        <f>IFERROR(IF(AND(AF885="Impacto",AF886="Impacto"),(AM885-(+AM885*AK886)),IF(AF886="Impacto",(Y885-(+Y885*AK886)),IF(AF886="Probabilidad",AM885,""))),"")</f>
        <v>0.8</v>
      </c>
      <c r="AN886" s="751" t="s">
        <v>859</v>
      </c>
      <c r="AO886" s="751" t="s">
        <v>245</v>
      </c>
      <c r="AP886" s="751" t="s">
        <v>241</v>
      </c>
      <c r="AQ886" s="751" t="s">
        <v>226</v>
      </c>
      <c r="AR886" s="1031"/>
      <c r="AS886" s="1631"/>
      <c r="AT886" s="1631"/>
      <c r="AU886" s="1633"/>
      <c r="AV886" s="1631"/>
      <c r="AW886" s="1631"/>
      <c r="AX886" s="1633"/>
      <c r="AY886" s="1633"/>
      <c r="AZ886" s="1633"/>
      <c r="BA886" s="1641"/>
      <c r="BB886" s="788" t="s">
        <v>2339</v>
      </c>
      <c r="BC886" s="788" t="s">
        <v>2304</v>
      </c>
      <c r="BD886" s="781">
        <f t="shared" si="102"/>
        <v>1</v>
      </c>
      <c r="BE886" s="761"/>
      <c r="BF886" s="761">
        <v>1</v>
      </c>
      <c r="BG886" s="761"/>
      <c r="BH886" s="761"/>
      <c r="BI886" s="788" t="s">
        <v>2319</v>
      </c>
      <c r="BJ886" s="788" t="s">
        <v>2302</v>
      </c>
      <c r="BK886" s="788" t="s">
        <v>3317</v>
      </c>
      <c r="BL886" s="788" t="s">
        <v>3314</v>
      </c>
      <c r="BM886" s="755"/>
      <c r="BN886" s="755">
        <v>1</v>
      </c>
      <c r="BO886" s="755"/>
      <c r="BP886" s="755"/>
      <c r="BQ886" s="969">
        <f t="shared" si="99"/>
        <v>1</v>
      </c>
      <c r="BR886" s="970">
        <f t="shared" si="100"/>
        <v>1</v>
      </c>
      <c r="BS886" s="971"/>
      <c r="BT886" s="971"/>
      <c r="BU886" s="998"/>
      <c r="BV886" s="1064"/>
      <c r="BW886" s="1064"/>
      <c r="BX886" s="1722"/>
      <c r="BY886" s="1739"/>
      <c r="BZ886" s="1004"/>
    </row>
    <row r="887" spans="1:78" ht="16" x14ac:dyDescent="0.2">
      <c r="A887" s="1802"/>
      <c r="B887" s="1703"/>
      <c r="C887" s="1797"/>
      <c r="D887" s="1705"/>
      <c r="E887" s="1025"/>
      <c r="F887" s="1619"/>
      <c r="G887" s="1064"/>
      <c r="H887" s="1031"/>
      <c r="I887" s="1641"/>
      <c r="J887" s="1631"/>
      <c r="K887" s="1031"/>
      <c r="L887" s="1064"/>
      <c r="M887" s="1070"/>
      <c r="N887" s="1064"/>
      <c r="O887" s="1064"/>
      <c r="P887" s="1210"/>
      <c r="Q887" s="1717"/>
      <c r="R887" s="1641"/>
      <c r="S887" s="1710"/>
      <c r="T887" s="1641"/>
      <c r="U887" s="1710"/>
      <c r="V887" s="1641"/>
      <c r="W887" s="1710"/>
      <c r="X887" s="1633"/>
      <c r="Y887" s="1710"/>
      <c r="Z887" s="1710"/>
      <c r="AA887" s="1633"/>
      <c r="AB887" s="961">
        <v>3</v>
      </c>
      <c r="AC887" s="761"/>
      <c r="AD887" s="761"/>
      <c r="AE887" s="761"/>
      <c r="AF887" s="816" t="str">
        <f t="shared" si="95"/>
        <v/>
      </c>
      <c r="AG887" s="751"/>
      <c r="AH887" s="790" t="str">
        <f t="shared" si="96"/>
        <v/>
      </c>
      <c r="AI887" s="751"/>
      <c r="AJ887" s="790" t="str">
        <f t="shared" si="97"/>
        <v/>
      </c>
      <c r="AK887" s="814" t="str">
        <f t="shared" si="98"/>
        <v/>
      </c>
      <c r="AL887" s="817" t="str">
        <f>IFERROR(IF(AND(AF886="Probabilidad",AF887="Probabilidad"),(AL886-(+AL886*AK887)),IF(AND(AF886="Impacto",AF887="Probabilidad"),(AL885-(+AL885*AK887)),IF(AF887="Impacto",AL886,""))),"")</f>
        <v/>
      </c>
      <c r="AM887" s="817" t="str">
        <f>IFERROR(IF(AND(AF886="Impacto",AF887="Impacto"),(AM886-(+AM886*AK887)),IF(AND(AF886="Probabilidad",AF887="Impacto"),(AM885-(+AM885*AK887)),IF(AF887="Probabilidad",AM886,""))),"")</f>
        <v/>
      </c>
      <c r="AN887" s="751"/>
      <c r="AO887" s="751"/>
      <c r="AP887" s="751"/>
      <c r="AQ887" s="751"/>
      <c r="AR887" s="1031"/>
      <c r="AS887" s="1631"/>
      <c r="AT887" s="1631"/>
      <c r="AU887" s="1633"/>
      <c r="AV887" s="1631"/>
      <c r="AW887" s="1631"/>
      <c r="AX887" s="1633"/>
      <c r="AY887" s="1633"/>
      <c r="AZ887" s="1633"/>
      <c r="BA887" s="1641"/>
      <c r="BB887" s="788"/>
      <c r="BC887" s="788"/>
      <c r="BD887" s="781" t="str">
        <f t="shared" si="102"/>
        <v/>
      </c>
      <c r="BE887" s="761"/>
      <c r="BF887" s="761"/>
      <c r="BG887" s="761"/>
      <c r="BH887" s="761"/>
      <c r="BI887" s="788"/>
      <c r="BJ887" s="788"/>
      <c r="BK887" s="788"/>
      <c r="BL887" s="788"/>
      <c r="BM887" s="755"/>
      <c r="BN887" s="755"/>
      <c r="BO887" s="755"/>
      <c r="BP887" s="755"/>
      <c r="BQ887" s="969" t="str">
        <f t="shared" si="99"/>
        <v/>
      </c>
      <c r="BR887" s="970" t="str">
        <f t="shared" si="100"/>
        <v/>
      </c>
      <c r="BS887" s="971"/>
      <c r="BT887" s="971"/>
      <c r="BU887" s="998"/>
      <c r="BV887" s="1064"/>
      <c r="BW887" s="1064"/>
      <c r="BX887" s="1722"/>
      <c r="BY887" s="1739"/>
      <c r="BZ887" s="1004"/>
    </row>
    <row r="888" spans="1:78" ht="16" x14ac:dyDescent="0.2">
      <c r="A888" s="1802"/>
      <c r="B888" s="1703"/>
      <c r="C888" s="1797"/>
      <c r="D888" s="1705"/>
      <c r="E888" s="1025"/>
      <c r="F888" s="1619"/>
      <c r="G888" s="1064"/>
      <c r="H888" s="1031"/>
      <c r="I888" s="1641"/>
      <c r="J888" s="1631"/>
      <c r="K888" s="1031"/>
      <c r="L888" s="1064"/>
      <c r="M888" s="1070"/>
      <c r="N888" s="1064"/>
      <c r="O888" s="1064"/>
      <c r="P888" s="1210"/>
      <c r="Q888" s="1717"/>
      <c r="R888" s="1641"/>
      <c r="S888" s="1710"/>
      <c r="T888" s="1641"/>
      <c r="U888" s="1710"/>
      <c r="V888" s="1641"/>
      <c r="W888" s="1710"/>
      <c r="X888" s="1633"/>
      <c r="Y888" s="1710"/>
      <c r="Z888" s="1710"/>
      <c r="AA888" s="1633"/>
      <c r="AB888" s="961">
        <v>4</v>
      </c>
      <c r="AC888" s="761"/>
      <c r="AD888" s="761"/>
      <c r="AE888" s="761"/>
      <c r="AF888" s="816" t="str">
        <f t="shared" si="95"/>
        <v/>
      </c>
      <c r="AG888" s="751"/>
      <c r="AH888" s="790" t="str">
        <f t="shared" si="96"/>
        <v/>
      </c>
      <c r="AI888" s="751"/>
      <c r="AJ888" s="790" t="str">
        <f t="shared" si="97"/>
        <v/>
      </c>
      <c r="AK888" s="814" t="str">
        <f t="shared" si="98"/>
        <v/>
      </c>
      <c r="AL888" s="817" t="str">
        <f>IFERROR(IF(AND(AF887="Probabilidad",AF888="Probabilidad"),(AL887-(+AL887*AK888)),IF(AND(AF887="Impacto",AF888="Probabilidad"),(AL886-(+AL886*AK888)),IF(AF888="Impacto",AL887,""))),"")</f>
        <v/>
      </c>
      <c r="AM888" s="817" t="str">
        <f>IFERROR(IF(AND(AF887="Impacto",AF888="Impacto"),(AM887-(+AM887*AK888)),IF(AND(AF887="Probabilidad",AF888="Impacto"),(AM886-(+AM886*AK888)),IF(AF888="Probabilidad",AM887,""))),"")</f>
        <v/>
      </c>
      <c r="AN888" s="751"/>
      <c r="AO888" s="751"/>
      <c r="AP888" s="751"/>
      <c r="AQ888" s="751"/>
      <c r="AR888" s="1031"/>
      <c r="AS888" s="1631"/>
      <c r="AT888" s="1631"/>
      <c r="AU888" s="1633"/>
      <c r="AV888" s="1631"/>
      <c r="AW888" s="1631"/>
      <c r="AX888" s="1633"/>
      <c r="AY888" s="1633"/>
      <c r="AZ888" s="1633"/>
      <c r="BA888" s="1641"/>
      <c r="BB888" s="788"/>
      <c r="BC888" s="788"/>
      <c r="BD888" s="781" t="str">
        <f t="shared" si="102"/>
        <v/>
      </c>
      <c r="BE888" s="761"/>
      <c r="BF888" s="761"/>
      <c r="BG888" s="761"/>
      <c r="BH888" s="761"/>
      <c r="BI888" s="788"/>
      <c r="BJ888" s="788"/>
      <c r="BK888" s="788"/>
      <c r="BL888" s="788"/>
      <c r="BM888" s="755"/>
      <c r="BN888" s="755"/>
      <c r="BO888" s="755"/>
      <c r="BP888" s="755"/>
      <c r="BQ888" s="969" t="str">
        <f t="shared" si="99"/>
        <v/>
      </c>
      <c r="BR888" s="970" t="str">
        <f t="shared" si="100"/>
        <v/>
      </c>
      <c r="BS888" s="971"/>
      <c r="BT888" s="971"/>
      <c r="BU888" s="998"/>
      <c r="BV888" s="1064"/>
      <c r="BW888" s="1064"/>
      <c r="BX888" s="1722"/>
      <c r="BY888" s="1739"/>
      <c r="BZ888" s="1004"/>
    </row>
    <row r="889" spans="1:78" ht="16" x14ac:dyDescent="0.2">
      <c r="A889" s="1802"/>
      <c r="B889" s="1703"/>
      <c r="C889" s="1797"/>
      <c r="D889" s="1705"/>
      <c r="E889" s="1025"/>
      <c r="F889" s="1619"/>
      <c r="G889" s="1064"/>
      <c r="H889" s="1031"/>
      <c r="I889" s="1641"/>
      <c r="J889" s="1631"/>
      <c r="K889" s="1031"/>
      <c r="L889" s="1064"/>
      <c r="M889" s="1070"/>
      <c r="N889" s="1064"/>
      <c r="O889" s="1064"/>
      <c r="P889" s="1210"/>
      <c r="Q889" s="1717"/>
      <c r="R889" s="1641"/>
      <c r="S889" s="1710"/>
      <c r="T889" s="1641"/>
      <c r="U889" s="1710"/>
      <c r="V889" s="1641"/>
      <c r="W889" s="1710"/>
      <c r="X889" s="1633"/>
      <c r="Y889" s="1710"/>
      <c r="Z889" s="1710"/>
      <c r="AA889" s="1633"/>
      <c r="AB889" s="961">
        <v>5</v>
      </c>
      <c r="AC889" s="761"/>
      <c r="AD889" s="761"/>
      <c r="AE889" s="761"/>
      <c r="AF889" s="816" t="str">
        <f t="shared" ref="AF889:AF918" si="103">IF(OR(AG889="Preventivo",AG889="Detectivo"),"Probabilidad",IF(AG889="Correctivo","Impacto",""))</f>
        <v/>
      </c>
      <c r="AG889" s="751"/>
      <c r="AH889" s="790" t="str">
        <f t="shared" ref="AH889:AH918" si="104">IF(AG889="","",IF(AG889="Preventivo",25%,IF(AG889="Detectivo",15%,IF(AG889="Correctivo",10%))))</f>
        <v/>
      </c>
      <c r="AI889" s="751"/>
      <c r="AJ889" s="790" t="str">
        <f t="shared" ref="AJ889:AJ952" si="105">IF(AI889="Automático",25%,IF(AI889="Manual",15%,""))</f>
        <v/>
      </c>
      <c r="AK889" s="814" t="str">
        <f t="shared" ref="AK889:AK952" si="106">IF(OR(AH889="",AJ889=""),"",AH889+AJ889)</f>
        <v/>
      </c>
      <c r="AL889" s="817" t="str">
        <f>IFERROR(IF(AND(AF888="Probabilidad",AF889="Probabilidad"),(AL888-(+AL888*AK889)),IF(AND(AF888="Impacto",AF889="Probabilidad"),(AL887-(+AL887*AK889)),IF(AF889="Impacto",AL888,""))),"")</f>
        <v/>
      </c>
      <c r="AM889" s="817" t="str">
        <f>IFERROR(IF(AND(AF888="Impacto",AF889="Impacto"),(AM888-(+AM888*AK889)),IF(AND(AF888="Probabilidad",AF889="Impacto"),(AM887-(+AM887*AK889)),IF(AF889="Probabilidad",AM888,""))),"")</f>
        <v/>
      </c>
      <c r="AN889" s="751"/>
      <c r="AO889" s="751"/>
      <c r="AP889" s="751"/>
      <c r="AQ889" s="751"/>
      <c r="AR889" s="1031"/>
      <c r="AS889" s="1631"/>
      <c r="AT889" s="1631"/>
      <c r="AU889" s="1633"/>
      <c r="AV889" s="1631"/>
      <c r="AW889" s="1631"/>
      <c r="AX889" s="1633"/>
      <c r="AY889" s="1633"/>
      <c r="AZ889" s="1633"/>
      <c r="BA889" s="1641"/>
      <c r="BB889" s="788"/>
      <c r="BC889" s="788"/>
      <c r="BD889" s="781" t="str">
        <f t="shared" si="102"/>
        <v/>
      </c>
      <c r="BE889" s="761"/>
      <c r="BF889" s="761"/>
      <c r="BG889" s="761"/>
      <c r="BH889" s="761"/>
      <c r="BI889" s="788"/>
      <c r="BJ889" s="788"/>
      <c r="BK889" s="788"/>
      <c r="BL889" s="788"/>
      <c r="BM889" s="755"/>
      <c r="BN889" s="755"/>
      <c r="BO889" s="755"/>
      <c r="BP889" s="755"/>
      <c r="BQ889" s="969" t="str">
        <f t="shared" si="99"/>
        <v/>
      </c>
      <c r="BR889" s="970" t="str">
        <f t="shared" si="100"/>
        <v/>
      </c>
      <c r="BS889" s="971"/>
      <c r="BT889" s="971"/>
      <c r="BU889" s="998"/>
      <c r="BV889" s="1064"/>
      <c r="BW889" s="1064"/>
      <c r="BX889" s="1722"/>
      <c r="BY889" s="1739"/>
      <c r="BZ889" s="1004"/>
    </row>
    <row r="890" spans="1:78" ht="17" thickBot="1" x14ac:dyDescent="0.25">
      <c r="A890" s="1802"/>
      <c r="B890" s="1703"/>
      <c r="C890" s="1797"/>
      <c r="D890" s="1706"/>
      <c r="E890" s="1026"/>
      <c r="F890" s="1620"/>
      <c r="G890" s="1065"/>
      <c r="H890" s="1032"/>
      <c r="I890" s="1642"/>
      <c r="J890" s="1632"/>
      <c r="K890" s="1032"/>
      <c r="L890" s="1065"/>
      <c r="M890" s="1071"/>
      <c r="N890" s="1065"/>
      <c r="O890" s="1065"/>
      <c r="P890" s="1211"/>
      <c r="Q890" s="1718"/>
      <c r="R890" s="1642"/>
      <c r="S890" s="1711"/>
      <c r="T890" s="1642"/>
      <c r="U890" s="1711"/>
      <c r="V890" s="1642"/>
      <c r="W890" s="1711"/>
      <c r="X890" s="1634"/>
      <c r="Y890" s="1711"/>
      <c r="Z890" s="1711"/>
      <c r="AA890" s="1634"/>
      <c r="AB890" s="962">
        <v>6</v>
      </c>
      <c r="AC890" s="752"/>
      <c r="AD890" s="752"/>
      <c r="AE890" s="752"/>
      <c r="AF890" s="972" t="str">
        <f t="shared" si="103"/>
        <v/>
      </c>
      <c r="AG890" s="978"/>
      <c r="AH890" s="887" t="str">
        <f t="shared" si="104"/>
        <v/>
      </c>
      <c r="AI890" s="978"/>
      <c r="AJ890" s="887" t="str">
        <f t="shared" si="105"/>
        <v/>
      </c>
      <c r="AK890" s="889" t="str">
        <f t="shared" si="106"/>
        <v/>
      </c>
      <c r="AL890" s="817" t="str">
        <f>IFERROR(IF(AND(AF889="Probabilidad",AF890="Probabilidad"),(AL889-(+AL889*AK890)),IF(AND(AF889="Impacto",AF890="Probabilidad"),(AL888-(+AL888*AK890)),IF(AF890="Impacto",AL889,""))),"")</f>
        <v/>
      </c>
      <c r="AM890" s="817" t="str">
        <f>IFERROR(IF(AND(AF889="Impacto",AF890="Impacto"),(AM889-(+AM889*AK890)),IF(AND(AF889="Probabilidad",AF890="Impacto"),(AM888-(+AM888*AK890)),IF(AF890="Probabilidad",AM889,""))),"")</f>
        <v/>
      </c>
      <c r="AN890" s="51"/>
      <c r="AO890" s="51"/>
      <c r="AP890" s="51"/>
      <c r="AQ890" s="51"/>
      <c r="AR890" s="1032"/>
      <c r="AS890" s="1632"/>
      <c r="AT890" s="1632"/>
      <c r="AU890" s="1634"/>
      <c r="AV890" s="1632"/>
      <c r="AW890" s="1632"/>
      <c r="AX890" s="1634"/>
      <c r="AY890" s="1634"/>
      <c r="AZ890" s="1634"/>
      <c r="BA890" s="1642"/>
      <c r="BB890" s="873"/>
      <c r="BC890" s="873"/>
      <c r="BD890" s="767" t="str">
        <f t="shared" si="102"/>
        <v/>
      </c>
      <c r="BE890" s="752"/>
      <c r="BF890" s="752"/>
      <c r="BG890" s="752"/>
      <c r="BH890" s="752"/>
      <c r="BI890" s="873"/>
      <c r="BJ890" s="873"/>
      <c r="BK890" s="873"/>
      <c r="BL890" s="873"/>
      <c r="BM890" s="826"/>
      <c r="BN890" s="826"/>
      <c r="BO890" s="826"/>
      <c r="BP890" s="826"/>
      <c r="BQ890" s="973" t="str">
        <f t="shared" si="99"/>
        <v/>
      </c>
      <c r="BR890" s="974" t="str">
        <f t="shared" si="100"/>
        <v/>
      </c>
      <c r="BS890" s="975"/>
      <c r="BT890" s="975"/>
      <c r="BU890" s="999"/>
      <c r="BV890" s="1065"/>
      <c r="BW890" s="1065"/>
      <c r="BX890" s="1723"/>
      <c r="BY890" s="1740"/>
      <c r="BZ890" s="1005"/>
    </row>
    <row r="891" spans="1:78" ht="160.25" customHeight="1" x14ac:dyDescent="0.2">
      <c r="A891" s="1802"/>
      <c r="B891" s="1703"/>
      <c r="C891" s="1797"/>
      <c r="D891" s="1021" t="s">
        <v>1387</v>
      </c>
      <c r="E891" s="1024" t="s">
        <v>1098</v>
      </c>
      <c r="F891" s="1027">
        <v>6</v>
      </c>
      <c r="G891" s="1063" t="s">
        <v>2332</v>
      </c>
      <c r="H891" s="1030" t="s">
        <v>1246</v>
      </c>
      <c r="I891" s="994" t="s">
        <v>1215</v>
      </c>
      <c r="J891" s="1697" t="str">
        <f>IF(D891="","",IF(D891="RG",[1]Árbol!A902,IF(D891="RIC",[1]Árbol!A902,IF(D891="RLAFT",[1]Árbol!A902,IF(D891="RF",[1]Árbol!A902,IF(I891="","",(CONCATENATE(I891," ",$M$3," ",G891," ",$M$4," ",O891," ",$M$5," ",N891))))))))</f>
        <v>Pérdida de Disponibilidad de Archivo de gestion de la OCDI  
1. Fallas Humanas
2. Destrucción de documentos
3. Inundación  
1. Desconocimiento de politicas de seguridad de la información
2. Uso inadecuado o descuidado del control de acceso físico a las edificaciones y
los recintos 
3. Ubicación en un área susceptible de inundación</v>
      </c>
      <c r="K891" s="1030" t="s">
        <v>313</v>
      </c>
      <c r="L891" s="1063" t="s">
        <v>1177</v>
      </c>
      <c r="M891" s="1069" t="s">
        <v>1389</v>
      </c>
      <c r="N891" s="1063" t="s">
        <v>2340</v>
      </c>
      <c r="O891" s="1063" t="s">
        <v>2341</v>
      </c>
      <c r="P891" s="1063" t="s">
        <v>1392</v>
      </c>
      <c r="Q891" s="1077" t="s">
        <v>1392</v>
      </c>
      <c r="R891" s="994" t="s">
        <v>269</v>
      </c>
      <c r="S891" s="1709">
        <f>IF(R891="Muy Alta",100%,IF(R891="Alta",80%,IF(R891="Media",60%,IF(R891="Baja",40%,IF(R891="Muy Baja",20%,"")))))</f>
        <v>0.2</v>
      </c>
      <c r="T891" s="994" t="s">
        <v>317</v>
      </c>
      <c r="U891" s="1709">
        <f>IF(T891="Catastrófico",100%,IF(T891="Mayor",80%,IF(T891="Moderado",60%,IF(T891="Menor",40%,IF(T891="Leve",20%,"")))))</f>
        <v>0.2</v>
      </c>
      <c r="V891" s="994" t="s">
        <v>251</v>
      </c>
      <c r="W891" s="1709">
        <f>IF(V891="Catastrófico",100%,IF(V891="Mayor",80%,IF(V891="Moderado",60%,IF(V891="Menor",40%,IF(V891="Leve",20%,"")))))</f>
        <v>0.4</v>
      </c>
      <c r="X891" s="1047" t="str">
        <f>IF(Y891=100%,"Catastrófico",IF(Y891=80%,"Mayor",IF(Y891=60%,"Moderado",IF(Y891=40%,"Menor",IF(Y891=20%,"Leve","")))))</f>
        <v>Menor</v>
      </c>
      <c r="Y891" s="1709">
        <f>IF(AND(U891="",W891=""),"",MAX(U891,W891))</f>
        <v>0.4</v>
      </c>
      <c r="Z891" s="1709" t="str">
        <f>CONCATENATE(R891,X891)</f>
        <v>Muy BajaMenor</v>
      </c>
      <c r="AA891" s="1047" t="str">
        <f>IF(Z891="Muy AltaLeve","Alto",IF(Z891="Muy AltaMenor","Alto",IF(Z891="Muy AltaModerado","Alto",IF(Z891="Muy AltaMayor","Alto",IF(Z891="Muy AltaCatastrófico","Extremo",IF(Z891="AltaLeve","Moderado",IF(Z891="AltaMenor","Moderado",IF(Z891="AltaModerado","Alto",IF(Z891="AltaMayor","Alto",IF(Z891="AltaCatastrófico","Extremo",IF(Z891="MediaLeve","Moderado",IF(Z891="MediaMenor","Moderado",IF(Z891="MediaModerado","Moderado",IF(Z891="MediaMayor","Alto",IF(Z891="MediaCatastrófico","Extremo",IF(Z891="BajaLeve","Bajo",IF(Z891="BajaMenor","Moderado",IF(Z891="BajaModerado","Moderado",IF(Z891="BajaMayor","Alto",IF(Z891="BajaCatastrófico","Extremo",IF(Z891="Muy BajaLeve","Bajo",IF(Z891="Muy BajaMenor","Bajo",IF(Z891="Muy BajaModerado","Moderado",IF(Z891="Muy BajaMayor","Alto",IF(Z891="Muy BajaCatastrófico","Extremo","")))))))))))))))))))))))))</f>
        <v>Bajo</v>
      </c>
      <c r="AB891" s="354">
        <v>1</v>
      </c>
      <c r="AC891" s="302" t="s">
        <v>2342</v>
      </c>
      <c r="AD891" s="302">
        <v>2.2999999999999998</v>
      </c>
      <c r="AE891" s="302" t="s">
        <v>2343</v>
      </c>
      <c r="AF891" s="334" t="str">
        <f t="shared" si="103"/>
        <v>Probabilidad</v>
      </c>
      <c r="AG891" s="335" t="s">
        <v>221</v>
      </c>
      <c r="AH891" s="787">
        <f t="shared" si="104"/>
        <v>0.25</v>
      </c>
      <c r="AI891" s="335" t="s">
        <v>222</v>
      </c>
      <c r="AJ891" s="787">
        <f t="shared" si="105"/>
        <v>0.15</v>
      </c>
      <c r="AK891" s="101">
        <f t="shared" si="106"/>
        <v>0.4</v>
      </c>
      <c r="AL891" s="336">
        <f>IFERROR(IF(AF891="Probabilidad",(S891-(+S891*AK891)),IF(AF891="Impacto",S891,"")),"")</f>
        <v>0.12</v>
      </c>
      <c r="AM891" s="336">
        <f>IFERROR(IF(AF891="Impacto",(Y891-(+Y891*AK891)),IF(AF891="Probabilidad",Y891,"")),"")</f>
        <v>0.4</v>
      </c>
      <c r="AN891" s="50" t="s">
        <v>859</v>
      </c>
      <c r="AO891" s="50" t="s">
        <v>291</v>
      </c>
      <c r="AP891" s="50" t="s">
        <v>241</v>
      </c>
      <c r="AQ891" s="50" t="s">
        <v>226</v>
      </c>
      <c r="AR891" s="1624" t="s">
        <v>2272</v>
      </c>
      <c r="AS891" s="1050">
        <f>S891</f>
        <v>0.2</v>
      </c>
      <c r="AT891" s="1050">
        <f>IF(AL891="","",MIN(AL891:AL896))</f>
        <v>5.04E-2</v>
      </c>
      <c r="AU891" s="1047" t="str">
        <f>IFERROR(IF(AT891="","",IF(AT891&lt;=0.2,"Muy Baja",IF(AT891&lt;=0.4,"Baja",IF(AT891&lt;=0.6,"Media",IF(AT891&lt;=0.8,"Alta","Muy Alta"))))),"")</f>
        <v>Muy Baja</v>
      </c>
      <c r="AV891" s="1050">
        <f>Y891</f>
        <v>0.4</v>
      </c>
      <c r="AW891" s="1050">
        <f>IF(AM891="","",MIN(AM891:AM896))</f>
        <v>0.4</v>
      </c>
      <c r="AX891" s="1047" t="str">
        <f>IFERROR(IF(AW891="","",IF(AW891&lt;=0.2,"Leve",IF(AW891&lt;=0.4,"Menor",IF(AW891&lt;=0.6,"Moderado",IF(AW891&lt;=0.8,"Mayor","Catastrófico"))))),"")</f>
        <v>Menor</v>
      </c>
      <c r="AY891" s="1047" t="str">
        <f>AA891</f>
        <v>Bajo</v>
      </c>
      <c r="AZ891" s="1047" t="str">
        <f>IFERROR(IF(OR(AND(AU891="Muy Baja",AX891="Leve"),AND(AU891="Muy Baja",AX891="Menor"),AND(AU891="Baja",AX891="Leve")),"Bajo",IF(OR(AND(AU891="Muy baja",AX891="Moderado"),AND(AU891="Baja",AX891="Menor"),AND(AU891="Baja",AX891="Moderado"),AND(AU891="Media",AX891="Leve"),AND(AU891="Media",AX891="Menor"),AND(AU891="Media",AX891="Moderado"),AND(AU891="Alta",AX891="Leve"),AND(AU891="Alta",AX891="Menor")),"Moderado",IF(OR(AND(AU891="Muy Baja",AX891="Mayor"),AND(AU891="Baja",AX891="Mayor"),AND(AU891="Media",AX891="Mayor"),AND(AU891="Alta",AX891="Moderado"),AND(AU891="Alta",AX891="Mayor"),AND(AU891="Muy Alta",AX891="Leve"),AND(AU891="Muy Alta",AX891="Menor"),AND(AU891="Muy Alta",AX891="Moderado"),AND(AU891="Muy Alta",AX891="Mayor")),"Alto",IF(OR(AND(AU891="Muy Baja",AX891="Catastrófico"),AND(AU891="Baja",AX891="Catastrófico"),AND(AU891="Media",AX891="Catastrófico"),AND(AU891="Alta",AX891="Catastrófico"),AND(AU891="Muy Alta",AX891="Catastrófico")),"Extremo","")))),"")</f>
        <v>Bajo</v>
      </c>
      <c r="BA891" s="994" t="s">
        <v>255</v>
      </c>
      <c r="BB891" s="216"/>
      <c r="BC891" s="216"/>
      <c r="BD891" s="307" t="str">
        <f t="shared" si="102"/>
        <v/>
      </c>
      <c r="BE891" s="302"/>
      <c r="BF891" s="302"/>
      <c r="BG891" s="302"/>
      <c r="BH891" s="302"/>
      <c r="BI891" s="216"/>
      <c r="BJ891" s="216"/>
      <c r="BK891" s="216"/>
      <c r="BL891" s="216"/>
      <c r="BM891" s="217"/>
      <c r="BN891" s="217"/>
      <c r="BO891" s="217"/>
      <c r="BP891" s="217"/>
      <c r="BQ891" s="102" t="str">
        <f t="shared" si="99"/>
        <v/>
      </c>
      <c r="BR891" s="967" t="str">
        <f t="shared" si="100"/>
        <v/>
      </c>
      <c r="BS891" s="968"/>
      <c r="BT891" s="968"/>
      <c r="BU891" s="997" t="s">
        <v>1392</v>
      </c>
      <c r="BV891" s="1063" t="s">
        <v>3311</v>
      </c>
      <c r="BW891" s="1063" t="s">
        <v>3311</v>
      </c>
      <c r="BX891" s="1721" t="s">
        <v>3311</v>
      </c>
      <c r="BY891" s="1738" t="s">
        <v>3184</v>
      </c>
      <c r="BZ891" s="1003"/>
    </row>
    <row r="892" spans="1:78" ht="160.25" customHeight="1" x14ac:dyDescent="0.2">
      <c r="A892" s="1802"/>
      <c r="B892" s="1703"/>
      <c r="C892" s="1797"/>
      <c r="D892" s="1705"/>
      <c r="E892" s="1025"/>
      <c r="F892" s="1619"/>
      <c r="G892" s="1064"/>
      <c r="H892" s="1031"/>
      <c r="I892" s="1641"/>
      <c r="J892" s="1631"/>
      <c r="K892" s="1031"/>
      <c r="L892" s="1064"/>
      <c r="M892" s="1070"/>
      <c r="N892" s="1064"/>
      <c r="O892" s="1064"/>
      <c r="P892" s="1064"/>
      <c r="Q892" s="1714"/>
      <c r="R892" s="1641"/>
      <c r="S892" s="1710"/>
      <c r="T892" s="1641"/>
      <c r="U892" s="1710"/>
      <c r="V892" s="1641"/>
      <c r="W892" s="1710"/>
      <c r="X892" s="1633"/>
      <c r="Y892" s="1710"/>
      <c r="Z892" s="1710"/>
      <c r="AA892" s="1633"/>
      <c r="AB892" s="961">
        <v>2</v>
      </c>
      <c r="AC892" s="761" t="s">
        <v>2344</v>
      </c>
      <c r="AD892" s="761">
        <v>2.2999999999999998</v>
      </c>
      <c r="AE892" s="761" t="s">
        <v>2335</v>
      </c>
      <c r="AF892" s="816" t="str">
        <f t="shared" si="103"/>
        <v>Probabilidad</v>
      </c>
      <c r="AG892" s="751" t="s">
        <v>221</v>
      </c>
      <c r="AH892" s="790">
        <f t="shared" si="104"/>
        <v>0.25</v>
      </c>
      <c r="AI892" s="751" t="s">
        <v>222</v>
      </c>
      <c r="AJ892" s="790">
        <f t="shared" si="105"/>
        <v>0.15</v>
      </c>
      <c r="AK892" s="814">
        <f t="shared" si="106"/>
        <v>0.4</v>
      </c>
      <c r="AL892" s="817">
        <f>IFERROR(IF(AND(AF891="Probabilidad",AF892="Probabilidad"),(AL891-(+AL891*AK892)),IF(AF892="Probabilidad",(S891-(+S891*AK892)),IF(AF892="Impacto",AL891,""))),"")</f>
        <v>7.1999999999999995E-2</v>
      </c>
      <c r="AM892" s="817">
        <f>IFERROR(IF(AND(AF891="Impacto",AF892="Impacto"),(AM891-(+AM891*AK892)),IF(AF892="Impacto",(Y891-(+Y891*AK892)),IF(AF892="Probabilidad",AM891,""))),"")</f>
        <v>0.4</v>
      </c>
      <c r="AN892" s="751" t="s">
        <v>859</v>
      </c>
      <c r="AO892" s="751" t="s">
        <v>291</v>
      </c>
      <c r="AP892" s="751" t="s">
        <v>241</v>
      </c>
      <c r="AQ892" s="751" t="s">
        <v>226</v>
      </c>
      <c r="AR892" s="1031"/>
      <c r="AS892" s="1631"/>
      <c r="AT892" s="1631"/>
      <c r="AU892" s="1633"/>
      <c r="AV892" s="1631"/>
      <c r="AW892" s="1631"/>
      <c r="AX892" s="1633"/>
      <c r="AY892" s="1633"/>
      <c r="AZ892" s="1633"/>
      <c r="BA892" s="1641"/>
      <c r="BB892" s="788"/>
      <c r="BC892" s="788"/>
      <c r="BD892" s="781" t="str">
        <f t="shared" si="102"/>
        <v/>
      </c>
      <c r="BE892" s="761"/>
      <c r="BF892" s="761"/>
      <c r="BG892" s="761"/>
      <c r="BH892" s="761"/>
      <c r="BI892" s="788"/>
      <c r="BJ892" s="788"/>
      <c r="BK892" s="788"/>
      <c r="BL892" s="788"/>
      <c r="BM892" s="755"/>
      <c r="BN892" s="755"/>
      <c r="BO892" s="755"/>
      <c r="BP892" s="755"/>
      <c r="BQ892" s="969" t="str">
        <f t="shared" si="99"/>
        <v/>
      </c>
      <c r="BR892" s="970" t="str">
        <f t="shared" si="100"/>
        <v/>
      </c>
      <c r="BS892" s="971"/>
      <c r="BT892" s="971"/>
      <c r="BU892" s="998"/>
      <c r="BV892" s="1064"/>
      <c r="BW892" s="1064"/>
      <c r="BX892" s="1722"/>
      <c r="BY892" s="1739"/>
      <c r="BZ892" s="1004"/>
    </row>
    <row r="893" spans="1:78" ht="129.5" customHeight="1" x14ac:dyDescent="0.2">
      <c r="A893" s="1802"/>
      <c r="B893" s="1703"/>
      <c r="C893" s="1797"/>
      <c r="D893" s="1705"/>
      <c r="E893" s="1025"/>
      <c r="F893" s="1619"/>
      <c r="G893" s="1064"/>
      <c r="H893" s="1031"/>
      <c r="I893" s="1641"/>
      <c r="J893" s="1631"/>
      <c r="K893" s="1031"/>
      <c r="L893" s="1064"/>
      <c r="M893" s="1070"/>
      <c r="N893" s="1064"/>
      <c r="O893" s="1064"/>
      <c r="P893" s="1064"/>
      <c r="Q893" s="1714"/>
      <c r="R893" s="1641"/>
      <c r="S893" s="1710"/>
      <c r="T893" s="1641"/>
      <c r="U893" s="1710"/>
      <c r="V893" s="1641"/>
      <c r="W893" s="1710"/>
      <c r="X893" s="1633"/>
      <c r="Y893" s="1710"/>
      <c r="Z893" s="1710"/>
      <c r="AA893" s="1633"/>
      <c r="AB893" s="961">
        <v>3</v>
      </c>
      <c r="AC893" s="761" t="s">
        <v>1571</v>
      </c>
      <c r="AD893" s="761">
        <v>1</v>
      </c>
      <c r="AE893" s="761" t="s">
        <v>1480</v>
      </c>
      <c r="AF893" s="816" t="str">
        <f t="shared" si="103"/>
        <v>Probabilidad</v>
      </c>
      <c r="AG893" s="751" t="s">
        <v>281</v>
      </c>
      <c r="AH893" s="790">
        <f t="shared" si="104"/>
        <v>0.15</v>
      </c>
      <c r="AI893" s="751" t="s">
        <v>222</v>
      </c>
      <c r="AJ893" s="790">
        <f t="shared" si="105"/>
        <v>0.15</v>
      </c>
      <c r="AK893" s="814">
        <f t="shared" si="106"/>
        <v>0.3</v>
      </c>
      <c r="AL893" s="817">
        <f>IFERROR(IF(AND(AF892="Probabilidad",AF893="Probabilidad"),(AL892-(+AL892*AK893)),IF(AND(AF892="Impacto",AF893="Probabilidad"),(AL891-(+AL891*AK893)),IF(AF893="Impacto",AL892,""))),"")</f>
        <v>5.04E-2</v>
      </c>
      <c r="AM893" s="817">
        <f>IFERROR(IF(AND(AF892="Impacto",AF893="Impacto"),(AM892-(+AM892*AK893)),IF(AND(AF892="Probabilidad",AF893="Impacto"),(AM891-(+AM891*AK893)),IF(AF893="Probabilidad",AM892,""))),"")</f>
        <v>0.4</v>
      </c>
      <c r="AN893" s="751" t="s">
        <v>859</v>
      </c>
      <c r="AO893" s="751" t="s">
        <v>245</v>
      </c>
      <c r="AP893" s="751" t="s">
        <v>241</v>
      </c>
      <c r="AQ893" s="751" t="s">
        <v>226</v>
      </c>
      <c r="AR893" s="1031"/>
      <c r="AS893" s="1631"/>
      <c r="AT893" s="1631"/>
      <c r="AU893" s="1633"/>
      <c r="AV893" s="1631"/>
      <c r="AW893" s="1631"/>
      <c r="AX893" s="1633"/>
      <c r="AY893" s="1633"/>
      <c r="AZ893" s="1633"/>
      <c r="BA893" s="1641"/>
      <c r="BB893" s="788"/>
      <c r="BC893" s="788"/>
      <c r="BD893" s="781" t="str">
        <f t="shared" si="102"/>
        <v/>
      </c>
      <c r="BE893" s="761"/>
      <c r="BF893" s="761"/>
      <c r="BG893" s="761"/>
      <c r="BH893" s="761"/>
      <c r="BI893" s="788"/>
      <c r="BJ893" s="788"/>
      <c r="BK893" s="788"/>
      <c r="BL893" s="788"/>
      <c r="BM893" s="755"/>
      <c r="BN893" s="755"/>
      <c r="BO893" s="755"/>
      <c r="BP893" s="755"/>
      <c r="BQ893" s="969" t="str">
        <f t="shared" si="99"/>
        <v/>
      </c>
      <c r="BR893" s="970" t="str">
        <f t="shared" si="100"/>
        <v/>
      </c>
      <c r="BS893" s="971"/>
      <c r="BT893" s="971"/>
      <c r="BU893" s="998"/>
      <c r="BV893" s="1064"/>
      <c r="BW893" s="1064"/>
      <c r="BX893" s="1722"/>
      <c r="BY893" s="1739"/>
      <c r="BZ893" s="1004"/>
    </row>
    <row r="894" spans="1:78" ht="16" x14ac:dyDescent="0.2">
      <c r="A894" s="1802"/>
      <c r="B894" s="1703"/>
      <c r="C894" s="1797"/>
      <c r="D894" s="1705"/>
      <c r="E894" s="1025"/>
      <c r="F894" s="1619"/>
      <c r="G894" s="1064"/>
      <c r="H894" s="1031"/>
      <c r="I894" s="1641"/>
      <c r="J894" s="1631"/>
      <c r="K894" s="1031"/>
      <c r="L894" s="1064"/>
      <c r="M894" s="1070"/>
      <c r="N894" s="1064"/>
      <c r="O894" s="1064"/>
      <c r="P894" s="1064"/>
      <c r="Q894" s="1714"/>
      <c r="R894" s="1641"/>
      <c r="S894" s="1710"/>
      <c r="T894" s="1641"/>
      <c r="U894" s="1710"/>
      <c r="V894" s="1641"/>
      <c r="W894" s="1710"/>
      <c r="X894" s="1633"/>
      <c r="Y894" s="1710"/>
      <c r="Z894" s="1710"/>
      <c r="AA894" s="1633"/>
      <c r="AB894" s="961">
        <v>4</v>
      </c>
      <c r="AC894" s="761"/>
      <c r="AD894" s="761"/>
      <c r="AE894" s="761"/>
      <c r="AF894" s="816" t="str">
        <f t="shared" si="103"/>
        <v/>
      </c>
      <c r="AG894" s="751"/>
      <c r="AH894" s="790" t="str">
        <f t="shared" si="104"/>
        <v/>
      </c>
      <c r="AI894" s="751"/>
      <c r="AJ894" s="790" t="str">
        <f t="shared" si="105"/>
        <v/>
      </c>
      <c r="AK894" s="814" t="str">
        <f t="shared" si="106"/>
        <v/>
      </c>
      <c r="AL894" s="817" t="str">
        <f>IFERROR(IF(AND(AF893="Probabilidad",AF894="Probabilidad"),(AL893-(+AL893*AK894)),IF(AND(AF893="Impacto",AF894="Probabilidad"),(AL892-(+AL892*AK894)),IF(AF894="Impacto",AL893,""))),"")</f>
        <v/>
      </c>
      <c r="AM894" s="817" t="str">
        <f>IFERROR(IF(AND(AF893="Impacto",AF894="Impacto"),(AM893-(+AM893*AK894)),IF(AND(AF893="Probabilidad",AF894="Impacto"),(AM892-(+AM892*AK894)),IF(AF894="Probabilidad",AM893,""))),"")</f>
        <v/>
      </c>
      <c r="AN894" s="751"/>
      <c r="AO894" s="751"/>
      <c r="AP894" s="751"/>
      <c r="AQ894" s="751"/>
      <c r="AR894" s="1031"/>
      <c r="AS894" s="1631"/>
      <c r="AT894" s="1631"/>
      <c r="AU894" s="1633"/>
      <c r="AV894" s="1631"/>
      <c r="AW894" s="1631"/>
      <c r="AX894" s="1633"/>
      <c r="AY894" s="1633"/>
      <c r="AZ894" s="1633"/>
      <c r="BA894" s="1641"/>
      <c r="BB894" s="788"/>
      <c r="BC894" s="788"/>
      <c r="BD894" s="781" t="str">
        <f t="shared" si="102"/>
        <v/>
      </c>
      <c r="BE894" s="761"/>
      <c r="BF894" s="761"/>
      <c r="BG894" s="761"/>
      <c r="BH894" s="761"/>
      <c r="BI894" s="788"/>
      <c r="BJ894" s="788"/>
      <c r="BK894" s="788"/>
      <c r="BL894" s="788"/>
      <c r="BM894" s="755"/>
      <c r="BN894" s="755"/>
      <c r="BO894" s="755"/>
      <c r="BP894" s="755"/>
      <c r="BQ894" s="969" t="str">
        <f t="shared" si="99"/>
        <v/>
      </c>
      <c r="BR894" s="970" t="str">
        <f t="shared" si="100"/>
        <v/>
      </c>
      <c r="BS894" s="971"/>
      <c r="BT894" s="971"/>
      <c r="BU894" s="998"/>
      <c r="BV894" s="1064"/>
      <c r="BW894" s="1064"/>
      <c r="BX894" s="1722"/>
      <c r="BY894" s="1739"/>
      <c r="BZ894" s="1004"/>
    </row>
    <row r="895" spans="1:78" ht="16" x14ac:dyDescent="0.2">
      <c r="A895" s="1802"/>
      <c r="B895" s="1703"/>
      <c r="C895" s="1797"/>
      <c r="D895" s="1705"/>
      <c r="E895" s="1025"/>
      <c r="F895" s="1619"/>
      <c r="G895" s="1064"/>
      <c r="H895" s="1031"/>
      <c r="I895" s="1641"/>
      <c r="J895" s="1631"/>
      <c r="K895" s="1031"/>
      <c r="L895" s="1064"/>
      <c r="M895" s="1070"/>
      <c r="N895" s="1064"/>
      <c r="O895" s="1064"/>
      <c r="P895" s="1064"/>
      <c r="Q895" s="1714"/>
      <c r="R895" s="1641"/>
      <c r="S895" s="1710"/>
      <c r="T895" s="1641"/>
      <c r="U895" s="1710"/>
      <c r="V895" s="1641"/>
      <c r="W895" s="1710"/>
      <c r="X895" s="1633"/>
      <c r="Y895" s="1710"/>
      <c r="Z895" s="1710"/>
      <c r="AA895" s="1633"/>
      <c r="AB895" s="961">
        <v>5</v>
      </c>
      <c r="AC895" s="761"/>
      <c r="AD895" s="761"/>
      <c r="AE895" s="761"/>
      <c r="AF895" s="816" t="str">
        <f t="shared" si="103"/>
        <v/>
      </c>
      <c r="AG895" s="751"/>
      <c r="AH895" s="790" t="str">
        <f t="shared" si="104"/>
        <v/>
      </c>
      <c r="AI895" s="751"/>
      <c r="AJ895" s="790" t="str">
        <f t="shared" si="105"/>
        <v/>
      </c>
      <c r="AK895" s="814" t="str">
        <f t="shared" si="106"/>
        <v/>
      </c>
      <c r="AL895" s="817" t="str">
        <f>IFERROR(IF(AND(AF894="Probabilidad",AF895="Probabilidad"),(AL894-(+AL894*AK895)),IF(AND(AF894="Impacto",AF895="Probabilidad"),(AL893-(+AL893*AK895)),IF(AF895="Impacto",AL894,""))),"")</f>
        <v/>
      </c>
      <c r="AM895" s="817" t="str">
        <f>IFERROR(IF(AND(AF894="Impacto",AF895="Impacto"),(AM894-(+AM894*AK895)),IF(AND(AF894="Probabilidad",AF895="Impacto"),(AM893-(+AM893*AK895)),IF(AF895="Probabilidad",AM894,""))),"")</f>
        <v/>
      </c>
      <c r="AN895" s="751"/>
      <c r="AO895" s="751"/>
      <c r="AP895" s="751"/>
      <c r="AQ895" s="751"/>
      <c r="AR895" s="1031"/>
      <c r="AS895" s="1631"/>
      <c r="AT895" s="1631"/>
      <c r="AU895" s="1633"/>
      <c r="AV895" s="1631"/>
      <c r="AW895" s="1631"/>
      <c r="AX895" s="1633"/>
      <c r="AY895" s="1633"/>
      <c r="AZ895" s="1633"/>
      <c r="BA895" s="1641"/>
      <c r="BB895" s="788"/>
      <c r="BC895" s="788"/>
      <c r="BD895" s="781" t="str">
        <f t="shared" si="102"/>
        <v/>
      </c>
      <c r="BE895" s="761"/>
      <c r="BF895" s="761"/>
      <c r="BG895" s="761"/>
      <c r="BH895" s="761"/>
      <c r="BI895" s="788"/>
      <c r="BJ895" s="788"/>
      <c r="BK895" s="788"/>
      <c r="BL895" s="788"/>
      <c r="BM895" s="755"/>
      <c r="BN895" s="755"/>
      <c r="BO895" s="755"/>
      <c r="BP895" s="755"/>
      <c r="BQ895" s="969" t="str">
        <f t="shared" si="99"/>
        <v/>
      </c>
      <c r="BR895" s="970" t="str">
        <f t="shared" si="100"/>
        <v/>
      </c>
      <c r="BS895" s="971"/>
      <c r="BT895" s="971"/>
      <c r="BU895" s="998"/>
      <c r="BV895" s="1064"/>
      <c r="BW895" s="1064"/>
      <c r="BX895" s="1722"/>
      <c r="BY895" s="1739"/>
      <c r="BZ895" s="1004"/>
    </row>
    <row r="896" spans="1:78" ht="17" thickBot="1" x14ac:dyDescent="0.25">
      <c r="A896" s="1802"/>
      <c r="B896" s="1703"/>
      <c r="C896" s="1797"/>
      <c r="D896" s="1706"/>
      <c r="E896" s="1026"/>
      <c r="F896" s="1620"/>
      <c r="G896" s="1065"/>
      <c r="H896" s="1032"/>
      <c r="I896" s="1642"/>
      <c r="J896" s="1632"/>
      <c r="K896" s="1032"/>
      <c r="L896" s="1065"/>
      <c r="M896" s="1071"/>
      <c r="N896" s="1065"/>
      <c r="O896" s="1065"/>
      <c r="P896" s="1065"/>
      <c r="Q896" s="1715"/>
      <c r="R896" s="1642"/>
      <c r="S896" s="1711"/>
      <c r="T896" s="1642"/>
      <c r="U896" s="1711"/>
      <c r="V896" s="1642"/>
      <c r="W896" s="1711"/>
      <c r="X896" s="1634"/>
      <c r="Y896" s="1711"/>
      <c r="Z896" s="1711"/>
      <c r="AA896" s="1634"/>
      <c r="AB896" s="962">
        <v>6</v>
      </c>
      <c r="AC896" s="752"/>
      <c r="AD896" s="752"/>
      <c r="AE896" s="752"/>
      <c r="AF896" s="936" t="str">
        <f t="shared" si="103"/>
        <v/>
      </c>
      <c r="AG896" s="937"/>
      <c r="AH896" s="887" t="str">
        <f t="shared" si="104"/>
        <v/>
      </c>
      <c r="AI896" s="937"/>
      <c r="AJ896" s="887" t="str">
        <f t="shared" si="105"/>
        <v/>
      </c>
      <c r="AK896" s="889" t="str">
        <f t="shared" si="106"/>
        <v/>
      </c>
      <c r="AL896" s="817" t="str">
        <f>IFERROR(IF(AND(AF895="Probabilidad",AF896="Probabilidad"),(AL895-(+AL895*AK896)),IF(AND(AF895="Impacto",AF896="Probabilidad"),(AL894-(+AL894*AK896)),IF(AF896="Impacto",AL895,""))),"")</f>
        <v/>
      </c>
      <c r="AM896" s="817" t="str">
        <f>IFERROR(IF(AND(AF895="Impacto",AF896="Impacto"),(AM895-(+AM895*AK896)),IF(AND(AF895="Probabilidad",AF896="Impacto"),(AM894-(+AM894*AK896)),IF(AF896="Probabilidad",AM895,""))),"")</f>
        <v/>
      </c>
      <c r="AN896" s="51"/>
      <c r="AO896" s="51"/>
      <c r="AP896" s="51"/>
      <c r="AQ896" s="51"/>
      <c r="AR896" s="1032"/>
      <c r="AS896" s="1632"/>
      <c r="AT896" s="1632"/>
      <c r="AU896" s="1634"/>
      <c r="AV896" s="1632"/>
      <c r="AW896" s="1632"/>
      <c r="AX896" s="1634"/>
      <c r="AY896" s="1634"/>
      <c r="AZ896" s="1634"/>
      <c r="BA896" s="1642"/>
      <c r="BB896" s="873"/>
      <c r="BC896" s="873"/>
      <c r="BD896" s="767" t="str">
        <f t="shared" si="102"/>
        <v/>
      </c>
      <c r="BE896" s="752"/>
      <c r="BF896" s="752"/>
      <c r="BG896" s="752"/>
      <c r="BH896" s="752"/>
      <c r="BI896" s="873"/>
      <c r="BJ896" s="873"/>
      <c r="BK896" s="873"/>
      <c r="BL896" s="873"/>
      <c r="BM896" s="826"/>
      <c r="BN896" s="826"/>
      <c r="BO896" s="826"/>
      <c r="BP896" s="826"/>
      <c r="BQ896" s="973" t="str">
        <f t="shared" si="99"/>
        <v/>
      </c>
      <c r="BR896" s="974" t="str">
        <f t="shared" si="100"/>
        <v/>
      </c>
      <c r="BS896" s="975"/>
      <c r="BT896" s="975"/>
      <c r="BU896" s="999"/>
      <c r="BV896" s="1065"/>
      <c r="BW896" s="1065"/>
      <c r="BX896" s="1723"/>
      <c r="BY896" s="1740"/>
      <c r="BZ896" s="1005"/>
    </row>
    <row r="897" spans="1:78" ht="160.25" customHeight="1" x14ac:dyDescent="0.2">
      <c r="A897" s="1802"/>
      <c r="B897" s="1703"/>
      <c r="C897" s="1797"/>
      <c r="D897" s="1021" t="s">
        <v>1387</v>
      </c>
      <c r="E897" s="1024" t="s">
        <v>1098</v>
      </c>
      <c r="F897" s="1027">
        <v>7</v>
      </c>
      <c r="G897" s="1063" t="s">
        <v>2345</v>
      </c>
      <c r="H897" s="1030" t="s">
        <v>1247</v>
      </c>
      <c r="I897" s="994" t="s">
        <v>1218</v>
      </c>
      <c r="J897" s="1697" t="str">
        <f>IF(D897="","",IF(D897="RG",[1]Árbol!A908,IF(D897="RIC",[1]Árbol!A908,IF(D897="RLAFT",[1]Árbol!A908,IF(D897="RF",[1]Árbol!A908,IF(I897="","",(CONCATENATE(I897," ",$M$3," ",G897," ",$M$4," ",O897," ",$M$5," ",N897))))))))</f>
        <v xml:space="preserve">Pérdida de confidencialidad e integridad de 1. Sistema de grabación
2. Correo electonico y credenciales
3.Sistema de Informacion Disciplinario Distrital SID y SIAD   1. Perdida o acceso no autorizado 
2. Fallas Humanas  1. Ausencia de control de acceso 
2. Desconocimiento de politicas de control de acceso </v>
      </c>
      <c r="K897" s="1030" t="s">
        <v>313</v>
      </c>
      <c r="L897" s="1063" t="s">
        <v>562</v>
      </c>
      <c r="M897" s="1069" t="s">
        <v>1389</v>
      </c>
      <c r="N897" s="1063" t="s">
        <v>2346</v>
      </c>
      <c r="O897" s="1063" t="s">
        <v>2347</v>
      </c>
      <c r="P897" s="1063" t="s">
        <v>1392</v>
      </c>
      <c r="Q897" s="1077" t="s">
        <v>1392</v>
      </c>
      <c r="R897" s="994" t="s">
        <v>217</v>
      </c>
      <c r="S897" s="1709">
        <f>IF(R897="Muy Alta",100%,IF(R897="Alta",80%,IF(R897="Media",60%,IF(R897="Baja",40%,IF(R897="Muy Baja",20%,"")))))</f>
        <v>0.6</v>
      </c>
      <c r="T897" s="994" t="s">
        <v>317</v>
      </c>
      <c r="U897" s="1709">
        <f>IF(T897="Catastrófico",100%,IF(T897="Mayor",80%,IF(T897="Moderado",60%,IF(T897="Menor",40%,IF(T897="Leve",20%,"")))))</f>
        <v>0.2</v>
      </c>
      <c r="V897" s="994" t="s">
        <v>218</v>
      </c>
      <c r="W897" s="1709">
        <f>IF(V897="Catastrófico",100%,IF(V897="Mayor",80%,IF(V897="Moderado",60%,IF(V897="Menor",40%,IF(V897="Leve",20%,"")))))</f>
        <v>0.6</v>
      </c>
      <c r="X897" s="1047" t="str">
        <f>IF(Y897=100%,"Catastrófico",IF(Y897=80%,"Mayor",IF(Y897=60%,"Moderado",IF(Y897=40%,"Menor",IF(Y897=20%,"Leve","")))))</f>
        <v>Moderado</v>
      </c>
      <c r="Y897" s="1709">
        <f>IF(AND(U897="",W897=""),"",MAX(U897,W897))</f>
        <v>0.6</v>
      </c>
      <c r="Z897" s="1709" t="str">
        <f>CONCATENATE(R897,X897)</f>
        <v>MediaModerado</v>
      </c>
      <c r="AA897" s="1047" t="str">
        <f>IF(Z897="Muy AltaLeve","Alto",IF(Z897="Muy AltaMenor","Alto",IF(Z897="Muy AltaModerado","Alto",IF(Z897="Muy AltaMayor","Alto",IF(Z897="Muy AltaCatastrófico","Extremo",IF(Z897="AltaLeve","Moderado",IF(Z897="AltaMenor","Moderado",IF(Z897="AltaModerado","Alto",IF(Z897="AltaMayor","Alto",IF(Z897="AltaCatastrófico","Extremo",IF(Z897="MediaLeve","Moderado",IF(Z897="MediaMenor","Moderado",IF(Z897="MediaModerado","Moderado",IF(Z897="MediaMayor","Alto",IF(Z897="MediaCatastrófico","Extremo",IF(Z897="BajaLeve","Bajo",IF(Z897="BajaMenor","Moderado",IF(Z897="BajaModerado","Moderado",IF(Z897="BajaMayor","Alto",IF(Z897="BajaCatastrófico","Extremo",IF(Z897="Muy BajaLeve","Bajo",IF(Z897="Muy BajaMenor","Bajo",IF(Z897="Muy BajaModerado","Moderado",IF(Z897="Muy BajaMayor","Alto",IF(Z897="Muy BajaCatastrófico","Extremo","")))))))))))))))))))))))))</f>
        <v>Moderado</v>
      </c>
      <c r="AB897" s="354">
        <v>1</v>
      </c>
      <c r="AC897" s="302" t="s">
        <v>2348</v>
      </c>
      <c r="AD897" s="302">
        <v>1</v>
      </c>
      <c r="AE897" s="302" t="s">
        <v>2331</v>
      </c>
      <c r="AF897" s="818" t="str">
        <f t="shared" si="103"/>
        <v>Probabilidad</v>
      </c>
      <c r="AG897" s="51" t="s">
        <v>221</v>
      </c>
      <c r="AH897" s="787">
        <f t="shared" si="104"/>
        <v>0.25</v>
      </c>
      <c r="AI897" s="51" t="s">
        <v>222</v>
      </c>
      <c r="AJ897" s="787">
        <f t="shared" si="105"/>
        <v>0.15</v>
      </c>
      <c r="AK897" s="101">
        <f t="shared" si="106"/>
        <v>0.4</v>
      </c>
      <c r="AL897" s="336">
        <f>IFERROR(IF(AF897="Probabilidad",(S897-(+S897*AK897)),IF(AF897="Impacto",S897,"")),"")</f>
        <v>0.36</v>
      </c>
      <c r="AM897" s="336">
        <f>IFERROR(IF(AF897="Impacto",(Y897-(+Y897*AK897)),IF(AF897="Probabilidad",Y897,"")),"")</f>
        <v>0.6</v>
      </c>
      <c r="AN897" s="50" t="s">
        <v>1157</v>
      </c>
      <c r="AO897" s="50" t="s">
        <v>291</v>
      </c>
      <c r="AP897" s="50" t="s">
        <v>241</v>
      </c>
      <c r="AQ897" s="50" t="s">
        <v>226</v>
      </c>
      <c r="AR897" s="1624" t="s">
        <v>2349</v>
      </c>
      <c r="AS897" s="1050">
        <f>S897</f>
        <v>0.6</v>
      </c>
      <c r="AT897" s="1050">
        <f>IF(AL897="","",MIN(AL897:AL902))</f>
        <v>8.8200000000000001E-2</v>
      </c>
      <c r="AU897" s="1047" t="str">
        <f>IFERROR(IF(AT897="","",IF(AT897&lt;=0.2,"Muy Baja",IF(AT897&lt;=0.4,"Baja",IF(AT897&lt;=0.6,"Media",IF(AT897&lt;=0.8,"Alta","Muy Alta"))))),"")</f>
        <v>Muy Baja</v>
      </c>
      <c r="AV897" s="1050">
        <f>Y897</f>
        <v>0.6</v>
      </c>
      <c r="AW897" s="1050">
        <f>IF(AM897="","",MIN(AM897:AM902))</f>
        <v>0.44999999999999996</v>
      </c>
      <c r="AX897" s="1047" t="str">
        <f>IFERROR(IF(AW897="","",IF(AW897&lt;=0.2,"Leve",IF(AW897&lt;=0.4,"Menor",IF(AW897&lt;=0.6,"Moderado",IF(AW897&lt;=0.8,"Mayor","Catastrófico"))))),"")</f>
        <v>Moderado</v>
      </c>
      <c r="AY897" s="1047" t="str">
        <f>AA897</f>
        <v>Moderado</v>
      </c>
      <c r="AZ897" s="1047" t="str">
        <f>IFERROR(IF(OR(AND(AU897="Muy Baja",AX897="Leve"),AND(AU897="Muy Baja",AX897="Menor"),AND(AU897="Baja",AX897="Leve")),"Bajo",IF(OR(AND(AU897="Muy baja",AX897="Moderado"),AND(AU897="Baja",AX897="Menor"),AND(AU897="Baja",AX897="Moderado"),AND(AU897="Media",AX897="Leve"),AND(AU897="Media",AX897="Menor"),AND(AU897="Media",AX897="Moderado"),AND(AU897="Alta",AX897="Leve"),AND(AU897="Alta",AX897="Menor")),"Moderado",IF(OR(AND(AU897="Muy Baja",AX897="Mayor"),AND(AU897="Baja",AX897="Mayor"),AND(AU897="Media",AX897="Mayor"),AND(AU897="Alta",AX897="Moderado"),AND(AU897="Alta",AX897="Mayor"),AND(AU897="Muy Alta",AX897="Leve"),AND(AU897="Muy Alta",AX897="Menor"),AND(AU897="Muy Alta",AX897="Moderado"),AND(AU897="Muy Alta",AX897="Mayor")),"Alto",IF(OR(AND(AU897="Muy Baja",AX897="Catastrófico"),AND(AU897="Baja",AX897="Catastrófico"),AND(AU897="Media",AX897="Catastrófico"),AND(AU897="Alta",AX897="Catastrófico"),AND(AU897="Muy Alta",AX897="Catastrófico")),"Extremo","")))),"")</f>
        <v>Moderado</v>
      </c>
      <c r="BA897" s="994" t="s">
        <v>228</v>
      </c>
      <c r="BB897" s="216" t="s">
        <v>2350</v>
      </c>
      <c r="BC897" s="216" t="s">
        <v>2351</v>
      </c>
      <c r="BD897" s="307">
        <f t="shared" si="102"/>
        <v>1</v>
      </c>
      <c r="BE897" s="302">
        <v>1</v>
      </c>
      <c r="BF897" s="302"/>
      <c r="BG897" s="302"/>
      <c r="BH897" s="302"/>
      <c r="BI897" s="216" t="s">
        <v>2319</v>
      </c>
      <c r="BJ897" s="216" t="s">
        <v>2302</v>
      </c>
      <c r="BK897" s="216" t="s">
        <v>3328</v>
      </c>
      <c r="BL897" s="216" t="s">
        <v>3326</v>
      </c>
      <c r="BM897" s="217">
        <v>1</v>
      </c>
      <c r="BN897" s="217"/>
      <c r="BO897" s="217"/>
      <c r="BP897" s="217"/>
      <c r="BQ897" s="102">
        <f t="shared" si="99"/>
        <v>1</v>
      </c>
      <c r="BR897" s="967">
        <f t="shared" si="100"/>
        <v>1</v>
      </c>
      <c r="BS897" s="968"/>
      <c r="BT897" s="968"/>
      <c r="BU897" s="997" t="s">
        <v>1392</v>
      </c>
      <c r="BV897" s="1063" t="s">
        <v>3311</v>
      </c>
      <c r="BW897" s="1063" t="s">
        <v>3311</v>
      </c>
      <c r="BX897" s="1721" t="s">
        <v>3311</v>
      </c>
      <c r="BY897" s="1738" t="s">
        <v>3329</v>
      </c>
      <c r="BZ897" s="1003"/>
    </row>
    <row r="898" spans="1:78" ht="130.25" customHeight="1" x14ac:dyDescent="0.2">
      <c r="A898" s="1802"/>
      <c r="B898" s="1703"/>
      <c r="C898" s="1797"/>
      <c r="D898" s="1705"/>
      <c r="E898" s="1025"/>
      <c r="F898" s="1619"/>
      <c r="G898" s="1064"/>
      <c r="H898" s="1031"/>
      <c r="I898" s="1641"/>
      <c r="J898" s="1631"/>
      <c r="K898" s="1031"/>
      <c r="L898" s="1064"/>
      <c r="M898" s="1070"/>
      <c r="N898" s="1064"/>
      <c r="O898" s="1064"/>
      <c r="P898" s="1064"/>
      <c r="Q898" s="1714"/>
      <c r="R898" s="1641"/>
      <c r="S898" s="1710"/>
      <c r="T898" s="1641"/>
      <c r="U898" s="1710"/>
      <c r="V898" s="1641"/>
      <c r="W898" s="1710"/>
      <c r="X898" s="1633"/>
      <c r="Y898" s="1710"/>
      <c r="Z898" s="1710"/>
      <c r="AA898" s="1633"/>
      <c r="AB898" s="961">
        <v>2</v>
      </c>
      <c r="AC898" s="761" t="s">
        <v>1571</v>
      </c>
      <c r="AD898" s="761">
        <v>2</v>
      </c>
      <c r="AE898" s="761" t="s">
        <v>1480</v>
      </c>
      <c r="AF898" s="816" t="str">
        <f t="shared" si="103"/>
        <v>Probabilidad</v>
      </c>
      <c r="AG898" s="751" t="s">
        <v>281</v>
      </c>
      <c r="AH898" s="790">
        <f t="shared" si="104"/>
        <v>0.15</v>
      </c>
      <c r="AI898" s="751" t="s">
        <v>222</v>
      </c>
      <c r="AJ898" s="790">
        <f t="shared" si="105"/>
        <v>0.15</v>
      </c>
      <c r="AK898" s="814">
        <f t="shared" si="106"/>
        <v>0.3</v>
      </c>
      <c r="AL898" s="817">
        <f>IFERROR(IF(AND(AF897="Probabilidad",AF898="Probabilidad"),(AL897-(+AL897*AK898)),IF(AF898="Probabilidad",(S897-(+S897*AK898)),IF(AF898="Impacto",AL897,""))),"")</f>
        <v>0.252</v>
      </c>
      <c r="AM898" s="817">
        <f>IFERROR(IF(AND(AF897="Impacto",AF898="Impacto"),(AM897-(+AM897*AK898)),IF(AF898="Impacto",(Y897-(Y897*AK898)),IF(AF898="Probabilidad",AM897,""))),"")</f>
        <v>0.6</v>
      </c>
      <c r="AN898" s="751" t="s">
        <v>859</v>
      </c>
      <c r="AO898" s="751" t="s">
        <v>245</v>
      </c>
      <c r="AP898" s="751" t="s">
        <v>241</v>
      </c>
      <c r="AQ898" s="751" t="s">
        <v>226</v>
      </c>
      <c r="AR898" s="1031"/>
      <c r="AS898" s="1631"/>
      <c r="AT898" s="1631"/>
      <c r="AU898" s="1633"/>
      <c r="AV898" s="1631"/>
      <c r="AW898" s="1631"/>
      <c r="AX898" s="1633"/>
      <c r="AY898" s="1633"/>
      <c r="AZ898" s="1633"/>
      <c r="BA898" s="1641"/>
      <c r="BB898" s="788" t="s">
        <v>2352</v>
      </c>
      <c r="BC898" s="788" t="s">
        <v>2304</v>
      </c>
      <c r="BD898" s="781">
        <f t="shared" si="102"/>
        <v>1</v>
      </c>
      <c r="BE898" s="761"/>
      <c r="BF898" s="761">
        <v>1</v>
      </c>
      <c r="BG898" s="761"/>
      <c r="BH898" s="761"/>
      <c r="BI898" s="788" t="s">
        <v>2319</v>
      </c>
      <c r="BJ898" s="788" t="s">
        <v>2302</v>
      </c>
      <c r="BK898" s="788" t="s">
        <v>3317</v>
      </c>
      <c r="BL898" s="788" t="s">
        <v>3314</v>
      </c>
      <c r="BM898" s="755"/>
      <c r="BN898" s="755">
        <v>1</v>
      </c>
      <c r="BO898" s="755"/>
      <c r="BP898" s="755"/>
      <c r="BQ898" s="969">
        <f t="shared" si="99"/>
        <v>1</v>
      </c>
      <c r="BR898" s="970">
        <f t="shared" si="100"/>
        <v>1</v>
      </c>
      <c r="BS898" s="971"/>
      <c r="BT898" s="971"/>
      <c r="BU898" s="998"/>
      <c r="BV898" s="1064"/>
      <c r="BW898" s="1064"/>
      <c r="BX898" s="1722"/>
      <c r="BY898" s="1739"/>
      <c r="BZ898" s="1004"/>
    </row>
    <row r="899" spans="1:78" ht="135.5" customHeight="1" x14ac:dyDescent="0.2">
      <c r="A899" s="1802"/>
      <c r="B899" s="1703"/>
      <c r="C899" s="1797"/>
      <c r="D899" s="1705"/>
      <c r="E899" s="1025"/>
      <c r="F899" s="1619"/>
      <c r="G899" s="1064"/>
      <c r="H899" s="1031"/>
      <c r="I899" s="1641"/>
      <c r="J899" s="1631"/>
      <c r="K899" s="1031"/>
      <c r="L899" s="1064"/>
      <c r="M899" s="1070"/>
      <c r="N899" s="1064"/>
      <c r="O899" s="1064"/>
      <c r="P899" s="1064"/>
      <c r="Q899" s="1714"/>
      <c r="R899" s="1641"/>
      <c r="S899" s="1710"/>
      <c r="T899" s="1641"/>
      <c r="U899" s="1710"/>
      <c r="V899" s="1641"/>
      <c r="W899" s="1710"/>
      <c r="X899" s="1633"/>
      <c r="Y899" s="1710"/>
      <c r="Z899" s="1710"/>
      <c r="AA899" s="1633"/>
      <c r="AB899" s="961">
        <v>3</v>
      </c>
      <c r="AC899" s="761" t="s">
        <v>2353</v>
      </c>
      <c r="AD899" s="761">
        <v>1</v>
      </c>
      <c r="AE899" s="761" t="s">
        <v>1480</v>
      </c>
      <c r="AF899" s="816" t="str">
        <f t="shared" si="103"/>
        <v>Probabilidad</v>
      </c>
      <c r="AG899" s="751" t="s">
        <v>281</v>
      </c>
      <c r="AH899" s="790">
        <f t="shared" si="104"/>
        <v>0.15</v>
      </c>
      <c r="AI899" s="751" t="s">
        <v>222</v>
      </c>
      <c r="AJ899" s="790">
        <f t="shared" si="105"/>
        <v>0.15</v>
      </c>
      <c r="AK899" s="814">
        <f t="shared" si="106"/>
        <v>0.3</v>
      </c>
      <c r="AL899" s="817">
        <f>IFERROR(IF(AND(AF898="Probabilidad",AF899="Probabilidad"),(AL898-(+AL898*AK899)),IF(AND(AF898="Impacto",AF899="Probabilidad"),(AL897-(+AL897*AK899)),IF(AF899="Impacto",AL898,""))),"")</f>
        <v>0.1764</v>
      </c>
      <c r="AM899" s="817">
        <f>IFERROR(IF(AND(AF898="Impacto",AF899="Impacto"),(AM898-(+AM898*AK899)),IF(AND(AF898="Probabilidad",AF899="Impacto"),(AM897-(+AM897*AK899)),IF(AF899="Probabilidad",AM898,""))),"")</f>
        <v>0.6</v>
      </c>
      <c r="AN899" s="751" t="s">
        <v>223</v>
      </c>
      <c r="AO899" s="751" t="s">
        <v>377</v>
      </c>
      <c r="AP899" s="751" t="s">
        <v>241</v>
      </c>
      <c r="AQ899" s="751" t="s">
        <v>226</v>
      </c>
      <c r="AR899" s="1031"/>
      <c r="AS899" s="1631"/>
      <c r="AT899" s="1631"/>
      <c r="AU899" s="1633"/>
      <c r="AV899" s="1631"/>
      <c r="AW899" s="1631"/>
      <c r="AX899" s="1633"/>
      <c r="AY899" s="1633"/>
      <c r="AZ899" s="1633"/>
      <c r="BA899" s="1641"/>
      <c r="BB899" s="290" t="s">
        <v>2301</v>
      </c>
      <c r="BC899" s="290" t="s">
        <v>1483</v>
      </c>
      <c r="BD899" s="781">
        <f t="shared" si="102"/>
        <v>2</v>
      </c>
      <c r="BE899" s="761"/>
      <c r="BF899" s="761">
        <v>1</v>
      </c>
      <c r="BG899" s="761"/>
      <c r="BH899" s="761">
        <v>1</v>
      </c>
      <c r="BI899" s="788" t="s">
        <v>2319</v>
      </c>
      <c r="BJ899" s="788" t="s">
        <v>2302</v>
      </c>
      <c r="BK899" s="788" t="s">
        <v>3309</v>
      </c>
      <c r="BL899" s="788" t="s">
        <v>3310</v>
      </c>
      <c r="BM899" s="755">
        <v>1</v>
      </c>
      <c r="BN899" s="755"/>
      <c r="BO899" s="755"/>
      <c r="BP899" s="755"/>
      <c r="BQ899" s="969">
        <f t="shared" si="99"/>
        <v>1</v>
      </c>
      <c r="BR899" s="970">
        <f t="shared" si="100"/>
        <v>0.5</v>
      </c>
      <c r="BS899" s="971"/>
      <c r="BT899" s="971"/>
      <c r="BU899" s="998"/>
      <c r="BV899" s="1064"/>
      <c r="BW899" s="1064"/>
      <c r="BX899" s="1722"/>
      <c r="BY899" s="1739"/>
      <c r="BZ899" s="1004"/>
    </row>
    <row r="900" spans="1:78" ht="135.5" customHeight="1" x14ac:dyDescent="0.2">
      <c r="A900" s="1802"/>
      <c r="B900" s="1703"/>
      <c r="C900" s="1797"/>
      <c r="D900" s="1705"/>
      <c r="E900" s="1025"/>
      <c r="F900" s="1619"/>
      <c r="G900" s="1064"/>
      <c r="H900" s="1031"/>
      <c r="I900" s="1641"/>
      <c r="J900" s="1631"/>
      <c r="K900" s="1031"/>
      <c r="L900" s="1064"/>
      <c r="M900" s="1070"/>
      <c r="N900" s="1064"/>
      <c r="O900" s="1064"/>
      <c r="P900" s="1064"/>
      <c r="Q900" s="1714"/>
      <c r="R900" s="1641"/>
      <c r="S900" s="1710"/>
      <c r="T900" s="1641"/>
      <c r="U900" s="1710"/>
      <c r="V900" s="1641"/>
      <c r="W900" s="1710"/>
      <c r="X900" s="1633"/>
      <c r="Y900" s="1710"/>
      <c r="Z900" s="1710"/>
      <c r="AA900" s="1633"/>
      <c r="AB900" s="961">
        <v>4</v>
      </c>
      <c r="AC900" s="761" t="s">
        <v>2305</v>
      </c>
      <c r="AD900" s="761">
        <v>2</v>
      </c>
      <c r="AE900" s="761" t="s">
        <v>1403</v>
      </c>
      <c r="AF900" s="816" t="str">
        <f t="shared" si="103"/>
        <v>Probabilidad</v>
      </c>
      <c r="AG900" s="751" t="s">
        <v>221</v>
      </c>
      <c r="AH900" s="790">
        <f t="shared" si="104"/>
        <v>0.25</v>
      </c>
      <c r="AI900" s="751" t="s">
        <v>734</v>
      </c>
      <c r="AJ900" s="790">
        <f t="shared" si="105"/>
        <v>0.25</v>
      </c>
      <c r="AK900" s="814">
        <f t="shared" si="106"/>
        <v>0.5</v>
      </c>
      <c r="AL900" s="817">
        <f>IFERROR(IF(AND(AF899="Probabilidad",AF900="Probabilidad"),(AL899-(+AL899*AK900)),IF(AND(AF899="Impacto",AF900="Probabilidad"),(AL898-(+AL898*AK900)),IF(AF900="Impacto",AL899,""))),"")</f>
        <v>8.8200000000000001E-2</v>
      </c>
      <c r="AM900" s="817">
        <f>IFERROR(IF(AND(AF899="Impacto",AF900="Impacto"),(AM899-(+AM899*AK900)),IF(AND(AF899="Probabilidad",AF900="Impacto"),(AM898-(+AM898*AK900)),IF(AF900="Probabilidad",AM899,""))),"")</f>
        <v>0.6</v>
      </c>
      <c r="AN900" s="751" t="s">
        <v>223</v>
      </c>
      <c r="AO900" s="751" t="s">
        <v>443</v>
      </c>
      <c r="AP900" s="751" t="s">
        <v>241</v>
      </c>
      <c r="AQ900" s="751" t="s">
        <v>226</v>
      </c>
      <c r="AR900" s="1031"/>
      <c r="AS900" s="1631"/>
      <c r="AT900" s="1631"/>
      <c r="AU900" s="1633"/>
      <c r="AV900" s="1631"/>
      <c r="AW900" s="1631"/>
      <c r="AX900" s="1633"/>
      <c r="AY900" s="1633"/>
      <c r="AZ900" s="1633"/>
      <c r="BA900" s="1641"/>
      <c r="BB900" s="788"/>
      <c r="BC900" s="788"/>
      <c r="BD900" s="781" t="str">
        <f t="shared" si="102"/>
        <v/>
      </c>
      <c r="BE900" s="761"/>
      <c r="BF900" s="761"/>
      <c r="BG900" s="761"/>
      <c r="BH900" s="761"/>
      <c r="BI900" s="788"/>
      <c r="BJ900" s="788"/>
      <c r="BK900" s="788"/>
      <c r="BL900" s="788"/>
      <c r="BM900" s="755"/>
      <c r="BN900" s="755"/>
      <c r="BO900" s="755"/>
      <c r="BP900" s="755"/>
      <c r="BQ900" s="969" t="str">
        <f t="shared" si="99"/>
        <v/>
      </c>
      <c r="BR900" s="970" t="str">
        <f t="shared" si="100"/>
        <v/>
      </c>
      <c r="BS900" s="971"/>
      <c r="BT900" s="971"/>
      <c r="BU900" s="998"/>
      <c r="BV900" s="1064"/>
      <c r="BW900" s="1064"/>
      <c r="BX900" s="1722"/>
      <c r="BY900" s="1739"/>
      <c r="BZ900" s="1004"/>
    </row>
    <row r="901" spans="1:78" ht="160.25" customHeight="1" x14ac:dyDescent="0.2">
      <c r="A901" s="1802"/>
      <c r="B901" s="1703"/>
      <c r="C901" s="1797"/>
      <c r="D901" s="1705"/>
      <c r="E901" s="1025"/>
      <c r="F901" s="1619"/>
      <c r="G901" s="1064"/>
      <c r="H901" s="1031"/>
      <c r="I901" s="1641"/>
      <c r="J901" s="1631"/>
      <c r="K901" s="1031"/>
      <c r="L901" s="1064"/>
      <c r="M901" s="1070"/>
      <c r="N901" s="1064"/>
      <c r="O901" s="1064"/>
      <c r="P901" s="1064"/>
      <c r="Q901" s="1714"/>
      <c r="R901" s="1641"/>
      <c r="S901" s="1710"/>
      <c r="T901" s="1641"/>
      <c r="U901" s="1710"/>
      <c r="V901" s="1641"/>
      <c r="W901" s="1710"/>
      <c r="X901" s="1633"/>
      <c r="Y901" s="1710"/>
      <c r="Z901" s="1710"/>
      <c r="AA901" s="1633"/>
      <c r="AB901" s="961">
        <v>5</v>
      </c>
      <c r="AC901" s="761" t="s">
        <v>2306</v>
      </c>
      <c r="AD901" s="761">
        <v>2</v>
      </c>
      <c r="AE901" s="761" t="s">
        <v>1403</v>
      </c>
      <c r="AF901" s="816" t="str">
        <f t="shared" si="103"/>
        <v>Impacto</v>
      </c>
      <c r="AG901" s="751" t="s">
        <v>264</v>
      </c>
      <c r="AH901" s="790">
        <f t="shared" si="104"/>
        <v>0.1</v>
      </c>
      <c r="AI901" s="751" t="s">
        <v>222</v>
      </c>
      <c r="AJ901" s="790">
        <f t="shared" si="105"/>
        <v>0.15</v>
      </c>
      <c r="AK901" s="814">
        <f t="shared" si="106"/>
        <v>0.25</v>
      </c>
      <c r="AL901" s="817">
        <f>IFERROR(IF(AND(AF900="Probabilidad",AF901="Probabilidad"),(AL900-(+AL900*AK901)),IF(AND(AF900="Impacto",AF901="Probabilidad"),(AL899-(+AL899*AK901)),IF(AF901="Impacto",AL900,""))),"")</f>
        <v>8.8200000000000001E-2</v>
      </c>
      <c r="AM901" s="817">
        <f>IFERROR(IF(AND(AF900="Impacto",AF901="Impacto"),(AM900-(+AM900*AK901)),IF(AND(AF900="Probabilidad",AF901="Impacto"),(AM899-(+AM899*AK901)),IF(AF901="Probabilidad",AM900,""))),"")</f>
        <v>0.44999999999999996</v>
      </c>
      <c r="AN901" s="751" t="s">
        <v>223</v>
      </c>
      <c r="AO901" s="751" t="s">
        <v>291</v>
      </c>
      <c r="AP901" s="751" t="s">
        <v>241</v>
      </c>
      <c r="AQ901" s="751" t="s">
        <v>226</v>
      </c>
      <c r="AR901" s="1031"/>
      <c r="AS901" s="1631"/>
      <c r="AT901" s="1631"/>
      <c r="AU901" s="1633"/>
      <c r="AV901" s="1631"/>
      <c r="AW901" s="1631"/>
      <c r="AX901" s="1633"/>
      <c r="AY901" s="1633"/>
      <c r="AZ901" s="1633"/>
      <c r="BA901" s="1641"/>
      <c r="BB901" s="788"/>
      <c r="BC901" s="788"/>
      <c r="BD901" s="781" t="str">
        <f t="shared" si="102"/>
        <v/>
      </c>
      <c r="BE901" s="761"/>
      <c r="BF901" s="761"/>
      <c r="BG901" s="761"/>
      <c r="BH901" s="761"/>
      <c r="BI901" s="788"/>
      <c r="BJ901" s="788"/>
      <c r="BK901" s="788"/>
      <c r="BL901" s="788"/>
      <c r="BM901" s="755"/>
      <c r="BN901" s="755"/>
      <c r="BO901" s="755"/>
      <c r="BP901" s="755"/>
      <c r="BQ901" s="969" t="str">
        <f t="shared" si="99"/>
        <v/>
      </c>
      <c r="BR901" s="970" t="str">
        <f t="shared" si="100"/>
        <v/>
      </c>
      <c r="BS901" s="971"/>
      <c r="BT901" s="971"/>
      <c r="BU901" s="998"/>
      <c r="BV901" s="1064"/>
      <c r="BW901" s="1064"/>
      <c r="BX901" s="1722"/>
      <c r="BY901" s="1739"/>
      <c r="BZ901" s="1004"/>
    </row>
    <row r="902" spans="1:78" ht="17" thickBot="1" x14ac:dyDescent="0.25">
      <c r="A902" s="1802"/>
      <c r="B902" s="1703"/>
      <c r="C902" s="1797"/>
      <c r="D902" s="1706"/>
      <c r="E902" s="1026"/>
      <c r="F902" s="1620"/>
      <c r="G902" s="1065"/>
      <c r="H902" s="1032"/>
      <c r="I902" s="1642"/>
      <c r="J902" s="1632"/>
      <c r="K902" s="1032"/>
      <c r="L902" s="1065"/>
      <c r="M902" s="1071"/>
      <c r="N902" s="1065"/>
      <c r="O902" s="1065"/>
      <c r="P902" s="1065"/>
      <c r="Q902" s="1715"/>
      <c r="R902" s="1642"/>
      <c r="S902" s="1711"/>
      <c r="T902" s="1642"/>
      <c r="U902" s="1711"/>
      <c r="V902" s="1642"/>
      <c r="W902" s="1711"/>
      <c r="X902" s="1634"/>
      <c r="Y902" s="1711"/>
      <c r="Z902" s="1711"/>
      <c r="AA902" s="1634"/>
      <c r="AB902" s="962">
        <v>6</v>
      </c>
      <c r="AC902" s="752"/>
      <c r="AD902" s="752"/>
      <c r="AE902" s="752"/>
      <c r="AF902" s="972" t="str">
        <f t="shared" si="103"/>
        <v/>
      </c>
      <c r="AG902" s="978"/>
      <c r="AH902" s="887" t="str">
        <f t="shared" si="104"/>
        <v/>
      </c>
      <c r="AI902" s="978"/>
      <c r="AJ902" s="887" t="str">
        <f t="shared" si="105"/>
        <v/>
      </c>
      <c r="AK902" s="889" t="str">
        <f t="shared" si="106"/>
        <v/>
      </c>
      <c r="AL902" s="817" t="str">
        <f>IFERROR(IF(AND(AF901="Probabilidad",AF902="Probabilidad"),(AL901-(+AL901*AK902)),IF(AND(AF901="Impacto",AF902="Probabilidad"),(AL900-(+AL900*AK902)),IF(AF902="Impacto",AL901,""))),"")</f>
        <v/>
      </c>
      <c r="AM902" s="817" t="str">
        <f>IFERROR(IF(AND(AF901="Impacto",AF902="Impacto"),(AM901-(+AM901*AK902)),IF(AND(AF901="Probabilidad",AF902="Impacto"),(AM900-(+AM900*AK902)),IF(AF902="Probabilidad",AM901,""))),"")</f>
        <v/>
      </c>
      <c r="AN902" s="51"/>
      <c r="AO902" s="51"/>
      <c r="AP902" s="51"/>
      <c r="AQ902" s="51"/>
      <c r="AR902" s="1032"/>
      <c r="AS902" s="1632"/>
      <c r="AT902" s="1632"/>
      <c r="AU902" s="1634"/>
      <c r="AV902" s="1632"/>
      <c r="AW902" s="1632"/>
      <c r="AX902" s="1634"/>
      <c r="AY902" s="1634"/>
      <c r="AZ902" s="1634"/>
      <c r="BA902" s="1642"/>
      <c r="BB902" s="873"/>
      <c r="BC902" s="873"/>
      <c r="BD902" s="767" t="str">
        <f t="shared" si="102"/>
        <v/>
      </c>
      <c r="BE902" s="752"/>
      <c r="BF902" s="752"/>
      <c r="BG902" s="752"/>
      <c r="BH902" s="752"/>
      <c r="BI902" s="873"/>
      <c r="BJ902" s="873"/>
      <c r="BK902" s="873"/>
      <c r="BL902" s="873"/>
      <c r="BM902" s="826"/>
      <c r="BN902" s="826"/>
      <c r="BO902" s="826"/>
      <c r="BP902" s="826"/>
      <c r="BQ902" s="973" t="str">
        <f t="shared" si="99"/>
        <v/>
      </c>
      <c r="BR902" s="974" t="str">
        <f t="shared" si="100"/>
        <v/>
      </c>
      <c r="BS902" s="975"/>
      <c r="BT902" s="975"/>
      <c r="BU902" s="999"/>
      <c r="BV902" s="1065"/>
      <c r="BW902" s="1065"/>
      <c r="BX902" s="1723"/>
      <c r="BY902" s="1740"/>
      <c r="BZ902" s="1005"/>
    </row>
    <row r="903" spans="1:78" ht="160.25" customHeight="1" x14ac:dyDescent="0.2">
      <c r="A903" s="1802"/>
      <c r="B903" s="1703"/>
      <c r="C903" s="1797"/>
      <c r="D903" s="1021" t="s">
        <v>1387</v>
      </c>
      <c r="E903" s="1024" t="s">
        <v>1098</v>
      </c>
      <c r="F903" s="1027">
        <v>8</v>
      </c>
      <c r="G903" s="1063" t="s">
        <v>2345</v>
      </c>
      <c r="H903" s="1030" t="s">
        <v>1247</v>
      </c>
      <c r="I903" s="994" t="s">
        <v>1215</v>
      </c>
      <c r="J903" s="1697" t="str">
        <f>IF(D903="","",IF(D903="RG",[1]Árbol!A914,IF(D903="RIC",[1]Árbol!A914,IF(D903="RLAFT",[1]Árbol!A914,IF(D903="RF",[1]Árbol!A914,IF(I903="","",(CONCATENATE(I903," ",$M$3," ",G903," ",$M$4," ",O903," ",$M$5," ",N903))))))))</f>
        <v>Pérdida de Disponibilidad de 1. Sistema de grabación
2. Correo electonico y credenciales
3.Sistema de Informacion Disciplinario Distrital SID y SIAD   
1. Incumplimiento en el mantenimiento de los dispositivos
2. Perdida o acceso no autorizado a las grabaciones y correo electronico
3. Fallas Humanas 
4. Fallas de los dispositivos  1. Descnocimiento en el uso de los dispositivos
2. Mantenimiento insuficiente/instalación fallida de los dispositivos
s mismos.
3. Ausencia de copias de respaldo ( grabaciones)
4. Desconcimiento de politicas de seguridad de la información.
Continuidad 5. Ausencia de planes de continuidad.</v>
      </c>
      <c r="K903" s="1030" t="s">
        <v>313</v>
      </c>
      <c r="L903" s="1063" t="s">
        <v>562</v>
      </c>
      <c r="M903" s="1069" t="s">
        <v>1389</v>
      </c>
      <c r="N903" s="1063" t="s">
        <v>2354</v>
      </c>
      <c r="O903" s="1063" t="s">
        <v>2355</v>
      </c>
      <c r="P903" s="1063" t="s">
        <v>1392</v>
      </c>
      <c r="Q903" s="1077" t="s">
        <v>1392</v>
      </c>
      <c r="R903" s="994" t="s">
        <v>340</v>
      </c>
      <c r="S903" s="1709">
        <f>IF(R903="Muy Alta",100%,IF(R903="Alta",80%,IF(R903="Media",60%,IF(R903="Baja",40%,IF(R903="Muy Baja",20%,"")))))</f>
        <v>0.8</v>
      </c>
      <c r="T903" s="994" t="s">
        <v>317</v>
      </c>
      <c r="U903" s="1709">
        <f>IF(T903="Catastrófico",100%,IF(T903="Mayor",80%,IF(T903="Moderado",60%,IF(T903="Menor",40%,IF(T903="Leve",20%,"")))))</f>
        <v>0.2</v>
      </c>
      <c r="V903" s="994" t="s">
        <v>218</v>
      </c>
      <c r="W903" s="1709">
        <f>IF(V903="Catastrófico",100%,IF(V903="Mayor",80%,IF(V903="Moderado",60%,IF(V903="Menor",40%,IF(V903="Leve",20%,"")))))</f>
        <v>0.6</v>
      </c>
      <c r="X903" s="1047" t="str">
        <f>IF(Y903=100%,"Catastrófico",IF(Y903=80%,"Mayor",IF(Y903=60%,"Moderado",IF(Y903=40%,"Menor",IF(Y903=20%,"Leve","")))))</f>
        <v>Moderado</v>
      </c>
      <c r="Y903" s="1709">
        <f>IF(AND(U903="",W903=""),"",MAX(U903,W903))</f>
        <v>0.6</v>
      </c>
      <c r="Z903" s="1709" t="str">
        <f>CONCATENATE(R903,X903)</f>
        <v>AltaModerado</v>
      </c>
      <c r="AA903" s="1047" t="str">
        <f>IF(Z903="Muy AltaLeve","Alto",IF(Z903="Muy AltaMenor","Alto",IF(Z903="Muy AltaModerado","Alto",IF(Z903="Muy AltaMayor","Alto",IF(Z903="Muy AltaCatastrófico","Extremo",IF(Z903="AltaLeve","Moderado",IF(Z903="AltaMenor","Moderado",IF(Z903="AltaModerado","Alto",IF(Z903="AltaMayor","Alto",IF(Z903="AltaCatastrófico","Extremo",IF(Z903="MediaLeve","Moderado",IF(Z903="MediaMenor","Moderado",IF(Z903="MediaModerado","Moderado",IF(Z903="MediaMayor","Alto",IF(Z903="MediaCatastrófico","Extremo",IF(Z903="BajaLeve","Bajo",IF(Z903="BajaMenor","Moderado",IF(Z903="BajaModerado","Moderado",IF(Z903="BajaMayor","Alto",IF(Z903="BajaCatastrófico","Extremo",IF(Z903="Muy BajaLeve","Bajo",IF(Z903="Muy BajaMenor","Bajo",IF(Z903="Muy BajaModerado","Moderado",IF(Z903="Muy BajaMayor","Alto",IF(Z903="Muy BajaCatastrófico","Extremo","")))))))))))))))))))))))))</f>
        <v>Alto</v>
      </c>
      <c r="AB903" s="354">
        <v>1</v>
      </c>
      <c r="AC903" s="302" t="s">
        <v>2356</v>
      </c>
      <c r="AD903" s="302" t="s">
        <v>1493</v>
      </c>
      <c r="AE903" s="302" t="s">
        <v>2331</v>
      </c>
      <c r="AF903" s="334" t="str">
        <f t="shared" si="103"/>
        <v>Probabilidad</v>
      </c>
      <c r="AG903" s="335" t="s">
        <v>221</v>
      </c>
      <c r="AH903" s="787">
        <f t="shared" si="104"/>
        <v>0.25</v>
      </c>
      <c r="AI903" s="335" t="s">
        <v>222</v>
      </c>
      <c r="AJ903" s="787">
        <f t="shared" si="105"/>
        <v>0.15</v>
      </c>
      <c r="AK903" s="101">
        <f t="shared" si="106"/>
        <v>0.4</v>
      </c>
      <c r="AL903" s="336">
        <f>IFERROR(IF(AF903="Probabilidad",(S903-(+S903*AK903)),IF(AF903="Impacto",S903,"")),"")</f>
        <v>0.48</v>
      </c>
      <c r="AM903" s="336">
        <f>IFERROR(IF(AF903="Impacto",(Y903-(+Y903*AK903)),IF(AF903="Probabilidad",Y903,"")),"")</f>
        <v>0.6</v>
      </c>
      <c r="AN903" s="50" t="s">
        <v>1157</v>
      </c>
      <c r="AO903" s="50" t="s">
        <v>291</v>
      </c>
      <c r="AP903" s="50" t="s">
        <v>241</v>
      </c>
      <c r="AQ903" s="50" t="s">
        <v>226</v>
      </c>
      <c r="AR903" s="1624" t="s">
        <v>2349</v>
      </c>
      <c r="AS903" s="1050">
        <f>S903</f>
        <v>0.8</v>
      </c>
      <c r="AT903" s="1050">
        <f>IF(AL903="","",MIN(AL903:AL908))</f>
        <v>0.1008</v>
      </c>
      <c r="AU903" s="1047" t="str">
        <f>IFERROR(IF(AT903="","",IF(AT903&lt;=0.2,"Muy Baja",IF(AT903&lt;=0.4,"Baja",IF(AT903&lt;=0.6,"Media",IF(AT903&lt;=0.8,"Alta","Muy Alta"))))),"")</f>
        <v>Muy Baja</v>
      </c>
      <c r="AV903" s="1050">
        <f>Y903</f>
        <v>0.6</v>
      </c>
      <c r="AW903" s="1050">
        <f>IF(AM903="","",MIN(AM903:AM908))</f>
        <v>0.44999999999999996</v>
      </c>
      <c r="AX903" s="1047" t="str">
        <f>IFERROR(IF(AW903="","",IF(AW903&lt;=0.2,"Leve",IF(AW903&lt;=0.4,"Menor",IF(AW903&lt;=0.6,"Moderado",IF(AW903&lt;=0.8,"Mayor","Catastrófico"))))),"")</f>
        <v>Moderado</v>
      </c>
      <c r="AY903" s="1047" t="str">
        <f>AA903</f>
        <v>Alto</v>
      </c>
      <c r="AZ903" s="1047" t="str">
        <f>IFERROR(IF(OR(AND(AU903="Muy Baja",AX903="Leve"),AND(AU903="Muy Baja",AX903="Menor"),AND(AU903="Baja",AX903="Leve")),"Bajo",IF(OR(AND(AU903="Muy baja",AX903="Moderado"),AND(AU903="Baja",AX903="Menor"),AND(AU903="Baja",AX903="Moderado"),AND(AU903="Media",AX903="Leve"),AND(AU903="Media",AX903="Menor"),AND(AU903="Media",AX903="Moderado"),AND(AU903="Alta",AX903="Leve"),AND(AU903="Alta",AX903="Menor")),"Moderado",IF(OR(AND(AU903="Muy Baja",AX903="Mayor"),AND(AU903="Baja",AX903="Mayor"),AND(AU903="Media",AX903="Mayor"),AND(AU903="Alta",AX903="Moderado"),AND(AU903="Alta",AX903="Mayor"),AND(AU903="Muy Alta",AX903="Leve"),AND(AU903="Muy Alta",AX903="Menor"),AND(AU903="Muy Alta",AX903="Moderado"),AND(AU903="Muy Alta",AX903="Mayor")),"Alto",IF(OR(AND(AU903="Muy Baja",AX903="Catastrófico"),AND(AU903="Baja",AX903="Catastrófico"),AND(AU903="Media",AX903="Catastrófico"),AND(AU903="Alta",AX903="Catastrófico"),AND(AU903="Muy Alta",AX903="Catastrófico")),"Extremo","")))),"")</f>
        <v>Moderado</v>
      </c>
      <c r="BA903" s="994" t="s">
        <v>228</v>
      </c>
      <c r="BB903" s="216" t="s">
        <v>2357</v>
      </c>
      <c r="BC903" s="216" t="s">
        <v>2358</v>
      </c>
      <c r="BD903" s="307">
        <f t="shared" si="102"/>
        <v>1</v>
      </c>
      <c r="BE903" s="302">
        <v>1</v>
      </c>
      <c r="BF903" s="302"/>
      <c r="BG903" s="302"/>
      <c r="BH903" s="302"/>
      <c r="BI903" s="216" t="s">
        <v>2319</v>
      </c>
      <c r="BJ903" s="216" t="s">
        <v>2302</v>
      </c>
      <c r="BK903" s="216" t="s">
        <v>3328</v>
      </c>
      <c r="BL903" s="216" t="s">
        <v>3326</v>
      </c>
      <c r="BM903" s="217">
        <v>1</v>
      </c>
      <c r="BN903" s="217"/>
      <c r="BO903" s="217"/>
      <c r="BP903" s="217"/>
      <c r="BQ903" s="102">
        <f t="shared" si="99"/>
        <v>1</v>
      </c>
      <c r="BR903" s="967">
        <f t="shared" si="100"/>
        <v>1</v>
      </c>
      <c r="BS903" s="968"/>
      <c r="BT903" s="968"/>
      <c r="BU903" s="997" t="s">
        <v>1392</v>
      </c>
      <c r="BV903" s="1063" t="s">
        <v>3311</v>
      </c>
      <c r="BW903" s="1063" t="s">
        <v>3311</v>
      </c>
      <c r="BX903" s="1721" t="s">
        <v>3311</v>
      </c>
      <c r="BY903" s="1738" t="s">
        <v>3330</v>
      </c>
      <c r="BZ903" s="1003"/>
    </row>
    <row r="904" spans="1:78" ht="129.5" customHeight="1" x14ac:dyDescent="0.2">
      <c r="A904" s="1802"/>
      <c r="B904" s="1703"/>
      <c r="C904" s="1797"/>
      <c r="D904" s="1705"/>
      <c r="E904" s="1025"/>
      <c r="F904" s="1619"/>
      <c r="G904" s="1064"/>
      <c r="H904" s="1031"/>
      <c r="I904" s="1641"/>
      <c r="J904" s="1631"/>
      <c r="K904" s="1031"/>
      <c r="L904" s="1064"/>
      <c r="M904" s="1070"/>
      <c r="N904" s="1064"/>
      <c r="O904" s="1064"/>
      <c r="P904" s="1064"/>
      <c r="Q904" s="1714"/>
      <c r="R904" s="1641"/>
      <c r="S904" s="1710"/>
      <c r="T904" s="1641"/>
      <c r="U904" s="1710"/>
      <c r="V904" s="1641"/>
      <c r="W904" s="1710"/>
      <c r="X904" s="1633"/>
      <c r="Y904" s="1710"/>
      <c r="Z904" s="1710"/>
      <c r="AA904" s="1633"/>
      <c r="AB904" s="961">
        <v>2</v>
      </c>
      <c r="AC904" s="761" t="s">
        <v>1571</v>
      </c>
      <c r="AD904" s="761">
        <v>4</v>
      </c>
      <c r="AE904" s="761" t="s">
        <v>1480</v>
      </c>
      <c r="AF904" s="816" t="str">
        <f t="shared" si="103"/>
        <v>Probabilidad</v>
      </c>
      <c r="AG904" s="751" t="s">
        <v>221</v>
      </c>
      <c r="AH904" s="790">
        <f t="shared" si="104"/>
        <v>0.25</v>
      </c>
      <c r="AI904" s="751" t="s">
        <v>222</v>
      </c>
      <c r="AJ904" s="790">
        <f t="shared" si="105"/>
        <v>0.15</v>
      </c>
      <c r="AK904" s="814">
        <f t="shared" si="106"/>
        <v>0.4</v>
      </c>
      <c r="AL904" s="817">
        <f>IFERROR(IF(AND(AF903="Probabilidad",AF904="Probabilidad"),(AL903-(+AL903*AK904)),IF(AF904="Probabilidad",(S903-(+S903*AK904)),IF(AF904="Impacto",AL903,""))),"")</f>
        <v>0.28799999999999998</v>
      </c>
      <c r="AM904" s="817">
        <f>IFERROR(IF(AND(AF903="Impacto",AF904="Impacto"),(AM903-(+AM903*AK904)),IF(AF904="Impacto",(Y903-(Y903*AK904)),IF(AF904="Probabilidad",AM903,""))),"")</f>
        <v>0.6</v>
      </c>
      <c r="AN904" s="751" t="s">
        <v>859</v>
      </c>
      <c r="AO904" s="751" t="s">
        <v>245</v>
      </c>
      <c r="AP904" s="751" t="s">
        <v>241</v>
      </c>
      <c r="AQ904" s="751" t="s">
        <v>226</v>
      </c>
      <c r="AR904" s="1031"/>
      <c r="AS904" s="1631"/>
      <c r="AT904" s="1631"/>
      <c r="AU904" s="1633"/>
      <c r="AV904" s="1631"/>
      <c r="AW904" s="1631"/>
      <c r="AX904" s="1633"/>
      <c r="AY904" s="1633"/>
      <c r="AZ904" s="1633"/>
      <c r="BA904" s="1641"/>
      <c r="BB904" s="788" t="s">
        <v>2359</v>
      </c>
      <c r="BC904" s="788" t="s">
        <v>2304</v>
      </c>
      <c r="BD904" s="781">
        <f t="shared" si="102"/>
        <v>1</v>
      </c>
      <c r="BE904" s="761"/>
      <c r="BF904" s="761">
        <v>1</v>
      </c>
      <c r="BG904" s="761"/>
      <c r="BH904" s="761"/>
      <c r="BI904" s="788" t="s">
        <v>2319</v>
      </c>
      <c r="BJ904" s="788" t="s">
        <v>2302</v>
      </c>
      <c r="BK904" s="788" t="s">
        <v>3317</v>
      </c>
      <c r="BL904" s="788" t="s">
        <v>3314</v>
      </c>
      <c r="BM904" s="755"/>
      <c r="BN904" s="755">
        <v>1</v>
      </c>
      <c r="BO904" s="755"/>
      <c r="BP904" s="755"/>
      <c r="BQ904" s="969">
        <f t="shared" si="99"/>
        <v>1</v>
      </c>
      <c r="BR904" s="970">
        <f t="shared" si="100"/>
        <v>1</v>
      </c>
      <c r="BS904" s="971"/>
      <c r="BT904" s="971"/>
      <c r="BU904" s="998"/>
      <c r="BV904" s="1064"/>
      <c r="BW904" s="1064"/>
      <c r="BX904" s="1722"/>
      <c r="BY904" s="1739"/>
      <c r="BZ904" s="1004"/>
    </row>
    <row r="905" spans="1:78" ht="135.5" customHeight="1" x14ac:dyDescent="0.2">
      <c r="A905" s="1802"/>
      <c r="B905" s="1703"/>
      <c r="C905" s="1797"/>
      <c r="D905" s="1705"/>
      <c r="E905" s="1025"/>
      <c r="F905" s="1619"/>
      <c r="G905" s="1064"/>
      <c r="H905" s="1031"/>
      <c r="I905" s="1641"/>
      <c r="J905" s="1631"/>
      <c r="K905" s="1031"/>
      <c r="L905" s="1064"/>
      <c r="M905" s="1070"/>
      <c r="N905" s="1064"/>
      <c r="O905" s="1064"/>
      <c r="P905" s="1064"/>
      <c r="Q905" s="1714"/>
      <c r="R905" s="1641"/>
      <c r="S905" s="1710"/>
      <c r="T905" s="1641"/>
      <c r="U905" s="1710"/>
      <c r="V905" s="1641"/>
      <c r="W905" s="1710"/>
      <c r="X905" s="1633"/>
      <c r="Y905" s="1710"/>
      <c r="Z905" s="1710"/>
      <c r="AA905" s="1633"/>
      <c r="AB905" s="961">
        <v>3</v>
      </c>
      <c r="AC905" s="761" t="s">
        <v>2305</v>
      </c>
      <c r="AD905" s="761">
        <v>2</v>
      </c>
      <c r="AE905" s="761" t="s">
        <v>1403</v>
      </c>
      <c r="AF905" s="816" t="str">
        <f t="shared" si="103"/>
        <v>Probabilidad</v>
      </c>
      <c r="AG905" s="751" t="s">
        <v>221</v>
      </c>
      <c r="AH905" s="790">
        <f t="shared" si="104"/>
        <v>0.25</v>
      </c>
      <c r="AI905" s="751" t="s">
        <v>734</v>
      </c>
      <c r="AJ905" s="790">
        <f t="shared" si="105"/>
        <v>0.25</v>
      </c>
      <c r="AK905" s="814">
        <f t="shared" si="106"/>
        <v>0.5</v>
      </c>
      <c r="AL905" s="817">
        <f>IFERROR(IF(AND(AF904="Probabilidad",AF905="Probabilidad"),(AL904-(+AL904*AK905)),IF(AND(AF904="Impacto",AF905="Probabilidad"),(AL903-(+AL903*AK905)),IF(AF905="Impacto",AL904,""))),"")</f>
        <v>0.14399999999999999</v>
      </c>
      <c r="AM905" s="817">
        <f>IFERROR(IF(AND(AF904="Impacto",AF905="Impacto"),(AM904-(+AM904*AK905)),IF(AND(AF904="Probabilidad",AF905="Impacto"),(AM903-(+AM903*AK905)),IF(AF905="Probabilidad",AM904,""))),"")</f>
        <v>0.6</v>
      </c>
      <c r="AN905" s="751" t="s">
        <v>223</v>
      </c>
      <c r="AO905" s="751" t="s">
        <v>443</v>
      </c>
      <c r="AP905" s="751" t="s">
        <v>241</v>
      </c>
      <c r="AQ905" s="751" t="s">
        <v>226</v>
      </c>
      <c r="AR905" s="1031"/>
      <c r="AS905" s="1631"/>
      <c r="AT905" s="1631"/>
      <c r="AU905" s="1633"/>
      <c r="AV905" s="1631"/>
      <c r="AW905" s="1631"/>
      <c r="AX905" s="1633"/>
      <c r="AY905" s="1633"/>
      <c r="AZ905" s="1633"/>
      <c r="BA905" s="1641"/>
      <c r="BB905" s="788" t="s">
        <v>2328</v>
      </c>
      <c r="BC905" s="788" t="s">
        <v>2360</v>
      </c>
      <c r="BD905" s="781">
        <f t="shared" si="102"/>
        <v>1</v>
      </c>
      <c r="BE905" s="761"/>
      <c r="BF905" s="761">
        <v>1</v>
      </c>
      <c r="BG905" s="761"/>
      <c r="BH905" s="761"/>
      <c r="BI905" s="788" t="s">
        <v>2319</v>
      </c>
      <c r="BJ905" s="788" t="s">
        <v>2302</v>
      </c>
      <c r="BK905" s="788" t="s">
        <v>3323</v>
      </c>
      <c r="BL905" s="788" t="s">
        <v>3324</v>
      </c>
      <c r="BM905" s="755"/>
      <c r="BN905" s="755"/>
      <c r="BO905" s="755"/>
      <c r="BP905" s="755"/>
      <c r="BQ905" s="969" t="str">
        <f t="shared" ref="BQ905:BQ956" si="107">IF(SUM(BM905:BP905)=0,"",SUM(BM905:BP905))</f>
        <v/>
      </c>
      <c r="BR905" s="970" t="str">
        <f t="shared" ref="BR905:BR956" si="108">IF(ISERROR(BQ905/BD905),"",(BQ905/BD905))</f>
        <v/>
      </c>
      <c r="BS905" s="971"/>
      <c r="BT905" s="971"/>
      <c r="BU905" s="998"/>
      <c r="BV905" s="1064"/>
      <c r="BW905" s="1064"/>
      <c r="BX905" s="1722"/>
      <c r="BY905" s="1739"/>
      <c r="BZ905" s="1004"/>
    </row>
    <row r="906" spans="1:78" ht="160.25" customHeight="1" x14ac:dyDescent="0.2">
      <c r="A906" s="1802"/>
      <c r="B906" s="1703"/>
      <c r="C906" s="1797"/>
      <c r="D906" s="1705"/>
      <c r="E906" s="1025"/>
      <c r="F906" s="1619"/>
      <c r="G906" s="1064"/>
      <c r="H906" s="1031"/>
      <c r="I906" s="1641"/>
      <c r="J906" s="1631"/>
      <c r="K906" s="1031"/>
      <c r="L906" s="1064"/>
      <c r="M906" s="1070"/>
      <c r="N906" s="1064"/>
      <c r="O906" s="1064"/>
      <c r="P906" s="1064"/>
      <c r="Q906" s="1714"/>
      <c r="R906" s="1641"/>
      <c r="S906" s="1710"/>
      <c r="T906" s="1641"/>
      <c r="U906" s="1710"/>
      <c r="V906" s="1641"/>
      <c r="W906" s="1710"/>
      <c r="X906" s="1633"/>
      <c r="Y906" s="1710"/>
      <c r="Z906" s="1710"/>
      <c r="AA906" s="1633"/>
      <c r="AB906" s="961">
        <v>4</v>
      </c>
      <c r="AC906" s="761" t="s">
        <v>2306</v>
      </c>
      <c r="AD906" s="761">
        <v>2</v>
      </c>
      <c r="AE906" s="761" t="s">
        <v>1403</v>
      </c>
      <c r="AF906" s="816" t="str">
        <f t="shared" si="103"/>
        <v>Impacto</v>
      </c>
      <c r="AG906" s="751" t="s">
        <v>264</v>
      </c>
      <c r="AH906" s="790">
        <f t="shared" si="104"/>
        <v>0.1</v>
      </c>
      <c r="AI906" s="751" t="s">
        <v>222</v>
      </c>
      <c r="AJ906" s="790">
        <f t="shared" si="105"/>
        <v>0.15</v>
      </c>
      <c r="AK906" s="814">
        <f t="shared" si="106"/>
        <v>0.25</v>
      </c>
      <c r="AL906" s="817">
        <f>IFERROR(IF(AND(AF905="Probabilidad",AF906="Probabilidad"),(AL905-(+AL905*AK906)),IF(AND(AF905="Impacto",AF906="Probabilidad"),(AL904-(+AL904*AK906)),IF(AF906="Impacto",AL905,""))),"")</f>
        <v>0.14399999999999999</v>
      </c>
      <c r="AM906" s="817">
        <f>IFERROR(IF(AND(AF905="Impacto",AF906="Impacto"),(AM905-(+AM905*AK906)),IF(AND(AF905="Probabilidad",AF906="Impacto"),(AM904-(+AM904*AK906)),IF(AF906="Probabilidad",AM905,""))),"")</f>
        <v>0.44999999999999996</v>
      </c>
      <c r="AN906" s="751" t="s">
        <v>223</v>
      </c>
      <c r="AO906" s="751" t="s">
        <v>291</v>
      </c>
      <c r="AP906" s="751" t="s">
        <v>241</v>
      </c>
      <c r="AQ906" s="751" t="s">
        <v>226</v>
      </c>
      <c r="AR906" s="1031"/>
      <c r="AS906" s="1631"/>
      <c r="AT906" s="1631"/>
      <c r="AU906" s="1633"/>
      <c r="AV906" s="1631"/>
      <c r="AW906" s="1631"/>
      <c r="AX906" s="1633"/>
      <c r="AY906" s="1633"/>
      <c r="AZ906" s="1633"/>
      <c r="BA906" s="1641"/>
      <c r="BB906" s="788"/>
      <c r="BC906" s="788"/>
      <c r="BD906" s="781" t="str">
        <f t="shared" si="102"/>
        <v/>
      </c>
      <c r="BE906" s="761"/>
      <c r="BF906" s="761"/>
      <c r="BG906" s="761"/>
      <c r="BH906" s="761"/>
      <c r="BI906" s="788"/>
      <c r="BJ906" s="788"/>
      <c r="BK906" s="788"/>
      <c r="BL906" s="788"/>
      <c r="BM906" s="755"/>
      <c r="BN906" s="755"/>
      <c r="BO906" s="755"/>
      <c r="BP906" s="755"/>
      <c r="BQ906" s="969" t="str">
        <f t="shared" si="107"/>
        <v/>
      </c>
      <c r="BR906" s="970" t="str">
        <f t="shared" si="108"/>
        <v/>
      </c>
      <c r="BS906" s="971"/>
      <c r="BT906" s="971"/>
      <c r="BU906" s="998"/>
      <c r="BV906" s="1064"/>
      <c r="BW906" s="1064"/>
      <c r="BX906" s="1722"/>
      <c r="BY906" s="1739"/>
      <c r="BZ906" s="1004"/>
    </row>
    <row r="907" spans="1:78" ht="111.5" customHeight="1" x14ac:dyDescent="0.2">
      <c r="A907" s="1802"/>
      <c r="B907" s="1703"/>
      <c r="C907" s="1797"/>
      <c r="D907" s="1705"/>
      <c r="E907" s="1025"/>
      <c r="F907" s="1619"/>
      <c r="G907" s="1064"/>
      <c r="H907" s="1031"/>
      <c r="I907" s="1641"/>
      <c r="J907" s="1631"/>
      <c r="K907" s="1031"/>
      <c r="L907" s="1064"/>
      <c r="M907" s="1070"/>
      <c r="N907" s="1064"/>
      <c r="O907" s="1064"/>
      <c r="P907" s="1064"/>
      <c r="Q907" s="1714"/>
      <c r="R907" s="1641"/>
      <c r="S907" s="1710"/>
      <c r="T907" s="1641"/>
      <c r="U907" s="1710"/>
      <c r="V907" s="1641"/>
      <c r="W907" s="1710"/>
      <c r="X907" s="1633"/>
      <c r="Y907" s="1710"/>
      <c r="Z907" s="1710"/>
      <c r="AA907" s="1633"/>
      <c r="AB907" s="961">
        <v>5</v>
      </c>
      <c r="AC907" s="761" t="s">
        <v>1796</v>
      </c>
      <c r="AD907" s="761"/>
      <c r="AE907" s="761" t="s">
        <v>2313</v>
      </c>
      <c r="AF907" s="816" t="str">
        <f t="shared" si="103"/>
        <v>Probabilidad</v>
      </c>
      <c r="AG907" s="751" t="s">
        <v>281</v>
      </c>
      <c r="AH907" s="790">
        <f t="shared" si="104"/>
        <v>0.15</v>
      </c>
      <c r="AI907" s="751" t="s">
        <v>222</v>
      </c>
      <c r="AJ907" s="790">
        <f t="shared" si="105"/>
        <v>0.15</v>
      </c>
      <c r="AK907" s="814">
        <f t="shared" si="106"/>
        <v>0.3</v>
      </c>
      <c r="AL907" s="817">
        <f>IFERROR(IF(AND(AF906="Probabilidad",AF907="Probabilidad"),(AL906-(+AL906*AK907)),IF(AND(AF906="Impacto",AF907="Probabilidad"),(AL905-(+AL905*AK907)),IF(AF907="Impacto",AL906,""))),"")</f>
        <v>0.1008</v>
      </c>
      <c r="AM907" s="817">
        <f>IFERROR(IF(AND(AF906="Impacto",AF907="Impacto"),(AM906-(+AM906*AK907)),IF(AND(AF906="Probabilidad",AF907="Impacto"),(AM905-(+AM905*AK907)),IF(AF907="Probabilidad",AM906,""))),"")</f>
        <v>0.44999999999999996</v>
      </c>
      <c r="AN907" s="751" t="s">
        <v>859</v>
      </c>
      <c r="AO907" s="751" t="s">
        <v>224</v>
      </c>
      <c r="AP907" s="751" t="s">
        <v>241</v>
      </c>
      <c r="AQ907" s="751" t="s">
        <v>226</v>
      </c>
      <c r="AR907" s="1031"/>
      <c r="AS907" s="1631"/>
      <c r="AT907" s="1631"/>
      <c r="AU907" s="1633"/>
      <c r="AV907" s="1631"/>
      <c r="AW907" s="1631"/>
      <c r="AX907" s="1633"/>
      <c r="AY907" s="1633"/>
      <c r="AZ907" s="1633"/>
      <c r="BA907" s="1641"/>
      <c r="BB907" s="788"/>
      <c r="BC907" s="788"/>
      <c r="BD907" s="781" t="str">
        <f t="shared" si="102"/>
        <v/>
      </c>
      <c r="BE907" s="761"/>
      <c r="BF907" s="761"/>
      <c r="BG907" s="761"/>
      <c r="BH907" s="761"/>
      <c r="BI907" s="788"/>
      <c r="BJ907" s="788"/>
      <c r="BK907" s="788"/>
      <c r="BL907" s="788"/>
      <c r="BM907" s="755"/>
      <c r="BN907" s="755"/>
      <c r="BO907" s="755"/>
      <c r="BP907" s="755"/>
      <c r="BQ907" s="969" t="str">
        <f t="shared" si="107"/>
        <v/>
      </c>
      <c r="BR907" s="970" t="str">
        <f t="shared" si="108"/>
        <v/>
      </c>
      <c r="BS907" s="971"/>
      <c r="BT907" s="971"/>
      <c r="BU907" s="998"/>
      <c r="BV907" s="1064"/>
      <c r="BW907" s="1064"/>
      <c r="BX907" s="1722"/>
      <c r="BY907" s="1739"/>
      <c r="BZ907" s="1004"/>
    </row>
    <row r="908" spans="1:78" ht="17" thickBot="1" x14ac:dyDescent="0.25">
      <c r="A908" s="1802"/>
      <c r="B908" s="1703"/>
      <c r="C908" s="1797"/>
      <c r="D908" s="1706"/>
      <c r="E908" s="1026"/>
      <c r="F908" s="1620"/>
      <c r="G908" s="1065"/>
      <c r="H908" s="1032"/>
      <c r="I908" s="1642"/>
      <c r="J908" s="1632"/>
      <c r="K908" s="1032"/>
      <c r="L908" s="1065"/>
      <c r="M908" s="1071"/>
      <c r="N908" s="1065"/>
      <c r="O908" s="1065"/>
      <c r="P908" s="1065"/>
      <c r="Q908" s="1715"/>
      <c r="R908" s="1642"/>
      <c r="S908" s="1711"/>
      <c r="T908" s="1642"/>
      <c r="U908" s="1711"/>
      <c r="V908" s="1642"/>
      <c r="W908" s="1711"/>
      <c r="X908" s="1634"/>
      <c r="Y908" s="1711"/>
      <c r="Z908" s="1711"/>
      <c r="AA908" s="1634"/>
      <c r="AB908" s="962">
        <v>6</v>
      </c>
      <c r="AC908" s="752"/>
      <c r="AD908" s="752"/>
      <c r="AE908" s="752"/>
      <c r="AF908" s="936" t="str">
        <f t="shared" si="103"/>
        <v/>
      </c>
      <c r="AG908" s="937"/>
      <c r="AH908" s="887" t="str">
        <f t="shared" si="104"/>
        <v/>
      </c>
      <c r="AI908" s="937"/>
      <c r="AJ908" s="887" t="str">
        <f t="shared" si="105"/>
        <v/>
      </c>
      <c r="AK908" s="889" t="str">
        <f t="shared" si="106"/>
        <v/>
      </c>
      <c r="AL908" s="817" t="str">
        <f>IFERROR(IF(AND(AF907="Probabilidad",AF908="Probabilidad"),(AL907-(+AL907*AK908)),IF(AND(AF907="Impacto",AF908="Probabilidad"),(AL906-(+AL906*AK908)),IF(AF908="Impacto",AL907,""))),"")</f>
        <v/>
      </c>
      <c r="AM908" s="817" t="str">
        <f>IFERROR(IF(AND(AF907="Impacto",AF908="Impacto"),(AM907-(+AM907*AK908)),IF(AND(AF907="Probabilidad",AF908="Impacto"),(AM906-(+AM906*AK908)),IF(AF908="Probabilidad",AM907,""))),"")</f>
        <v/>
      </c>
      <c r="AN908" s="51"/>
      <c r="AO908" s="51"/>
      <c r="AP908" s="51"/>
      <c r="AQ908" s="51"/>
      <c r="AR908" s="1032"/>
      <c r="AS908" s="1632"/>
      <c r="AT908" s="1632"/>
      <c r="AU908" s="1634"/>
      <c r="AV908" s="1632"/>
      <c r="AW908" s="1632"/>
      <c r="AX908" s="1634"/>
      <c r="AY908" s="1634"/>
      <c r="AZ908" s="1634"/>
      <c r="BA908" s="1642"/>
      <c r="BB908" s="873"/>
      <c r="BC908" s="873"/>
      <c r="BD908" s="767" t="str">
        <f t="shared" si="102"/>
        <v/>
      </c>
      <c r="BE908" s="752"/>
      <c r="BF908" s="752"/>
      <c r="BG908" s="752"/>
      <c r="BH908" s="752"/>
      <c r="BI908" s="873"/>
      <c r="BJ908" s="873"/>
      <c r="BK908" s="873"/>
      <c r="BL908" s="873"/>
      <c r="BM908" s="826"/>
      <c r="BN908" s="826"/>
      <c r="BO908" s="826"/>
      <c r="BP908" s="826"/>
      <c r="BQ908" s="973" t="str">
        <f t="shared" si="107"/>
        <v/>
      </c>
      <c r="BR908" s="974" t="str">
        <f t="shared" si="108"/>
        <v/>
      </c>
      <c r="BS908" s="975"/>
      <c r="BT908" s="975"/>
      <c r="BU908" s="999"/>
      <c r="BV908" s="1065"/>
      <c r="BW908" s="1065"/>
      <c r="BX908" s="1723"/>
      <c r="BY908" s="1740"/>
      <c r="BZ908" s="1005"/>
    </row>
    <row r="909" spans="1:78" ht="160.25" customHeight="1" x14ac:dyDescent="0.2">
      <c r="A909" s="1802"/>
      <c r="B909" s="1703"/>
      <c r="C909" s="1797"/>
      <c r="D909" s="1021" t="s">
        <v>1387</v>
      </c>
      <c r="E909" s="1024" t="s">
        <v>1098</v>
      </c>
      <c r="F909" s="1027">
        <v>9</v>
      </c>
      <c r="G909" s="1063" t="s">
        <v>2361</v>
      </c>
      <c r="H909" s="1030" t="s">
        <v>1247</v>
      </c>
      <c r="I909" s="994" t="s">
        <v>1218</v>
      </c>
      <c r="J909" s="1697" t="str">
        <f>IF(D909="","",IF(D909="RG",[1]Árbol!A920,IF(D909="RIC",[1]Árbol!A920,IF(D909="RLAFT",[1]Árbol!A920,IF(D909="RF",[1]Árbol!A920,IF(I909="","",(CONCATENATE(I909," ",$M$3," ",G909," ",$M$4," ",O909," ",$M$5," ",N909))))))))</f>
        <v>Pérdida de confidencialidad e integridad de Fileserver de OCDI
FIleserver disciplianrio_Juzgamiento  3. Uso no autorizado de la información
4. Fallas Humanas  1. Ausencia de control de acceso 
2. Desconocimiento de politicas de seguridad de la información</v>
      </c>
      <c r="K909" s="1030" t="s">
        <v>313</v>
      </c>
      <c r="L909" s="1063" t="s">
        <v>562</v>
      </c>
      <c r="M909" s="1069" t="s">
        <v>1389</v>
      </c>
      <c r="N909" s="1063" t="s">
        <v>2362</v>
      </c>
      <c r="O909" s="1063" t="s">
        <v>2363</v>
      </c>
      <c r="P909" s="1063" t="s">
        <v>1392</v>
      </c>
      <c r="Q909" s="1077" t="s">
        <v>1392</v>
      </c>
      <c r="R909" s="994" t="s">
        <v>340</v>
      </c>
      <c r="S909" s="1709">
        <f>IF(R909="Muy Alta",100%,IF(R909="Alta",80%,IF(R909="Media",60%,IF(R909="Baja",40%,IF(R909="Muy Baja",20%,"")))))</f>
        <v>0.8</v>
      </c>
      <c r="T909" s="994" t="s">
        <v>317</v>
      </c>
      <c r="U909" s="1709">
        <f>IF(T909="Catastrófico",100%,IF(T909="Mayor",80%,IF(T909="Moderado",60%,IF(T909="Menor",40%,IF(T909="Leve",20%,"")))))</f>
        <v>0.2</v>
      </c>
      <c r="V909" s="994" t="s">
        <v>218</v>
      </c>
      <c r="W909" s="1709">
        <f>IF(V909="Catastrófico",100%,IF(V909="Mayor",80%,IF(V909="Moderado",60%,IF(V909="Menor",40%,IF(V909="Leve",20%,"")))))</f>
        <v>0.6</v>
      </c>
      <c r="X909" s="1047" t="str">
        <f>IF(Y909=100%,"Catastrófico",IF(Y909=80%,"Mayor",IF(Y909=60%,"Moderado",IF(Y909=40%,"Menor",IF(Y909=20%,"Leve","")))))</f>
        <v>Moderado</v>
      </c>
      <c r="Y909" s="1709">
        <f>IF(AND(U909="",W909=""),"",MAX(U909,W909))</f>
        <v>0.6</v>
      </c>
      <c r="Z909" s="1709" t="str">
        <f>CONCATENATE(R909,X909)</f>
        <v>AltaModerado</v>
      </c>
      <c r="AA909" s="1047" t="str">
        <f>IF(Z909="Muy AltaLeve","Alto",IF(Z909="Muy AltaMenor","Alto",IF(Z909="Muy AltaModerado","Alto",IF(Z909="Muy AltaMayor","Alto",IF(Z909="Muy AltaCatastrófico","Extremo",IF(Z909="AltaLeve","Moderado",IF(Z909="AltaMenor","Moderado",IF(Z909="AltaModerado","Alto",IF(Z909="AltaMayor","Alto",IF(Z909="AltaCatastrófico","Extremo",IF(Z909="MediaLeve","Moderado",IF(Z909="MediaMenor","Moderado",IF(Z909="MediaModerado","Moderado",IF(Z909="MediaMayor","Alto",IF(Z909="MediaCatastrófico","Extremo",IF(Z909="BajaLeve","Bajo",IF(Z909="BajaMenor","Moderado",IF(Z909="BajaModerado","Moderado",IF(Z909="BajaMayor","Alto",IF(Z909="BajaCatastrófico","Extremo",IF(Z909="Muy BajaLeve","Bajo",IF(Z909="Muy BajaMenor","Bajo",IF(Z909="Muy BajaModerado","Moderado",IF(Z909="Muy BajaMayor","Alto",IF(Z909="Muy BajaCatastrófico","Extremo","")))))))))))))))))))))))))</f>
        <v>Alto</v>
      </c>
      <c r="AB909" s="354">
        <v>1</v>
      </c>
      <c r="AC909" s="302" t="s">
        <v>2270</v>
      </c>
      <c r="AD909" s="302">
        <v>1</v>
      </c>
      <c r="AE909" s="302" t="s">
        <v>2020</v>
      </c>
      <c r="AF909" s="818" t="str">
        <f t="shared" si="103"/>
        <v>Probabilidad</v>
      </c>
      <c r="AG909" s="51" t="s">
        <v>221</v>
      </c>
      <c r="AH909" s="787">
        <f t="shared" si="104"/>
        <v>0.25</v>
      </c>
      <c r="AI909" s="51" t="s">
        <v>222</v>
      </c>
      <c r="AJ909" s="787">
        <f t="shared" si="105"/>
        <v>0.15</v>
      </c>
      <c r="AK909" s="101">
        <f t="shared" si="106"/>
        <v>0.4</v>
      </c>
      <c r="AL909" s="336">
        <f>IFERROR(IF(AF909="Probabilidad",(S909-(+S909*AK909)),IF(AF909="Impacto",S909,"")),"")</f>
        <v>0.48</v>
      </c>
      <c r="AM909" s="336">
        <f>IFERROR(IF(AF909="Impacto",(Y909-(+Y909*AK909)),IF(AF909="Probabilidad",Y909,"")),"")</f>
        <v>0.6</v>
      </c>
      <c r="AN909" s="50" t="s">
        <v>223</v>
      </c>
      <c r="AO909" s="50" t="s">
        <v>291</v>
      </c>
      <c r="AP909" s="50" t="s">
        <v>241</v>
      </c>
      <c r="AQ909" s="50" t="s">
        <v>226</v>
      </c>
      <c r="AR909" s="1624" t="s">
        <v>2272</v>
      </c>
      <c r="AS909" s="1050">
        <f>S909</f>
        <v>0.8</v>
      </c>
      <c r="AT909" s="1050">
        <f>IF(AL909="","",MIN(AL909:AL914))</f>
        <v>0.14399999999999999</v>
      </c>
      <c r="AU909" s="1047" t="str">
        <f>IFERROR(IF(AT909="","",IF(AT909&lt;=0.2,"Muy Baja",IF(AT909&lt;=0.4,"Baja",IF(AT909&lt;=0.6,"Media",IF(AT909&lt;=0.8,"Alta","Muy Alta"))))),"")</f>
        <v>Muy Baja</v>
      </c>
      <c r="AV909" s="1050">
        <f>Y909</f>
        <v>0.6</v>
      </c>
      <c r="AW909" s="1050">
        <f>IF(AM909="","",MIN(AM909:AM914))</f>
        <v>0.33749999999999997</v>
      </c>
      <c r="AX909" s="1047" t="str">
        <f>IFERROR(IF(AW909="","",IF(AW909&lt;=0.2,"Leve",IF(AW909&lt;=0.4,"Menor",IF(AW909&lt;=0.6,"Moderado",IF(AW909&lt;=0.8,"Mayor","Catastrófico"))))),"")</f>
        <v>Menor</v>
      </c>
      <c r="AY909" s="1047" t="str">
        <f>AA909</f>
        <v>Alto</v>
      </c>
      <c r="AZ909" s="1047" t="str">
        <f>IFERROR(IF(OR(AND(AU909="Muy Baja",AX909="Leve"),AND(AU909="Muy Baja",AX909="Menor"),AND(AU909="Baja",AX909="Leve")),"Bajo",IF(OR(AND(AU909="Muy baja",AX909="Moderado"),AND(AU909="Baja",AX909="Menor"),AND(AU909="Baja",AX909="Moderado"),AND(AU909="Media",AX909="Leve"),AND(AU909="Media",AX909="Menor"),AND(AU909="Media",AX909="Moderado"),AND(AU909="Alta",AX909="Leve"),AND(AU909="Alta",AX909="Menor")),"Moderado",IF(OR(AND(AU909="Muy Baja",AX909="Mayor"),AND(AU909="Baja",AX909="Mayor"),AND(AU909="Media",AX909="Mayor"),AND(AU909="Alta",AX909="Moderado"),AND(AU909="Alta",AX909="Mayor"),AND(AU909="Muy Alta",AX909="Leve"),AND(AU909="Muy Alta",AX909="Menor"),AND(AU909="Muy Alta",AX909="Moderado"),AND(AU909="Muy Alta",AX909="Mayor")),"Alto",IF(OR(AND(AU909="Muy Baja",AX909="Catastrófico"),AND(AU909="Baja",AX909="Catastrófico"),AND(AU909="Media",AX909="Catastrófico"),AND(AU909="Alta",AX909="Catastrófico"),AND(AU909="Muy Alta",AX909="Catastrófico")),"Extremo","")))),"")</f>
        <v>Bajo</v>
      </c>
      <c r="BA909" s="994" t="s">
        <v>255</v>
      </c>
      <c r="BB909" s="216"/>
      <c r="BC909" s="216"/>
      <c r="BD909" s="307" t="str">
        <f t="shared" si="102"/>
        <v/>
      </c>
      <c r="BE909" s="302"/>
      <c r="BF909" s="302"/>
      <c r="BG909" s="302"/>
      <c r="BH909" s="302"/>
      <c r="BI909" s="216"/>
      <c r="BJ909" s="216"/>
      <c r="BK909" s="216"/>
      <c r="BL909" s="216"/>
      <c r="BM909" s="217"/>
      <c r="BN909" s="217"/>
      <c r="BO909" s="217"/>
      <c r="BP909" s="217"/>
      <c r="BQ909" s="102" t="str">
        <f t="shared" si="107"/>
        <v/>
      </c>
      <c r="BR909" s="967" t="str">
        <f t="shared" si="108"/>
        <v/>
      </c>
      <c r="BS909" s="968"/>
      <c r="BT909" s="968"/>
      <c r="BU909" s="997" t="s">
        <v>1392</v>
      </c>
      <c r="BV909" s="1063" t="s">
        <v>3311</v>
      </c>
      <c r="BW909" s="1063" t="s">
        <v>3311</v>
      </c>
      <c r="BX909" s="1721" t="s">
        <v>3311</v>
      </c>
      <c r="BY909" s="1738" t="s">
        <v>3184</v>
      </c>
      <c r="BZ909" s="1003"/>
    </row>
    <row r="910" spans="1:78" ht="160.25" customHeight="1" x14ac:dyDescent="0.2">
      <c r="A910" s="1802"/>
      <c r="B910" s="1703"/>
      <c r="C910" s="1797"/>
      <c r="D910" s="1705"/>
      <c r="E910" s="1025"/>
      <c r="F910" s="1619"/>
      <c r="G910" s="1064"/>
      <c r="H910" s="1031"/>
      <c r="I910" s="1641"/>
      <c r="J910" s="1631"/>
      <c r="K910" s="1031"/>
      <c r="L910" s="1064"/>
      <c r="M910" s="1070"/>
      <c r="N910" s="1064"/>
      <c r="O910" s="1064"/>
      <c r="P910" s="1064"/>
      <c r="Q910" s="1714"/>
      <c r="R910" s="1641"/>
      <c r="S910" s="1710"/>
      <c r="T910" s="1641"/>
      <c r="U910" s="1710"/>
      <c r="V910" s="1641"/>
      <c r="W910" s="1710"/>
      <c r="X910" s="1633"/>
      <c r="Y910" s="1710"/>
      <c r="Z910" s="1710"/>
      <c r="AA910" s="1633"/>
      <c r="AB910" s="961">
        <v>2</v>
      </c>
      <c r="AC910" s="761" t="s">
        <v>2275</v>
      </c>
      <c r="AD910" s="761">
        <v>3</v>
      </c>
      <c r="AE910" s="761" t="s">
        <v>2024</v>
      </c>
      <c r="AF910" s="816" t="str">
        <f t="shared" si="103"/>
        <v>Impacto</v>
      </c>
      <c r="AG910" s="751" t="s">
        <v>264</v>
      </c>
      <c r="AH910" s="790">
        <f t="shared" si="104"/>
        <v>0.1</v>
      </c>
      <c r="AI910" s="751" t="s">
        <v>222</v>
      </c>
      <c r="AJ910" s="790">
        <f t="shared" si="105"/>
        <v>0.15</v>
      </c>
      <c r="AK910" s="814">
        <f t="shared" si="106"/>
        <v>0.25</v>
      </c>
      <c r="AL910" s="817">
        <f>IFERROR(IF(AND(AF909="Probabilidad",AF910="Probabilidad"),(AL909-(+AL909*AK910)),IF(AF910="Probabilidad",(S909-(+S909*AK910)),IF(AF910="Impacto",AL909,""))),"")</f>
        <v>0.48</v>
      </c>
      <c r="AM910" s="817">
        <f>IFERROR(IF(AND(AF909="Impacto",AF910="Impacto"),(AM909-(+AM909*AK910)),IF(AF910="Impacto",(Y909-(Y909*AK910)),IF(AF910="Probabilidad",AM909,""))),"")</f>
        <v>0.44999999999999996</v>
      </c>
      <c r="AN910" s="751" t="s">
        <v>223</v>
      </c>
      <c r="AO910" s="751" t="s">
        <v>291</v>
      </c>
      <c r="AP910" s="751" t="s">
        <v>241</v>
      </c>
      <c r="AQ910" s="751" t="s">
        <v>226</v>
      </c>
      <c r="AR910" s="1031"/>
      <c r="AS910" s="1631"/>
      <c r="AT910" s="1631"/>
      <c r="AU910" s="1633"/>
      <c r="AV910" s="1631"/>
      <c r="AW910" s="1631"/>
      <c r="AX910" s="1633"/>
      <c r="AY910" s="1633"/>
      <c r="AZ910" s="1633"/>
      <c r="BA910" s="1641"/>
      <c r="BB910" s="788"/>
      <c r="BC910" s="788"/>
      <c r="BD910" s="781" t="str">
        <f t="shared" si="102"/>
        <v/>
      </c>
      <c r="BE910" s="761"/>
      <c r="BF910" s="761"/>
      <c r="BG910" s="761"/>
      <c r="BH910" s="761"/>
      <c r="BI910" s="788"/>
      <c r="BJ910" s="788"/>
      <c r="BK910" s="788"/>
      <c r="BL910" s="788"/>
      <c r="BM910" s="755"/>
      <c r="BN910" s="755"/>
      <c r="BO910" s="755"/>
      <c r="BP910" s="755"/>
      <c r="BQ910" s="969" t="str">
        <f t="shared" si="107"/>
        <v/>
      </c>
      <c r="BR910" s="970" t="str">
        <f t="shared" si="108"/>
        <v/>
      </c>
      <c r="BS910" s="971"/>
      <c r="BT910" s="971"/>
      <c r="BU910" s="998"/>
      <c r="BV910" s="1064"/>
      <c r="BW910" s="1064"/>
      <c r="BX910" s="1722"/>
      <c r="BY910" s="1739"/>
      <c r="BZ910" s="1004"/>
    </row>
    <row r="911" spans="1:78" ht="129.5" customHeight="1" x14ac:dyDescent="0.2">
      <c r="A911" s="1802"/>
      <c r="B911" s="1703"/>
      <c r="C911" s="1797"/>
      <c r="D911" s="1705"/>
      <c r="E911" s="1025"/>
      <c r="F911" s="1619"/>
      <c r="G911" s="1064"/>
      <c r="H911" s="1031"/>
      <c r="I911" s="1641"/>
      <c r="J911" s="1631"/>
      <c r="K911" s="1031"/>
      <c r="L911" s="1064"/>
      <c r="M911" s="1070"/>
      <c r="N911" s="1064"/>
      <c r="O911" s="1064"/>
      <c r="P911" s="1064"/>
      <c r="Q911" s="1714"/>
      <c r="R911" s="1641"/>
      <c r="S911" s="1710"/>
      <c r="T911" s="1641"/>
      <c r="U911" s="1710"/>
      <c r="V911" s="1641"/>
      <c r="W911" s="1710"/>
      <c r="X911" s="1633"/>
      <c r="Y911" s="1710"/>
      <c r="Z911" s="1710"/>
      <c r="AA911" s="1633"/>
      <c r="AB911" s="961">
        <v>3</v>
      </c>
      <c r="AC911" s="761" t="s">
        <v>1571</v>
      </c>
      <c r="AD911" s="761">
        <v>3</v>
      </c>
      <c r="AE911" s="761" t="s">
        <v>1480</v>
      </c>
      <c r="AF911" s="816" t="str">
        <f t="shared" si="103"/>
        <v>Probabilidad</v>
      </c>
      <c r="AG911" s="751" t="s">
        <v>221</v>
      </c>
      <c r="AH911" s="790">
        <f t="shared" si="104"/>
        <v>0.25</v>
      </c>
      <c r="AI911" s="751" t="s">
        <v>222</v>
      </c>
      <c r="AJ911" s="790">
        <f t="shared" si="105"/>
        <v>0.15</v>
      </c>
      <c r="AK911" s="814">
        <f t="shared" si="106"/>
        <v>0.4</v>
      </c>
      <c r="AL911" s="817">
        <f>IFERROR(IF(AND(AF910="Probabilidad",AF911="Probabilidad"),(AL910-(+AL910*AK911)),IF(AND(AF910="Impacto",AF911="Probabilidad"),(AL909-(+AL909*AK911)),IF(AF911="Impacto",AL910,""))),"")</f>
        <v>0.28799999999999998</v>
      </c>
      <c r="AM911" s="817">
        <f>IFERROR(IF(AND(AF910="Impacto",AF911="Impacto"),(AM910-(+AM910*AK911)),IF(AND(AF910="Probabilidad",AF911="Impacto"),(AM909-(+AM909*AK911)),IF(AF911="Probabilidad",AM910,""))),"")</f>
        <v>0.44999999999999996</v>
      </c>
      <c r="AN911" s="751" t="s">
        <v>859</v>
      </c>
      <c r="AO911" s="751" t="s">
        <v>245</v>
      </c>
      <c r="AP911" s="751" t="s">
        <v>241</v>
      </c>
      <c r="AQ911" s="751" t="s">
        <v>226</v>
      </c>
      <c r="AR911" s="1031"/>
      <c r="AS911" s="1631"/>
      <c r="AT911" s="1631"/>
      <c r="AU911" s="1633"/>
      <c r="AV911" s="1631"/>
      <c r="AW911" s="1631"/>
      <c r="AX911" s="1633"/>
      <c r="AY911" s="1633"/>
      <c r="AZ911" s="1633"/>
      <c r="BA911" s="1641"/>
      <c r="BB911" s="788"/>
      <c r="BC911" s="788"/>
      <c r="BD911" s="781" t="str">
        <f t="shared" si="102"/>
        <v/>
      </c>
      <c r="BE911" s="761"/>
      <c r="BF911" s="761"/>
      <c r="BG911" s="761"/>
      <c r="BH911" s="761"/>
      <c r="BI911" s="788"/>
      <c r="BJ911" s="788"/>
      <c r="BK911" s="788"/>
      <c r="BL911" s="788"/>
      <c r="BM911" s="755"/>
      <c r="BN911" s="755"/>
      <c r="BO911" s="755"/>
      <c r="BP911" s="755"/>
      <c r="BQ911" s="969" t="str">
        <f t="shared" si="107"/>
        <v/>
      </c>
      <c r="BR911" s="970" t="str">
        <f t="shared" si="108"/>
        <v/>
      </c>
      <c r="BS911" s="971"/>
      <c r="BT911" s="971"/>
      <c r="BU911" s="998"/>
      <c r="BV911" s="1064"/>
      <c r="BW911" s="1064"/>
      <c r="BX911" s="1722"/>
      <c r="BY911" s="1739"/>
      <c r="BZ911" s="1004"/>
    </row>
    <row r="912" spans="1:78" ht="135.5" customHeight="1" x14ac:dyDescent="0.2">
      <c r="A912" s="1802"/>
      <c r="B912" s="1703"/>
      <c r="C912" s="1797"/>
      <c r="D912" s="1705"/>
      <c r="E912" s="1025"/>
      <c r="F912" s="1619"/>
      <c r="G912" s="1064"/>
      <c r="H912" s="1031"/>
      <c r="I912" s="1641"/>
      <c r="J912" s="1631"/>
      <c r="K912" s="1031"/>
      <c r="L912" s="1064"/>
      <c r="M912" s="1070"/>
      <c r="N912" s="1064"/>
      <c r="O912" s="1064"/>
      <c r="P912" s="1064"/>
      <c r="Q912" s="1714"/>
      <c r="R912" s="1641"/>
      <c r="S912" s="1710"/>
      <c r="T912" s="1641"/>
      <c r="U912" s="1710"/>
      <c r="V912" s="1641"/>
      <c r="W912" s="1710"/>
      <c r="X912" s="1633"/>
      <c r="Y912" s="1710"/>
      <c r="Z912" s="1710"/>
      <c r="AA912" s="1633"/>
      <c r="AB912" s="961">
        <v>4</v>
      </c>
      <c r="AC912" s="761" t="s">
        <v>2305</v>
      </c>
      <c r="AD912" s="761">
        <v>2</v>
      </c>
      <c r="AE912" s="761" t="s">
        <v>1403</v>
      </c>
      <c r="AF912" s="816" t="str">
        <f t="shared" si="103"/>
        <v>Probabilidad</v>
      </c>
      <c r="AG912" s="751" t="s">
        <v>221</v>
      </c>
      <c r="AH912" s="790">
        <f t="shared" si="104"/>
        <v>0.25</v>
      </c>
      <c r="AI912" s="751" t="s">
        <v>734</v>
      </c>
      <c r="AJ912" s="790">
        <f t="shared" si="105"/>
        <v>0.25</v>
      </c>
      <c r="AK912" s="814">
        <f t="shared" si="106"/>
        <v>0.5</v>
      </c>
      <c r="AL912" s="817">
        <f>IFERROR(IF(AND(AF911="Probabilidad",AF912="Probabilidad"),(AL911-(+AL911*AK912)),IF(AND(AF911="Impacto",AF912="Probabilidad"),(AL910-(+AL910*AK912)),IF(AF912="Impacto",AL911,""))),"")</f>
        <v>0.14399999999999999</v>
      </c>
      <c r="AM912" s="817">
        <f>IFERROR(IF(AND(AF911="Impacto",AF912="Impacto"),(AM911-(+AM911*AK912)),IF(AND(AF911="Probabilidad",AF912="Impacto"),(AM910-(+AM910*AK912)),IF(AF912="Probabilidad",AM911,""))),"")</f>
        <v>0.44999999999999996</v>
      </c>
      <c r="AN912" s="751" t="s">
        <v>223</v>
      </c>
      <c r="AO912" s="751" t="s">
        <v>443</v>
      </c>
      <c r="AP912" s="751" t="s">
        <v>241</v>
      </c>
      <c r="AQ912" s="751" t="s">
        <v>226</v>
      </c>
      <c r="AR912" s="1031"/>
      <c r="AS912" s="1631"/>
      <c r="AT912" s="1631"/>
      <c r="AU912" s="1633"/>
      <c r="AV912" s="1631"/>
      <c r="AW912" s="1631"/>
      <c r="AX912" s="1633"/>
      <c r="AY912" s="1633"/>
      <c r="AZ912" s="1633"/>
      <c r="BA912" s="1641"/>
      <c r="BB912" s="788"/>
      <c r="BC912" s="788"/>
      <c r="BD912" s="781" t="str">
        <f t="shared" si="102"/>
        <v/>
      </c>
      <c r="BE912" s="761"/>
      <c r="BF912" s="761"/>
      <c r="BG912" s="761"/>
      <c r="BH912" s="761"/>
      <c r="BI912" s="788"/>
      <c r="BJ912" s="788"/>
      <c r="BK912" s="788"/>
      <c r="BL912" s="788"/>
      <c r="BM912" s="755"/>
      <c r="BN912" s="755"/>
      <c r="BO912" s="755"/>
      <c r="BP912" s="755"/>
      <c r="BQ912" s="969" t="str">
        <f t="shared" si="107"/>
        <v/>
      </c>
      <c r="BR912" s="970" t="str">
        <f t="shared" si="108"/>
        <v/>
      </c>
      <c r="BS912" s="971"/>
      <c r="BT912" s="971"/>
      <c r="BU912" s="998"/>
      <c r="BV912" s="1064"/>
      <c r="BW912" s="1064"/>
      <c r="BX912" s="1722"/>
      <c r="BY912" s="1739"/>
      <c r="BZ912" s="1004"/>
    </row>
    <row r="913" spans="1:78" ht="160.25" customHeight="1" x14ac:dyDescent="0.2">
      <c r="A913" s="1802"/>
      <c r="B913" s="1703"/>
      <c r="C913" s="1797"/>
      <c r="D913" s="1705"/>
      <c r="E913" s="1025"/>
      <c r="F913" s="1619"/>
      <c r="G913" s="1064"/>
      <c r="H913" s="1031"/>
      <c r="I913" s="1641"/>
      <c r="J913" s="1631"/>
      <c r="K913" s="1031"/>
      <c r="L913" s="1064"/>
      <c r="M913" s="1070"/>
      <c r="N913" s="1064"/>
      <c r="O913" s="1064"/>
      <c r="P913" s="1064"/>
      <c r="Q913" s="1714"/>
      <c r="R913" s="1641"/>
      <c r="S913" s="1710"/>
      <c r="T913" s="1641"/>
      <c r="U913" s="1710"/>
      <c r="V913" s="1641"/>
      <c r="W913" s="1710"/>
      <c r="X913" s="1633"/>
      <c r="Y913" s="1710"/>
      <c r="Z913" s="1710"/>
      <c r="AA913" s="1633"/>
      <c r="AB913" s="961">
        <v>5</v>
      </c>
      <c r="AC913" s="761" t="s">
        <v>2306</v>
      </c>
      <c r="AD913" s="761">
        <v>2</v>
      </c>
      <c r="AE913" s="761" t="s">
        <v>1403</v>
      </c>
      <c r="AF913" s="816" t="str">
        <f t="shared" si="103"/>
        <v>Impacto</v>
      </c>
      <c r="AG913" s="751" t="s">
        <v>264</v>
      </c>
      <c r="AH913" s="790">
        <f t="shared" si="104"/>
        <v>0.1</v>
      </c>
      <c r="AI913" s="751" t="s">
        <v>222</v>
      </c>
      <c r="AJ913" s="790">
        <f t="shared" si="105"/>
        <v>0.15</v>
      </c>
      <c r="AK913" s="814">
        <f t="shared" si="106"/>
        <v>0.25</v>
      </c>
      <c r="AL913" s="817">
        <f>IFERROR(IF(AND(AF912="Probabilidad",AF913="Probabilidad"),(AL912-(+AL912*AK913)),IF(AND(AF912="Impacto",AF913="Probabilidad"),(AL911-(+AL911*AK913)),IF(AF913="Impacto",AL912,""))),"")</f>
        <v>0.14399999999999999</v>
      </c>
      <c r="AM913" s="817">
        <f>IFERROR(IF(AND(AF912="Impacto",AF913="Impacto"),(AM912-(+AM912*AK913)),IF(AND(AF912="Probabilidad",AF913="Impacto"),(AM911-(+AM911*AK913)),IF(AF913="Probabilidad",AM912,""))),"")</f>
        <v>0.33749999999999997</v>
      </c>
      <c r="AN913" s="751" t="s">
        <v>223</v>
      </c>
      <c r="AO913" s="751" t="s">
        <v>291</v>
      </c>
      <c r="AP913" s="751" t="s">
        <v>241</v>
      </c>
      <c r="AQ913" s="751" t="s">
        <v>226</v>
      </c>
      <c r="AR913" s="1031"/>
      <c r="AS913" s="1631"/>
      <c r="AT913" s="1631"/>
      <c r="AU913" s="1633"/>
      <c r="AV913" s="1631"/>
      <c r="AW913" s="1631"/>
      <c r="AX913" s="1633"/>
      <c r="AY913" s="1633"/>
      <c r="AZ913" s="1633"/>
      <c r="BA913" s="1641"/>
      <c r="BB913" s="788"/>
      <c r="BC913" s="788"/>
      <c r="BD913" s="781" t="str">
        <f t="shared" si="102"/>
        <v/>
      </c>
      <c r="BE913" s="761"/>
      <c r="BF913" s="761"/>
      <c r="BG913" s="761"/>
      <c r="BH913" s="761"/>
      <c r="BI913" s="788"/>
      <c r="BJ913" s="788"/>
      <c r="BK913" s="788"/>
      <c r="BL913" s="788"/>
      <c r="BM913" s="755"/>
      <c r="BN913" s="755"/>
      <c r="BO913" s="755"/>
      <c r="BP913" s="755"/>
      <c r="BQ913" s="969" t="str">
        <f t="shared" si="107"/>
        <v/>
      </c>
      <c r="BR913" s="970" t="str">
        <f t="shared" si="108"/>
        <v/>
      </c>
      <c r="BS913" s="971"/>
      <c r="BT913" s="971"/>
      <c r="BU913" s="998"/>
      <c r="BV913" s="1064"/>
      <c r="BW913" s="1064"/>
      <c r="BX913" s="1722"/>
      <c r="BY913" s="1739"/>
      <c r="BZ913" s="1004"/>
    </row>
    <row r="914" spans="1:78" ht="17" thickBot="1" x14ac:dyDescent="0.25">
      <c r="A914" s="1802"/>
      <c r="B914" s="1703"/>
      <c r="C914" s="1797"/>
      <c r="D914" s="1706"/>
      <c r="E914" s="1026"/>
      <c r="F914" s="1620"/>
      <c r="G914" s="1065"/>
      <c r="H914" s="1032"/>
      <c r="I914" s="1642"/>
      <c r="J914" s="1632"/>
      <c r="K914" s="1032"/>
      <c r="L914" s="1065"/>
      <c r="M914" s="1071"/>
      <c r="N914" s="1065"/>
      <c r="O914" s="1065"/>
      <c r="P914" s="1065"/>
      <c r="Q914" s="1715"/>
      <c r="R914" s="1642"/>
      <c r="S914" s="1711"/>
      <c r="T914" s="1642"/>
      <c r="U914" s="1711"/>
      <c r="V914" s="1642"/>
      <c r="W914" s="1711"/>
      <c r="X914" s="1634"/>
      <c r="Y914" s="1711"/>
      <c r="Z914" s="1711"/>
      <c r="AA914" s="1634"/>
      <c r="AB914" s="962">
        <v>6</v>
      </c>
      <c r="AC914" s="752"/>
      <c r="AD914" s="752"/>
      <c r="AE914" s="752"/>
      <c r="AF914" s="972" t="str">
        <f t="shared" si="103"/>
        <v/>
      </c>
      <c r="AG914" s="978"/>
      <c r="AH914" s="887" t="str">
        <f t="shared" si="104"/>
        <v/>
      </c>
      <c r="AI914" s="978"/>
      <c r="AJ914" s="887" t="str">
        <f t="shared" si="105"/>
        <v/>
      </c>
      <c r="AK914" s="889" t="str">
        <f t="shared" si="106"/>
        <v/>
      </c>
      <c r="AL914" s="817" t="str">
        <f>IFERROR(IF(AND(AF913="Probabilidad",AF914="Probabilidad"),(AL913-(+AL913*AK914)),IF(AND(AF913="Impacto",AF914="Probabilidad"),(AL912-(+AL912*AK914)),IF(AF914="Impacto",AL913,""))),"")</f>
        <v/>
      </c>
      <c r="AM914" s="817" t="str">
        <f>IFERROR(IF(AND(AF913="Impacto",AF914="Impacto"),(AM913-(+AM913*AK914)),IF(AND(AF913="Probabilidad",AF914="Impacto"),(AM912-(+AM912*AK914)),IF(AF914="Probabilidad",AM913,""))),"")</f>
        <v/>
      </c>
      <c r="AN914" s="51"/>
      <c r="AO914" s="51"/>
      <c r="AP914" s="51"/>
      <c r="AQ914" s="51"/>
      <c r="AR914" s="1032"/>
      <c r="AS914" s="1632"/>
      <c r="AT914" s="1632"/>
      <c r="AU914" s="1634"/>
      <c r="AV914" s="1632"/>
      <c r="AW914" s="1632"/>
      <c r="AX914" s="1634"/>
      <c r="AY914" s="1634"/>
      <c r="AZ914" s="1634"/>
      <c r="BA914" s="1642"/>
      <c r="BB914" s="873"/>
      <c r="BC914" s="873"/>
      <c r="BD914" s="767" t="str">
        <f t="shared" si="102"/>
        <v/>
      </c>
      <c r="BE914" s="752"/>
      <c r="BF914" s="752"/>
      <c r="BG914" s="752"/>
      <c r="BH914" s="752"/>
      <c r="BI914" s="873"/>
      <c r="BJ914" s="873"/>
      <c r="BK914" s="873"/>
      <c r="BL914" s="873"/>
      <c r="BM914" s="826"/>
      <c r="BN914" s="826"/>
      <c r="BO914" s="826"/>
      <c r="BP914" s="826"/>
      <c r="BQ914" s="973" t="str">
        <f t="shared" si="107"/>
        <v/>
      </c>
      <c r="BR914" s="974" t="str">
        <f t="shared" si="108"/>
        <v/>
      </c>
      <c r="BS914" s="975"/>
      <c r="BT914" s="975"/>
      <c r="BU914" s="999"/>
      <c r="BV914" s="1065"/>
      <c r="BW914" s="1065"/>
      <c r="BX914" s="1723"/>
      <c r="BY914" s="1740"/>
      <c r="BZ914" s="1005"/>
    </row>
    <row r="915" spans="1:78" ht="160.25" customHeight="1" x14ac:dyDescent="0.2">
      <c r="A915" s="1802"/>
      <c r="B915" s="1703"/>
      <c r="C915" s="1797"/>
      <c r="D915" s="1021" t="s">
        <v>1387</v>
      </c>
      <c r="E915" s="1024" t="s">
        <v>1098</v>
      </c>
      <c r="F915" s="1027">
        <v>10</v>
      </c>
      <c r="G915" s="1063" t="s">
        <v>2361</v>
      </c>
      <c r="H915" s="1030" t="s">
        <v>1247</v>
      </c>
      <c r="I915" s="994" t="s">
        <v>1215</v>
      </c>
      <c r="J915" s="1697" t="str">
        <f>IF(D915="","",IF(D915="RG",[1]Árbol!A926,IF(D915="RIC",[1]Árbol!A926,IF(D915="RLAFT",[1]Árbol!A926,IF(D915="RF",[1]Árbol!A926,IF(I915="","",(CONCATENATE(I915," ",$M$3," ",G915," ",$M$4," ",O915," ",$M$5," ",N915))))))))</f>
        <v xml:space="preserve">Pérdida de Disponibilidad de Fileserver de OCDI
FIleserver disciplianrio_Juzgamiento  1. Perdida o acceso no autorizado a la información 
2. Fallas Humanas
3. Incumplimiento en el mantenimiento del fileserver - nube  1. Ausencia de copias de respaldo 
2. Desconocimiento de politicas de seguridad de la información
3. Ausencia de mantenimiento al fileserver - nube
4. Ausencia de control de acceso </v>
      </c>
      <c r="K915" s="1030" t="s">
        <v>313</v>
      </c>
      <c r="L915" s="1063" t="s">
        <v>562</v>
      </c>
      <c r="M915" s="1069" t="s">
        <v>1389</v>
      </c>
      <c r="N915" s="1063" t="s">
        <v>2364</v>
      </c>
      <c r="O915" s="1063" t="s">
        <v>2365</v>
      </c>
      <c r="P915" s="1063" t="s">
        <v>1392</v>
      </c>
      <c r="Q915" s="1077" t="s">
        <v>1392</v>
      </c>
      <c r="R915" s="994" t="s">
        <v>340</v>
      </c>
      <c r="S915" s="1709">
        <f>IF(R915="Muy Alta",100%,IF(R915="Alta",80%,IF(R915="Media",60%,IF(R915="Baja",40%,IF(R915="Muy Baja",20%,"")))))</f>
        <v>0.8</v>
      </c>
      <c r="T915" s="994" t="s">
        <v>317</v>
      </c>
      <c r="U915" s="1709">
        <f>IF(T915="Catastrófico",100%,IF(T915="Mayor",80%,IF(T915="Moderado",60%,IF(T915="Menor",40%,IF(T915="Leve",20%,"")))))</f>
        <v>0.2</v>
      </c>
      <c r="V915" s="994" t="s">
        <v>218</v>
      </c>
      <c r="W915" s="1709">
        <f>IF(V915="Catastrófico",100%,IF(V915="Mayor",80%,IF(V915="Moderado",60%,IF(V915="Menor",40%,IF(V915="Leve",20%,"")))))</f>
        <v>0.6</v>
      </c>
      <c r="X915" s="1047" t="str">
        <f>IF(Y915=100%,"Catastrófico",IF(Y915=80%,"Mayor",IF(Y915=60%,"Moderado",IF(Y915=40%,"Menor",IF(Y915=20%,"Leve","")))))</f>
        <v>Moderado</v>
      </c>
      <c r="Y915" s="1709">
        <f>IF(AND(U915="",W915=""),"",MAX(U915,W915))</f>
        <v>0.6</v>
      </c>
      <c r="Z915" s="1709" t="str">
        <f>CONCATENATE(R915,X915)</f>
        <v>AltaModerado</v>
      </c>
      <c r="AA915" s="1047" t="str">
        <f>IF(Z915="Muy AltaLeve","Alto",IF(Z915="Muy AltaMenor","Alto",IF(Z915="Muy AltaModerado","Alto",IF(Z915="Muy AltaMayor","Alto",IF(Z915="Muy AltaCatastrófico","Extremo",IF(Z915="AltaLeve","Moderado",IF(Z915="AltaMenor","Moderado",IF(Z915="AltaModerado","Alto",IF(Z915="AltaMayor","Alto",IF(Z915="AltaCatastrófico","Extremo",IF(Z915="MediaLeve","Moderado",IF(Z915="MediaMenor","Moderado",IF(Z915="MediaModerado","Moderado",IF(Z915="MediaMayor","Alto",IF(Z915="MediaCatastrófico","Extremo",IF(Z915="BajaLeve","Bajo",IF(Z915="BajaMenor","Moderado",IF(Z915="BajaModerado","Moderado",IF(Z915="BajaMayor","Alto",IF(Z915="BajaCatastrófico","Extremo",IF(Z915="Muy BajaLeve","Bajo",IF(Z915="Muy BajaMenor","Bajo",IF(Z915="Muy BajaModerado","Moderado",IF(Z915="Muy BajaMayor","Alto",IF(Z915="Muy BajaCatastrófico","Extremo","")))))))))))))))))))))))))</f>
        <v>Alto</v>
      </c>
      <c r="AB915" s="354">
        <v>1</v>
      </c>
      <c r="AC915" s="302" t="s">
        <v>2366</v>
      </c>
      <c r="AD915" s="302">
        <v>4</v>
      </c>
      <c r="AE915" s="302" t="s">
        <v>1656</v>
      </c>
      <c r="AF915" s="334" t="str">
        <f t="shared" si="103"/>
        <v>Probabilidad</v>
      </c>
      <c r="AG915" s="335" t="s">
        <v>221</v>
      </c>
      <c r="AH915" s="787">
        <f t="shared" si="104"/>
        <v>0.25</v>
      </c>
      <c r="AI915" s="335" t="s">
        <v>222</v>
      </c>
      <c r="AJ915" s="787">
        <f t="shared" si="105"/>
        <v>0.15</v>
      </c>
      <c r="AK915" s="101">
        <f t="shared" si="106"/>
        <v>0.4</v>
      </c>
      <c r="AL915" s="336">
        <f>IFERROR(IF(AF915="Probabilidad",(S915-(+S915*AK915)),IF(AF915="Impacto",S915,"")),"")</f>
        <v>0.48</v>
      </c>
      <c r="AM915" s="336">
        <f>IFERROR(IF(AF915="Impacto",(Y915-(+Y915*AK915)),IF(AF915="Probabilidad",Y915,"")),"")</f>
        <v>0.6</v>
      </c>
      <c r="AN915" s="50" t="s">
        <v>223</v>
      </c>
      <c r="AO915" s="50" t="s">
        <v>291</v>
      </c>
      <c r="AP915" s="50" t="s">
        <v>241</v>
      </c>
      <c r="AQ915" s="50" t="s">
        <v>226</v>
      </c>
      <c r="AR915" s="1624" t="s">
        <v>2272</v>
      </c>
      <c r="AS915" s="1050">
        <f>S915</f>
        <v>0.8</v>
      </c>
      <c r="AT915" s="1050">
        <f>IF(AL915="","",MIN(AL915:AL920))</f>
        <v>0.10079999999999999</v>
      </c>
      <c r="AU915" s="1047" t="str">
        <f>IFERROR(IF(AT915="","",IF(AT915&lt;=0.2,"Muy Baja",IF(AT915&lt;=0.4,"Baja",IF(AT915&lt;=0.6,"Media",IF(AT915&lt;=0.8,"Alta","Muy Alta"))))),"")</f>
        <v>Muy Baja</v>
      </c>
      <c r="AV915" s="1050">
        <f>Y915</f>
        <v>0.6</v>
      </c>
      <c r="AW915" s="1050">
        <f>IF(AM915="","",MIN(AM915:AM920))</f>
        <v>0.33749999999999997</v>
      </c>
      <c r="AX915" s="1047" t="str">
        <f>IFERROR(IF(AW915="","",IF(AW915&lt;=0.2,"Leve",IF(AW915&lt;=0.4,"Menor",IF(AW915&lt;=0.6,"Moderado",IF(AW915&lt;=0.8,"Mayor","Catastrófico"))))),"")</f>
        <v>Menor</v>
      </c>
      <c r="AY915" s="1047" t="str">
        <f>AA915</f>
        <v>Alto</v>
      </c>
      <c r="AZ915" s="1047" t="str">
        <f>IFERROR(IF(OR(AND(AU915="Muy Baja",AX915="Leve"),AND(AU915="Muy Baja",AX915="Menor"),AND(AU915="Baja",AX915="Leve")),"Bajo",IF(OR(AND(AU915="Muy baja",AX915="Moderado"),AND(AU915="Baja",AX915="Menor"),AND(AU915="Baja",AX915="Moderado"),AND(AU915="Media",AX915="Leve"),AND(AU915="Media",AX915="Menor"),AND(AU915="Media",AX915="Moderado"),AND(AU915="Alta",AX915="Leve"),AND(AU915="Alta",AX915="Menor")),"Moderado",IF(OR(AND(AU915="Muy Baja",AX915="Mayor"),AND(AU915="Baja",AX915="Mayor"),AND(AU915="Media",AX915="Mayor"),AND(AU915="Alta",AX915="Moderado"),AND(AU915="Alta",AX915="Mayor"),AND(AU915="Muy Alta",AX915="Leve"),AND(AU915="Muy Alta",AX915="Menor"),AND(AU915="Muy Alta",AX915="Moderado"),AND(AU915="Muy Alta",AX915="Mayor")),"Alto",IF(OR(AND(AU915="Muy Baja",AX915="Catastrófico"),AND(AU915="Baja",AX915="Catastrófico"),AND(AU915="Media",AX915="Catastrófico"),AND(AU915="Alta",AX915="Catastrófico"),AND(AU915="Muy Alta",AX915="Catastrófico")),"Extremo","")))),"")</f>
        <v>Bajo</v>
      </c>
      <c r="BA915" s="994" t="s">
        <v>255</v>
      </c>
      <c r="BB915" s="216"/>
      <c r="BC915" s="216"/>
      <c r="BD915" s="307" t="str">
        <f t="shared" si="102"/>
        <v/>
      </c>
      <c r="BE915" s="302"/>
      <c r="BF915" s="302"/>
      <c r="BG915" s="302"/>
      <c r="BH915" s="302"/>
      <c r="BI915" s="216"/>
      <c r="BJ915" s="216"/>
      <c r="BK915" s="216"/>
      <c r="BL915" s="216"/>
      <c r="BM915" s="217"/>
      <c r="BN915" s="217"/>
      <c r="BO915" s="217"/>
      <c r="BP915" s="217"/>
      <c r="BQ915" s="102" t="str">
        <f t="shared" si="107"/>
        <v/>
      </c>
      <c r="BR915" s="967" t="str">
        <f t="shared" si="108"/>
        <v/>
      </c>
      <c r="BS915" s="968"/>
      <c r="BT915" s="968"/>
      <c r="BU915" s="997" t="s">
        <v>1392</v>
      </c>
      <c r="BV915" s="1063" t="s">
        <v>3311</v>
      </c>
      <c r="BW915" s="1063" t="s">
        <v>3311</v>
      </c>
      <c r="BX915" s="1721" t="s">
        <v>3311</v>
      </c>
      <c r="BY915" s="1738" t="s">
        <v>3184</v>
      </c>
      <c r="BZ915" s="1003"/>
    </row>
    <row r="916" spans="1:78" ht="160.25" customHeight="1" x14ac:dyDescent="0.2">
      <c r="A916" s="1802"/>
      <c r="B916" s="1703"/>
      <c r="C916" s="1797"/>
      <c r="D916" s="1705"/>
      <c r="E916" s="1025"/>
      <c r="F916" s="1619"/>
      <c r="G916" s="1064"/>
      <c r="H916" s="1031"/>
      <c r="I916" s="1641"/>
      <c r="J916" s="1631"/>
      <c r="K916" s="1031"/>
      <c r="L916" s="1064"/>
      <c r="M916" s="1070"/>
      <c r="N916" s="1064"/>
      <c r="O916" s="1064"/>
      <c r="P916" s="1064"/>
      <c r="Q916" s="1714"/>
      <c r="R916" s="1641"/>
      <c r="S916" s="1710"/>
      <c r="T916" s="1641"/>
      <c r="U916" s="1710"/>
      <c r="V916" s="1641"/>
      <c r="W916" s="1710"/>
      <c r="X916" s="1633"/>
      <c r="Y916" s="1710"/>
      <c r="Z916" s="1710"/>
      <c r="AA916" s="1633"/>
      <c r="AB916" s="961">
        <v>2</v>
      </c>
      <c r="AC916" s="761" t="s">
        <v>2275</v>
      </c>
      <c r="AD916" s="761">
        <v>2.2999999999999998</v>
      </c>
      <c r="AE916" s="761" t="s">
        <v>2281</v>
      </c>
      <c r="AF916" s="816" t="str">
        <f t="shared" si="103"/>
        <v>Impacto</v>
      </c>
      <c r="AG916" s="751" t="s">
        <v>264</v>
      </c>
      <c r="AH916" s="790">
        <f t="shared" si="104"/>
        <v>0.1</v>
      </c>
      <c r="AI916" s="751" t="s">
        <v>222</v>
      </c>
      <c r="AJ916" s="790">
        <f t="shared" si="105"/>
        <v>0.15</v>
      </c>
      <c r="AK916" s="814">
        <f t="shared" si="106"/>
        <v>0.25</v>
      </c>
      <c r="AL916" s="817">
        <f>IFERROR(IF(AND(AF915="Probabilidad",AF916="Probabilidad"),(AL915-(+AL915*AK916)),IF(AF916="Probabilidad",(S915-(+S915*AK916)),IF(AF916="Impacto",AL915,""))),"")</f>
        <v>0.48</v>
      </c>
      <c r="AM916" s="817">
        <f>IFERROR(IF(AND(AF915="Impacto",AF916="Impacto"),(AM915-(+AM915*AK916)),IF(AF916="Impacto",(Y915-(Y915*AK916)),IF(AF916="Probabilidad",AM915,""))),"")</f>
        <v>0.44999999999999996</v>
      </c>
      <c r="AN916" s="751" t="s">
        <v>223</v>
      </c>
      <c r="AO916" s="751" t="s">
        <v>291</v>
      </c>
      <c r="AP916" s="751" t="s">
        <v>241</v>
      </c>
      <c r="AQ916" s="751" t="s">
        <v>226</v>
      </c>
      <c r="AR916" s="1031"/>
      <c r="AS916" s="1631"/>
      <c r="AT916" s="1631"/>
      <c r="AU916" s="1633"/>
      <c r="AV916" s="1631"/>
      <c r="AW916" s="1631"/>
      <c r="AX916" s="1633"/>
      <c r="AY916" s="1633"/>
      <c r="AZ916" s="1633"/>
      <c r="BA916" s="1641"/>
      <c r="BB916" s="788"/>
      <c r="BC916" s="788"/>
      <c r="BD916" s="781" t="str">
        <f t="shared" si="102"/>
        <v/>
      </c>
      <c r="BE916" s="761"/>
      <c r="BF916" s="761"/>
      <c r="BG916" s="761"/>
      <c r="BH916" s="761"/>
      <c r="BI916" s="788"/>
      <c r="BJ916" s="788"/>
      <c r="BK916" s="788"/>
      <c r="BL916" s="788"/>
      <c r="BM916" s="755"/>
      <c r="BN916" s="755"/>
      <c r="BO916" s="755"/>
      <c r="BP916" s="755"/>
      <c r="BQ916" s="969" t="str">
        <f t="shared" si="107"/>
        <v/>
      </c>
      <c r="BR916" s="970" t="str">
        <f t="shared" si="108"/>
        <v/>
      </c>
      <c r="BS916" s="971"/>
      <c r="BT916" s="971"/>
      <c r="BU916" s="998"/>
      <c r="BV916" s="1064"/>
      <c r="BW916" s="1064"/>
      <c r="BX916" s="1722"/>
      <c r="BY916" s="1739"/>
      <c r="BZ916" s="1004"/>
    </row>
    <row r="917" spans="1:78" ht="129.5" customHeight="1" x14ac:dyDescent="0.2">
      <c r="A917" s="1802"/>
      <c r="B917" s="1703"/>
      <c r="C917" s="1797"/>
      <c r="D917" s="1705"/>
      <c r="E917" s="1025"/>
      <c r="F917" s="1619"/>
      <c r="G917" s="1064"/>
      <c r="H917" s="1031"/>
      <c r="I917" s="1641"/>
      <c r="J917" s="1631"/>
      <c r="K917" s="1031"/>
      <c r="L917" s="1064"/>
      <c r="M917" s="1070"/>
      <c r="N917" s="1064"/>
      <c r="O917" s="1064"/>
      <c r="P917" s="1064"/>
      <c r="Q917" s="1714"/>
      <c r="R917" s="1641"/>
      <c r="S917" s="1710"/>
      <c r="T917" s="1641"/>
      <c r="U917" s="1710"/>
      <c r="V917" s="1641"/>
      <c r="W917" s="1710"/>
      <c r="X917" s="1633"/>
      <c r="Y917" s="1710"/>
      <c r="Z917" s="1710"/>
      <c r="AA917" s="1633"/>
      <c r="AB917" s="961">
        <v>3</v>
      </c>
      <c r="AC917" s="761" t="s">
        <v>1571</v>
      </c>
      <c r="AD917" s="761">
        <v>2</v>
      </c>
      <c r="AE917" s="761" t="s">
        <v>1480</v>
      </c>
      <c r="AF917" s="816" t="str">
        <f t="shared" si="103"/>
        <v>Probabilidad</v>
      </c>
      <c r="AG917" s="751" t="s">
        <v>281</v>
      </c>
      <c r="AH917" s="790">
        <f t="shared" si="104"/>
        <v>0.15</v>
      </c>
      <c r="AI917" s="751" t="s">
        <v>222</v>
      </c>
      <c r="AJ917" s="790">
        <f t="shared" si="105"/>
        <v>0.15</v>
      </c>
      <c r="AK917" s="814">
        <f t="shared" si="106"/>
        <v>0.3</v>
      </c>
      <c r="AL917" s="817">
        <f>IFERROR(IF(AND(AF916="Probabilidad",AF917="Probabilidad"),(AL916-(+AL916*AK917)),IF(AND(AF916="Impacto",AF917="Probabilidad"),(AL915-(+AL915*AK917)),IF(AF917="Impacto",AL916,""))),"")</f>
        <v>0.33599999999999997</v>
      </c>
      <c r="AM917" s="817">
        <f>IFERROR(IF(AND(AF916="Impacto",AF917="Impacto"),(AM916-(+AM916*AK917)),IF(AND(AF916="Probabilidad",AF917="Impacto"),(AM915-(+AM915*AK917)),IF(AF917="Probabilidad",AM916,""))),"")</f>
        <v>0.44999999999999996</v>
      </c>
      <c r="AN917" s="751" t="s">
        <v>859</v>
      </c>
      <c r="AO917" s="751" t="s">
        <v>245</v>
      </c>
      <c r="AP917" s="751" t="s">
        <v>241</v>
      </c>
      <c r="AQ917" s="751" t="s">
        <v>226</v>
      </c>
      <c r="AR917" s="1031"/>
      <c r="AS917" s="1631"/>
      <c r="AT917" s="1631"/>
      <c r="AU917" s="1633"/>
      <c r="AV917" s="1631"/>
      <c r="AW917" s="1631"/>
      <c r="AX917" s="1633"/>
      <c r="AY917" s="1633"/>
      <c r="AZ917" s="1633"/>
      <c r="BA917" s="1641"/>
      <c r="BB917" s="788"/>
      <c r="BC917" s="788"/>
      <c r="BD917" s="781" t="str">
        <f t="shared" si="102"/>
        <v/>
      </c>
      <c r="BE917" s="761"/>
      <c r="BF917" s="761"/>
      <c r="BG917" s="761"/>
      <c r="BH917" s="761"/>
      <c r="BI917" s="788"/>
      <c r="BJ917" s="788"/>
      <c r="BK917" s="788"/>
      <c r="BL917" s="788"/>
      <c r="BM917" s="755"/>
      <c r="BN917" s="755"/>
      <c r="BO917" s="755"/>
      <c r="BP917" s="755"/>
      <c r="BQ917" s="969" t="str">
        <f t="shared" si="107"/>
        <v/>
      </c>
      <c r="BR917" s="970" t="str">
        <f t="shared" si="108"/>
        <v/>
      </c>
      <c r="BS917" s="971"/>
      <c r="BT917" s="971"/>
      <c r="BU917" s="998"/>
      <c r="BV917" s="1064"/>
      <c r="BW917" s="1064"/>
      <c r="BX917" s="1722"/>
      <c r="BY917" s="1739"/>
      <c r="BZ917" s="1004"/>
    </row>
    <row r="918" spans="1:78" ht="111.5" customHeight="1" x14ac:dyDescent="0.2">
      <c r="A918" s="1802"/>
      <c r="B918" s="1703"/>
      <c r="C918" s="1797"/>
      <c r="D918" s="1705"/>
      <c r="E918" s="1025"/>
      <c r="F918" s="1619"/>
      <c r="G918" s="1064"/>
      <c r="H918" s="1031"/>
      <c r="I918" s="1641"/>
      <c r="J918" s="1631"/>
      <c r="K918" s="1031"/>
      <c r="L918" s="1064"/>
      <c r="M918" s="1070"/>
      <c r="N918" s="1064"/>
      <c r="O918" s="1064"/>
      <c r="P918" s="1064"/>
      <c r="Q918" s="1714"/>
      <c r="R918" s="1641"/>
      <c r="S918" s="1710"/>
      <c r="T918" s="1641"/>
      <c r="U918" s="1710"/>
      <c r="V918" s="1641"/>
      <c r="W918" s="1710"/>
      <c r="X918" s="1633"/>
      <c r="Y918" s="1710"/>
      <c r="Z918" s="1710"/>
      <c r="AA918" s="1633"/>
      <c r="AB918" s="961">
        <v>4</v>
      </c>
      <c r="AC918" s="761" t="s">
        <v>2284</v>
      </c>
      <c r="AD918" s="761" t="s">
        <v>1493</v>
      </c>
      <c r="AE918" s="761" t="s">
        <v>1480</v>
      </c>
      <c r="AF918" s="816" t="str">
        <f t="shared" si="103"/>
        <v>Probabilidad</v>
      </c>
      <c r="AG918" s="751" t="s">
        <v>221</v>
      </c>
      <c r="AH918" s="790">
        <f t="shared" si="104"/>
        <v>0.25</v>
      </c>
      <c r="AI918" s="751" t="s">
        <v>222</v>
      </c>
      <c r="AJ918" s="790">
        <f t="shared" si="105"/>
        <v>0.15</v>
      </c>
      <c r="AK918" s="814">
        <f t="shared" si="106"/>
        <v>0.4</v>
      </c>
      <c r="AL918" s="817">
        <f>IFERROR(IF(AND(AF917="Probabilidad",AF918="Probabilidad"),(AL917-(+AL917*AK918)),IF(AND(AF917="Impacto",AF918="Probabilidad"),(AL916-(+AL916*AK918)),IF(AF918="Impacto",AL917,""))),"")</f>
        <v>0.20159999999999997</v>
      </c>
      <c r="AM918" s="817">
        <f>IFERROR(IF(AND(AF917="Impacto",AF918="Impacto"),(AM917-(+AM917*AK918)),IF(AND(AF917="Probabilidad",AF918="Impacto"),(AM916-(+AM916*AK918)),IF(AF918="Probabilidad",AM917,""))),"")</f>
        <v>0.44999999999999996</v>
      </c>
      <c r="AN918" s="751" t="s">
        <v>859</v>
      </c>
      <c r="AO918" s="751" t="s">
        <v>240</v>
      </c>
      <c r="AP918" s="751" t="s">
        <v>241</v>
      </c>
      <c r="AQ918" s="751" t="s">
        <v>226</v>
      </c>
      <c r="AR918" s="1031"/>
      <c r="AS918" s="1631"/>
      <c r="AT918" s="1631"/>
      <c r="AU918" s="1633"/>
      <c r="AV918" s="1631"/>
      <c r="AW918" s="1631"/>
      <c r="AX918" s="1633"/>
      <c r="AY918" s="1633"/>
      <c r="AZ918" s="1633"/>
      <c r="BA918" s="1641"/>
      <c r="BB918" s="788"/>
      <c r="BC918" s="788"/>
      <c r="BD918" s="781" t="str">
        <f t="shared" si="102"/>
        <v/>
      </c>
      <c r="BE918" s="761"/>
      <c r="BF918" s="761"/>
      <c r="BG918" s="761"/>
      <c r="BH918" s="761"/>
      <c r="BI918" s="788"/>
      <c r="BJ918" s="788"/>
      <c r="BK918" s="788"/>
      <c r="BL918" s="788"/>
      <c r="BM918" s="755"/>
      <c r="BN918" s="755"/>
      <c r="BO918" s="755"/>
      <c r="BP918" s="755"/>
      <c r="BQ918" s="969" t="str">
        <f t="shared" si="107"/>
        <v/>
      </c>
      <c r="BR918" s="970" t="str">
        <f t="shared" si="108"/>
        <v/>
      </c>
      <c r="BS918" s="971"/>
      <c r="BT918" s="971"/>
      <c r="BU918" s="998"/>
      <c r="BV918" s="1064"/>
      <c r="BW918" s="1064"/>
      <c r="BX918" s="1722"/>
      <c r="BY918" s="1739"/>
      <c r="BZ918" s="1004"/>
    </row>
    <row r="919" spans="1:78" ht="135.5" customHeight="1" x14ac:dyDescent="0.2">
      <c r="A919" s="1802"/>
      <c r="B919" s="1703"/>
      <c r="C919" s="1797"/>
      <c r="D919" s="1705"/>
      <c r="E919" s="1025"/>
      <c r="F919" s="1619"/>
      <c r="G919" s="1064"/>
      <c r="H919" s="1031"/>
      <c r="I919" s="1641"/>
      <c r="J919" s="1631"/>
      <c r="K919" s="1031"/>
      <c r="L919" s="1064"/>
      <c r="M919" s="1070"/>
      <c r="N919" s="1064"/>
      <c r="O919" s="1064"/>
      <c r="P919" s="1064"/>
      <c r="Q919" s="1714"/>
      <c r="R919" s="1641"/>
      <c r="S919" s="1710"/>
      <c r="T919" s="1641"/>
      <c r="U919" s="1710"/>
      <c r="V919" s="1641"/>
      <c r="W919" s="1710"/>
      <c r="X919" s="1633"/>
      <c r="Y919" s="1710"/>
      <c r="Z919" s="1710"/>
      <c r="AA919" s="1633"/>
      <c r="AB919" s="961">
        <v>5</v>
      </c>
      <c r="AC919" s="761" t="s">
        <v>2305</v>
      </c>
      <c r="AD919" s="761">
        <v>2</v>
      </c>
      <c r="AE919" s="761" t="s">
        <v>1403</v>
      </c>
      <c r="AF919" s="816" t="str">
        <f>IF(OR(AG919="Preventivo",AG919="Detectivo"),"Probabilidad",IF(AG919="Correctivo","Impacto",""))</f>
        <v>Probabilidad</v>
      </c>
      <c r="AG919" s="751" t="s">
        <v>221</v>
      </c>
      <c r="AH919" s="790">
        <f>IF(AG919="","",IF(AG919="Preventivo",25%,IF(AG919="Detectivo",15%,IF(AG919="Correctivo",10%))))</f>
        <v>0.25</v>
      </c>
      <c r="AI919" s="751" t="s">
        <v>734</v>
      </c>
      <c r="AJ919" s="790">
        <f t="shared" si="105"/>
        <v>0.25</v>
      </c>
      <c r="AK919" s="814">
        <f t="shared" si="106"/>
        <v>0.5</v>
      </c>
      <c r="AL919" s="817">
        <f>IFERROR(IF(AND(AF918="Probabilidad",AF919="Probabilidad"),(AL918-(+AL918*AK919)),IF(AND(AF918="Impacto",AF919="Probabilidad"),(AL917-(+AL917*AK919)),IF(AF919="Impacto",AL918,""))),"")</f>
        <v>0.10079999999999999</v>
      </c>
      <c r="AM919" s="817">
        <f>IFERROR(IF(AND(AF918="Impacto",AF919="Impacto"),(AM918-(+AM918*AK919)),IF(AND(AF918="Probabilidad",AF919="Impacto"),(AM917-(+AM917*AK919)),IF(AF919="Probabilidad",AM918,""))),"")</f>
        <v>0.44999999999999996</v>
      </c>
      <c r="AN919" s="751" t="s">
        <v>223</v>
      </c>
      <c r="AO919" s="751" t="s">
        <v>443</v>
      </c>
      <c r="AP919" s="751" t="s">
        <v>241</v>
      </c>
      <c r="AQ919" s="751" t="s">
        <v>226</v>
      </c>
      <c r="AR919" s="1031"/>
      <c r="AS919" s="1631"/>
      <c r="AT919" s="1631"/>
      <c r="AU919" s="1633"/>
      <c r="AV919" s="1631"/>
      <c r="AW919" s="1631"/>
      <c r="AX919" s="1633"/>
      <c r="AY919" s="1633"/>
      <c r="AZ919" s="1633"/>
      <c r="BA919" s="1641"/>
      <c r="BB919" s="788"/>
      <c r="BC919" s="788"/>
      <c r="BD919" s="781" t="str">
        <f t="shared" si="102"/>
        <v/>
      </c>
      <c r="BE919" s="761"/>
      <c r="BF919" s="761"/>
      <c r="BG919" s="761"/>
      <c r="BH919" s="761"/>
      <c r="BI919" s="788"/>
      <c r="BJ919" s="788"/>
      <c r="BK919" s="788"/>
      <c r="BL919" s="788"/>
      <c r="BM919" s="755"/>
      <c r="BN919" s="755"/>
      <c r="BO919" s="755"/>
      <c r="BP919" s="755"/>
      <c r="BQ919" s="969" t="str">
        <f t="shared" si="107"/>
        <v/>
      </c>
      <c r="BR919" s="970" t="str">
        <f t="shared" si="108"/>
        <v/>
      </c>
      <c r="BS919" s="971"/>
      <c r="BT919" s="971"/>
      <c r="BU919" s="998"/>
      <c r="BV919" s="1064"/>
      <c r="BW919" s="1064"/>
      <c r="BX919" s="1722"/>
      <c r="BY919" s="1739"/>
      <c r="BZ919" s="1004"/>
    </row>
    <row r="920" spans="1:78" ht="161" customHeight="1" thickBot="1" x14ac:dyDescent="0.25">
      <c r="A920" s="1802"/>
      <c r="B920" s="1703"/>
      <c r="C920" s="1797"/>
      <c r="D920" s="1706"/>
      <c r="E920" s="1026"/>
      <c r="F920" s="1620"/>
      <c r="G920" s="1065"/>
      <c r="H920" s="1032"/>
      <c r="I920" s="1642"/>
      <c r="J920" s="1632"/>
      <c r="K920" s="1032"/>
      <c r="L920" s="1065"/>
      <c r="M920" s="1071"/>
      <c r="N920" s="1065"/>
      <c r="O920" s="1065"/>
      <c r="P920" s="1065"/>
      <c r="Q920" s="1715"/>
      <c r="R920" s="1642"/>
      <c r="S920" s="1711"/>
      <c r="T920" s="1642"/>
      <c r="U920" s="1711"/>
      <c r="V920" s="1642"/>
      <c r="W920" s="1711"/>
      <c r="X920" s="1634"/>
      <c r="Y920" s="1711"/>
      <c r="Z920" s="1711"/>
      <c r="AA920" s="1634"/>
      <c r="AB920" s="962">
        <v>6</v>
      </c>
      <c r="AC920" s="752" t="s">
        <v>2306</v>
      </c>
      <c r="AD920" s="752">
        <v>2</v>
      </c>
      <c r="AE920" s="752" t="s">
        <v>1403</v>
      </c>
      <c r="AF920" s="936" t="str">
        <f>IF(OR(AG920="Preventivo",AG920="Detectivo"),"Probabilidad",IF(AG920="Correctivo","Impacto",""))</f>
        <v>Impacto</v>
      </c>
      <c r="AG920" s="937" t="s">
        <v>264</v>
      </c>
      <c r="AH920" s="887">
        <f>IF(AG920="","",IF(AG920="Preventivo",25%,IF(AG920="Detectivo",15%,IF(AG920="Correctivo",10%))))</f>
        <v>0.1</v>
      </c>
      <c r="AI920" s="937" t="s">
        <v>222</v>
      </c>
      <c r="AJ920" s="887">
        <f t="shared" si="105"/>
        <v>0.15</v>
      </c>
      <c r="AK920" s="889">
        <f t="shared" si="106"/>
        <v>0.25</v>
      </c>
      <c r="AL920" s="938">
        <f>IFERROR(IF(AND(AF919="Probabilidad",AF920="Probabilidad"),(AL919-(+AL919*AK920)),IF(AND(AF919="Impacto",AF920="Probabilidad"),(AL918-(+AL918*AK920)),IF(AF920="Impacto",AL919,""))),"")</f>
        <v>0.10079999999999999</v>
      </c>
      <c r="AM920" s="938">
        <f>IFERROR(IF(AND(AF919="Impacto",AF920="Impacto"),(AM919-(+AM919*AK920)),IF(AND(AF919="Probabilidad",AF920="Impacto"),(AM918-(+AM918*AK920)),IF(AF920="Probabilidad",AM919,""))),"")</f>
        <v>0.33749999999999997</v>
      </c>
      <c r="AN920" s="51" t="s">
        <v>223</v>
      </c>
      <c r="AO920" s="51" t="s">
        <v>291</v>
      </c>
      <c r="AP920" s="51" t="s">
        <v>241</v>
      </c>
      <c r="AQ920" s="51" t="s">
        <v>226</v>
      </c>
      <c r="AR920" s="1032"/>
      <c r="AS920" s="1632"/>
      <c r="AT920" s="1632"/>
      <c r="AU920" s="1634"/>
      <c r="AV920" s="1632"/>
      <c r="AW920" s="1632"/>
      <c r="AX920" s="1634"/>
      <c r="AY920" s="1634"/>
      <c r="AZ920" s="1634"/>
      <c r="BA920" s="1642"/>
      <c r="BB920" s="873"/>
      <c r="BC920" s="873"/>
      <c r="BD920" s="767" t="str">
        <f t="shared" si="102"/>
        <v/>
      </c>
      <c r="BE920" s="752"/>
      <c r="BF920" s="752"/>
      <c r="BG920" s="752"/>
      <c r="BH920" s="752"/>
      <c r="BI920" s="873"/>
      <c r="BJ920" s="873"/>
      <c r="BK920" s="873"/>
      <c r="BL920" s="873"/>
      <c r="BM920" s="826"/>
      <c r="BN920" s="826"/>
      <c r="BO920" s="826"/>
      <c r="BP920" s="826"/>
      <c r="BQ920" s="973" t="str">
        <f t="shared" si="107"/>
        <v/>
      </c>
      <c r="BR920" s="974" t="str">
        <f t="shared" si="108"/>
        <v/>
      </c>
      <c r="BS920" s="975"/>
      <c r="BT920" s="975"/>
      <c r="BU920" s="999"/>
      <c r="BV920" s="1065"/>
      <c r="BW920" s="1065"/>
      <c r="BX920" s="1723"/>
      <c r="BY920" s="1740"/>
      <c r="BZ920" s="1005"/>
    </row>
    <row r="921" spans="1:78" ht="135.5" customHeight="1" x14ac:dyDescent="0.2">
      <c r="A921" s="1802"/>
      <c r="B921" s="1703"/>
      <c r="C921" s="1797"/>
      <c r="D921" s="1021" t="s">
        <v>1387</v>
      </c>
      <c r="E921" s="1024" t="s">
        <v>1098</v>
      </c>
      <c r="F921" s="1027">
        <v>11</v>
      </c>
      <c r="G921" s="1063" t="s">
        <v>2367</v>
      </c>
      <c r="H921" s="1030" t="s">
        <v>1243</v>
      </c>
      <c r="I921" s="994" t="s">
        <v>1218</v>
      </c>
      <c r="J921" s="1697" t="str">
        <f>IF(D921="","",IF(D921="RG",[1]Árbol!A932,IF(D921="RIC",[1]Árbol!A932,IF(D921="RLAFT",[1]Árbol!A932,IF(D921="RF",[1]Árbol!A932,IF(I921="","",(CONCATENATE(I921," ",$M$3," ",G921," ",$M$4," ",O921," ",$M$5," ",N921))))))))</f>
        <v xml:space="preserve">Pérdida de confidencialidad e integridad de Equipos de computo  1. Error en el uso
2. Hurto de equipo
3. Uso no autorizado del equipo  1.Ausencia de un eficiente control de cambios en la configuracion
2. Almacenamiento sin proteccion 
3. Copia no controlada
4. Desconocimiento de politicas de seguridad de la información </v>
      </c>
      <c r="K921" s="1030" t="s">
        <v>313</v>
      </c>
      <c r="L921" s="1063" t="s">
        <v>562</v>
      </c>
      <c r="M921" s="1069" t="s">
        <v>1389</v>
      </c>
      <c r="N921" s="1063" t="s">
        <v>2368</v>
      </c>
      <c r="O921" s="1063" t="s">
        <v>2369</v>
      </c>
      <c r="P921" s="1063" t="s">
        <v>1392</v>
      </c>
      <c r="Q921" s="1077" t="s">
        <v>1392</v>
      </c>
      <c r="R921" s="994" t="s">
        <v>340</v>
      </c>
      <c r="S921" s="1709">
        <f>IF(R921="Muy Alta",100%,IF(R921="Alta",80%,IF(R921="Media",60%,IF(R921="Baja",40%,IF(R921="Muy Baja",20%,"")))))</f>
        <v>0.8</v>
      </c>
      <c r="T921" s="994" t="s">
        <v>317</v>
      </c>
      <c r="U921" s="1709">
        <f>IF(T921="Catastrófico",100%,IF(T921="Mayor",80%,IF(T921="Moderado",60%,IF(T921="Menor",40%,IF(T921="Leve",20%,"")))))</f>
        <v>0.2</v>
      </c>
      <c r="V921" s="994" t="s">
        <v>317</v>
      </c>
      <c r="W921" s="1709">
        <f>IF(V921="Catastrófico",100%,IF(V921="Mayor",80%,IF(V921="Moderado",60%,IF(V921="Menor",40%,IF(V921="Leve",20%,"")))))</f>
        <v>0.2</v>
      </c>
      <c r="X921" s="1047" t="str">
        <f>IF(Y921=100%,"Catastrófico",IF(Y921=80%,"Mayor",IF(Y921=60%,"Moderado",IF(Y921=40%,"Menor",IF(Y921=20%,"Leve","")))))</f>
        <v>Leve</v>
      </c>
      <c r="Y921" s="1709">
        <f>IF(AND(U921="",W921=""),"",MAX(U921,W921))</f>
        <v>0.2</v>
      </c>
      <c r="Z921" s="1709" t="str">
        <f>CONCATENATE(R921,X921)</f>
        <v>AltaLeve</v>
      </c>
      <c r="AA921" s="1047" t="str">
        <f>IF(Z921="Muy AltaLeve","Alto",IF(Z921="Muy AltaMenor","Alto",IF(Z921="Muy AltaModerado","Alto",IF(Z921="Muy AltaMayor","Alto",IF(Z921="Muy AltaCatastrófico","Extremo",IF(Z921="AltaLeve","Moderado",IF(Z921="AltaMenor","Moderado",IF(Z921="AltaModerado","Alto",IF(Z921="AltaMayor","Alto",IF(Z921="AltaCatastrófico","Extremo",IF(Z921="MediaLeve","Moderado",IF(Z921="MediaMenor","Moderado",IF(Z921="MediaModerado","Moderado",IF(Z921="MediaMayor","Alto",IF(Z921="MediaCatastrófico","Extremo",IF(Z921="BajaLeve","Bajo",IF(Z921="BajaMenor","Moderado",IF(Z921="BajaModerado","Moderado",IF(Z921="BajaMayor","Alto",IF(Z921="BajaCatastrófico","Extremo",IF(Z921="Muy BajaLeve","Bajo",IF(Z921="Muy BajaMenor","Bajo",IF(Z921="Muy BajaModerado","Moderado",IF(Z921="Muy BajaMayor","Alto",IF(Z921="Muy BajaCatastrófico","Extremo","")))))))))))))))))))))))))</f>
        <v>Moderado</v>
      </c>
      <c r="AB921" s="354">
        <v>1</v>
      </c>
      <c r="AC921" s="302" t="s">
        <v>2327</v>
      </c>
      <c r="AD921" s="302" t="s">
        <v>1493</v>
      </c>
      <c r="AE921" s="302" t="s">
        <v>1656</v>
      </c>
      <c r="AF921" s="334" t="str">
        <f t="shared" ref="AF921:AF956" si="109">IF(OR(AG921="Preventivo",AG921="Detectivo"),"Probabilidad",IF(AG921="Correctivo","Impacto",""))</f>
        <v>Probabilidad</v>
      </c>
      <c r="AG921" s="335" t="s">
        <v>281</v>
      </c>
      <c r="AH921" s="787">
        <f t="shared" ref="AH921:AH956" si="110">IF(AG921="","",IF(AG921="Preventivo",25%,IF(AG921="Detectivo",15%,IF(AG921="Correctivo",10%))))</f>
        <v>0.15</v>
      </c>
      <c r="AI921" s="335" t="s">
        <v>222</v>
      </c>
      <c r="AJ921" s="787">
        <f t="shared" si="105"/>
        <v>0.15</v>
      </c>
      <c r="AK921" s="101">
        <f t="shared" si="106"/>
        <v>0.3</v>
      </c>
      <c r="AL921" s="336">
        <f>IFERROR(IF(AF921="Probabilidad",(S921-(+S921*AK921)),IF(AF921="Impacto",S921,"")),"")</f>
        <v>0.56000000000000005</v>
      </c>
      <c r="AM921" s="336">
        <f>IFERROR(IF(AF921="Impacto",(Y921-(+Y921*AK921)),IF(AF921="Probabilidad",Y921,"")),"")</f>
        <v>0.2</v>
      </c>
      <c r="AN921" s="50" t="s">
        <v>223</v>
      </c>
      <c r="AO921" s="50" t="s">
        <v>377</v>
      </c>
      <c r="AP921" s="50" t="s">
        <v>241</v>
      </c>
      <c r="AQ921" s="50" t="s">
        <v>226</v>
      </c>
      <c r="AR921" s="1624" t="s">
        <v>2254</v>
      </c>
      <c r="AS921" s="1050">
        <f>S921</f>
        <v>0.8</v>
      </c>
      <c r="AT921" s="1050">
        <f>IF(AL921="","",MIN(AL921:AL926))</f>
        <v>0.33600000000000002</v>
      </c>
      <c r="AU921" s="1047" t="str">
        <f>IFERROR(IF(AT921="","",IF(AT921&lt;=0.2,"Muy Baja",IF(AT921&lt;=0.4,"Baja",IF(AT921&lt;=0.6,"Media",IF(AT921&lt;=0.8,"Alta","Muy Alta"))))),"")</f>
        <v>Baja</v>
      </c>
      <c r="AV921" s="1050">
        <f>Y921</f>
        <v>0.2</v>
      </c>
      <c r="AW921" s="1050">
        <f>IF(AM921="","",MIN(AM921:AM926))</f>
        <v>0.2</v>
      </c>
      <c r="AX921" s="1047" t="str">
        <f>IFERROR(IF(AW921="","",IF(AW921&lt;=0.2,"Leve",IF(AW921&lt;=0.4,"Menor",IF(AW921&lt;=0.6,"Moderado",IF(AW921&lt;=0.8,"Mayor","Catastrófico"))))),"")</f>
        <v>Leve</v>
      </c>
      <c r="AY921" s="1047" t="str">
        <f>AA921</f>
        <v>Moderado</v>
      </c>
      <c r="AZ921" s="1047" t="str">
        <f>IFERROR(IF(OR(AND(AU921="Muy Baja",AX921="Leve"),AND(AU921="Muy Baja",AX921="Menor"),AND(AU921="Baja",AX921="Leve")),"Bajo",IF(OR(AND(AU921="Muy baja",AX921="Moderado"),AND(AU921="Baja",AX921="Menor"),AND(AU921="Baja",AX921="Moderado"),AND(AU921="Media",AX921="Leve"),AND(AU921="Media",AX921="Menor"),AND(AU921="Media",AX921="Moderado"),AND(AU921="Alta",AX921="Leve"),AND(AU921="Alta",AX921="Menor")),"Moderado",IF(OR(AND(AU921="Muy Baja",AX921="Mayor"),AND(AU921="Baja",AX921="Mayor"),AND(AU921="Media",AX921="Mayor"),AND(AU921="Alta",AX921="Moderado"),AND(AU921="Alta",AX921="Mayor"),AND(AU921="Muy Alta",AX921="Leve"),AND(AU921="Muy Alta",AX921="Menor"),AND(AU921="Muy Alta",AX921="Moderado"),AND(AU921="Muy Alta",AX921="Mayor")),"Alto",IF(OR(AND(AU921="Muy Baja",AX921="Catastrófico"),AND(AU921="Baja",AX921="Catastrófico"),AND(AU921="Media",AX921="Catastrófico"),AND(AU921="Alta",AX921="Catastrófico"),AND(AU921="Muy Alta",AX921="Catastrófico")),"Extremo","")))),"")</f>
        <v>Bajo</v>
      </c>
      <c r="BA921" s="994" t="s">
        <v>255</v>
      </c>
      <c r="BB921" s="216"/>
      <c r="BC921" s="216"/>
      <c r="BD921" s="307" t="str">
        <f t="shared" si="102"/>
        <v/>
      </c>
      <c r="BE921" s="302"/>
      <c r="BF921" s="302"/>
      <c r="BG921" s="302"/>
      <c r="BH921" s="302"/>
      <c r="BI921" s="216"/>
      <c r="BJ921" s="216"/>
      <c r="BK921" s="216"/>
      <c r="BL921" s="216"/>
      <c r="BM921" s="217"/>
      <c r="BN921" s="217"/>
      <c r="BO921" s="217"/>
      <c r="BP921" s="217"/>
      <c r="BQ921" s="102" t="str">
        <f t="shared" si="107"/>
        <v/>
      </c>
      <c r="BR921" s="967" t="str">
        <f t="shared" si="108"/>
        <v/>
      </c>
      <c r="BS921" s="968"/>
      <c r="BT921" s="968"/>
      <c r="BU921" s="997" t="s">
        <v>1392</v>
      </c>
      <c r="BV921" s="1063" t="s">
        <v>3311</v>
      </c>
      <c r="BW921" s="1063" t="s">
        <v>3311</v>
      </c>
      <c r="BX921" s="1721" t="s">
        <v>3311</v>
      </c>
      <c r="BY921" s="1738" t="s">
        <v>3184</v>
      </c>
      <c r="BZ921" s="1003"/>
    </row>
    <row r="922" spans="1:78" ht="129.5" customHeight="1" x14ac:dyDescent="0.2">
      <c r="A922" s="1802"/>
      <c r="B922" s="1703"/>
      <c r="C922" s="1797"/>
      <c r="D922" s="1705"/>
      <c r="E922" s="1025"/>
      <c r="F922" s="1619"/>
      <c r="G922" s="1064"/>
      <c r="H922" s="1031"/>
      <c r="I922" s="1641"/>
      <c r="J922" s="1631"/>
      <c r="K922" s="1031"/>
      <c r="L922" s="1064"/>
      <c r="M922" s="1070"/>
      <c r="N922" s="1064"/>
      <c r="O922" s="1064"/>
      <c r="P922" s="1064"/>
      <c r="Q922" s="1714"/>
      <c r="R922" s="1641"/>
      <c r="S922" s="1710"/>
      <c r="T922" s="1641"/>
      <c r="U922" s="1710"/>
      <c r="V922" s="1641"/>
      <c r="W922" s="1710"/>
      <c r="X922" s="1633"/>
      <c r="Y922" s="1710"/>
      <c r="Z922" s="1710"/>
      <c r="AA922" s="1633"/>
      <c r="AB922" s="961">
        <v>2</v>
      </c>
      <c r="AC922" s="761" t="s">
        <v>1571</v>
      </c>
      <c r="AD922" s="761">
        <v>4</v>
      </c>
      <c r="AE922" s="761" t="s">
        <v>1480</v>
      </c>
      <c r="AF922" s="816" t="str">
        <f t="shared" si="109"/>
        <v>Probabilidad</v>
      </c>
      <c r="AG922" s="751" t="s">
        <v>221</v>
      </c>
      <c r="AH922" s="790">
        <f t="shared" si="110"/>
        <v>0.25</v>
      </c>
      <c r="AI922" s="751" t="s">
        <v>222</v>
      </c>
      <c r="AJ922" s="790">
        <f t="shared" si="105"/>
        <v>0.15</v>
      </c>
      <c r="AK922" s="814">
        <f t="shared" si="106"/>
        <v>0.4</v>
      </c>
      <c r="AL922" s="817">
        <f>IFERROR(IF(AND(AF921="Probabilidad",AF922="Probabilidad"),(AL921-(+AL921*AK922)),IF(AF922="Probabilidad",(S921-(+S921*AK922)),IF(AF922="Impacto",AL921,""))),"")</f>
        <v>0.33600000000000002</v>
      </c>
      <c r="AM922" s="817">
        <f>IFERROR(IF(AND(AF921="Impacto",AF922="Impacto"),(AM921-(+AM921*AK922)),IF(AF922="Impacto",(Y921-(Y921*AK922)),IF(AF922="Probabilidad",AM921,""))),"")</f>
        <v>0.2</v>
      </c>
      <c r="AN922" s="751" t="s">
        <v>859</v>
      </c>
      <c r="AO922" s="751" t="s">
        <v>245</v>
      </c>
      <c r="AP922" s="751" t="s">
        <v>241</v>
      </c>
      <c r="AQ922" s="751" t="s">
        <v>226</v>
      </c>
      <c r="AR922" s="1031"/>
      <c r="AS922" s="1631"/>
      <c r="AT922" s="1631"/>
      <c r="AU922" s="1633"/>
      <c r="AV922" s="1631"/>
      <c r="AW922" s="1631"/>
      <c r="AX922" s="1633"/>
      <c r="AY922" s="1633"/>
      <c r="AZ922" s="1633"/>
      <c r="BA922" s="1641"/>
      <c r="BB922" s="788"/>
      <c r="BC922" s="788"/>
      <c r="BD922" s="781" t="str">
        <f t="shared" si="102"/>
        <v/>
      </c>
      <c r="BE922" s="761"/>
      <c r="BF922" s="761"/>
      <c r="BG922" s="761"/>
      <c r="BH922" s="761"/>
      <c r="BI922" s="788"/>
      <c r="BJ922" s="788"/>
      <c r="BK922" s="788"/>
      <c r="BL922" s="788"/>
      <c r="BM922" s="755"/>
      <c r="BN922" s="755"/>
      <c r="BO922" s="755"/>
      <c r="BP922" s="755"/>
      <c r="BQ922" s="969" t="str">
        <f t="shared" si="107"/>
        <v/>
      </c>
      <c r="BR922" s="970" t="str">
        <f t="shared" si="108"/>
        <v/>
      </c>
      <c r="BS922" s="971"/>
      <c r="BT922" s="971"/>
      <c r="BU922" s="998"/>
      <c r="BV922" s="1064"/>
      <c r="BW922" s="1064"/>
      <c r="BX922" s="1722"/>
      <c r="BY922" s="1739"/>
      <c r="BZ922" s="1004"/>
    </row>
    <row r="923" spans="1:78" ht="16" x14ac:dyDescent="0.2">
      <c r="A923" s="1802"/>
      <c r="B923" s="1703"/>
      <c r="C923" s="1797"/>
      <c r="D923" s="1705"/>
      <c r="E923" s="1025"/>
      <c r="F923" s="1619"/>
      <c r="G923" s="1064"/>
      <c r="H923" s="1031"/>
      <c r="I923" s="1641"/>
      <c r="J923" s="1631"/>
      <c r="K923" s="1031"/>
      <c r="L923" s="1064"/>
      <c r="M923" s="1070"/>
      <c r="N923" s="1064"/>
      <c r="O923" s="1064"/>
      <c r="P923" s="1064"/>
      <c r="Q923" s="1714"/>
      <c r="R923" s="1641"/>
      <c r="S923" s="1710"/>
      <c r="T923" s="1641"/>
      <c r="U923" s="1710"/>
      <c r="V923" s="1641"/>
      <c r="W923" s="1710"/>
      <c r="X923" s="1633"/>
      <c r="Y923" s="1710"/>
      <c r="Z923" s="1710"/>
      <c r="AA923" s="1633"/>
      <c r="AB923" s="961">
        <v>3</v>
      </c>
      <c r="AC923" s="761"/>
      <c r="AD923" s="761"/>
      <c r="AE923" s="761"/>
      <c r="AF923" s="816" t="str">
        <f t="shared" si="109"/>
        <v/>
      </c>
      <c r="AG923" s="751"/>
      <c r="AH923" s="790" t="str">
        <f t="shared" si="110"/>
        <v/>
      </c>
      <c r="AI923" s="751"/>
      <c r="AJ923" s="790" t="str">
        <f t="shared" si="105"/>
        <v/>
      </c>
      <c r="AK923" s="814" t="str">
        <f t="shared" si="106"/>
        <v/>
      </c>
      <c r="AL923" s="817" t="str">
        <f>IFERROR(IF(AND(AF922="Probabilidad",AF923="Probabilidad"),(AL922-(+AL922*AK923)),IF(AND(AF922="Impacto",AF923="Probabilidad"),(AL921-(+AL921*AK923)),IF(AF923="Impacto",AL922,""))),"")</f>
        <v/>
      </c>
      <c r="AM923" s="817" t="str">
        <f>IFERROR(IF(AND(AF922="Impacto",AF923="Impacto"),(AM922-(+AM922*AK923)),IF(AND(AF922="Probabilidad",AF923="Impacto"),(AM921-(+AM921*AK923)),IF(AF923="Probabilidad",AM922,""))),"")</f>
        <v/>
      </c>
      <c r="AN923" s="751"/>
      <c r="AO923" s="751"/>
      <c r="AP923" s="751"/>
      <c r="AQ923" s="751"/>
      <c r="AR923" s="1031"/>
      <c r="AS923" s="1631"/>
      <c r="AT923" s="1631"/>
      <c r="AU923" s="1633"/>
      <c r="AV923" s="1631"/>
      <c r="AW923" s="1631"/>
      <c r="AX923" s="1633"/>
      <c r="AY923" s="1633"/>
      <c r="AZ923" s="1633"/>
      <c r="BA923" s="1641"/>
      <c r="BB923" s="788"/>
      <c r="BC923" s="788"/>
      <c r="BD923" s="781" t="str">
        <f t="shared" si="102"/>
        <v/>
      </c>
      <c r="BE923" s="761"/>
      <c r="BF923" s="761"/>
      <c r="BG923" s="761"/>
      <c r="BH923" s="761"/>
      <c r="BI923" s="788"/>
      <c r="BJ923" s="788"/>
      <c r="BK923" s="788"/>
      <c r="BL923" s="788"/>
      <c r="BM923" s="755"/>
      <c r="BN923" s="755"/>
      <c r="BO923" s="755"/>
      <c r="BP923" s="755"/>
      <c r="BQ923" s="969" t="str">
        <f t="shared" si="107"/>
        <v/>
      </c>
      <c r="BR923" s="970" t="str">
        <f t="shared" si="108"/>
        <v/>
      </c>
      <c r="BS923" s="971"/>
      <c r="BT923" s="971"/>
      <c r="BU923" s="998"/>
      <c r="BV923" s="1064"/>
      <c r="BW923" s="1064"/>
      <c r="BX923" s="1722"/>
      <c r="BY923" s="1739"/>
      <c r="BZ923" s="1004"/>
    </row>
    <row r="924" spans="1:78" ht="16" x14ac:dyDescent="0.2">
      <c r="A924" s="1802"/>
      <c r="B924" s="1703"/>
      <c r="C924" s="1797"/>
      <c r="D924" s="1705"/>
      <c r="E924" s="1025"/>
      <c r="F924" s="1619"/>
      <c r="G924" s="1064"/>
      <c r="H924" s="1031"/>
      <c r="I924" s="1641"/>
      <c r="J924" s="1631"/>
      <c r="K924" s="1031"/>
      <c r="L924" s="1064"/>
      <c r="M924" s="1070"/>
      <c r="N924" s="1064"/>
      <c r="O924" s="1064"/>
      <c r="P924" s="1064"/>
      <c r="Q924" s="1714"/>
      <c r="R924" s="1641"/>
      <c r="S924" s="1710"/>
      <c r="T924" s="1641"/>
      <c r="U924" s="1710"/>
      <c r="V924" s="1641"/>
      <c r="W924" s="1710"/>
      <c r="X924" s="1633"/>
      <c r="Y924" s="1710"/>
      <c r="Z924" s="1710"/>
      <c r="AA924" s="1633"/>
      <c r="AB924" s="961">
        <v>4</v>
      </c>
      <c r="AC924" s="761"/>
      <c r="AD924" s="761"/>
      <c r="AE924" s="761"/>
      <c r="AF924" s="816" t="str">
        <f t="shared" si="109"/>
        <v/>
      </c>
      <c r="AG924" s="751"/>
      <c r="AH924" s="790" t="str">
        <f t="shared" si="110"/>
        <v/>
      </c>
      <c r="AI924" s="751"/>
      <c r="AJ924" s="790" t="str">
        <f t="shared" si="105"/>
        <v/>
      </c>
      <c r="AK924" s="814" t="str">
        <f t="shared" si="106"/>
        <v/>
      </c>
      <c r="AL924" s="817" t="str">
        <f>IFERROR(IF(AND(AF923="Probabilidad",AF924="Probabilidad"),(AL923-(+AL923*AK924)),IF(AND(AF923="Impacto",AF924="Probabilidad"),(AL922-(+AL922*AK924)),IF(AF924="Impacto",AL923,""))),"")</f>
        <v/>
      </c>
      <c r="AM924" s="817" t="str">
        <f>IFERROR(IF(AND(AF923="Impacto",AF924="Impacto"),(AM923-(+AM923*AK924)),IF(AND(AF923="Probabilidad",AF924="Impacto"),(AM922-(+AM922*AK924)),IF(AF924="Probabilidad",AM923,""))),"")</f>
        <v/>
      </c>
      <c r="AN924" s="751"/>
      <c r="AO924" s="751"/>
      <c r="AP924" s="751"/>
      <c r="AQ924" s="751"/>
      <c r="AR924" s="1031"/>
      <c r="AS924" s="1631"/>
      <c r="AT924" s="1631"/>
      <c r="AU924" s="1633"/>
      <c r="AV924" s="1631"/>
      <c r="AW924" s="1631"/>
      <c r="AX924" s="1633"/>
      <c r="AY924" s="1633"/>
      <c r="AZ924" s="1633"/>
      <c r="BA924" s="1641"/>
      <c r="BB924" s="788"/>
      <c r="BC924" s="788"/>
      <c r="BD924" s="781" t="str">
        <f t="shared" si="102"/>
        <v/>
      </c>
      <c r="BE924" s="761"/>
      <c r="BF924" s="761"/>
      <c r="BG924" s="761"/>
      <c r="BH924" s="761"/>
      <c r="BI924" s="788"/>
      <c r="BJ924" s="788"/>
      <c r="BK924" s="788"/>
      <c r="BL924" s="788"/>
      <c r="BM924" s="755"/>
      <c r="BN924" s="755"/>
      <c r="BO924" s="755"/>
      <c r="BP924" s="755"/>
      <c r="BQ924" s="969" t="str">
        <f t="shared" si="107"/>
        <v/>
      </c>
      <c r="BR924" s="970" t="str">
        <f t="shared" si="108"/>
        <v/>
      </c>
      <c r="BS924" s="971"/>
      <c r="BT924" s="971"/>
      <c r="BU924" s="998"/>
      <c r="BV924" s="1064"/>
      <c r="BW924" s="1064"/>
      <c r="BX924" s="1722"/>
      <c r="BY924" s="1739"/>
      <c r="BZ924" s="1004"/>
    </row>
    <row r="925" spans="1:78" ht="16" x14ac:dyDescent="0.2">
      <c r="A925" s="1802"/>
      <c r="B925" s="1703"/>
      <c r="C925" s="1797"/>
      <c r="D925" s="1705"/>
      <c r="E925" s="1025"/>
      <c r="F925" s="1619"/>
      <c r="G925" s="1064"/>
      <c r="H925" s="1031"/>
      <c r="I925" s="1641"/>
      <c r="J925" s="1631"/>
      <c r="K925" s="1031"/>
      <c r="L925" s="1064"/>
      <c r="M925" s="1070"/>
      <c r="N925" s="1064"/>
      <c r="O925" s="1064"/>
      <c r="P925" s="1064"/>
      <c r="Q925" s="1714"/>
      <c r="R925" s="1641"/>
      <c r="S925" s="1710"/>
      <c r="T925" s="1641"/>
      <c r="U925" s="1710"/>
      <c r="V925" s="1641"/>
      <c r="W925" s="1710"/>
      <c r="X925" s="1633"/>
      <c r="Y925" s="1710"/>
      <c r="Z925" s="1710"/>
      <c r="AA925" s="1633"/>
      <c r="AB925" s="961">
        <v>5</v>
      </c>
      <c r="AC925" s="761"/>
      <c r="AD925" s="761"/>
      <c r="AE925" s="761"/>
      <c r="AF925" s="816" t="str">
        <f t="shared" si="109"/>
        <v/>
      </c>
      <c r="AG925" s="751"/>
      <c r="AH925" s="790" t="str">
        <f t="shared" si="110"/>
        <v/>
      </c>
      <c r="AI925" s="751"/>
      <c r="AJ925" s="790" t="str">
        <f t="shared" si="105"/>
        <v/>
      </c>
      <c r="AK925" s="814" t="str">
        <f t="shared" si="106"/>
        <v/>
      </c>
      <c r="AL925" s="817" t="str">
        <f>IFERROR(IF(AND(AF924="Probabilidad",AF925="Probabilidad"),(AL924-(+AL924*AK925)),IF(AND(AF924="Impacto",AF925="Probabilidad"),(AL923-(+AL923*AK925)),IF(AF925="Impacto",AL924,""))),"")</f>
        <v/>
      </c>
      <c r="AM925" s="817" t="str">
        <f>IFERROR(IF(AND(AF924="Impacto",AF925="Impacto"),(AM924-(+AM924*AK925)),IF(AND(AF924="Probabilidad",AF925="Impacto"),(AM923-(+AM923*AK925)),IF(AF925="Probabilidad",AM924,""))),"")</f>
        <v/>
      </c>
      <c r="AN925" s="751"/>
      <c r="AO925" s="751"/>
      <c r="AP925" s="751"/>
      <c r="AQ925" s="751"/>
      <c r="AR925" s="1031"/>
      <c r="AS925" s="1631"/>
      <c r="AT925" s="1631"/>
      <c r="AU925" s="1633"/>
      <c r="AV925" s="1631"/>
      <c r="AW925" s="1631"/>
      <c r="AX925" s="1633"/>
      <c r="AY925" s="1633"/>
      <c r="AZ925" s="1633"/>
      <c r="BA925" s="1641"/>
      <c r="BB925" s="788"/>
      <c r="BC925" s="788"/>
      <c r="BD925" s="781" t="str">
        <f t="shared" si="102"/>
        <v/>
      </c>
      <c r="BE925" s="761"/>
      <c r="BF925" s="761"/>
      <c r="BG925" s="761"/>
      <c r="BH925" s="761"/>
      <c r="BI925" s="788"/>
      <c r="BJ925" s="788"/>
      <c r="BK925" s="788"/>
      <c r="BL925" s="788"/>
      <c r="BM925" s="755"/>
      <c r="BN925" s="755"/>
      <c r="BO925" s="755"/>
      <c r="BP925" s="755"/>
      <c r="BQ925" s="969" t="str">
        <f t="shared" si="107"/>
        <v/>
      </c>
      <c r="BR925" s="970" t="str">
        <f t="shared" si="108"/>
        <v/>
      </c>
      <c r="BS925" s="971"/>
      <c r="BT925" s="971"/>
      <c r="BU925" s="998"/>
      <c r="BV925" s="1064"/>
      <c r="BW925" s="1064"/>
      <c r="BX925" s="1722"/>
      <c r="BY925" s="1739"/>
      <c r="BZ925" s="1004"/>
    </row>
    <row r="926" spans="1:78" ht="17" thickBot="1" x14ac:dyDescent="0.25">
      <c r="A926" s="1802"/>
      <c r="B926" s="1703"/>
      <c r="C926" s="1797"/>
      <c r="D926" s="1706"/>
      <c r="E926" s="1026"/>
      <c r="F926" s="1620"/>
      <c r="G926" s="1065"/>
      <c r="H926" s="1032"/>
      <c r="I926" s="1642"/>
      <c r="J926" s="1632"/>
      <c r="K926" s="1032"/>
      <c r="L926" s="1065"/>
      <c r="M926" s="1071"/>
      <c r="N926" s="1065"/>
      <c r="O926" s="1065"/>
      <c r="P926" s="1065"/>
      <c r="Q926" s="1715"/>
      <c r="R926" s="1642"/>
      <c r="S926" s="1711"/>
      <c r="T926" s="1642"/>
      <c r="U926" s="1711"/>
      <c r="V926" s="1642"/>
      <c r="W926" s="1711"/>
      <c r="X926" s="1634"/>
      <c r="Y926" s="1711"/>
      <c r="Z926" s="1711"/>
      <c r="AA926" s="1634"/>
      <c r="AB926" s="962">
        <v>6</v>
      </c>
      <c r="AC926" s="752"/>
      <c r="AD926" s="752"/>
      <c r="AE926" s="752"/>
      <c r="AF926" s="936" t="str">
        <f t="shared" si="109"/>
        <v/>
      </c>
      <c r="AG926" s="937"/>
      <c r="AH926" s="887" t="str">
        <f t="shared" si="110"/>
        <v/>
      </c>
      <c r="AI926" s="937"/>
      <c r="AJ926" s="887" t="str">
        <f t="shared" si="105"/>
        <v/>
      </c>
      <c r="AK926" s="889" t="str">
        <f t="shared" si="106"/>
        <v/>
      </c>
      <c r="AL926" s="938" t="str">
        <f>IFERROR(IF(AND(AF925="Probabilidad",AF926="Probabilidad"),(AL925-(+AL925*AK926)),IF(AND(AF925="Impacto",AF926="Probabilidad"),(AL924-(+AL924*AK926)),IF(AF926="Impacto",AL925,""))),"")</f>
        <v/>
      </c>
      <c r="AM926" s="938" t="str">
        <f>IFERROR(IF(AND(AF925="Impacto",AF926="Impacto"),(AM925-(+AM925*AK926)),IF(AND(AF925="Probabilidad",AF926="Impacto"),(AM924-(+AM924*AK926)),IF(AF926="Probabilidad",AM925,""))),"")</f>
        <v/>
      </c>
      <c r="AN926" s="51"/>
      <c r="AO926" s="51"/>
      <c r="AP926" s="51"/>
      <c r="AQ926" s="51"/>
      <c r="AR926" s="1032"/>
      <c r="AS926" s="1632"/>
      <c r="AT926" s="1632"/>
      <c r="AU926" s="1634"/>
      <c r="AV926" s="1632"/>
      <c r="AW926" s="1632"/>
      <c r="AX926" s="1634"/>
      <c r="AY926" s="1634"/>
      <c r="AZ926" s="1634"/>
      <c r="BA926" s="1642"/>
      <c r="BB926" s="873"/>
      <c r="BC926" s="873"/>
      <c r="BD926" s="767" t="str">
        <f t="shared" ref="BD926:BD956" si="111">IF(SUM(BE926:BH926)=0,"",SUM(BE926:BH926))</f>
        <v/>
      </c>
      <c r="BE926" s="752"/>
      <c r="BF926" s="752"/>
      <c r="BG926" s="752"/>
      <c r="BH926" s="752"/>
      <c r="BI926" s="873"/>
      <c r="BJ926" s="873"/>
      <c r="BK926" s="873"/>
      <c r="BL926" s="873"/>
      <c r="BM926" s="826"/>
      <c r="BN926" s="826"/>
      <c r="BO926" s="826"/>
      <c r="BP926" s="826"/>
      <c r="BQ926" s="973" t="str">
        <f t="shared" si="107"/>
        <v/>
      </c>
      <c r="BR926" s="974" t="str">
        <f t="shared" si="108"/>
        <v/>
      </c>
      <c r="BS926" s="975"/>
      <c r="BT926" s="975"/>
      <c r="BU926" s="999"/>
      <c r="BV926" s="1065"/>
      <c r="BW926" s="1065"/>
      <c r="BX926" s="1723"/>
      <c r="BY926" s="1740"/>
      <c r="BZ926" s="1005"/>
    </row>
    <row r="927" spans="1:78" ht="160.25" customHeight="1" x14ac:dyDescent="0.2">
      <c r="A927" s="1802"/>
      <c r="B927" s="1703"/>
      <c r="C927" s="1797"/>
      <c r="D927" s="1021" t="s">
        <v>1387</v>
      </c>
      <c r="E927" s="1024" t="s">
        <v>1098</v>
      </c>
      <c r="F927" s="1027">
        <v>12</v>
      </c>
      <c r="G927" s="1063" t="s">
        <v>2367</v>
      </c>
      <c r="H927" s="1030" t="s">
        <v>1243</v>
      </c>
      <c r="I927" s="994" t="s">
        <v>1215</v>
      </c>
      <c r="J927" s="1697" t="str">
        <f>IF(D927="","",IF(D927="RG",[1]Árbol!A938,IF(D927="RIC",[1]Árbol!A938,IF(D927="RLAFT",[1]Árbol!A938,IF(D927="RF",[1]Árbol!A938,IF(I927="","",(CONCATENATE(I927," ",$M$3," ",G927," ",$M$4," ",O927," ",$M$5," ",N927))))))))</f>
        <v xml:space="preserve">Pérdida de Disponibilidad de Equipos de computo  Incumplimiento en el mantenimiento del hardware
Hurto de equipo
Pérdida del suministro de energía  Mantenimiento insuficiente/instalación fallida de los medios de almacenamiento.
Falta de cuidado en la disposición final
Susceptibilidad a las variaciones de voltaje
</v>
      </c>
      <c r="K927" s="1030" t="s">
        <v>313</v>
      </c>
      <c r="L927" s="1063" t="s">
        <v>562</v>
      </c>
      <c r="M927" s="1069" t="s">
        <v>1389</v>
      </c>
      <c r="N927" s="1063" t="s">
        <v>2370</v>
      </c>
      <c r="O927" s="1063" t="s">
        <v>2371</v>
      </c>
      <c r="P927" s="1063" t="s">
        <v>1392</v>
      </c>
      <c r="Q927" s="1077" t="s">
        <v>1392</v>
      </c>
      <c r="R927" s="994" t="s">
        <v>340</v>
      </c>
      <c r="S927" s="1709">
        <f>IF(R927="Muy Alta",100%,IF(R927="Alta",80%,IF(R927="Media",60%,IF(R927="Baja",40%,IF(R927="Muy Baja",20%,"")))))</f>
        <v>0.8</v>
      </c>
      <c r="T927" s="994" t="s">
        <v>317</v>
      </c>
      <c r="U927" s="1709">
        <f>IF(T927="Catastrófico",100%,IF(T927="Mayor",80%,IF(T927="Moderado",60%,IF(T927="Menor",40%,IF(T927="Leve",20%,"")))))</f>
        <v>0.2</v>
      </c>
      <c r="V927" s="994" t="s">
        <v>251</v>
      </c>
      <c r="W927" s="1709">
        <f>IF(V927="Catastrófico",100%,IF(V927="Mayor",80%,IF(V927="Moderado",60%,IF(V927="Menor",40%,IF(V927="Leve",20%,"")))))</f>
        <v>0.4</v>
      </c>
      <c r="X927" s="1047" t="str">
        <f>IF(Y927=100%,"Catastrófico",IF(Y927=80%,"Mayor",IF(Y927=60%,"Moderado",IF(Y927=40%,"Menor",IF(Y927=20%,"Leve","")))))</f>
        <v>Menor</v>
      </c>
      <c r="Y927" s="1709">
        <f>IF(AND(U927="",W927=""),"",MAX(U927,W927))</f>
        <v>0.4</v>
      </c>
      <c r="Z927" s="1709" t="str">
        <f>CONCATENATE(R927,X927)</f>
        <v>AltaMenor</v>
      </c>
      <c r="AA927" s="1047" t="str">
        <f>IF(Z927="Muy AltaLeve","Alto",IF(Z927="Muy AltaMenor","Alto",IF(Z927="Muy AltaModerado","Alto",IF(Z927="Muy AltaMayor","Alto",IF(Z927="Muy AltaCatastrófico","Extremo",IF(Z927="AltaLeve","Moderado",IF(Z927="AltaMenor","Moderado",IF(Z927="AltaModerado","Alto",IF(Z927="AltaMayor","Alto",IF(Z927="AltaCatastrófico","Extremo",IF(Z927="MediaLeve","Moderado",IF(Z927="MediaMenor","Moderado",IF(Z927="MediaModerado","Moderado",IF(Z927="MediaMayor","Alto",IF(Z927="MediaCatastrófico","Extremo",IF(Z927="BajaLeve","Bajo",IF(Z927="BajaMenor","Moderado",IF(Z927="BajaModerado","Moderado",IF(Z927="BajaMayor","Alto",IF(Z927="BajaCatastrófico","Extremo",IF(Z927="Muy BajaLeve","Bajo",IF(Z927="Muy BajaMenor","Bajo",IF(Z927="Muy BajaModerado","Moderado",IF(Z927="Muy BajaMayor","Alto",IF(Z927="Muy BajaCatastrófico","Extremo","")))))))))))))))))))))))))</f>
        <v>Moderado</v>
      </c>
      <c r="AB927" s="354">
        <v>1</v>
      </c>
      <c r="AC927" s="302" t="s">
        <v>2372</v>
      </c>
      <c r="AD927" s="302" t="s">
        <v>598</v>
      </c>
      <c r="AE927" s="302" t="s">
        <v>2373</v>
      </c>
      <c r="AF927" s="334" t="str">
        <f t="shared" si="109"/>
        <v>Impacto</v>
      </c>
      <c r="AG927" s="335" t="s">
        <v>264</v>
      </c>
      <c r="AH927" s="787">
        <f t="shared" si="110"/>
        <v>0.1</v>
      </c>
      <c r="AI927" s="335" t="s">
        <v>222</v>
      </c>
      <c r="AJ927" s="787">
        <f t="shared" si="105"/>
        <v>0.15</v>
      </c>
      <c r="AK927" s="101">
        <f t="shared" si="106"/>
        <v>0.25</v>
      </c>
      <c r="AL927" s="336">
        <f>IFERROR(IF(AF927="Probabilidad",(S927-(+S927*AK927)),IF(AF927="Impacto",S927,"")),"")</f>
        <v>0.8</v>
      </c>
      <c r="AM927" s="336">
        <f>IFERROR(IF(AF927="Impacto",(Y927-(+Y927*AK927)),IF(AF927="Probabilidad",Y927,"")),"")</f>
        <v>0.30000000000000004</v>
      </c>
      <c r="AN927" s="50" t="s">
        <v>1157</v>
      </c>
      <c r="AO927" s="50" t="s">
        <v>291</v>
      </c>
      <c r="AP927" s="50" t="s">
        <v>241</v>
      </c>
      <c r="AQ927" s="50" t="s">
        <v>226</v>
      </c>
      <c r="AR927" s="1624" t="s">
        <v>2254</v>
      </c>
      <c r="AS927" s="1050">
        <f>S927</f>
        <v>0.8</v>
      </c>
      <c r="AT927" s="1050">
        <f>IF(AL927="","",MIN(AL927:AL932))</f>
        <v>0.8</v>
      </c>
      <c r="AU927" s="1047" t="str">
        <f>IFERROR(IF(AT927="","",IF(AT927&lt;=0.2,"Muy Baja",IF(AT927&lt;=0.4,"Baja",IF(AT927&lt;=0.6,"Media",IF(AT927&lt;=0.8,"Alta","Muy Alta"))))),"")</f>
        <v>Alta</v>
      </c>
      <c r="AV927" s="1050">
        <f>Y927</f>
        <v>0.4</v>
      </c>
      <c r="AW927" s="1050">
        <f>IF(AM927="","",MIN(AM927:AM932))</f>
        <v>0.30000000000000004</v>
      </c>
      <c r="AX927" s="1047" t="str">
        <f>IFERROR(IF(AW927="","",IF(AW927&lt;=0.2,"Leve",IF(AW927&lt;=0.4,"Menor",IF(AW927&lt;=0.6,"Moderado",IF(AW927&lt;=0.8,"Mayor","Catastrófico"))))),"")</f>
        <v>Menor</v>
      </c>
      <c r="AY927" s="1047" t="str">
        <f>AA927</f>
        <v>Moderado</v>
      </c>
      <c r="AZ927" s="1047" t="str">
        <f>IFERROR(IF(OR(AND(AU927="Muy Baja",AX927="Leve"),AND(AU927="Muy Baja",AX927="Menor"),AND(AU927="Baja",AX927="Leve")),"Bajo",IF(OR(AND(AU927="Muy baja",AX927="Moderado"),AND(AU927="Baja",AX927="Menor"),AND(AU927="Baja",AX927="Moderado"),AND(AU927="Media",AX927="Leve"),AND(AU927="Media",AX927="Menor"),AND(AU927="Media",AX927="Moderado"),AND(AU927="Alta",AX927="Leve"),AND(AU927="Alta",AX927="Menor")),"Moderado",IF(OR(AND(AU927="Muy Baja",AX927="Mayor"),AND(AU927="Baja",AX927="Mayor"),AND(AU927="Media",AX927="Mayor"),AND(AU927="Alta",AX927="Moderado"),AND(AU927="Alta",AX927="Mayor"),AND(AU927="Muy Alta",AX927="Leve"),AND(AU927="Muy Alta",AX927="Menor"),AND(AU927="Muy Alta",AX927="Moderado"),AND(AU927="Muy Alta",AX927="Mayor")),"Alto",IF(OR(AND(AU927="Muy Baja",AX927="Catastrófico"),AND(AU927="Baja",AX927="Catastrófico"),AND(AU927="Media",AX927="Catastrófico"),AND(AU927="Alta",AX927="Catastrófico"),AND(AU927="Muy Alta",AX927="Catastrófico")),"Extremo","")))),"")</f>
        <v>Moderado</v>
      </c>
      <c r="BA927" s="994" t="s">
        <v>228</v>
      </c>
      <c r="BB927" s="216" t="s">
        <v>2374</v>
      </c>
      <c r="BC927" s="216" t="s">
        <v>2375</v>
      </c>
      <c r="BD927" s="307">
        <f t="shared" si="111"/>
        <v>1</v>
      </c>
      <c r="BE927" s="302"/>
      <c r="BF927" s="302"/>
      <c r="BG927" s="302"/>
      <c r="BH927" s="302">
        <v>1</v>
      </c>
      <c r="BI927" s="216" t="s">
        <v>2319</v>
      </c>
      <c r="BJ927" s="216" t="s">
        <v>2302</v>
      </c>
      <c r="BK927" s="788" t="s">
        <v>3331</v>
      </c>
      <c r="BL927" s="788" t="s">
        <v>1386</v>
      </c>
      <c r="BM927" s="217"/>
      <c r="BN927" s="217"/>
      <c r="BO927" s="217"/>
      <c r="BP927" s="217"/>
      <c r="BQ927" s="102" t="str">
        <f t="shared" si="107"/>
        <v/>
      </c>
      <c r="BR927" s="967" t="str">
        <f t="shared" si="108"/>
        <v/>
      </c>
      <c r="BS927" s="968"/>
      <c r="BT927" s="968"/>
      <c r="BU927" s="997" t="s">
        <v>1392</v>
      </c>
      <c r="BV927" s="1063" t="s">
        <v>3311</v>
      </c>
      <c r="BW927" s="1063" t="s">
        <v>3311</v>
      </c>
      <c r="BX927" s="1721" t="s">
        <v>3311</v>
      </c>
      <c r="BY927" s="1738" t="s">
        <v>3332</v>
      </c>
      <c r="BZ927" s="1003"/>
    </row>
    <row r="928" spans="1:78" ht="16" x14ac:dyDescent="0.2">
      <c r="A928" s="1802"/>
      <c r="B928" s="1703"/>
      <c r="C928" s="1797"/>
      <c r="D928" s="1705"/>
      <c r="E928" s="1025"/>
      <c r="F928" s="1619"/>
      <c r="G928" s="1064"/>
      <c r="H928" s="1031"/>
      <c r="I928" s="1641"/>
      <c r="J928" s="1631"/>
      <c r="K928" s="1031"/>
      <c r="L928" s="1064"/>
      <c r="M928" s="1070"/>
      <c r="N928" s="1064"/>
      <c r="O928" s="1064"/>
      <c r="P928" s="1064"/>
      <c r="Q928" s="1714"/>
      <c r="R928" s="1641"/>
      <c r="S928" s="1710"/>
      <c r="T928" s="1641"/>
      <c r="U928" s="1710"/>
      <c r="V928" s="1641"/>
      <c r="W928" s="1710"/>
      <c r="X928" s="1633"/>
      <c r="Y928" s="1710"/>
      <c r="Z928" s="1710"/>
      <c r="AA928" s="1633"/>
      <c r="AB928" s="961">
        <v>2</v>
      </c>
      <c r="AC928" s="761"/>
      <c r="AD928" s="761"/>
      <c r="AE928" s="761"/>
      <c r="AF928" s="816" t="str">
        <f t="shared" si="109"/>
        <v/>
      </c>
      <c r="AG928" s="751"/>
      <c r="AH928" s="790" t="str">
        <f t="shared" si="110"/>
        <v/>
      </c>
      <c r="AI928" s="751"/>
      <c r="AJ928" s="790" t="str">
        <f t="shared" si="105"/>
        <v/>
      </c>
      <c r="AK928" s="814" t="str">
        <f t="shared" si="106"/>
        <v/>
      </c>
      <c r="AL928" s="817" t="str">
        <f>IFERROR(IF(AND(AF927="Probabilidad",AF928="Probabilidad"),(AL927-(+AL927*AK928)),IF(AF928="Probabilidad",(S927-(+S927*AK928)),IF(AF928="Impacto",AL927,""))),"")</f>
        <v/>
      </c>
      <c r="AM928" s="817" t="str">
        <f>IFERROR(IF(AND(AF927="Impacto",AF928="Impacto"),(AM927-(+AM927*AK928)),IF(AF928="Impacto",(Y927-(Y927*AK928)),IF(AF928="Probabilidad",AM927,""))),"")</f>
        <v/>
      </c>
      <c r="AN928" s="751"/>
      <c r="AO928" s="751"/>
      <c r="AP928" s="751"/>
      <c r="AQ928" s="751"/>
      <c r="AR928" s="1031"/>
      <c r="AS928" s="1631"/>
      <c r="AT928" s="1631"/>
      <c r="AU928" s="1633"/>
      <c r="AV928" s="1631"/>
      <c r="AW928" s="1631"/>
      <c r="AX928" s="1633"/>
      <c r="AY928" s="1633"/>
      <c r="AZ928" s="1633"/>
      <c r="BA928" s="1641"/>
      <c r="BB928" s="788"/>
      <c r="BC928" s="788"/>
      <c r="BD928" s="781" t="str">
        <f t="shared" si="111"/>
        <v/>
      </c>
      <c r="BE928" s="761"/>
      <c r="BF928" s="761"/>
      <c r="BG928" s="761"/>
      <c r="BH928" s="761"/>
      <c r="BI928" s="788"/>
      <c r="BJ928" s="788"/>
      <c r="BK928" s="788"/>
      <c r="BL928" s="788"/>
      <c r="BM928" s="755"/>
      <c r="BN928" s="755"/>
      <c r="BO928" s="755"/>
      <c r="BP928" s="755"/>
      <c r="BQ928" s="969" t="str">
        <f t="shared" si="107"/>
        <v/>
      </c>
      <c r="BR928" s="970" t="str">
        <f t="shared" si="108"/>
        <v/>
      </c>
      <c r="BS928" s="971"/>
      <c r="BT928" s="971"/>
      <c r="BU928" s="998"/>
      <c r="BV928" s="1064"/>
      <c r="BW928" s="1064"/>
      <c r="BX928" s="1722"/>
      <c r="BY928" s="1739"/>
      <c r="BZ928" s="1004"/>
    </row>
    <row r="929" spans="1:78" ht="16" x14ac:dyDescent="0.2">
      <c r="A929" s="1802"/>
      <c r="B929" s="1703"/>
      <c r="C929" s="1797"/>
      <c r="D929" s="1705"/>
      <c r="E929" s="1025"/>
      <c r="F929" s="1619"/>
      <c r="G929" s="1064"/>
      <c r="H929" s="1031"/>
      <c r="I929" s="1641"/>
      <c r="J929" s="1631"/>
      <c r="K929" s="1031"/>
      <c r="L929" s="1064"/>
      <c r="M929" s="1070"/>
      <c r="N929" s="1064"/>
      <c r="O929" s="1064"/>
      <c r="P929" s="1064"/>
      <c r="Q929" s="1714"/>
      <c r="R929" s="1641"/>
      <c r="S929" s="1710"/>
      <c r="T929" s="1641"/>
      <c r="U929" s="1710"/>
      <c r="V929" s="1641"/>
      <c r="W929" s="1710"/>
      <c r="X929" s="1633"/>
      <c r="Y929" s="1710"/>
      <c r="Z929" s="1710"/>
      <c r="AA929" s="1633"/>
      <c r="AB929" s="961">
        <v>3</v>
      </c>
      <c r="AC929" s="761"/>
      <c r="AD929" s="761"/>
      <c r="AE929" s="761"/>
      <c r="AF929" s="816" t="str">
        <f t="shared" si="109"/>
        <v/>
      </c>
      <c r="AG929" s="751"/>
      <c r="AH929" s="790" t="str">
        <f t="shared" si="110"/>
        <v/>
      </c>
      <c r="AI929" s="751"/>
      <c r="AJ929" s="790" t="str">
        <f t="shared" si="105"/>
        <v/>
      </c>
      <c r="AK929" s="814" t="str">
        <f t="shared" si="106"/>
        <v/>
      </c>
      <c r="AL929" s="817" t="str">
        <f>IFERROR(IF(AND(AF928="Probabilidad",AF929="Probabilidad"),(AL928-(+AL928*AK929)),IF(AND(AF928="Impacto",AF929="Probabilidad"),(AL927-(+AL927*AK929)),IF(AF929="Impacto",AL928,""))),"")</f>
        <v/>
      </c>
      <c r="AM929" s="817" t="str">
        <f>IFERROR(IF(AND(AF928="Impacto",AF929="Impacto"),(AM928-(+AM928*AK929)),IF(AND(AF928="Probabilidad",AF929="Impacto"),(AM927-(+AM927*AK929)),IF(AF929="Probabilidad",AM928,""))),"")</f>
        <v/>
      </c>
      <c r="AN929" s="751"/>
      <c r="AO929" s="751"/>
      <c r="AP929" s="751"/>
      <c r="AQ929" s="751"/>
      <c r="AR929" s="1031"/>
      <c r="AS929" s="1631"/>
      <c r="AT929" s="1631"/>
      <c r="AU929" s="1633"/>
      <c r="AV929" s="1631"/>
      <c r="AW929" s="1631"/>
      <c r="AX929" s="1633"/>
      <c r="AY929" s="1633"/>
      <c r="AZ929" s="1633"/>
      <c r="BA929" s="1641"/>
      <c r="BB929" s="788"/>
      <c r="BC929" s="788"/>
      <c r="BD929" s="781" t="str">
        <f t="shared" si="111"/>
        <v/>
      </c>
      <c r="BE929" s="761"/>
      <c r="BF929" s="761"/>
      <c r="BG929" s="761"/>
      <c r="BH929" s="761"/>
      <c r="BI929" s="788"/>
      <c r="BJ929" s="788"/>
      <c r="BK929" s="788"/>
      <c r="BL929" s="788"/>
      <c r="BM929" s="755"/>
      <c r="BN929" s="755"/>
      <c r="BO929" s="755"/>
      <c r="BP929" s="755"/>
      <c r="BQ929" s="969" t="str">
        <f t="shared" si="107"/>
        <v/>
      </c>
      <c r="BR929" s="970" t="str">
        <f t="shared" si="108"/>
        <v/>
      </c>
      <c r="BS929" s="971"/>
      <c r="BT929" s="971"/>
      <c r="BU929" s="998"/>
      <c r="BV929" s="1064"/>
      <c r="BW929" s="1064"/>
      <c r="BX929" s="1722"/>
      <c r="BY929" s="1739"/>
      <c r="BZ929" s="1004"/>
    </row>
    <row r="930" spans="1:78" ht="16" x14ac:dyDescent="0.2">
      <c r="A930" s="1802"/>
      <c r="B930" s="1703"/>
      <c r="C930" s="1797"/>
      <c r="D930" s="1705"/>
      <c r="E930" s="1025"/>
      <c r="F930" s="1619"/>
      <c r="G930" s="1064"/>
      <c r="H930" s="1031"/>
      <c r="I930" s="1641"/>
      <c r="J930" s="1631"/>
      <c r="K930" s="1031"/>
      <c r="L930" s="1064"/>
      <c r="M930" s="1070"/>
      <c r="N930" s="1064"/>
      <c r="O930" s="1064"/>
      <c r="P930" s="1064"/>
      <c r="Q930" s="1714"/>
      <c r="R930" s="1641"/>
      <c r="S930" s="1710"/>
      <c r="T930" s="1641"/>
      <c r="U930" s="1710"/>
      <c r="V930" s="1641"/>
      <c r="W930" s="1710"/>
      <c r="X930" s="1633"/>
      <c r="Y930" s="1710"/>
      <c r="Z930" s="1710"/>
      <c r="AA930" s="1633"/>
      <c r="AB930" s="961">
        <v>4</v>
      </c>
      <c r="AC930" s="761"/>
      <c r="AD930" s="761"/>
      <c r="AE930" s="761"/>
      <c r="AF930" s="816" t="str">
        <f t="shared" si="109"/>
        <v/>
      </c>
      <c r="AG930" s="751"/>
      <c r="AH930" s="790" t="str">
        <f t="shared" si="110"/>
        <v/>
      </c>
      <c r="AI930" s="751"/>
      <c r="AJ930" s="790" t="str">
        <f t="shared" si="105"/>
        <v/>
      </c>
      <c r="AK930" s="814" t="str">
        <f t="shared" si="106"/>
        <v/>
      </c>
      <c r="AL930" s="817" t="str">
        <f>IFERROR(IF(AND(AF929="Probabilidad",AF930="Probabilidad"),(AL929-(+AL929*AK930)),IF(AND(AF929="Impacto",AF930="Probabilidad"),(AL928-(+AL928*AK930)),IF(AF930="Impacto",AL929,""))),"")</f>
        <v/>
      </c>
      <c r="AM930" s="817" t="str">
        <f>IFERROR(IF(AND(AF929="Impacto",AF930="Impacto"),(AM929-(+AM929*AK930)),IF(AND(AF929="Probabilidad",AF930="Impacto"),(AM928-(+AM928*AK930)),IF(AF930="Probabilidad",AM929,""))),"")</f>
        <v/>
      </c>
      <c r="AN930" s="751"/>
      <c r="AO930" s="751"/>
      <c r="AP930" s="751"/>
      <c r="AQ930" s="751"/>
      <c r="AR930" s="1031"/>
      <c r="AS930" s="1631"/>
      <c r="AT930" s="1631"/>
      <c r="AU930" s="1633"/>
      <c r="AV930" s="1631"/>
      <c r="AW930" s="1631"/>
      <c r="AX930" s="1633"/>
      <c r="AY930" s="1633"/>
      <c r="AZ930" s="1633"/>
      <c r="BA930" s="1641"/>
      <c r="BB930" s="788"/>
      <c r="BC930" s="788"/>
      <c r="BD930" s="781" t="str">
        <f t="shared" si="111"/>
        <v/>
      </c>
      <c r="BE930" s="761"/>
      <c r="BF930" s="761"/>
      <c r="BG930" s="761"/>
      <c r="BH930" s="761"/>
      <c r="BI930" s="788"/>
      <c r="BJ930" s="788"/>
      <c r="BK930" s="788"/>
      <c r="BL930" s="788"/>
      <c r="BM930" s="755"/>
      <c r="BN930" s="755"/>
      <c r="BO930" s="755"/>
      <c r="BP930" s="755"/>
      <c r="BQ930" s="969" t="str">
        <f t="shared" si="107"/>
        <v/>
      </c>
      <c r="BR930" s="970" t="str">
        <f t="shared" si="108"/>
        <v/>
      </c>
      <c r="BS930" s="971"/>
      <c r="BT930" s="971"/>
      <c r="BU930" s="998"/>
      <c r="BV930" s="1064"/>
      <c r="BW930" s="1064"/>
      <c r="BX930" s="1722"/>
      <c r="BY930" s="1739"/>
      <c r="BZ930" s="1004"/>
    </row>
    <row r="931" spans="1:78" ht="16" x14ac:dyDescent="0.2">
      <c r="A931" s="1802"/>
      <c r="B931" s="1703"/>
      <c r="C931" s="1797"/>
      <c r="D931" s="1705"/>
      <c r="E931" s="1025"/>
      <c r="F931" s="1619"/>
      <c r="G931" s="1064"/>
      <c r="H931" s="1031"/>
      <c r="I931" s="1641"/>
      <c r="J931" s="1631"/>
      <c r="K931" s="1031"/>
      <c r="L931" s="1064"/>
      <c r="M931" s="1070"/>
      <c r="N931" s="1064"/>
      <c r="O931" s="1064"/>
      <c r="P931" s="1064"/>
      <c r="Q931" s="1714"/>
      <c r="R931" s="1641"/>
      <c r="S931" s="1710"/>
      <c r="T931" s="1641"/>
      <c r="U931" s="1710"/>
      <c r="V931" s="1641"/>
      <c r="W931" s="1710"/>
      <c r="X931" s="1633"/>
      <c r="Y931" s="1710"/>
      <c r="Z931" s="1710"/>
      <c r="AA931" s="1633"/>
      <c r="AB931" s="961">
        <v>5</v>
      </c>
      <c r="AC931" s="761"/>
      <c r="AD931" s="761"/>
      <c r="AE931" s="761"/>
      <c r="AF931" s="816" t="str">
        <f t="shared" si="109"/>
        <v/>
      </c>
      <c r="AG931" s="751"/>
      <c r="AH931" s="790" t="str">
        <f t="shared" si="110"/>
        <v/>
      </c>
      <c r="AI931" s="751"/>
      <c r="AJ931" s="790" t="str">
        <f t="shared" si="105"/>
        <v/>
      </c>
      <c r="AK931" s="814" t="str">
        <f t="shared" si="106"/>
        <v/>
      </c>
      <c r="AL931" s="817" t="str">
        <f>IFERROR(IF(AND(AF930="Probabilidad",AF931="Probabilidad"),(AL930-(+AL930*AK931)),IF(AND(AF930="Impacto",AF931="Probabilidad"),(AL929-(+AL929*AK931)),IF(AF931="Impacto",AL930,""))),"")</f>
        <v/>
      </c>
      <c r="AM931" s="817" t="str">
        <f>IFERROR(IF(AND(AF930="Impacto",AF931="Impacto"),(AM930-(+AM930*AK931)),IF(AND(AF930="Probabilidad",AF931="Impacto"),(AM929-(+AM929*AK931)),IF(AF931="Probabilidad",AM930,""))),"")</f>
        <v/>
      </c>
      <c r="AN931" s="751"/>
      <c r="AO931" s="751"/>
      <c r="AP931" s="751"/>
      <c r="AQ931" s="751"/>
      <c r="AR931" s="1031"/>
      <c r="AS931" s="1631"/>
      <c r="AT931" s="1631"/>
      <c r="AU931" s="1633"/>
      <c r="AV931" s="1631"/>
      <c r="AW931" s="1631"/>
      <c r="AX931" s="1633"/>
      <c r="AY931" s="1633"/>
      <c r="AZ931" s="1633"/>
      <c r="BA931" s="1641"/>
      <c r="BB931" s="788"/>
      <c r="BC931" s="788"/>
      <c r="BD931" s="781" t="str">
        <f t="shared" si="111"/>
        <v/>
      </c>
      <c r="BE931" s="761"/>
      <c r="BF931" s="761"/>
      <c r="BG931" s="761"/>
      <c r="BH931" s="761"/>
      <c r="BI931" s="788"/>
      <c r="BJ931" s="788"/>
      <c r="BK931" s="788"/>
      <c r="BL931" s="788"/>
      <c r="BM931" s="755"/>
      <c r="BN931" s="755"/>
      <c r="BO931" s="755"/>
      <c r="BP931" s="755"/>
      <c r="BQ931" s="969" t="str">
        <f t="shared" si="107"/>
        <v/>
      </c>
      <c r="BR931" s="970" t="str">
        <f t="shared" si="108"/>
        <v/>
      </c>
      <c r="BS931" s="971"/>
      <c r="BT931" s="971"/>
      <c r="BU931" s="998"/>
      <c r="BV931" s="1064"/>
      <c r="BW931" s="1064"/>
      <c r="BX931" s="1722"/>
      <c r="BY931" s="1739"/>
      <c r="BZ931" s="1004"/>
    </row>
    <row r="932" spans="1:78" ht="17" thickBot="1" x14ac:dyDescent="0.25">
      <c r="A932" s="1802"/>
      <c r="B932" s="1703"/>
      <c r="C932" s="1797"/>
      <c r="D932" s="1706"/>
      <c r="E932" s="1026"/>
      <c r="F932" s="1620"/>
      <c r="G932" s="1065"/>
      <c r="H932" s="1032"/>
      <c r="I932" s="1642"/>
      <c r="J932" s="1632"/>
      <c r="K932" s="1032"/>
      <c r="L932" s="1065"/>
      <c r="M932" s="1071"/>
      <c r="N932" s="1065"/>
      <c r="O932" s="1065"/>
      <c r="P932" s="1065"/>
      <c r="Q932" s="1715"/>
      <c r="R932" s="1642"/>
      <c r="S932" s="1711"/>
      <c r="T932" s="1642"/>
      <c r="U932" s="1711"/>
      <c r="V932" s="1642"/>
      <c r="W932" s="1711"/>
      <c r="X932" s="1634"/>
      <c r="Y932" s="1711"/>
      <c r="Z932" s="1711"/>
      <c r="AA932" s="1634"/>
      <c r="AB932" s="962">
        <v>6</v>
      </c>
      <c r="AC932" s="752"/>
      <c r="AD932" s="752"/>
      <c r="AE932" s="752"/>
      <c r="AF932" s="936" t="str">
        <f t="shared" si="109"/>
        <v/>
      </c>
      <c r="AG932" s="937"/>
      <c r="AH932" s="887" t="str">
        <f t="shared" si="110"/>
        <v/>
      </c>
      <c r="AI932" s="937"/>
      <c r="AJ932" s="887" t="str">
        <f t="shared" si="105"/>
        <v/>
      </c>
      <c r="AK932" s="889" t="str">
        <f t="shared" si="106"/>
        <v/>
      </c>
      <c r="AL932" s="938" t="str">
        <f>IFERROR(IF(AND(AF931="Probabilidad",AF932="Probabilidad"),(AL931-(+AL931*AK932)),IF(AND(AF931="Impacto",AF932="Probabilidad"),(AL930-(+AL930*AK932)),IF(AF932="Impacto",AL931,""))),"")</f>
        <v/>
      </c>
      <c r="AM932" s="938" t="str">
        <f>IFERROR(IF(AND(AF931="Impacto",AF932="Impacto"),(AM931-(+AM931*AK932)),IF(AND(AF931="Probabilidad",AF932="Impacto"),(AM930-(+AM930*AK932)),IF(AF932="Probabilidad",AM931,""))),"")</f>
        <v/>
      </c>
      <c r="AN932" s="51"/>
      <c r="AO932" s="51"/>
      <c r="AP932" s="51"/>
      <c r="AQ932" s="51"/>
      <c r="AR932" s="1032"/>
      <c r="AS932" s="1632"/>
      <c r="AT932" s="1632"/>
      <c r="AU932" s="1634"/>
      <c r="AV932" s="1632"/>
      <c r="AW932" s="1632"/>
      <c r="AX932" s="1634"/>
      <c r="AY932" s="1634"/>
      <c r="AZ932" s="1634"/>
      <c r="BA932" s="1642"/>
      <c r="BB932" s="873"/>
      <c r="BC932" s="873"/>
      <c r="BD932" s="767" t="str">
        <f t="shared" si="111"/>
        <v/>
      </c>
      <c r="BE932" s="752"/>
      <c r="BF932" s="752"/>
      <c r="BG932" s="752"/>
      <c r="BH932" s="752"/>
      <c r="BI932" s="873"/>
      <c r="BJ932" s="873"/>
      <c r="BK932" s="873"/>
      <c r="BL932" s="873"/>
      <c r="BM932" s="826"/>
      <c r="BN932" s="826"/>
      <c r="BO932" s="826"/>
      <c r="BP932" s="826"/>
      <c r="BQ932" s="973" t="str">
        <f t="shared" si="107"/>
        <v/>
      </c>
      <c r="BR932" s="974" t="str">
        <f t="shared" si="108"/>
        <v/>
      </c>
      <c r="BS932" s="975"/>
      <c r="BT932" s="975"/>
      <c r="BU932" s="999"/>
      <c r="BV932" s="1065"/>
      <c r="BW932" s="1065"/>
      <c r="BX932" s="1723"/>
      <c r="BY932" s="1740"/>
      <c r="BZ932" s="1005"/>
    </row>
    <row r="933" spans="1:78" ht="160.25" customHeight="1" x14ac:dyDescent="0.2">
      <c r="A933" s="1802"/>
      <c r="B933" s="1703"/>
      <c r="C933" s="1797"/>
      <c r="D933" s="1021" t="s">
        <v>1387</v>
      </c>
      <c r="E933" s="1024" t="s">
        <v>1098</v>
      </c>
      <c r="F933" s="1027">
        <v>13</v>
      </c>
      <c r="G933" s="1063" t="s">
        <v>2376</v>
      </c>
      <c r="H933" s="1030" t="s">
        <v>1247</v>
      </c>
      <c r="I933" s="994" t="s">
        <v>1218</v>
      </c>
      <c r="J933" s="1697" t="str">
        <f>IF(D933="","",IF(D933="RG",[1]Árbol!A944,IF(D933="RIC",[1]Árbol!A944,IF(D933="RLAFT",[1]Árbol!A944,IF(D933="RF",[1]Árbol!A944,IF(I933="","",(CONCATENATE(I933," ",$M$3," ",G933," ",$M$4," ",O933," ",$M$5," ",N933))))))))</f>
        <v xml:space="preserve">Pérdida de confidencialidad e integridad de One Drive - SHARE Point   1. Daño físico por daños por agua o fuego
2. Fenómenos sísmicos
3. Acceso no autorizado de los datos personales
4. Robo de medios o documentos  1. Ausencia de control de acceso
2. Desconocimiento o no aplicación de las políticas de seguridad y privacidad de la
información </v>
      </c>
      <c r="K933" s="1030" t="s">
        <v>313</v>
      </c>
      <c r="L933" s="1063" t="s">
        <v>562</v>
      </c>
      <c r="M933" s="1069" t="s">
        <v>1389</v>
      </c>
      <c r="N933" s="1063" t="s">
        <v>1497</v>
      </c>
      <c r="O933" s="1063" t="s">
        <v>1523</v>
      </c>
      <c r="P933" s="1063" t="s">
        <v>1392</v>
      </c>
      <c r="Q933" s="1077" t="s">
        <v>1392</v>
      </c>
      <c r="R933" s="994" t="s">
        <v>340</v>
      </c>
      <c r="S933" s="1709">
        <f>IF(R933="Muy Alta",100%,IF(R933="Alta",80%,IF(R933="Media",60%,IF(R933="Baja",40%,IF(R933="Muy Baja",20%,"")))))</f>
        <v>0.8</v>
      </c>
      <c r="T933" s="994" t="s">
        <v>317</v>
      </c>
      <c r="U933" s="1709">
        <f>IF(T933="Catastrófico",100%,IF(T933="Mayor",80%,IF(T933="Moderado",60%,IF(T933="Menor",40%,IF(T933="Leve",20%,"")))))</f>
        <v>0.2</v>
      </c>
      <c r="V933" s="994" t="s">
        <v>403</v>
      </c>
      <c r="W933" s="1709">
        <f>IF(V933="Catastrófico",100%,IF(V933="Mayor",80%,IF(V933="Moderado",60%,IF(V933="Menor",40%,IF(V933="Leve",20%,"")))))</f>
        <v>0.8</v>
      </c>
      <c r="X933" s="1047" t="str">
        <f>IF(Y933=100%,"Catastrófico",IF(Y933=80%,"Mayor",IF(Y933=60%,"Moderado",IF(Y933=40%,"Menor",IF(Y933=20%,"Leve","")))))</f>
        <v>Mayor</v>
      </c>
      <c r="Y933" s="1709">
        <f>IF(AND(U933="",W933=""),"",MAX(U933,W933))</f>
        <v>0.8</v>
      </c>
      <c r="Z933" s="1709" t="str">
        <f>CONCATENATE(R933,X933)</f>
        <v>AltaMayor</v>
      </c>
      <c r="AA933" s="1047" t="str">
        <f>IF(Z933="Muy AltaLeve","Alto",IF(Z933="Muy AltaMenor","Alto",IF(Z933="Muy AltaModerado","Alto",IF(Z933="Muy AltaMayor","Alto",IF(Z933="Muy AltaCatastrófico","Extremo",IF(Z933="AltaLeve","Moderado",IF(Z933="AltaMenor","Moderado",IF(Z933="AltaModerado","Alto",IF(Z933="AltaMayor","Alto",IF(Z933="AltaCatastrófico","Extremo",IF(Z933="MediaLeve","Moderado",IF(Z933="MediaMenor","Moderado",IF(Z933="MediaModerado","Moderado",IF(Z933="MediaMayor","Alto",IF(Z933="MediaCatastrófico","Extremo",IF(Z933="BajaLeve","Bajo",IF(Z933="BajaMenor","Moderado",IF(Z933="BajaModerado","Moderado",IF(Z933="BajaMayor","Alto",IF(Z933="BajaCatastrófico","Extremo",IF(Z933="Muy BajaLeve","Bajo",IF(Z933="Muy BajaMenor","Bajo",IF(Z933="Muy BajaModerado","Moderado",IF(Z933="Muy BajaMayor","Alto",IF(Z933="Muy BajaCatastrófico","Extremo","")))))))))))))))))))))))))</f>
        <v>Alto</v>
      </c>
      <c r="AB933" s="354">
        <v>1</v>
      </c>
      <c r="AC933" s="302" t="s">
        <v>1414</v>
      </c>
      <c r="AD933" s="302" t="s">
        <v>234</v>
      </c>
      <c r="AE933" s="302" t="s">
        <v>1410</v>
      </c>
      <c r="AF933" s="334" t="str">
        <f t="shared" si="109"/>
        <v>Probabilidad</v>
      </c>
      <c r="AG933" s="335" t="s">
        <v>221</v>
      </c>
      <c r="AH933" s="787">
        <f t="shared" si="110"/>
        <v>0.25</v>
      </c>
      <c r="AI933" s="335" t="s">
        <v>222</v>
      </c>
      <c r="AJ933" s="787">
        <f t="shared" si="105"/>
        <v>0.15</v>
      </c>
      <c r="AK933" s="101">
        <f t="shared" si="106"/>
        <v>0.4</v>
      </c>
      <c r="AL933" s="336">
        <f>IFERROR(IF(AF933="Probabilidad",(S933-(+S933*AK933)),IF(AF933="Impacto",S933,"")),"")</f>
        <v>0.48</v>
      </c>
      <c r="AM933" s="336">
        <f>IFERROR(IF(AF933="Impacto",(Y933-(+Y933*AK933)),IF(AF933="Probabilidad",Y933,"")),"")</f>
        <v>0.8</v>
      </c>
      <c r="AN933" s="50" t="s">
        <v>859</v>
      </c>
      <c r="AO933" s="50" t="s">
        <v>291</v>
      </c>
      <c r="AP933" s="50" t="s">
        <v>241</v>
      </c>
      <c r="AQ933" s="50" t="s">
        <v>226</v>
      </c>
      <c r="AR933" s="1624" t="s">
        <v>1404</v>
      </c>
      <c r="AS933" s="1050">
        <f>S933</f>
        <v>0.8</v>
      </c>
      <c r="AT933" s="1050">
        <f>IF(AL933="","",MIN(AL933:AL938))</f>
        <v>0.16799999999999998</v>
      </c>
      <c r="AU933" s="1047" t="str">
        <f>IFERROR(IF(AT933="","",IF(AT933&lt;=0.2,"Muy Baja",IF(AT933&lt;=0.4,"Baja",IF(AT933&lt;=0.6,"Media",IF(AT933&lt;=0.8,"Alta","Muy Alta"))))),"")</f>
        <v>Muy Baja</v>
      </c>
      <c r="AV933" s="1050">
        <f>Y933</f>
        <v>0.8</v>
      </c>
      <c r="AW933" s="1050">
        <f>IF(AM933="","",MIN(AM933:AM938))</f>
        <v>0.45000000000000007</v>
      </c>
      <c r="AX933" s="1047" t="str">
        <f>IFERROR(IF(AW933="","",IF(AW933&lt;=0.2,"Leve",IF(AW933&lt;=0.4,"Menor",IF(AW933&lt;=0.6,"Moderado",IF(AW933&lt;=0.8,"Mayor","Catastrófico"))))),"")</f>
        <v>Moderado</v>
      </c>
      <c r="AY933" s="1047" t="str">
        <f>AA933</f>
        <v>Alto</v>
      </c>
      <c r="AZ933" s="1047" t="str">
        <f>IFERROR(IF(OR(AND(AU933="Muy Baja",AX933="Leve"),AND(AU933="Muy Baja",AX933="Menor"),AND(AU933="Baja",AX933="Leve")),"Bajo",IF(OR(AND(AU933="Muy baja",AX933="Moderado"),AND(AU933="Baja",AX933="Menor"),AND(AU933="Baja",AX933="Moderado"),AND(AU933="Media",AX933="Leve"),AND(AU933="Media",AX933="Menor"),AND(AU933="Media",AX933="Moderado"),AND(AU933="Alta",AX933="Leve"),AND(AU933="Alta",AX933="Menor")),"Moderado",IF(OR(AND(AU933="Muy Baja",AX933="Mayor"),AND(AU933="Baja",AX933="Mayor"),AND(AU933="Media",AX933="Mayor"),AND(AU933="Alta",AX933="Moderado"),AND(AU933="Alta",AX933="Mayor"),AND(AU933="Muy Alta",AX933="Leve"),AND(AU933="Muy Alta",AX933="Menor"),AND(AU933="Muy Alta",AX933="Moderado"),AND(AU933="Muy Alta",AX933="Mayor")),"Alto",IF(OR(AND(AU933="Muy Baja",AX933="Catastrófico"),AND(AU933="Baja",AX933="Catastrófico"),AND(AU933="Media",AX933="Catastrófico"),AND(AU933="Alta",AX933="Catastrófico"),AND(AU933="Muy Alta",AX933="Catastrófico")),"Extremo","")))),"")</f>
        <v>Moderado</v>
      </c>
      <c r="BA933" s="994" t="s">
        <v>228</v>
      </c>
      <c r="BB933" s="216" t="s">
        <v>2301</v>
      </c>
      <c r="BC933" s="216" t="s">
        <v>1483</v>
      </c>
      <c r="BD933" s="307">
        <f t="shared" si="111"/>
        <v>2</v>
      </c>
      <c r="BE933" s="302"/>
      <c r="BF933" s="302">
        <v>1</v>
      </c>
      <c r="BG933" s="302"/>
      <c r="BH933" s="302">
        <v>1</v>
      </c>
      <c r="BI933" s="216" t="s">
        <v>2319</v>
      </c>
      <c r="BJ933" s="216" t="s">
        <v>2302</v>
      </c>
      <c r="BK933" s="788" t="s">
        <v>3309</v>
      </c>
      <c r="BL933" s="788" t="s">
        <v>3310</v>
      </c>
      <c r="BM933" s="217">
        <v>1</v>
      </c>
      <c r="BN933" s="217"/>
      <c r="BO933" s="217"/>
      <c r="BP933" s="217"/>
      <c r="BQ933" s="102">
        <f t="shared" si="107"/>
        <v>1</v>
      </c>
      <c r="BR933" s="967">
        <f t="shared" si="108"/>
        <v>0.5</v>
      </c>
      <c r="BS933" s="968"/>
      <c r="BT933" s="968"/>
      <c r="BU933" s="997" t="s">
        <v>1392</v>
      </c>
      <c r="BV933" s="1063" t="s">
        <v>3311</v>
      </c>
      <c r="BW933" s="1063" t="s">
        <v>3311</v>
      </c>
      <c r="BX933" s="1721" t="s">
        <v>3311</v>
      </c>
      <c r="BY933" s="1738" t="s">
        <v>3333</v>
      </c>
      <c r="BZ933" s="1003"/>
    </row>
    <row r="934" spans="1:78" ht="135.5" customHeight="1" x14ac:dyDescent="0.2">
      <c r="A934" s="1802"/>
      <c r="B934" s="1703"/>
      <c r="C934" s="1797"/>
      <c r="D934" s="1705"/>
      <c r="E934" s="1025"/>
      <c r="F934" s="1619"/>
      <c r="G934" s="1064"/>
      <c r="H934" s="1031"/>
      <c r="I934" s="1641"/>
      <c r="J934" s="1631"/>
      <c r="K934" s="1031"/>
      <c r="L934" s="1064"/>
      <c r="M934" s="1070"/>
      <c r="N934" s="1064"/>
      <c r="O934" s="1064"/>
      <c r="P934" s="1064"/>
      <c r="Q934" s="1714"/>
      <c r="R934" s="1641"/>
      <c r="S934" s="1710"/>
      <c r="T934" s="1641"/>
      <c r="U934" s="1710"/>
      <c r="V934" s="1641"/>
      <c r="W934" s="1710"/>
      <c r="X934" s="1633"/>
      <c r="Y934" s="1710"/>
      <c r="Z934" s="1710"/>
      <c r="AA934" s="1633"/>
      <c r="AB934" s="961">
        <v>2</v>
      </c>
      <c r="AC934" s="761" t="s">
        <v>1417</v>
      </c>
      <c r="AD934" s="761">
        <v>2</v>
      </c>
      <c r="AE934" s="761" t="s">
        <v>1418</v>
      </c>
      <c r="AF934" s="816" t="str">
        <f t="shared" si="109"/>
        <v>Impacto</v>
      </c>
      <c r="AG934" s="751" t="s">
        <v>264</v>
      </c>
      <c r="AH934" s="790">
        <f t="shared" si="110"/>
        <v>0.1</v>
      </c>
      <c r="AI934" s="751" t="s">
        <v>222</v>
      </c>
      <c r="AJ934" s="790">
        <f t="shared" si="105"/>
        <v>0.15</v>
      </c>
      <c r="AK934" s="814">
        <f t="shared" si="106"/>
        <v>0.25</v>
      </c>
      <c r="AL934" s="817">
        <f>IFERROR(IF(AND(AF933="Probabilidad",AF934="Probabilidad"),(AL933-(+AL933*AK934)),IF(AF934="Probabilidad",(S933-(+S933*AK934)),IF(AF934="Impacto",AL933,""))),"")</f>
        <v>0.48</v>
      </c>
      <c r="AM934" s="817">
        <f>IFERROR(IF(AND(AF933="Impacto",AF934="Impacto"),(AM933-(+AM933*AK934)),IF(AF934="Impacto",(Y933-(Y933*AK934)),IF(AF934="Probabilidad",AM933,""))),"")</f>
        <v>0.60000000000000009</v>
      </c>
      <c r="AN934" s="751" t="s">
        <v>223</v>
      </c>
      <c r="AO934" s="751" t="s">
        <v>443</v>
      </c>
      <c r="AP934" s="751" t="s">
        <v>241</v>
      </c>
      <c r="AQ934" s="751" t="s">
        <v>226</v>
      </c>
      <c r="AR934" s="1031"/>
      <c r="AS934" s="1631"/>
      <c r="AT934" s="1631"/>
      <c r="AU934" s="1633"/>
      <c r="AV934" s="1631"/>
      <c r="AW934" s="1631"/>
      <c r="AX934" s="1633"/>
      <c r="AY934" s="1633"/>
      <c r="AZ934" s="1633"/>
      <c r="BA934" s="1641"/>
      <c r="BB934" s="788" t="s">
        <v>2377</v>
      </c>
      <c r="BC934" s="788" t="s">
        <v>2304</v>
      </c>
      <c r="BD934" s="781">
        <f t="shared" si="111"/>
        <v>1</v>
      </c>
      <c r="BE934" s="761"/>
      <c r="BF934" s="761">
        <v>1</v>
      </c>
      <c r="BG934" s="761"/>
      <c r="BH934" s="761"/>
      <c r="BI934" s="788" t="s">
        <v>2319</v>
      </c>
      <c r="BJ934" s="788" t="s">
        <v>2302</v>
      </c>
      <c r="BK934" s="979" t="s">
        <v>3317</v>
      </c>
      <c r="BL934" s="788" t="s">
        <v>3334</v>
      </c>
      <c r="BM934" s="755"/>
      <c r="BN934" s="755">
        <v>1</v>
      </c>
      <c r="BO934" s="755"/>
      <c r="BP934" s="755"/>
      <c r="BQ934" s="969">
        <f t="shared" si="107"/>
        <v>1</v>
      </c>
      <c r="BR934" s="970">
        <f t="shared" si="108"/>
        <v>1</v>
      </c>
      <c r="BS934" s="971"/>
      <c r="BT934" s="971"/>
      <c r="BU934" s="998"/>
      <c r="BV934" s="1064"/>
      <c r="BW934" s="1064"/>
      <c r="BX934" s="1722"/>
      <c r="BY934" s="1739"/>
      <c r="BZ934" s="1004"/>
    </row>
    <row r="935" spans="1:78" ht="129.5" customHeight="1" x14ac:dyDescent="0.2">
      <c r="A935" s="1802"/>
      <c r="B935" s="1703"/>
      <c r="C935" s="1797"/>
      <c r="D935" s="1705"/>
      <c r="E935" s="1025"/>
      <c r="F935" s="1619"/>
      <c r="G935" s="1064"/>
      <c r="H935" s="1031"/>
      <c r="I935" s="1641"/>
      <c r="J935" s="1631"/>
      <c r="K935" s="1031"/>
      <c r="L935" s="1064"/>
      <c r="M935" s="1070"/>
      <c r="N935" s="1064"/>
      <c r="O935" s="1064"/>
      <c r="P935" s="1064"/>
      <c r="Q935" s="1714"/>
      <c r="R935" s="1641"/>
      <c r="S935" s="1710"/>
      <c r="T935" s="1641"/>
      <c r="U935" s="1710"/>
      <c r="V935" s="1641"/>
      <c r="W935" s="1710"/>
      <c r="X935" s="1633"/>
      <c r="Y935" s="1710"/>
      <c r="Z935" s="1710"/>
      <c r="AA935" s="1633"/>
      <c r="AB935" s="961">
        <v>3</v>
      </c>
      <c r="AC935" s="761" t="s">
        <v>1571</v>
      </c>
      <c r="AD935" s="761">
        <v>1</v>
      </c>
      <c r="AE935" s="761" t="s">
        <v>1420</v>
      </c>
      <c r="AF935" s="816" t="str">
        <f t="shared" si="109"/>
        <v>Probabilidad</v>
      </c>
      <c r="AG935" s="751" t="s">
        <v>281</v>
      </c>
      <c r="AH935" s="790">
        <f t="shared" si="110"/>
        <v>0.15</v>
      </c>
      <c r="AI935" s="751" t="s">
        <v>222</v>
      </c>
      <c r="AJ935" s="790">
        <f t="shared" si="105"/>
        <v>0.15</v>
      </c>
      <c r="AK935" s="814">
        <f t="shared" si="106"/>
        <v>0.3</v>
      </c>
      <c r="AL935" s="817">
        <f>IFERROR(IF(AND(AF934="Probabilidad",AF935="Probabilidad"),(AL934-(+AL934*AK935)),IF(AND(AF934="Impacto",AF935="Probabilidad"),(AL933-(+AL933*AK935)),IF(AF935="Impacto",AL934,""))),"")</f>
        <v>0.33599999999999997</v>
      </c>
      <c r="AM935" s="817">
        <f>IFERROR(IF(AND(AF934="Impacto",AF935="Impacto"),(AM934-(+AM934*AK935)),IF(AND(AF934="Probabilidad",AF935="Impacto"),(AM933-(+AM933*AK935)),IF(AF935="Probabilidad",AM934,""))),"")</f>
        <v>0.60000000000000009</v>
      </c>
      <c r="AN935" s="751" t="s">
        <v>859</v>
      </c>
      <c r="AO935" s="751" t="s">
        <v>245</v>
      </c>
      <c r="AP935" s="751" t="s">
        <v>241</v>
      </c>
      <c r="AQ935" s="751" t="s">
        <v>226</v>
      </c>
      <c r="AR935" s="1031"/>
      <c r="AS935" s="1631"/>
      <c r="AT935" s="1631"/>
      <c r="AU935" s="1633"/>
      <c r="AV935" s="1631"/>
      <c r="AW935" s="1631"/>
      <c r="AX935" s="1633"/>
      <c r="AY935" s="1633"/>
      <c r="AZ935" s="1633"/>
      <c r="BA935" s="1641"/>
      <c r="BB935" s="788"/>
      <c r="BC935" s="788"/>
      <c r="BD935" s="781" t="str">
        <f t="shared" si="111"/>
        <v/>
      </c>
      <c r="BE935" s="761"/>
      <c r="BF935" s="761"/>
      <c r="BG935" s="761"/>
      <c r="BH935" s="761"/>
      <c r="BI935" s="788"/>
      <c r="BJ935" s="788"/>
      <c r="BK935" s="788"/>
      <c r="BL935" s="788"/>
      <c r="BM935" s="755"/>
      <c r="BN935" s="755"/>
      <c r="BO935" s="755"/>
      <c r="BP935" s="755"/>
      <c r="BQ935" s="969" t="str">
        <f t="shared" si="107"/>
        <v/>
      </c>
      <c r="BR935" s="970" t="str">
        <f t="shared" si="108"/>
        <v/>
      </c>
      <c r="BS935" s="971"/>
      <c r="BT935" s="971"/>
      <c r="BU935" s="998"/>
      <c r="BV935" s="1064"/>
      <c r="BW935" s="1064"/>
      <c r="BX935" s="1722"/>
      <c r="BY935" s="1739"/>
      <c r="BZ935" s="1004"/>
    </row>
    <row r="936" spans="1:78" ht="135.5" customHeight="1" x14ac:dyDescent="0.2">
      <c r="A936" s="1802"/>
      <c r="B936" s="1703"/>
      <c r="C936" s="1797"/>
      <c r="D936" s="1705"/>
      <c r="E936" s="1025"/>
      <c r="F936" s="1619"/>
      <c r="G936" s="1064"/>
      <c r="H936" s="1031"/>
      <c r="I936" s="1641"/>
      <c r="J936" s="1631"/>
      <c r="K936" s="1031"/>
      <c r="L936" s="1064"/>
      <c r="M936" s="1070"/>
      <c r="N936" s="1064"/>
      <c r="O936" s="1064"/>
      <c r="P936" s="1064"/>
      <c r="Q936" s="1714"/>
      <c r="R936" s="1641"/>
      <c r="S936" s="1710"/>
      <c r="T936" s="1641"/>
      <c r="U936" s="1710"/>
      <c r="V936" s="1641"/>
      <c r="W936" s="1710"/>
      <c r="X936" s="1633"/>
      <c r="Y936" s="1710"/>
      <c r="Z936" s="1710"/>
      <c r="AA936" s="1633"/>
      <c r="AB936" s="961">
        <v>4</v>
      </c>
      <c r="AC936" s="761" t="s">
        <v>1402</v>
      </c>
      <c r="AD936" s="761">
        <v>2</v>
      </c>
      <c r="AE936" s="761" t="s">
        <v>1403</v>
      </c>
      <c r="AF936" s="816" t="str">
        <f t="shared" si="109"/>
        <v>Probabilidad</v>
      </c>
      <c r="AG936" s="751" t="s">
        <v>221</v>
      </c>
      <c r="AH936" s="790">
        <f t="shared" si="110"/>
        <v>0.25</v>
      </c>
      <c r="AI936" s="751" t="s">
        <v>734</v>
      </c>
      <c r="AJ936" s="790">
        <f t="shared" si="105"/>
        <v>0.25</v>
      </c>
      <c r="AK936" s="814">
        <f t="shared" si="106"/>
        <v>0.5</v>
      </c>
      <c r="AL936" s="817">
        <f>IFERROR(IF(AND(AF935="Probabilidad",AF936="Probabilidad"),(AL935-(+AL935*AK936)),IF(AND(AF935="Impacto",AF936="Probabilidad"),(AL934-(+AL934*AK936)),IF(AF936="Impacto",AL935,""))),"")</f>
        <v>0.16799999999999998</v>
      </c>
      <c r="AM936" s="817">
        <f>IFERROR(IF(AND(AF935="Impacto",AF936="Impacto"),(AM935-(+AM935*AK936)),IF(AND(AF935="Probabilidad",AF936="Impacto"),(AM934-(+AM934*AK936)),IF(AF936="Probabilidad",AM935,""))),"")</f>
        <v>0.60000000000000009</v>
      </c>
      <c r="AN936" s="751" t="s">
        <v>223</v>
      </c>
      <c r="AO936" s="751" t="s">
        <v>443</v>
      </c>
      <c r="AP936" s="751" t="s">
        <v>241</v>
      </c>
      <c r="AQ936" s="751" t="s">
        <v>226</v>
      </c>
      <c r="AR936" s="1031"/>
      <c r="AS936" s="1631"/>
      <c r="AT936" s="1631"/>
      <c r="AU936" s="1633"/>
      <c r="AV936" s="1631"/>
      <c r="AW936" s="1631"/>
      <c r="AX936" s="1633"/>
      <c r="AY936" s="1633"/>
      <c r="AZ936" s="1633"/>
      <c r="BA936" s="1641"/>
      <c r="BB936" s="788"/>
      <c r="BC936" s="788"/>
      <c r="BD936" s="781" t="str">
        <f t="shared" si="111"/>
        <v/>
      </c>
      <c r="BE936" s="761"/>
      <c r="BF936" s="761"/>
      <c r="BG936" s="761"/>
      <c r="BH936" s="761"/>
      <c r="BI936" s="788"/>
      <c r="BJ936" s="788"/>
      <c r="BK936" s="788"/>
      <c r="BL936" s="788"/>
      <c r="BM936" s="755"/>
      <c r="BN936" s="755"/>
      <c r="BO936" s="755"/>
      <c r="BP936" s="755"/>
      <c r="BQ936" s="969" t="str">
        <f t="shared" si="107"/>
        <v/>
      </c>
      <c r="BR936" s="970" t="str">
        <f t="shared" si="108"/>
        <v/>
      </c>
      <c r="BS936" s="971"/>
      <c r="BT936" s="971"/>
      <c r="BU936" s="998"/>
      <c r="BV936" s="1064"/>
      <c r="BW936" s="1064"/>
      <c r="BX936" s="1722"/>
      <c r="BY936" s="1739"/>
      <c r="BZ936" s="1004"/>
    </row>
    <row r="937" spans="1:78" ht="160.25" customHeight="1" x14ac:dyDescent="0.2">
      <c r="A937" s="1802"/>
      <c r="B937" s="1703"/>
      <c r="C937" s="1797"/>
      <c r="D937" s="1705"/>
      <c r="E937" s="1025"/>
      <c r="F937" s="1619"/>
      <c r="G937" s="1064"/>
      <c r="H937" s="1031"/>
      <c r="I937" s="1641"/>
      <c r="J937" s="1631"/>
      <c r="K937" s="1031"/>
      <c r="L937" s="1064"/>
      <c r="M937" s="1070"/>
      <c r="N937" s="1064"/>
      <c r="O937" s="1064"/>
      <c r="P937" s="1064"/>
      <c r="Q937" s="1714"/>
      <c r="R937" s="1641"/>
      <c r="S937" s="1710"/>
      <c r="T937" s="1641"/>
      <c r="U937" s="1710"/>
      <c r="V937" s="1641"/>
      <c r="W937" s="1710"/>
      <c r="X937" s="1633"/>
      <c r="Y937" s="1710"/>
      <c r="Z937" s="1710"/>
      <c r="AA937" s="1633"/>
      <c r="AB937" s="961">
        <v>5</v>
      </c>
      <c r="AC937" s="761" t="s">
        <v>1421</v>
      </c>
      <c r="AD937" s="761">
        <v>2</v>
      </c>
      <c r="AE937" s="761" t="s">
        <v>1403</v>
      </c>
      <c r="AF937" s="816" t="str">
        <f t="shared" si="109"/>
        <v>Impacto</v>
      </c>
      <c r="AG937" s="751" t="s">
        <v>264</v>
      </c>
      <c r="AH937" s="790">
        <f t="shared" si="110"/>
        <v>0.1</v>
      </c>
      <c r="AI937" s="751" t="s">
        <v>222</v>
      </c>
      <c r="AJ937" s="790">
        <f t="shared" si="105"/>
        <v>0.15</v>
      </c>
      <c r="AK937" s="814">
        <f t="shared" si="106"/>
        <v>0.25</v>
      </c>
      <c r="AL937" s="817">
        <f>IFERROR(IF(AND(AF936="Probabilidad",AF937="Probabilidad"),(AL936-(+AL936*AK937)),IF(AND(AF936="Impacto",AF937="Probabilidad"),(AL935-(+AL935*AK937)),IF(AF937="Impacto",AL936,""))),"")</f>
        <v>0.16799999999999998</v>
      </c>
      <c r="AM937" s="817">
        <f>IFERROR(IF(AND(AF936="Impacto",AF937="Impacto"),(AM936-(+AM936*AK937)),IF(AND(AF936="Probabilidad",AF937="Impacto"),(AM935-(+AM935*AK937)),IF(AF937="Probabilidad",AM936,""))),"")</f>
        <v>0.45000000000000007</v>
      </c>
      <c r="AN937" s="751" t="s">
        <v>223</v>
      </c>
      <c r="AO937" s="751" t="s">
        <v>291</v>
      </c>
      <c r="AP937" s="751" t="s">
        <v>241</v>
      </c>
      <c r="AQ937" s="751" t="s">
        <v>226</v>
      </c>
      <c r="AR937" s="1031"/>
      <c r="AS937" s="1631"/>
      <c r="AT937" s="1631"/>
      <c r="AU937" s="1633"/>
      <c r="AV937" s="1631"/>
      <c r="AW937" s="1631"/>
      <c r="AX937" s="1633"/>
      <c r="AY937" s="1633"/>
      <c r="AZ937" s="1633"/>
      <c r="BA937" s="1641"/>
      <c r="BB937" s="788"/>
      <c r="BC937" s="788"/>
      <c r="BD937" s="781" t="str">
        <f t="shared" si="111"/>
        <v/>
      </c>
      <c r="BE937" s="761"/>
      <c r="BF937" s="761"/>
      <c r="BG937" s="761"/>
      <c r="BH937" s="761"/>
      <c r="BI937" s="788"/>
      <c r="BJ937" s="788"/>
      <c r="BK937" s="788"/>
      <c r="BL937" s="788"/>
      <c r="BM937" s="755"/>
      <c r="BN937" s="755"/>
      <c r="BO937" s="755"/>
      <c r="BP937" s="755"/>
      <c r="BQ937" s="969" t="str">
        <f t="shared" si="107"/>
        <v/>
      </c>
      <c r="BR937" s="970" t="str">
        <f t="shared" si="108"/>
        <v/>
      </c>
      <c r="BS937" s="971"/>
      <c r="BT937" s="971"/>
      <c r="BU937" s="998"/>
      <c r="BV937" s="1064"/>
      <c r="BW937" s="1064"/>
      <c r="BX937" s="1722"/>
      <c r="BY937" s="1739"/>
      <c r="BZ937" s="1004"/>
    </row>
    <row r="938" spans="1:78" ht="17" thickBot="1" x14ac:dyDescent="0.25">
      <c r="A938" s="1802"/>
      <c r="B938" s="1703"/>
      <c r="C938" s="1797"/>
      <c r="D938" s="1706"/>
      <c r="E938" s="1026"/>
      <c r="F938" s="1620"/>
      <c r="G938" s="1065"/>
      <c r="H938" s="1032"/>
      <c r="I938" s="1642"/>
      <c r="J938" s="1632"/>
      <c r="K938" s="1032"/>
      <c r="L938" s="1065"/>
      <c r="M938" s="1071"/>
      <c r="N938" s="1065"/>
      <c r="O938" s="1065"/>
      <c r="P938" s="1065"/>
      <c r="Q938" s="1715"/>
      <c r="R938" s="1642"/>
      <c r="S938" s="1711"/>
      <c r="T938" s="1642"/>
      <c r="U938" s="1711"/>
      <c r="V938" s="1642"/>
      <c r="W938" s="1711"/>
      <c r="X938" s="1634"/>
      <c r="Y938" s="1711"/>
      <c r="Z938" s="1711"/>
      <c r="AA938" s="1634"/>
      <c r="AB938" s="962">
        <v>6</v>
      </c>
      <c r="AC938" s="752"/>
      <c r="AD938" s="752"/>
      <c r="AE938" s="752"/>
      <c r="AF938" s="936" t="str">
        <f t="shared" si="109"/>
        <v/>
      </c>
      <c r="AG938" s="937"/>
      <c r="AH938" s="887" t="str">
        <f t="shared" si="110"/>
        <v/>
      </c>
      <c r="AI938" s="937"/>
      <c r="AJ938" s="887" t="str">
        <f t="shared" si="105"/>
        <v/>
      </c>
      <c r="AK938" s="889" t="str">
        <f t="shared" si="106"/>
        <v/>
      </c>
      <c r="AL938" s="938" t="str">
        <f>IFERROR(IF(AND(AF937="Probabilidad",AF938="Probabilidad"),(AL937-(+AL937*AK938)),IF(AND(AF937="Impacto",AF938="Probabilidad"),(AL936-(+AL936*AK938)),IF(AF938="Impacto",AL937,""))),"")</f>
        <v/>
      </c>
      <c r="AM938" s="938" t="str">
        <f>IFERROR(IF(AND(AF937="Impacto",AF938="Impacto"),(AM937-(+AM937*AK938)),IF(AND(AF937="Probabilidad",AF938="Impacto"),(AM936-(+AM936*AK938)),IF(AF938="Probabilidad",AM937,""))),"")</f>
        <v/>
      </c>
      <c r="AN938" s="51"/>
      <c r="AO938" s="51"/>
      <c r="AP938" s="51"/>
      <c r="AQ938" s="51"/>
      <c r="AR938" s="1032"/>
      <c r="AS938" s="1632"/>
      <c r="AT938" s="1632"/>
      <c r="AU938" s="1634"/>
      <c r="AV938" s="1632"/>
      <c r="AW938" s="1632"/>
      <c r="AX938" s="1634"/>
      <c r="AY938" s="1634"/>
      <c r="AZ938" s="1634"/>
      <c r="BA938" s="1642"/>
      <c r="BB938" s="873"/>
      <c r="BC938" s="873"/>
      <c r="BD938" s="767" t="str">
        <f t="shared" si="111"/>
        <v/>
      </c>
      <c r="BE938" s="752"/>
      <c r="BF938" s="752"/>
      <c r="BG938" s="752"/>
      <c r="BH938" s="752"/>
      <c r="BI938" s="873"/>
      <c r="BJ938" s="873"/>
      <c r="BK938" s="873"/>
      <c r="BL938" s="873"/>
      <c r="BM938" s="826"/>
      <c r="BN938" s="826"/>
      <c r="BO938" s="826"/>
      <c r="BP938" s="826"/>
      <c r="BQ938" s="973" t="str">
        <f t="shared" si="107"/>
        <v/>
      </c>
      <c r="BR938" s="974" t="str">
        <f t="shared" si="108"/>
        <v/>
      </c>
      <c r="BS938" s="975"/>
      <c r="BT938" s="975"/>
      <c r="BU938" s="999"/>
      <c r="BV938" s="1065"/>
      <c r="BW938" s="1065"/>
      <c r="BX938" s="1723"/>
      <c r="BY938" s="1740"/>
      <c r="BZ938" s="1005"/>
    </row>
    <row r="939" spans="1:78" ht="135.5" customHeight="1" x14ac:dyDescent="0.2">
      <c r="A939" s="1802"/>
      <c r="B939" s="1703"/>
      <c r="C939" s="1797"/>
      <c r="D939" s="1021" t="s">
        <v>1387</v>
      </c>
      <c r="E939" s="1024" t="s">
        <v>1098</v>
      </c>
      <c r="F939" s="1027">
        <v>14</v>
      </c>
      <c r="G939" s="1063" t="s">
        <v>2376</v>
      </c>
      <c r="H939" s="1030" t="s">
        <v>1247</v>
      </c>
      <c r="I939" s="994" t="s">
        <v>1215</v>
      </c>
      <c r="J939" s="1697" t="str">
        <f>IF(D939="","",IF(D939="RG",[1]Árbol!A950,IF(D939="RIC",[1]Árbol!A950,IF(D939="RLAFT",[1]Árbol!A950,IF(D939="RF",[1]Árbol!A950,IF(I939="","",(CONCATENATE(I939," ",$M$3," ",G939," ",$M$4," ",O939," ",$M$5," ",N939))))))))</f>
        <v xml:space="preserve">Pérdida de Disponibilidad de One Drive - SHARE Point   1. Perdida o hurto  de información                                            2. Espionaje remoto                                                                                                                    3. Corrupción de los datos         1. Desconocimiento de las políticas de seguridad de la información                                                                                                        2. Ausencia de copias de respaldo                                                                             3. Asignación errada de los derechos de acceso                                                                              </v>
      </c>
      <c r="K939" s="1030" t="s">
        <v>313</v>
      </c>
      <c r="L939" s="1063" t="s">
        <v>562</v>
      </c>
      <c r="M939" s="1069" t="s">
        <v>1389</v>
      </c>
      <c r="N939" s="1063" t="s">
        <v>1526</v>
      </c>
      <c r="O939" s="1063" t="s">
        <v>1527</v>
      </c>
      <c r="P939" s="1063" t="s">
        <v>1392</v>
      </c>
      <c r="Q939" s="1077" t="s">
        <v>1392</v>
      </c>
      <c r="R939" s="994" t="s">
        <v>340</v>
      </c>
      <c r="S939" s="1709">
        <f>IF(R939="Muy Alta",100%,IF(R939="Alta",80%,IF(R939="Media",60%,IF(R939="Baja",40%,IF(R939="Muy Baja",20%,"")))))</f>
        <v>0.8</v>
      </c>
      <c r="T939" s="994" t="s">
        <v>317</v>
      </c>
      <c r="U939" s="1709">
        <f>IF(T939="Catastrófico",100%,IF(T939="Mayor",80%,IF(T939="Moderado",60%,IF(T939="Menor",40%,IF(T939="Leve",20%,"")))))</f>
        <v>0.2</v>
      </c>
      <c r="V939" s="994" t="s">
        <v>218</v>
      </c>
      <c r="W939" s="1709">
        <f>IF(V939="Catastrófico",100%,IF(V939="Mayor",80%,IF(V939="Moderado",60%,IF(V939="Menor",40%,IF(V939="Leve",20%,"")))))</f>
        <v>0.6</v>
      </c>
      <c r="X939" s="1047" t="str">
        <f>IF(Y939=100%,"Catastrófico",IF(Y939=80%,"Mayor",IF(Y939=60%,"Moderado",IF(Y939=40%,"Menor",IF(Y939=20%,"Leve","")))))</f>
        <v>Moderado</v>
      </c>
      <c r="Y939" s="1709">
        <f>IF(AND(U939="",W939=""),"",MAX(U939,W939))</f>
        <v>0.6</v>
      </c>
      <c r="Z939" s="1709" t="str">
        <f>CONCATENATE(R939,X939)</f>
        <v>AltaModerado</v>
      </c>
      <c r="AA939" s="1047" t="str">
        <f>IF(Z939="Muy AltaLeve","Alto",IF(Z939="Muy AltaMenor","Alto",IF(Z939="Muy AltaModerado","Alto",IF(Z939="Muy AltaMayor","Alto",IF(Z939="Muy AltaCatastrófico","Extremo",IF(Z939="AltaLeve","Moderado",IF(Z939="AltaMenor","Moderado",IF(Z939="AltaModerado","Alto",IF(Z939="AltaMayor","Alto",IF(Z939="AltaCatastrófico","Extremo",IF(Z939="MediaLeve","Moderado",IF(Z939="MediaMenor","Moderado",IF(Z939="MediaModerado","Moderado",IF(Z939="MediaMayor","Alto",IF(Z939="MediaCatastrófico","Extremo",IF(Z939="BajaLeve","Bajo",IF(Z939="BajaMenor","Moderado",IF(Z939="BajaModerado","Moderado",IF(Z939="BajaMayor","Alto",IF(Z939="BajaCatastrófico","Extremo",IF(Z939="Muy BajaLeve","Bajo",IF(Z939="Muy BajaMenor","Bajo",IF(Z939="Muy BajaModerado","Moderado",IF(Z939="Muy BajaMayor","Alto",IF(Z939="Muy BajaCatastrófico","Extremo","")))))))))))))))))))))))))</f>
        <v>Alto</v>
      </c>
      <c r="AB939" s="354">
        <v>1</v>
      </c>
      <c r="AC939" s="302" t="s">
        <v>1402</v>
      </c>
      <c r="AD939" s="302">
        <v>3</v>
      </c>
      <c r="AE939" s="302" t="s">
        <v>1403</v>
      </c>
      <c r="AF939" s="334" t="str">
        <f t="shared" si="109"/>
        <v>Probabilidad</v>
      </c>
      <c r="AG939" s="335" t="s">
        <v>221</v>
      </c>
      <c r="AH939" s="787">
        <f t="shared" si="110"/>
        <v>0.25</v>
      </c>
      <c r="AI939" s="335" t="s">
        <v>734</v>
      </c>
      <c r="AJ939" s="787">
        <f t="shared" si="105"/>
        <v>0.25</v>
      </c>
      <c r="AK939" s="101">
        <f t="shared" si="106"/>
        <v>0.5</v>
      </c>
      <c r="AL939" s="336">
        <f>IFERROR(IF(AF939="Probabilidad",(S939-(+S939*AK939)),IF(AF939="Impacto",S939,"")),"")</f>
        <v>0.4</v>
      </c>
      <c r="AM939" s="336">
        <f>IFERROR(IF(AF939="Impacto",(Y939-(+Y939*AK939)),IF(AF939="Probabilidad",Y939,"")),"")</f>
        <v>0.6</v>
      </c>
      <c r="AN939" s="50" t="s">
        <v>223</v>
      </c>
      <c r="AO939" s="50" t="s">
        <v>443</v>
      </c>
      <c r="AP939" s="50" t="s">
        <v>241</v>
      </c>
      <c r="AQ939" s="50" t="s">
        <v>226</v>
      </c>
      <c r="AR939" s="1624" t="s">
        <v>1404</v>
      </c>
      <c r="AS939" s="1050">
        <f>S939</f>
        <v>0.8</v>
      </c>
      <c r="AT939" s="1050">
        <f>IF(AL939="","",MIN(AL939:AL944))</f>
        <v>0.16799999999999998</v>
      </c>
      <c r="AU939" s="1047" t="str">
        <f>IFERROR(IF(AT939="","",IF(AT939&lt;=0.2,"Muy Baja",IF(AT939&lt;=0.4,"Baja",IF(AT939&lt;=0.6,"Media",IF(AT939&lt;=0.8,"Alta","Muy Alta"))))),"")</f>
        <v>Muy Baja</v>
      </c>
      <c r="AV939" s="1050">
        <f>Y939</f>
        <v>0.6</v>
      </c>
      <c r="AW939" s="1050">
        <f>IF(AM939="","",MIN(AM939:AM944))</f>
        <v>0.44999999999999996</v>
      </c>
      <c r="AX939" s="1047" t="str">
        <f>IFERROR(IF(AW939="","",IF(AW939&lt;=0.2,"Leve",IF(AW939&lt;=0.4,"Menor",IF(AW939&lt;=0.6,"Moderado",IF(AW939&lt;=0.8,"Mayor","Catastrófico"))))),"")</f>
        <v>Moderado</v>
      </c>
      <c r="AY939" s="1047" t="str">
        <f>AA939</f>
        <v>Alto</v>
      </c>
      <c r="AZ939" s="1047" t="str">
        <f>IFERROR(IF(OR(AND(AU939="Muy Baja",AX939="Leve"),AND(AU939="Muy Baja",AX939="Menor"),AND(AU939="Baja",AX939="Leve")),"Bajo",IF(OR(AND(AU939="Muy baja",AX939="Moderado"),AND(AU939="Baja",AX939="Menor"),AND(AU939="Baja",AX939="Moderado"),AND(AU939="Media",AX939="Leve"),AND(AU939="Media",AX939="Menor"),AND(AU939="Media",AX939="Moderado"),AND(AU939="Alta",AX939="Leve"),AND(AU939="Alta",AX939="Menor")),"Moderado",IF(OR(AND(AU939="Muy Baja",AX939="Mayor"),AND(AU939="Baja",AX939="Mayor"),AND(AU939="Media",AX939="Mayor"),AND(AU939="Alta",AX939="Moderado"),AND(AU939="Alta",AX939="Mayor"),AND(AU939="Muy Alta",AX939="Leve"),AND(AU939="Muy Alta",AX939="Menor"),AND(AU939="Muy Alta",AX939="Moderado"),AND(AU939="Muy Alta",AX939="Mayor")),"Alto",IF(OR(AND(AU939="Muy Baja",AX939="Catastrófico"),AND(AU939="Baja",AX939="Catastrófico"),AND(AU939="Media",AX939="Catastrófico"),AND(AU939="Alta",AX939="Catastrófico"),AND(AU939="Muy Alta",AX939="Catastrófico")),"Extremo","")))),"")</f>
        <v>Moderado</v>
      </c>
      <c r="BA939" s="994" t="s">
        <v>228</v>
      </c>
      <c r="BB939" s="216" t="s">
        <v>2301</v>
      </c>
      <c r="BC939" s="216" t="s">
        <v>1483</v>
      </c>
      <c r="BD939" s="307">
        <f t="shared" si="111"/>
        <v>2</v>
      </c>
      <c r="BE939" s="302"/>
      <c r="BF939" s="302">
        <v>1</v>
      </c>
      <c r="BG939" s="302"/>
      <c r="BH939" s="302">
        <v>1</v>
      </c>
      <c r="BI939" s="216" t="s">
        <v>2319</v>
      </c>
      <c r="BJ939" s="216" t="s">
        <v>2302</v>
      </c>
      <c r="BK939" s="788" t="s">
        <v>3309</v>
      </c>
      <c r="BL939" s="788" t="s">
        <v>3310</v>
      </c>
      <c r="BM939" s="217">
        <v>1</v>
      </c>
      <c r="BN939" s="217"/>
      <c r="BO939" s="217"/>
      <c r="BP939" s="217"/>
      <c r="BQ939" s="102">
        <f t="shared" si="107"/>
        <v>1</v>
      </c>
      <c r="BR939" s="967">
        <f t="shared" si="108"/>
        <v>0.5</v>
      </c>
      <c r="BS939" s="968"/>
      <c r="BT939" s="968"/>
      <c r="BU939" s="997" t="s">
        <v>1392</v>
      </c>
      <c r="BV939" s="1063" t="s">
        <v>3311</v>
      </c>
      <c r="BW939" s="1063" t="s">
        <v>3311</v>
      </c>
      <c r="BX939" s="1721" t="s">
        <v>3311</v>
      </c>
      <c r="BY939" s="1738" t="s">
        <v>3335</v>
      </c>
      <c r="BZ939" s="1003"/>
    </row>
    <row r="940" spans="1:78" ht="160.25" customHeight="1" x14ac:dyDescent="0.2">
      <c r="A940" s="1802"/>
      <c r="B940" s="1703"/>
      <c r="C940" s="1797"/>
      <c r="D940" s="1705"/>
      <c r="E940" s="1025"/>
      <c r="F940" s="1619"/>
      <c r="G940" s="1064"/>
      <c r="H940" s="1031"/>
      <c r="I940" s="1641"/>
      <c r="J940" s="1631"/>
      <c r="K940" s="1031"/>
      <c r="L940" s="1064"/>
      <c r="M940" s="1070"/>
      <c r="N940" s="1064"/>
      <c r="O940" s="1064"/>
      <c r="P940" s="1064"/>
      <c r="Q940" s="1714"/>
      <c r="R940" s="1641"/>
      <c r="S940" s="1710"/>
      <c r="T940" s="1641"/>
      <c r="U940" s="1710"/>
      <c r="V940" s="1641"/>
      <c r="W940" s="1710"/>
      <c r="X940" s="1633"/>
      <c r="Y940" s="1710"/>
      <c r="Z940" s="1710"/>
      <c r="AA940" s="1633"/>
      <c r="AB940" s="961">
        <v>2</v>
      </c>
      <c r="AC940" s="761" t="s">
        <v>1405</v>
      </c>
      <c r="AD940" s="761">
        <v>3</v>
      </c>
      <c r="AE940" s="761" t="s">
        <v>1403</v>
      </c>
      <c r="AF940" s="816" t="str">
        <f t="shared" si="109"/>
        <v>Impacto</v>
      </c>
      <c r="AG940" s="751" t="s">
        <v>264</v>
      </c>
      <c r="AH940" s="790">
        <f t="shared" si="110"/>
        <v>0.1</v>
      </c>
      <c r="AI940" s="751" t="s">
        <v>222</v>
      </c>
      <c r="AJ940" s="790">
        <f t="shared" si="105"/>
        <v>0.15</v>
      </c>
      <c r="AK940" s="814">
        <f t="shared" si="106"/>
        <v>0.25</v>
      </c>
      <c r="AL940" s="817">
        <f>IFERROR(IF(AND(AF939="Probabilidad",AF940="Probabilidad"),(AL939-(+AL939*AK940)),IF(AF940="Probabilidad",(S939-(+S939*AK940)),IF(AF940="Impacto",AL939,""))),"")</f>
        <v>0.4</v>
      </c>
      <c r="AM940" s="817">
        <f>IFERROR(IF(AND(AF939="Impacto",AF940="Impacto"),(AM939-(+AM939*AK940)),IF(AF940="Impacto",(Y939-(Y939*AK940)),IF(AF940="Probabilidad",AM939,""))),"")</f>
        <v>0.44999999999999996</v>
      </c>
      <c r="AN940" s="751" t="s">
        <v>223</v>
      </c>
      <c r="AO940" s="751" t="s">
        <v>291</v>
      </c>
      <c r="AP940" s="751" t="s">
        <v>241</v>
      </c>
      <c r="AQ940" s="751" t="s">
        <v>226</v>
      </c>
      <c r="AR940" s="1031"/>
      <c r="AS940" s="1631"/>
      <c r="AT940" s="1631"/>
      <c r="AU940" s="1633"/>
      <c r="AV940" s="1631"/>
      <c r="AW940" s="1631"/>
      <c r="AX940" s="1633"/>
      <c r="AY940" s="1633"/>
      <c r="AZ940" s="1633"/>
      <c r="BA940" s="1641"/>
      <c r="BB940" s="788" t="s">
        <v>2258</v>
      </c>
      <c r="BC940" s="788" t="s">
        <v>2304</v>
      </c>
      <c r="BD940" s="781">
        <f t="shared" si="111"/>
        <v>1</v>
      </c>
      <c r="BE940" s="761"/>
      <c r="BF940" s="761">
        <v>1</v>
      </c>
      <c r="BG940" s="761"/>
      <c r="BH940" s="761"/>
      <c r="BI940" s="788" t="s">
        <v>2319</v>
      </c>
      <c r="BJ940" s="788" t="s">
        <v>2302</v>
      </c>
      <c r="BK940" s="788" t="s">
        <v>3317</v>
      </c>
      <c r="BL940" s="788" t="s">
        <v>3334</v>
      </c>
      <c r="BM940" s="755"/>
      <c r="BN940" s="755">
        <v>1</v>
      </c>
      <c r="BO940" s="755"/>
      <c r="BP940" s="755"/>
      <c r="BQ940" s="969">
        <f t="shared" si="107"/>
        <v>1</v>
      </c>
      <c r="BR940" s="970">
        <f t="shared" si="108"/>
        <v>1</v>
      </c>
      <c r="BS940" s="971"/>
      <c r="BT940" s="971"/>
      <c r="BU940" s="998"/>
      <c r="BV940" s="1064"/>
      <c r="BW940" s="1064"/>
      <c r="BX940" s="1722"/>
      <c r="BY940" s="1739"/>
      <c r="BZ940" s="1004"/>
    </row>
    <row r="941" spans="1:78" ht="135.5" customHeight="1" x14ac:dyDescent="0.2">
      <c r="A941" s="1802"/>
      <c r="B941" s="1703"/>
      <c r="C941" s="1797"/>
      <c r="D941" s="1705"/>
      <c r="E941" s="1025"/>
      <c r="F941" s="1619"/>
      <c r="G941" s="1064"/>
      <c r="H941" s="1031"/>
      <c r="I941" s="1641"/>
      <c r="J941" s="1631"/>
      <c r="K941" s="1031"/>
      <c r="L941" s="1064"/>
      <c r="M941" s="1070"/>
      <c r="N941" s="1064"/>
      <c r="O941" s="1064"/>
      <c r="P941" s="1064"/>
      <c r="Q941" s="1714"/>
      <c r="R941" s="1641"/>
      <c r="S941" s="1710"/>
      <c r="T941" s="1641"/>
      <c r="U941" s="1710"/>
      <c r="V941" s="1641"/>
      <c r="W941" s="1710"/>
      <c r="X941" s="1633"/>
      <c r="Y941" s="1710"/>
      <c r="Z941" s="1710"/>
      <c r="AA941" s="1633"/>
      <c r="AB941" s="961">
        <v>3</v>
      </c>
      <c r="AC941" s="761" t="s">
        <v>1406</v>
      </c>
      <c r="AD941" s="761">
        <v>2</v>
      </c>
      <c r="AE941" s="761" t="s">
        <v>1408</v>
      </c>
      <c r="AF941" s="816" t="str">
        <f t="shared" si="109"/>
        <v>Probabilidad</v>
      </c>
      <c r="AG941" s="751" t="s">
        <v>221</v>
      </c>
      <c r="AH941" s="790">
        <f t="shared" si="110"/>
        <v>0.25</v>
      </c>
      <c r="AI941" s="751" t="s">
        <v>222</v>
      </c>
      <c r="AJ941" s="790">
        <f t="shared" si="105"/>
        <v>0.15</v>
      </c>
      <c r="AK941" s="814">
        <f t="shared" si="106"/>
        <v>0.4</v>
      </c>
      <c r="AL941" s="817">
        <f>IFERROR(IF(AND(AF940="Probabilidad",AF941="Probabilidad"),(AL940-(+AL940*AK941)),IF(AND(AF940="Impacto",AF941="Probabilidad"),(AL939-(+AL939*AK941)),IF(AF941="Impacto",AL940,""))),"")</f>
        <v>0.24</v>
      </c>
      <c r="AM941" s="817">
        <f>IFERROR(IF(AND(AF940="Impacto",AF941="Impacto"),(AM940-(+AM940*AK941)),IF(AND(AF940="Probabilidad",AF941="Impacto"),(AM939-(+AM939*AK941)),IF(AF941="Probabilidad",AM940,""))),"")</f>
        <v>0.44999999999999996</v>
      </c>
      <c r="AN941" s="751" t="s">
        <v>223</v>
      </c>
      <c r="AO941" s="751" t="s">
        <v>443</v>
      </c>
      <c r="AP941" s="751" t="s">
        <v>241</v>
      </c>
      <c r="AQ941" s="751" t="s">
        <v>226</v>
      </c>
      <c r="AR941" s="1031"/>
      <c r="AS941" s="1631"/>
      <c r="AT941" s="1631"/>
      <c r="AU941" s="1633"/>
      <c r="AV941" s="1631"/>
      <c r="AW941" s="1631"/>
      <c r="AX941" s="1633"/>
      <c r="AY941" s="1633"/>
      <c r="AZ941" s="1633"/>
      <c r="BA941" s="1641"/>
      <c r="BB941" s="788" t="s">
        <v>2284</v>
      </c>
      <c r="BC941" s="788" t="s">
        <v>2378</v>
      </c>
      <c r="BD941" s="781">
        <f t="shared" si="111"/>
        <v>12</v>
      </c>
      <c r="BE941" s="761">
        <v>3</v>
      </c>
      <c r="BF941" s="761">
        <v>3</v>
      </c>
      <c r="BG941" s="761">
        <v>3</v>
      </c>
      <c r="BH941" s="761">
        <v>3</v>
      </c>
      <c r="BI941" s="788" t="s">
        <v>2319</v>
      </c>
      <c r="BJ941" s="788" t="s">
        <v>2302</v>
      </c>
      <c r="BK941" s="788" t="s">
        <v>3318</v>
      </c>
      <c r="BL941" s="788" t="s">
        <v>3336</v>
      </c>
      <c r="BM941" s="755">
        <v>3</v>
      </c>
      <c r="BN941" s="755">
        <v>3</v>
      </c>
      <c r="BO941" s="755"/>
      <c r="BP941" s="755"/>
      <c r="BQ941" s="969">
        <f t="shared" si="107"/>
        <v>6</v>
      </c>
      <c r="BR941" s="970">
        <f t="shared" si="108"/>
        <v>0.5</v>
      </c>
      <c r="BS941" s="971"/>
      <c r="BT941" s="971"/>
      <c r="BU941" s="998"/>
      <c r="BV941" s="1064"/>
      <c r="BW941" s="1064"/>
      <c r="BX941" s="1722"/>
      <c r="BY941" s="1739"/>
      <c r="BZ941" s="1004"/>
    </row>
    <row r="942" spans="1:78" ht="129.5" customHeight="1" x14ac:dyDescent="0.2">
      <c r="A942" s="1802"/>
      <c r="B942" s="1703"/>
      <c r="C942" s="1797"/>
      <c r="D942" s="1705"/>
      <c r="E942" s="1025"/>
      <c r="F942" s="1619"/>
      <c r="G942" s="1064"/>
      <c r="H942" s="1031"/>
      <c r="I942" s="1641"/>
      <c r="J942" s="1631"/>
      <c r="K942" s="1031"/>
      <c r="L942" s="1064"/>
      <c r="M942" s="1070"/>
      <c r="N942" s="1064"/>
      <c r="O942" s="1064"/>
      <c r="P942" s="1064"/>
      <c r="Q942" s="1714"/>
      <c r="R942" s="1641"/>
      <c r="S942" s="1710"/>
      <c r="T942" s="1641"/>
      <c r="U942" s="1710"/>
      <c r="V942" s="1641"/>
      <c r="W942" s="1710"/>
      <c r="X942" s="1633"/>
      <c r="Y942" s="1710"/>
      <c r="Z942" s="1710"/>
      <c r="AA942" s="1633"/>
      <c r="AB942" s="961">
        <v>4</v>
      </c>
      <c r="AC942" s="761" t="s">
        <v>1571</v>
      </c>
      <c r="AD942" s="761">
        <v>1</v>
      </c>
      <c r="AE942" s="761" t="s">
        <v>1410</v>
      </c>
      <c r="AF942" s="816" t="str">
        <f t="shared" si="109"/>
        <v>Probabilidad</v>
      </c>
      <c r="AG942" s="751" t="s">
        <v>281</v>
      </c>
      <c r="AH942" s="790">
        <f t="shared" si="110"/>
        <v>0.15</v>
      </c>
      <c r="AI942" s="751" t="s">
        <v>222</v>
      </c>
      <c r="AJ942" s="790">
        <f t="shared" si="105"/>
        <v>0.15</v>
      </c>
      <c r="AK942" s="814">
        <f t="shared" si="106"/>
        <v>0.3</v>
      </c>
      <c r="AL942" s="817">
        <f>IFERROR(IF(AND(AF941="Probabilidad",AF942="Probabilidad"),(AL941-(+AL941*AK942)),IF(AND(AF941="Impacto",AF942="Probabilidad"),(AL940-(+AL940*AK942)),IF(AF942="Impacto",AL941,""))),"")</f>
        <v>0.16799999999999998</v>
      </c>
      <c r="AM942" s="817">
        <f>IFERROR(IF(AND(AF941="Impacto",AF942="Impacto"),(AM941-(+AM941*AK942)),IF(AND(AF941="Probabilidad",AF942="Impacto"),(AM940-(+AM940*AK942)),IF(AF942="Probabilidad",AM941,""))),"")</f>
        <v>0.44999999999999996</v>
      </c>
      <c r="AN942" s="751" t="s">
        <v>859</v>
      </c>
      <c r="AO942" s="751" t="s">
        <v>245</v>
      </c>
      <c r="AP942" s="751" t="s">
        <v>241</v>
      </c>
      <c r="AQ942" s="751" t="s">
        <v>226</v>
      </c>
      <c r="AR942" s="1031"/>
      <c r="AS942" s="1631"/>
      <c r="AT942" s="1631"/>
      <c r="AU942" s="1633"/>
      <c r="AV942" s="1631"/>
      <c r="AW942" s="1631"/>
      <c r="AX942" s="1633"/>
      <c r="AY942" s="1633"/>
      <c r="AZ942" s="1633"/>
      <c r="BA942" s="1641"/>
      <c r="BB942" s="788"/>
      <c r="BC942" s="788"/>
      <c r="BD942" s="781" t="str">
        <f t="shared" si="111"/>
        <v/>
      </c>
      <c r="BE942" s="761"/>
      <c r="BF942" s="761"/>
      <c r="BG942" s="761"/>
      <c r="BH942" s="761"/>
      <c r="BI942" s="788"/>
      <c r="BJ942" s="788"/>
      <c r="BK942" s="788"/>
      <c r="BL942" s="788"/>
      <c r="BM942" s="755"/>
      <c r="BN942" s="755"/>
      <c r="BO942" s="755"/>
      <c r="BP942" s="755"/>
      <c r="BQ942" s="969" t="str">
        <f t="shared" si="107"/>
        <v/>
      </c>
      <c r="BR942" s="970" t="str">
        <f t="shared" si="108"/>
        <v/>
      </c>
      <c r="BS942" s="971"/>
      <c r="BT942" s="971"/>
      <c r="BU942" s="998"/>
      <c r="BV942" s="1064"/>
      <c r="BW942" s="1064"/>
      <c r="BX942" s="1722"/>
      <c r="BY942" s="1739"/>
      <c r="BZ942" s="1004"/>
    </row>
    <row r="943" spans="1:78" ht="16" x14ac:dyDescent="0.2">
      <c r="A943" s="1802"/>
      <c r="B943" s="1703"/>
      <c r="C943" s="1797"/>
      <c r="D943" s="1705"/>
      <c r="E943" s="1025"/>
      <c r="F943" s="1619"/>
      <c r="G943" s="1064"/>
      <c r="H943" s="1031"/>
      <c r="I943" s="1641"/>
      <c r="J943" s="1631"/>
      <c r="K943" s="1031"/>
      <c r="L943" s="1064"/>
      <c r="M943" s="1070"/>
      <c r="N943" s="1064"/>
      <c r="O943" s="1064"/>
      <c r="P943" s="1064"/>
      <c r="Q943" s="1714"/>
      <c r="R943" s="1641"/>
      <c r="S943" s="1710"/>
      <c r="T943" s="1641"/>
      <c r="U943" s="1710"/>
      <c r="V943" s="1641"/>
      <c r="W943" s="1710"/>
      <c r="X943" s="1633"/>
      <c r="Y943" s="1710"/>
      <c r="Z943" s="1710"/>
      <c r="AA943" s="1633"/>
      <c r="AB943" s="961">
        <v>5</v>
      </c>
      <c r="AC943" s="761"/>
      <c r="AD943" s="761"/>
      <c r="AE943" s="761"/>
      <c r="AF943" s="816" t="str">
        <f t="shared" si="109"/>
        <v/>
      </c>
      <c r="AG943" s="751"/>
      <c r="AH943" s="790" t="str">
        <f t="shared" si="110"/>
        <v/>
      </c>
      <c r="AI943" s="751"/>
      <c r="AJ943" s="790" t="str">
        <f t="shared" si="105"/>
        <v/>
      </c>
      <c r="AK943" s="814" t="str">
        <f t="shared" si="106"/>
        <v/>
      </c>
      <c r="AL943" s="817" t="str">
        <f>IFERROR(IF(AND(AF942="Probabilidad",AF943="Probabilidad"),(AL942-(+AL942*AK943)),IF(AND(AF942="Impacto",AF943="Probabilidad"),(AL941-(+AL941*AK943)),IF(AF943="Impacto",AL942,""))),"")</f>
        <v/>
      </c>
      <c r="AM943" s="817" t="str">
        <f>IFERROR(IF(AND(AF942="Impacto",AF943="Impacto"),(AM942-(+AM942*AK943)),IF(AND(AF942="Probabilidad",AF943="Impacto"),(AM941-(+AM941*AK943)),IF(AF943="Probabilidad",AM942,""))),"")</f>
        <v/>
      </c>
      <c r="AN943" s="751"/>
      <c r="AO943" s="751"/>
      <c r="AP943" s="751"/>
      <c r="AQ943" s="751"/>
      <c r="AR943" s="1031"/>
      <c r="AS943" s="1631"/>
      <c r="AT943" s="1631"/>
      <c r="AU943" s="1633"/>
      <c r="AV943" s="1631"/>
      <c r="AW943" s="1631"/>
      <c r="AX943" s="1633"/>
      <c r="AY943" s="1633"/>
      <c r="AZ943" s="1633"/>
      <c r="BA943" s="1641"/>
      <c r="BB943" s="788"/>
      <c r="BC943" s="788"/>
      <c r="BD943" s="781" t="str">
        <f t="shared" si="111"/>
        <v/>
      </c>
      <c r="BE943" s="761"/>
      <c r="BF943" s="761"/>
      <c r="BG943" s="761"/>
      <c r="BH943" s="761"/>
      <c r="BI943" s="788"/>
      <c r="BJ943" s="788"/>
      <c r="BK943" s="788"/>
      <c r="BL943" s="788"/>
      <c r="BM943" s="755"/>
      <c r="BN943" s="755"/>
      <c r="BO943" s="755"/>
      <c r="BP943" s="755"/>
      <c r="BQ943" s="969" t="str">
        <f t="shared" si="107"/>
        <v/>
      </c>
      <c r="BR943" s="970" t="str">
        <f t="shared" si="108"/>
        <v/>
      </c>
      <c r="BS943" s="971"/>
      <c r="BT943" s="971"/>
      <c r="BU943" s="998"/>
      <c r="BV943" s="1064"/>
      <c r="BW943" s="1064"/>
      <c r="BX943" s="1722"/>
      <c r="BY943" s="1739"/>
      <c r="BZ943" s="1004"/>
    </row>
    <row r="944" spans="1:78" ht="17" thickBot="1" x14ac:dyDescent="0.25">
      <c r="A944" s="1802"/>
      <c r="B944" s="1703"/>
      <c r="C944" s="1797"/>
      <c r="D944" s="1706"/>
      <c r="E944" s="1026"/>
      <c r="F944" s="1620"/>
      <c r="G944" s="1065"/>
      <c r="H944" s="1032"/>
      <c r="I944" s="1642"/>
      <c r="J944" s="1632"/>
      <c r="K944" s="1032"/>
      <c r="L944" s="1065"/>
      <c r="M944" s="1071"/>
      <c r="N944" s="1065"/>
      <c r="O944" s="1065"/>
      <c r="P944" s="1065"/>
      <c r="Q944" s="1715"/>
      <c r="R944" s="1642"/>
      <c r="S944" s="1711"/>
      <c r="T944" s="1642"/>
      <c r="U944" s="1711"/>
      <c r="V944" s="1642"/>
      <c r="W944" s="1711"/>
      <c r="X944" s="1634"/>
      <c r="Y944" s="1711"/>
      <c r="Z944" s="1711"/>
      <c r="AA944" s="1634"/>
      <c r="AB944" s="962">
        <v>6</v>
      </c>
      <c r="AC944" s="752"/>
      <c r="AD944" s="752"/>
      <c r="AE944" s="752"/>
      <c r="AF944" s="936" t="str">
        <f t="shared" si="109"/>
        <v/>
      </c>
      <c r="AG944" s="937"/>
      <c r="AH944" s="887" t="str">
        <f t="shared" si="110"/>
        <v/>
      </c>
      <c r="AI944" s="937"/>
      <c r="AJ944" s="887" t="str">
        <f t="shared" si="105"/>
        <v/>
      </c>
      <c r="AK944" s="889" t="str">
        <f t="shared" si="106"/>
        <v/>
      </c>
      <c r="AL944" s="938" t="str">
        <f>IFERROR(IF(AND(AF943="Probabilidad",AF944="Probabilidad"),(AL943-(+AL943*AK944)),IF(AND(AF943="Impacto",AF944="Probabilidad"),(AL942-(+AL942*AK944)),IF(AF944="Impacto",AL943,""))),"")</f>
        <v/>
      </c>
      <c r="AM944" s="938" t="str">
        <f>IFERROR(IF(AND(AF943="Impacto",AF944="Impacto"),(AM943-(+AM943*AK944)),IF(AND(AF943="Probabilidad",AF944="Impacto"),(AM942-(+AM942*AK944)),IF(AF944="Probabilidad",AM943,""))),"")</f>
        <v/>
      </c>
      <c r="AN944" s="51"/>
      <c r="AO944" s="51"/>
      <c r="AP944" s="51"/>
      <c r="AQ944" s="51"/>
      <c r="AR944" s="1032"/>
      <c r="AS944" s="1632"/>
      <c r="AT944" s="1632"/>
      <c r="AU944" s="1634"/>
      <c r="AV944" s="1632"/>
      <c r="AW944" s="1632"/>
      <c r="AX944" s="1634"/>
      <c r="AY944" s="1634"/>
      <c r="AZ944" s="1634"/>
      <c r="BA944" s="1642"/>
      <c r="BB944" s="873"/>
      <c r="BC944" s="873"/>
      <c r="BD944" s="767" t="str">
        <f t="shared" si="111"/>
        <v/>
      </c>
      <c r="BE944" s="752"/>
      <c r="BF944" s="752"/>
      <c r="BG944" s="752"/>
      <c r="BH944" s="752"/>
      <c r="BI944" s="873"/>
      <c r="BJ944" s="873"/>
      <c r="BK944" s="873"/>
      <c r="BL944" s="873"/>
      <c r="BM944" s="826"/>
      <c r="BN944" s="826"/>
      <c r="BO944" s="826"/>
      <c r="BP944" s="826"/>
      <c r="BQ944" s="973" t="str">
        <f t="shared" si="107"/>
        <v/>
      </c>
      <c r="BR944" s="974" t="str">
        <f t="shared" si="108"/>
        <v/>
      </c>
      <c r="BS944" s="975"/>
      <c r="BT944" s="975"/>
      <c r="BU944" s="999"/>
      <c r="BV944" s="1065"/>
      <c r="BW944" s="1065"/>
      <c r="BX944" s="1723"/>
      <c r="BY944" s="1740"/>
      <c r="BZ944" s="1005"/>
    </row>
    <row r="945" spans="1:78" ht="129.5" customHeight="1" x14ac:dyDescent="0.2">
      <c r="A945" s="1802"/>
      <c r="B945" s="1703"/>
      <c r="C945" s="1797"/>
      <c r="D945" s="1021" t="s">
        <v>1387</v>
      </c>
      <c r="E945" s="1024" t="s">
        <v>1098</v>
      </c>
      <c r="F945" s="1027">
        <v>15</v>
      </c>
      <c r="G945" s="1063" t="s">
        <v>2379</v>
      </c>
      <c r="H945" s="1030" t="s">
        <v>1245</v>
      </c>
      <c r="I945" s="994" t="s">
        <v>1216</v>
      </c>
      <c r="J945" s="1697" t="str">
        <f>IF(D945="","",IF(D945="RG",[1]Árbol!A956,IF(D945="RIC",[1]Árbol!A956,IF(D945="RLAFT",[1]Árbol!A956,IF(D945="RF",[1]Árbol!A956,IF(I945="","",(CONCATENATE(I945," ",$M$3," ",G945," ",$M$4," ",O945," ",$M$5," ",N945))))))))</f>
        <v>Pérdida de Confidencialidad de 1. Jefe de Oficina
2. Profesional especializado y universitario 
3. Cargos secretariales
4. Contratista   1. Incumplimiento en la disciplina del personal
2. Error en Uso  1. Ausencia del personal
2. Entrenamiento insuficiente en seguridad
3. Falla de conciencia acerca de la seguridad</v>
      </c>
      <c r="K945" s="1030" t="s">
        <v>313</v>
      </c>
      <c r="L945" s="1063" t="s">
        <v>314</v>
      </c>
      <c r="M945" s="1069" t="s">
        <v>1389</v>
      </c>
      <c r="N945" s="1063" t="s">
        <v>2380</v>
      </c>
      <c r="O945" s="1063" t="s">
        <v>2381</v>
      </c>
      <c r="P945" s="1063" t="s">
        <v>1392</v>
      </c>
      <c r="Q945" s="1077" t="s">
        <v>1392</v>
      </c>
      <c r="R945" s="994" t="s">
        <v>250</v>
      </c>
      <c r="S945" s="1709">
        <f>IF(R945="Muy Alta",100%,IF(R945="Alta",80%,IF(R945="Media",60%,IF(R945="Baja",40%,IF(R945="Muy Baja",20%,"")))))</f>
        <v>0.4</v>
      </c>
      <c r="T945" s="994" t="s">
        <v>317</v>
      </c>
      <c r="U945" s="1709">
        <f>IF(T945="Catastrófico",100%,IF(T945="Mayor",80%,IF(T945="Moderado",60%,IF(T945="Menor",40%,IF(T945="Leve",20%,"")))))</f>
        <v>0.2</v>
      </c>
      <c r="V945" s="994" t="s">
        <v>218</v>
      </c>
      <c r="W945" s="1709">
        <f>IF(V945="Catastrófico",100%,IF(V945="Mayor",80%,IF(V945="Moderado",60%,IF(V945="Menor",40%,IF(V945="Leve",20%,"")))))</f>
        <v>0.6</v>
      </c>
      <c r="X945" s="1047" t="str">
        <f>IF(Y945=100%,"Catastrófico",IF(Y945=80%,"Mayor",IF(Y945=60%,"Moderado",IF(Y945=40%,"Menor",IF(Y945=20%,"Leve","")))))</f>
        <v>Moderado</v>
      </c>
      <c r="Y945" s="1709">
        <f>IF(AND(U945="",W945=""),"",MAX(U945,W945))</f>
        <v>0.6</v>
      </c>
      <c r="Z945" s="1709" t="str">
        <f>CONCATENATE(R945,X945)</f>
        <v>BajaModerado</v>
      </c>
      <c r="AA945" s="1047" t="str">
        <f>IF(Z945="Muy AltaLeve","Alto",IF(Z945="Muy AltaMenor","Alto",IF(Z945="Muy AltaModerado","Alto",IF(Z945="Muy AltaMayor","Alto",IF(Z945="Muy AltaCatastrófico","Extremo",IF(Z945="AltaLeve","Moderado",IF(Z945="AltaMenor","Moderado",IF(Z945="AltaModerado","Alto",IF(Z945="AltaMayor","Alto",IF(Z945="AltaCatastrófico","Extremo",IF(Z945="MediaLeve","Moderado",IF(Z945="MediaMenor","Moderado",IF(Z945="MediaModerado","Moderado",IF(Z945="MediaMayor","Alto",IF(Z945="MediaCatastrófico","Extremo",IF(Z945="BajaLeve","Bajo",IF(Z945="BajaMenor","Moderado",IF(Z945="BajaModerado","Moderado",IF(Z945="BajaMayor","Alto",IF(Z945="BajaCatastrófico","Extremo",IF(Z945="Muy BajaLeve","Bajo",IF(Z945="Muy BajaMenor","Bajo",IF(Z945="Muy BajaModerado","Moderado",IF(Z945="Muy BajaMayor","Alto",IF(Z945="Muy BajaCatastrófico","Extremo","")))))))))))))))))))))))))</f>
        <v>Moderado</v>
      </c>
      <c r="AB945" s="354">
        <v>1</v>
      </c>
      <c r="AC945" s="302" t="s">
        <v>1571</v>
      </c>
      <c r="AD945" s="302" t="s">
        <v>598</v>
      </c>
      <c r="AE945" s="302" t="s">
        <v>1480</v>
      </c>
      <c r="AF945" s="334" t="str">
        <f t="shared" si="109"/>
        <v>Probabilidad</v>
      </c>
      <c r="AG945" s="335" t="s">
        <v>281</v>
      </c>
      <c r="AH945" s="787">
        <f t="shared" si="110"/>
        <v>0.15</v>
      </c>
      <c r="AI945" s="335" t="s">
        <v>222</v>
      </c>
      <c r="AJ945" s="787">
        <f t="shared" si="105"/>
        <v>0.15</v>
      </c>
      <c r="AK945" s="101">
        <f t="shared" si="106"/>
        <v>0.3</v>
      </c>
      <c r="AL945" s="336">
        <f>IFERROR(IF(AF945="Probabilidad",(S945-(+S945*AK945)),IF(AF945="Impacto",S945,"")),"")</f>
        <v>0.28000000000000003</v>
      </c>
      <c r="AM945" s="336">
        <f>IFERROR(IF(AF945="Impacto",(Y945-(+Y945*AK945)),IF(AF945="Probabilidad",Y945,"")),"")</f>
        <v>0.6</v>
      </c>
      <c r="AN945" s="50" t="s">
        <v>859</v>
      </c>
      <c r="AO945" s="50" t="s">
        <v>245</v>
      </c>
      <c r="AP945" s="50" t="s">
        <v>241</v>
      </c>
      <c r="AQ945" s="50" t="s">
        <v>226</v>
      </c>
      <c r="AR945" s="1624" t="s">
        <v>2382</v>
      </c>
      <c r="AS945" s="1050">
        <f>S945</f>
        <v>0.4</v>
      </c>
      <c r="AT945" s="1050">
        <f>IF(AL945="","",MIN(AL945:AL950))</f>
        <v>0.28000000000000003</v>
      </c>
      <c r="AU945" s="1047" t="str">
        <f>IFERROR(IF(AT945="","",IF(AT945&lt;=0.2,"Muy Baja",IF(AT945&lt;=0.4,"Baja",IF(AT945&lt;=0.6,"Media",IF(AT945&lt;=0.8,"Alta","Muy Alta"))))),"")</f>
        <v>Baja</v>
      </c>
      <c r="AV945" s="1050">
        <f>Y945</f>
        <v>0.6</v>
      </c>
      <c r="AW945" s="1050">
        <f>IF(AM945="","",MIN(AM945:AM950))</f>
        <v>0.6</v>
      </c>
      <c r="AX945" s="1047" t="str">
        <f>IFERROR(IF(AW945="","",IF(AW945&lt;=0.2,"Leve",IF(AW945&lt;=0.4,"Menor",IF(AW945&lt;=0.6,"Moderado",IF(AW945&lt;=0.8,"Mayor","Catastrófico"))))),"")</f>
        <v>Moderado</v>
      </c>
      <c r="AY945" s="1047" t="str">
        <f>AA945</f>
        <v>Moderado</v>
      </c>
      <c r="AZ945" s="1047" t="str">
        <f>IFERROR(IF(OR(AND(AU945="Muy Baja",AX945="Leve"),AND(AU945="Muy Baja",AX945="Menor"),AND(AU945="Baja",AX945="Leve")),"Bajo",IF(OR(AND(AU945="Muy baja",AX945="Moderado"),AND(AU945="Baja",AX945="Menor"),AND(AU945="Baja",AX945="Moderado"),AND(AU945="Media",AX945="Leve"),AND(AU945="Media",AX945="Menor"),AND(AU945="Media",AX945="Moderado"),AND(AU945="Alta",AX945="Leve"),AND(AU945="Alta",AX945="Menor")),"Moderado",IF(OR(AND(AU945="Muy Baja",AX945="Mayor"),AND(AU945="Baja",AX945="Mayor"),AND(AU945="Media",AX945="Mayor"),AND(AU945="Alta",AX945="Moderado"),AND(AU945="Alta",AX945="Mayor"),AND(AU945="Muy Alta",AX945="Leve"),AND(AU945="Muy Alta",AX945="Menor"),AND(AU945="Muy Alta",AX945="Moderado"),AND(AU945="Muy Alta",AX945="Mayor")),"Alto",IF(OR(AND(AU945="Muy Baja",AX945="Catastrófico"),AND(AU945="Baja",AX945="Catastrófico"),AND(AU945="Media",AX945="Catastrófico"),AND(AU945="Alta",AX945="Catastrófico"),AND(AU945="Muy Alta",AX945="Catastrófico")),"Extremo","")))),"")</f>
        <v>Moderado</v>
      </c>
      <c r="BA945" s="994" t="s">
        <v>228</v>
      </c>
      <c r="BB945" s="216" t="s">
        <v>2383</v>
      </c>
      <c r="BC945" s="216" t="s">
        <v>2304</v>
      </c>
      <c r="BD945" s="307">
        <f t="shared" si="111"/>
        <v>1</v>
      </c>
      <c r="BE945" s="302"/>
      <c r="BF945" s="302">
        <v>1</v>
      </c>
      <c r="BG945" s="302"/>
      <c r="BH945" s="302"/>
      <c r="BI945" s="216" t="s">
        <v>2319</v>
      </c>
      <c r="BJ945" s="216" t="s">
        <v>2302</v>
      </c>
      <c r="BK945" s="788" t="s">
        <v>3317</v>
      </c>
      <c r="BL945" s="788" t="s">
        <v>3334</v>
      </c>
      <c r="BM945" s="217"/>
      <c r="BN945" s="217">
        <v>1</v>
      </c>
      <c r="BO945" s="217"/>
      <c r="BP945" s="217"/>
      <c r="BQ945" s="102">
        <f t="shared" si="107"/>
        <v>1</v>
      </c>
      <c r="BR945" s="967">
        <f t="shared" si="108"/>
        <v>1</v>
      </c>
      <c r="BS945" s="968"/>
      <c r="BT945" s="968"/>
      <c r="BU945" s="997" t="s">
        <v>1392</v>
      </c>
      <c r="BV945" s="1063" t="s">
        <v>3311</v>
      </c>
      <c r="BW945" s="1063" t="s">
        <v>3311</v>
      </c>
      <c r="BX945" s="1721" t="s">
        <v>3311</v>
      </c>
      <c r="BY945" s="1738" t="s">
        <v>3337</v>
      </c>
      <c r="BZ945" s="1003"/>
    </row>
    <row r="946" spans="1:78" ht="16" x14ac:dyDescent="0.2">
      <c r="A946" s="1802"/>
      <c r="B946" s="1703"/>
      <c r="C946" s="1797"/>
      <c r="D946" s="1705"/>
      <c r="E946" s="1025"/>
      <c r="F946" s="1619"/>
      <c r="G946" s="1064"/>
      <c r="H946" s="1031"/>
      <c r="I946" s="1641"/>
      <c r="J946" s="1631"/>
      <c r="K946" s="1031"/>
      <c r="L946" s="1064"/>
      <c r="M946" s="1070"/>
      <c r="N946" s="1064"/>
      <c r="O946" s="1064"/>
      <c r="P946" s="1064"/>
      <c r="Q946" s="1714"/>
      <c r="R946" s="1641"/>
      <c r="S946" s="1710"/>
      <c r="T946" s="1641"/>
      <c r="U946" s="1710"/>
      <c r="V946" s="1641"/>
      <c r="W946" s="1710"/>
      <c r="X946" s="1633"/>
      <c r="Y946" s="1710"/>
      <c r="Z946" s="1710"/>
      <c r="AA946" s="1633"/>
      <c r="AB946" s="961">
        <v>2</v>
      </c>
      <c r="AC946" s="761"/>
      <c r="AD946" s="761"/>
      <c r="AE946" s="761"/>
      <c r="AF946" s="816" t="str">
        <f t="shared" si="109"/>
        <v/>
      </c>
      <c r="AG946" s="751"/>
      <c r="AH946" s="790" t="str">
        <f t="shared" si="110"/>
        <v/>
      </c>
      <c r="AI946" s="751"/>
      <c r="AJ946" s="790" t="str">
        <f t="shared" si="105"/>
        <v/>
      </c>
      <c r="AK946" s="814" t="str">
        <f t="shared" si="106"/>
        <v/>
      </c>
      <c r="AL946" s="817" t="str">
        <f>IFERROR(IF(AND(AF945="Probabilidad",AF946="Probabilidad"),(AL945-(+AL945*AK946)),IF(AF946="Probabilidad",(S945-(+S945*AK946)),IF(AF946="Impacto",AL945,""))),"")</f>
        <v/>
      </c>
      <c r="AM946" s="817" t="str">
        <f>IFERROR(IF(AND(AF945="Impacto",AF946="Impacto"),(AM945-(+AM945*AK946)),IF(AF946="Impacto",(Y945-(Y945*AK946)),IF(AF946="Probabilidad",AM945,""))),"")</f>
        <v/>
      </c>
      <c r="AN946" s="751"/>
      <c r="AO946" s="751"/>
      <c r="AP946" s="751"/>
      <c r="AQ946" s="751"/>
      <c r="AR946" s="1031"/>
      <c r="AS946" s="1631"/>
      <c r="AT946" s="1631"/>
      <c r="AU946" s="1633"/>
      <c r="AV946" s="1631"/>
      <c r="AW946" s="1631"/>
      <c r="AX946" s="1633"/>
      <c r="AY946" s="1633"/>
      <c r="AZ946" s="1633"/>
      <c r="BA946" s="1641"/>
      <c r="BB946" s="788"/>
      <c r="BC946" s="788"/>
      <c r="BD946" s="781" t="str">
        <f t="shared" si="111"/>
        <v/>
      </c>
      <c r="BE946" s="761"/>
      <c r="BF946" s="761"/>
      <c r="BG946" s="761"/>
      <c r="BH946" s="761"/>
      <c r="BI946" s="788"/>
      <c r="BJ946" s="788"/>
      <c r="BK946" s="788"/>
      <c r="BL946" s="788"/>
      <c r="BM946" s="755"/>
      <c r="BN946" s="755"/>
      <c r="BO946" s="755"/>
      <c r="BP946" s="755"/>
      <c r="BQ946" s="969" t="str">
        <f t="shared" si="107"/>
        <v/>
      </c>
      <c r="BR946" s="970" t="str">
        <f t="shared" si="108"/>
        <v/>
      </c>
      <c r="BS946" s="971"/>
      <c r="BT946" s="971"/>
      <c r="BU946" s="998"/>
      <c r="BV946" s="1064"/>
      <c r="BW946" s="1064"/>
      <c r="BX946" s="1722"/>
      <c r="BY946" s="1739"/>
      <c r="BZ946" s="1004"/>
    </row>
    <row r="947" spans="1:78" ht="16" x14ac:dyDescent="0.2">
      <c r="A947" s="1802"/>
      <c r="B947" s="1703"/>
      <c r="C947" s="1797"/>
      <c r="D947" s="1705"/>
      <c r="E947" s="1025"/>
      <c r="F947" s="1619"/>
      <c r="G947" s="1064"/>
      <c r="H947" s="1031"/>
      <c r="I947" s="1641"/>
      <c r="J947" s="1631"/>
      <c r="K947" s="1031"/>
      <c r="L947" s="1064"/>
      <c r="M947" s="1070"/>
      <c r="N947" s="1064"/>
      <c r="O947" s="1064"/>
      <c r="P947" s="1064"/>
      <c r="Q947" s="1714"/>
      <c r="R947" s="1641"/>
      <c r="S947" s="1710"/>
      <c r="T947" s="1641"/>
      <c r="U947" s="1710"/>
      <c r="V947" s="1641"/>
      <c r="W947" s="1710"/>
      <c r="X947" s="1633"/>
      <c r="Y947" s="1710"/>
      <c r="Z947" s="1710"/>
      <c r="AA947" s="1633"/>
      <c r="AB947" s="961">
        <v>3</v>
      </c>
      <c r="AC947" s="761"/>
      <c r="AD947" s="761"/>
      <c r="AE947" s="761"/>
      <c r="AF947" s="816" t="str">
        <f t="shared" si="109"/>
        <v/>
      </c>
      <c r="AG947" s="751"/>
      <c r="AH947" s="790" t="str">
        <f t="shared" si="110"/>
        <v/>
      </c>
      <c r="AI947" s="751"/>
      <c r="AJ947" s="790" t="str">
        <f t="shared" si="105"/>
        <v/>
      </c>
      <c r="AK947" s="814" t="str">
        <f t="shared" si="106"/>
        <v/>
      </c>
      <c r="AL947" s="817" t="str">
        <f>IFERROR(IF(AND(AF946="Probabilidad",AF947="Probabilidad"),(AL946-(+AL946*AK947)),IF(AND(AF946="Impacto",AF947="Probabilidad"),(AL945-(+AL945*AK947)),IF(AF947="Impacto",AL946,""))),"")</f>
        <v/>
      </c>
      <c r="AM947" s="817" t="str">
        <f>IFERROR(IF(AND(AF946="Impacto",AF947="Impacto"),(AM946-(+AM946*AK947)),IF(AND(AF946="Probabilidad",AF947="Impacto"),(AM945-(+AM945*AK947)),IF(AF947="Probabilidad",AM946,""))),"")</f>
        <v/>
      </c>
      <c r="AN947" s="751"/>
      <c r="AO947" s="751"/>
      <c r="AP947" s="751"/>
      <c r="AQ947" s="751"/>
      <c r="AR947" s="1031"/>
      <c r="AS947" s="1631"/>
      <c r="AT947" s="1631"/>
      <c r="AU947" s="1633"/>
      <c r="AV947" s="1631"/>
      <c r="AW947" s="1631"/>
      <c r="AX947" s="1633"/>
      <c r="AY947" s="1633"/>
      <c r="AZ947" s="1633"/>
      <c r="BA947" s="1641"/>
      <c r="BB947" s="788"/>
      <c r="BC947" s="788"/>
      <c r="BD947" s="781" t="str">
        <f t="shared" si="111"/>
        <v/>
      </c>
      <c r="BE947" s="761"/>
      <c r="BF947" s="761"/>
      <c r="BG947" s="761"/>
      <c r="BH947" s="761"/>
      <c r="BI947" s="788"/>
      <c r="BJ947" s="788"/>
      <c r="BK947" s="788"/>
      <c r="BL947" s="788"/>
      <c r="BM947" s="755"/>
      <c r="BN947" s="755"/>
      <c r="BO947" s="755"/>
      <c r="BP947" s="755"/>
      <c r="BQ947" s="969" t="str">
        <f t="shared" si="107"/>
        <v/>
      </c>
      <c r="BR947" s="970" t="str">
        <f t="shared" si="108"/>
        <v/>
      </c>
      <c r="BS947" s="971"/>
      <c r="BT947" s="971"/>
      <c r="BU947" s="998"/>
      <c r="BV947" s="1064"/>
      <c r="BW947" s="1064"/>
      <c r="BX947" s="1722"/>
      <c r="BY947" s="1739"/>
      <c r="BZ947" s="1004"/>
    </row>
    <row r="948" spans="1:78" ht="16" x14ac:dyDescent="0.2">
      <c r="A948" s="1802"/>
      <c r="B948" s="1703"/>
      <c r="C948" s="1797"/>
      <c r="D948" s="1705"/>
      <c r="E948" s="1025"/>
      <c r="F948" s="1619"/>
      <c r="G948" s="1064"/>
      <c r="H948" s="1031"/>
      <c r="I948" s="1641"/>
      <c r="J948" s="1631"/>
      <c r="K948" s="1031"/>
      <c r="L948" s="1064"/>
      <c r="M948" s="1070"/>
      <c r="N948" s="1064"/>
      <c r="O948" s="1064"/>
      <c r="P948" s="1064"/>
      <c r="Q948" s="1714"/>
      <c r="R948" s="1641"/>
      <c r="S948" s="1710"/>
      <c r="T948" s="1641"/>
      <c r="U948" s="1710"/>
      <c r="V948" s="1641"/>
      <c r="W948" s="1710"/>
      <c r="X948" s="1633"/>
      <c r="Y948" s="1710"/>
      <c r="Z948" s="1710"/>
      <c r="AA948" s="1633"/>
      <c r="AB948" s="961">
        <v>4</v>
      </c>
      <c r="AC948" s="761"/>
      <c r="AD948" s="761"/>
      <c r="AE948" s="761"/>
      <c r="AF948" s="816" t="str">
        <f t="shared" si="109"/>
        <v/>
      </c>
      <c r="AG948" s="751"/>
      <c r="AH948" s="790" t="str">
        <f t="shared" si="110"/>
        <v/>
      </c>
      <c r="AI948" s="751"/>
      <c r="AJ948" s="790" t="str">
        <f t="shared" si="105"/>
        <v/>
      </c>
      <c r="AK948" s="814" t="str">
        <f t="shared" si="106"/>
        <v/>
      </c>
      <c r="AL948" s="817" t="str">
        <f>IFERROR(IF(AND(AF947="Probabilidad",AF948="Probabilidad"),(AL947-(+AL947*AK948)),IF(AND(AF947="Impacto",AF948="Probabilidad"),(AL946-(+AL946*AK948)),IF(AF948="Impacto",AL947,""))),"")</f>
        <v/>
      </c>
      <c r="AM948" s="817" t="str">
        <f>IFERROR(IF(AND(AF947="Impacto",AF948="Impacto"),(AM947-(+AM947*AK948)),IF(AND(AF947="Probabilidad",AF948="Impacto"),(AM946-(+AM946*AK948)),IF(AF948="Probabilidad",AM947,""))),"")</f>
        <v/>
      </c>
      <c r="AN948" s="751"/>
      <c r="AO948" s="751"/>
      <c r="AP948" s="751"/>
      <c r="AQ948" s="751"/>
      <c r="AR948" s="1031"/>
      <c r="AS948" s="1631"/>
      <c r="AT948" s="1631"/>
      <c r="AU948" s="1633"/>
      <c r="AV948" s="1631"/>
      <c r="AW948" s="1631"/>
      <c r="AX948" s="1633"/>
      <c r="AY948" s="1633"/>
      <c r="AZ948" s="1633"/>
      <c r="BA948" s="1641"/>
      <c r="BB948" s="788"/>
      <c r="BC948" s="788"/>
      <c r="BD948" s="781" t="str">
        <f t="shared" si="111"/>
        <v/>
      </c>
      <c r="BE948" s="761"/>
      <c r="BF948" s="761"/>
      <c r="BG948" s="761"/>
      <c r="BH948" s="761"/>
      <c r="BI948" s="788"/>
      <c r="BJ948" s="788"/>
      <c r="BK948" s="788"/>
      <c r="BL948" s="788"/>
      <c r="BM948" s="755"/>
      <c r="BN948" s="755"/>
      <c r="BO948" s="755"/>
      <c r="BP948" s="755"/>
      <c r="BQ948" s="969" t="str">
        <f t="shared" si="107"/>
        <v/>
      </c>
      <c r="BR948" s="970" t="str">
        <f t="shared" si="108"/>
        <v/>
      </c>
      <c r="BS948" s="971"/>
      <c r="BT948" s="971"/>
      <c r="BU948" s="998"/>
      <c r="BV948" s="1064"/>
      <c r="BW948" s="1064"/>
      <c r="BX948" s="1722"/>
      <c r="BY948" s="1739"/>
      <c r="BZ948" s="1004"/>
    </row>
    <row r="949" spans="1:78" ht="16" x14ac:dyDescent="0.2">
      <c r="A949" s="1802"/>
      <c r="B949" s="1703"/>
      <c r="C949" s="1797"/>
      <c r="D949" s="1705"/>
      <c r="E949" s="1025"/>
      <c r="F949" s="1619"/>
      <c r="G949" s="1064"/>
      <c r="H949" s="1031"/>
      <c r="I949" s="1641"/>
      <c r="J949" s="1631"/>
      <c r="K949" s="1031"/>
      <c r="L949" s="1064"/>
      <c r="M949" s="1070"/>
      <c r="N949" s="1064"/>
      <c r="O949" s="1064"/>
      <c r="P949" s="1064"/>
      <c r="Q949" s="1714"/>
      <c r="R949" s="1641"/>
      <c r="S949" s="1710"/>
      <c r="T949" s="1641"/>
      <c r="U949" s="1710"/>
      <c r="V949" s="1641"/>
      <c r="W949" s="1710"/>
      <c r="X949" s="1633"/>
      <c r="Y949" s="1710"/>
      <c r="Z949" s="1710"/>
      <c r="AA949" s="1633"/>
      <c r="AB949" s="961">
        <v>5</v>
      </c>
      <c r="AC949" s="761"/>
      <c r="AD949" s="761"/>
      <c r="AE949" s="761"/>
      <c r="AF949" s="816" t="str">
        <f t="shared" si="109"/>
        <v/>
      </c>
      <c r="AG949" s="751"/>
      <c r="AH949" s="790" t="str">
        <f t="shared" si="110"/>
        <v/>
      </c>
      <c r="AI949" s="751"/>
      <c r="AJ949" s="790" t="str">
        <f t="shared" si="105"/>
        <v/>
      </c>
      <c r="AK949" s="814" t="str">
        <f t="shared" si="106"/>
        <v/>
      </c>
      <c r="AL949" s="817" t="str">
        <f>IFERROR(IF(AND(AF948="Probabilidad",AF949="Probabilidad"),(AL948-(+AL948*AK949)),IF(AND(AF948="Impacto",AF949="Probabilidad"),(AL947-(+AL947*AK949)),IF(AF949="Impacto",AL948,""))),"")</f>
        <v/>
      </c>
      <c r="AM949" s="817" t="str">
        <f>IFERROR(IF(AND(AF948="Impacto",AF949="Impacto"),(AM948-(+AM948*AK949)),IF(AND(AF948="Probabilidad",AF949="Impacto"),(AM947-(+AM947*AK949)),IF(AF949="Probabilidad",AM948,""))),"")</f>
        <v/>
      </c>
      <c r="AN949" s="751"/>
      <c r="AO949" s="751"/>
      <c r="AP949" s="751"/>
      <c r="AQ949" s="751"/>
      <c r="AR949" s="1031"/>
      <c r="AS949" s="1631"/>
      <c r="AT949" s="1631"/>
      <c r="AU949" s="1633"/>
      <c r="AV949" s="1631"/>
      <c r="AW949" s="1631"/>
      <c r="AX949" s="1633"/>
      <c r="AY949" s="1633"/>
      <c r="AZ949" s="1633"/>
      <c r="BA949" s="1641"/>
      <c r="BB949" s="788"/>
      <c r="BC949" s="788"/>
      <c r="BD949" s="781" t="str">
        <f t="shared" si="111"/>
        <v/>
      </c>
      <c r="BE949" s="761"/>
      <c r="BF949" s="761"/>
      <c r="BG949" s="761"/>
      <c r="BH949" s="761"/>
      <c r="BI949" s="788"/>
      <c r="BJ949" s="788"/>
      <c r="BK949" s="788"/>
      <c r="BL949" s="788"/>
      <c r="BM949" s="755"/>
      <c r="BN949" s="755"/>
      <c r="BO949" s="755"/>
      <c r="BP949" s="755"/>
      <c r="BQ949" s="969" t="str">
        <f t="shared" si="107"/>
        <v/>
      </c>
      <c r="BR949" s="970" t="str">
        <f t="shared" si="108"/>
        <v/>
      </c>
      <c r="BS949" s="971"/>
      <c r="BT949" s="971"/>
      <c r="BU949" s="998"/>
      <c r="BV949" s="1064"/>
      <c r="BW949" s="1064"/>
      <c r="BX949" s="1722"/>
      <c r="BY949" s="1739"/>
      <c r="BZ949" s="1004"/>
    </row>
    <row r="950" spans="1:78" ht="17" thickBot="1" x14ac:dyDescent="0.25">
      <c r="A950" s="1802"/>
      <c r="B950" s="1703"/>
      <c r="C950" s="1797"/>
      <c r="D950" s="1706"/>
      <c r="E950" s="1026"/>
      <c r="F950" s="1620"/>
      <c r="G950" s="1065"/>
      <c r="H950" s="1032"/>
      <c r="I950" s="1642"/>
      <c r="J950" s="1632"/>
      <c r="K950" s="1032"/>
      <c r="L950" s="1065"/>
      <c r="M950" s="1071"/>
      <c r="N950" s="1065"/>
      <c r="O950" s="1065"/>
      <c r="P950" s="1065"/>
      <c r="Q950" s="1715"/>
      <c r="R950" s="1642"/>
      <c r="S950" s="1711"/>
      <c r="T950" s="1642"/>
      <c r="U950" s="1711"/>
      <c r="V950" s="1642"/>
      <c r="W950" s="1711"/>
      <c r="X950" s="1634"/>
      <c r="Y950" s="1711"/>
      <c r="Z950" s="1711"/>
      <c r="AA950" s="1634"/>
      <c r="AB950" s="962">
        <v>6</v>
      </c>
      <c r="AC950" s="752"/>
      <c r="AD950" s="752"/>
      <c r="AE950" s="752"/>
      <c r="AF950" s="936" t="str">
        <f t="shared" si="109"/>
        <v/>
      </c>
      <c r="AG950" s="937"/>
      <c r="AH950" s="887" t="str">
        <f t="shared" si="110"/>
        <v/>
      </c>
      <c r="AI950" s="937"/>
      <c r="AJ950" s="887" t="str">
        <f t="shared" si="105"/>
        <v/>
      </c>
      <c r="AK950" s="889" t="str">
        <f t="shared" si="106"/>
        <v/>
      </c>
      <c r="AL950" s="938" t="str">
        <f>IFERROR(IF(AND(AF949="Probabilidad",AF950="Probabilidad"),(AL949-(+AL949*AK950)),IF(AND(AF949="Impacto",AF950="Probabilidad"),(AL948-(+AL948*AK950)),IF(AF950="Impacto",AL949,""))),"")</f>
        <v/>
      </c>
      <c r="AM950" s="938" t="str">
        <f>IFERROR(IF(AND(AF949="Impacto",AF950="Impacto"),(AM949-(+AM949*AK950)),IF(AND(AF949="Probabilidad",AF950="Impacto"),(AM948-(+AM948*AK950)),IF(AF950="Probabilidad",AM949,""))),"")</f>
        <v/>
      </c>
      <c r="AN950" s="51"/>
      <c r="AO950" s="51"/>
      <c r="AP950" s="51"/>
      <c r="AQ950" s="51"/>
      <c r="AR950" s="1032"/>
      <c r="AS950" s="1632"/>
      <c r="AT950" s="1632"/>
      <c r="AU950" s="1634"/>
      <c r="AV950" s="1632"/>
      <c r="AW950" s="1632"/>
      <c r="AX950" s="1634"/>
      <c r="AY950" s="1634"/>
      <c r="AZ950" s="1634"/>
      <c r="BA950" s="1642"/>
      <c r="BB950" s="873"/>
      <c r="BC950" s="873"/>
      <c r="BD950" s="767" t="str">
        <f t="shared" si="111"/>
        <v/>
      </c>
      <c r="BE950" s="752"/>
      <c r="BF950" s="752"/>
      <c r="BG950" s="752"/>
      <c r="BH950" s="752"/>
      <c r="BI950" s="873"/>
      <c r="BJ950" s="873"/>
      <c r="BK950" s="873"/>
      <c r="BL950" s="873"/>
      <c r="BM950" s="826"/>
      <c r="BN950" s="826"/>
      <c r="BO950" s="826"/>
      <c r="BP950" s="826"/>
      <c r="BQ950" s="973" t="str">
        <f t="shared" si="107"/>
        <v/>
      </c>
      <c r="BR950" s="974" t="str">
        <f t="shared" si="108"/>
        <v/>
      </c>
      <c r="BS950" s="975"/>
      <c r="BT950" s="975"/>
      <c r="BU950" s="999"/>
      <c r="BV950" s="1065"/>
      <c r="BW950" s="1065"/>
      <c r="BX950" s="1723"/>
      <c r="BY950" s="1740"/>
      <c r="BZ950" s="1005"/>
    </row>
    <row r="951" spans="1:78" ht="129.5" customHeight="1" x14ac:dyDescent="0.2">
      <c r="A951" s="1802"/>
      <c r="B951" s="1703"/>
      <c r="C951" s="1797"/>
      <c r="D951" s="1021" t="s">
        <v>1387</v>
      </c>
      <c r="E951" s="1024" t="s">
        <v>1098</v>
      </c>
      <c r="F951" s="1027">
        <v>16</v>
      </c>
      <c r="G951" s="1063" t="s">
        <v>2379</v>
      </c>
      <c r="H951" s="1030" t="s">
        <v>1245</v>
      </c>
      <c r="I951" s="994" t="s">
        <v>1215</v>
      </c>
      <c r="J951" s="1697" t="str">
        <f>IF(D951="","",IF(D951="RG",[1]Árbol!A962,IF(D951="RIC",[1]Árbol!A962,IF(D951="RLAFT",[1]Árbol!A962,IF(D951="RF",[1]Árbol!A962,IF(I951="","",(CONCATENATE(I951," ",$M$3," ",G951," ",$M$4," ",O951," ",$M$5," ",N951))))))))</f>
        <v>Pérdida de Disponibilidad de 1. Jefe de Oficina
2. Profesional especializado y universitario 
3. Cargos secretariales
4. Contratista   1. Perdida, Fuga de información.
2. Entrega de información a terceros  1. Alta Rotación de Personal especializado
2. Desconocimiento de politicas de seguridad de la información</v>
      </c>
      <c r="K951" s="1030" t="s">
        <v>313</v>
      </c>
      <c r="L951" s="1063" t="s">
        <v>314</v>
      </c>
      <c r="M951" s="1069" t="s">
        <v>1389</v>
      </c>
      <c r="N951" s="1063" t="s">
        <v>2384</v>
      </c>
      <c r="O951" s="1063" t="s">
        <v>2385</v>
      </c>
      <c r="P951" s="1063" t="s">
        <v>1392</v>
      </c>
      <c r="Q951" s="1077" t="s">
        <v>1392</v>
      </c>
      <c r="R951" s="994" t="s">
        <v>269</v>
      </c>
      <c r="S951" s="1709">
        <f>IF(R951="Muy Alta",100%,IF(R951="Alta",80%,IF(R951="Media",60%,IF(R951="Baja",40%,IF(R951="Muy Baja",20%,"")))))</f>
        <v>0.2</v>
      </c>
      <c r="T951" s="994" t="s">
        <v>317</v>
      </c>
      <c r="U951" s="1709">
        <f>IF(T951="Catastrófico",100%,IF(T951="Mayor",80%,IF(T951="Moderado",60%,IF(T951="Menor",40%,IF(T951="Leve",20%,"")))))</f>
        <v>0.2</v>
      </c>
      <c r="V951" s="994" t="s">
        <v>317</v>
      </c>
      <c r="W951" s="1709">
        <f>IF(V951="Catastrófico",100%,IF(V951="Mayor",80%,IF(V951="Moderado",60%,IF(V951="Menor",40%,IF(V951="Leve",20%,"")))))</f>
        <v>0.2</v>
      </c>
      <c r="X951" s="1047" t="str">
        <f>IF(Y951=100%,"Catastrófico",IF(Y951=80%,"Mayor",IF(Y951=60%,"Moderado",IF(Y951=40%,"Menor",IF(Y951=20%,"Leve","")))))</f>
        <v>Leve</v>
      </c>
      <c r="Y951" s="1709">
        <f>IF(AND(U951="",W951=""),"",MAX(U951,W951))</f>
        <v>0.2</v>
      </c>
      <c r="Z951" s="1709" t="str">
        <f>CONCATENATE(R951,X951)</f>
        <v>Muy BajaLeve</v>
      </c>
      <c r="AA951" s="1047" t="str">
        <f>IF(Z951="Muy AltaLeve","Alto",IF(Z951="Muy AltaMenor","Alto",IF(Z951="Muy AltaModerado","Alto",IF(Z951="Muy AltaMayor","Alto",IF(Z951="Muy AltaCatastrófico","Extremo",IF(Z951="AltaLeve","Moderado",IF(Z951="AltaMenor","Moderado",IF(Z951="AltaModerado","Alto",IF(Z951="AltaMayor","Alto",IF(Z951="AltaCatastrófico","Extremo",IF(Z951="MediaLeve","Moderado",IF(Z951="MediaMenor","Moderado",IF(Z951="MediaModerado","Moderado",IF(Z951="MediaMayor","Alto",IF(Z951="MediaCatastrófico","Extremo",IF(Z951="BajaLeve","Bajo",IF(Z951="BajaMenor","Moderado",IF(Z951="BajaModerado","Moderado",IF(Z951="BajaMayor","Alto",IF(Z951="BajaCatastrófico","Extremo",IF(Z951="Muy BajaLeve","Bajo",IF(Z951="Muy BajaMenor","Bajo",IF(Z951="Muy BajaModerado","Moderado",IF(Z951="Muy BajaMayor","Alto",IF(Z951="Muy BajaCatastrófico","Extremo","")))))))))))))))))))))))))</f>
        <v>Bajo</v>
      </c>
      <c r="AB951" s="354">
        <v>1</v>
      </c>
      <c r="AC951" s="302" t="s">
        <v>1571</v>
      </c>
      <c r="AD951" s="302" t="s">
        <v>257</v>
      </c>
      <c r="AE951" s="302" t="s">
        <v>1480</v>
      </c>
      <c r="AF951" s="334" t="str">
        <f t="shared" si="109"/>
        <v>Probabilidad</v>
      </c>
      <c r="AG951" s="335" t="s">
        <v>281</v>
      </c>
      <c r="AH951" s="787">
        <f t="shared" si="110"/>
        <v>0.15</v>
      </c>
      <c r="AI951" s="335" t="s">
        <v>222</v>
      </c>
      <c r="AJ951" s="787">
        <f t="shared" si="105"/>
        <v>0.15</v>
      </c>
      <c r="AK951" s="101">
        <f t="shared" si="106"/>
        <v>0.3</v>
      </c>
      <c r="AL951" s="336">
        <f>IFERROR(IF(AF951="Probabilidad",(S951-(+S951*AK951)),IF(AF951="Impacto",S951,"")),"")</f>
        <v>0.14000000000000001</v>
      </c>
      <c r="AM951" s="336">
        <f>IFERROR(IF(AF951="Impacto",(Y951-(+Y951*AK951)),IF(AF951="Probabilidad",Y951,"")),"")</f>
        <v>0.2</v>
      </c>
      <c r="AN951" s="50" t="s">
        <v>859</v>
      </c>
      <c r="AO951" s="50" t="s">
        <v>245</v>
      </c>
      <c r="AP951" s="50" t="s">
        <v>241</v>
      </c>
      <c r="AQ951" s="50" t="s">
        <v>226</v>
      </c>
      <c r="AR951" s="1624" t="s">
        <v>2382</v>
      </c>
      <c r="AS951" s="1050">
        <f>S951</f>
        <v>0.2</v>
      </c>
      <c r="AT951" s="1050">
        <f>IF(AL951="","",MIN(AL951:AL956))</f>
        <v>5.8800000000000005E-2</v>
      </c>
      <c r="AU951" s="1047" t="str">
        <f>IFERROR(IF(AT951="","",IF(AT951&lt;=0.2,"Muy Baja",IF(AT951&lt;=0.4,"Baja",IF(AT951&lt;=0.6,"Media",IF(AT951&lt;=0.8,"Alta","Muy Alta"))))),"")</f>
        <v>Muy Baja</v>
      </c>
      <c r="AV951" s="1050">
        <f>Y951</f>
        <v>0.2</v>
      </c>
      <c r="AW951" s="1050">
        <f>IF(AM951="","",MIN(AM951:AM956))</f>
        <v>0.2</v>
      </c>
      <c r="AX951" s="1047" t="str">
        <f>IFERROR(IF(AW951="","",IF(AW951&lt;=0.2,"Leve",IF(AW951&lt;=0.4,"Menor",IF(AW951&lt;=0.6,"Moderado",IF(AW951&lt;=0.8,"Mayor","Catastrófico"))))),"")</f>
        <v>Leve</v>
      </c>
      <c r="AY951" s="1047" t="str">
        <f>AA951</f>
        <v>Bajo</v>
      </c>
      <c r="AZ951" s="1047" t="str">
        <f>IFERROR(IF(OR(AND(AU951="Muy Baja",AX951="Leve"),AND(AU951="Muy Baja",AX951="Menor"),AND(AU951="Baja",AX951="Leve")),"Bajo",IF(OR(AND(AU951="Muy baja",AX951="Moderado"),AND(AU951="Baja",AX951="Menor"),AND(AU951="Baja",AX951="Moderado"),AND(AU951="Media",AX951="Leve"),AND(AU951="Media",AX951="Menor"),AND(AU951="Media",AX951="Moderado"),AND(AU951="Alta",AX951="Leve"),AND(AU951="Alta",AX951="Menor")),"Moderado",IF(OR(AND(AU951="Muy Baja",AX951="Mayor"),AND(AU951="Baja",AX951="Mayor"),AND(AU951="Media",AX951="Mayor"),AND(AU951="Alta",AX951="Moderado"),AND(AU951="Alta",AX951="Mayor"),AND(AU951="Muy Alta",AX951="Leve"),AND(AU951="Muy Alta",AX951="Menor"),AND(AU951="Muy Alta",AX951="Moderado"),AND(AU951="Muy Alta",AX951="Mayor")),"Alto",IF(OR(AND(AU951="Muy Baja",AX951="Catastrófico"),AND(AU951="Baja",AX951="Catastrófico"),AND(AU951="Media",AX951="Catastrófico"),AND(AU951="Alta",AX951="Catastrófico"),AND(AU951="Muy Alta",AX951="Catastrófico")),"Extremo","")))),"")</f>
        <v>Bajo</v>
      </c>
      <c r="BA951" s="994" t="s">
        <v>255</v>
      </c>
      <c r="BB951" s="216"/>
      <c r="BC951" s="216"/>
      <c r="BD951" s="307" t="str">
        <f t="shared" si="111"/>
        <v/>
      </c>
      <c r="BE951" s="302"/>
      <c r="BF951" s="302"/>
      <c r="BG951" s="302"/>
      <c r="BH951" s="302"/>
      <c r="BI951" s="216"/>
      <c r="BJ951" s="216"/>
      <c r="BK951" s="216"/>
      <c r="BL951" s="216"/>
      <c r="BM951" s="217"/>
      <c r="BN951" s="217"/>
      <c r="BO951" s="217"/>
      <c r="BP951" s="217"/>
      <c r="BQ951" s="102" t="str">
        <f t="shared" si="107"/>
        <v/>
      </c>
      <c r="BR951" s="967" t="str">
        <f t="shared" si="108"/>
        <v/>
      </c>
      <c r="BS951" s="968"/>
      <c r="BT951" s="968"/>
      <c r="BU951" s="997" t="s">
        <v>1392</v>
      </c>
      <c r="BV951" s="1063" t="s">
        <v>3311</v>
      </c>
      <c r="BW951" s="1063" t="s">
        <v>3311</v>
      </c>
      <c r="BX951" s="1721" t="s">
        <v>3311</v>
      </c>
      <c r="BY951" s="1738" t="s">
        <v>3184</v>
      </c>
      <c r="BZ951" s="1003"/>
    </row>
    <row r="952" spans="1:78" ht="160.25" customHeight="1" x14ac:dyDescent="0.2">
      <c r="A952" s="1802"/>
      <c r="B952" s="1703"/>
      <c r="C952" s="1797"/>
      <c r="D952" s="1705"/>
      <c r="E952" s="1025"/>
      <c r="F952" s="1619"/>
      <c r="G952" s="1064"/>
      <c r="H952" s="1031"/>
      <c r="I952" s="1641"/>
      <c r="J952" s="1631"/>
      <c r="K952" s="1031"/>
      <c r="L952" s="1064"/>
      <c r="M952" s="1070"/>
      <c r="N952" s="1064"/>
      <c r="O952" s="1064"/>
      <c r="P952" s="1064"/>
      <c r="Q952" s="1714"/>
      <c r="R952" s="1641"/>
      <c r="S952" s="1710"/>
      <c r="T952" s="1641"/>
      <c r="U952" s="1710"/>
      <c r="V952" s="1641"/>
      <c r="W952" s="1710"/>
      <c r="X952" s="1633"/>
      <c r="Y952" s="1710"/>
      <c r="Z952" s="1710"/>
      <c r="AA952" s="1633"/>
      <c r="AB952" s="961">
        <v>2</v>
      </c>
      <c r="AC952" s="761" t="s">
        <v>1561</v>
      </c>
      <c r="AD952" s="761">
        <v>1</v>
      </c>
      <c r="AE952" s="761" t="s">
        <v>1889</v>
      </c>
      <c r="AF952" s="816" t="str">
        <f t="shared" si="109"/>
        <v>Probabilidad</v>
      </c>
      <c r="AG952" s="751" t="s">
        <v>221</v>
      </c>
      <c r="AH952" s="790">
        <f t="shared" si="110"/>
        <v>0.25</v>
      </c>
      <c r="AI952" s="751" t="s">
        <v>222</v>
      </c>
      <c r="AJ952" s="790">
        <f t="shared" si="105"/>
        <v>0.15</v>
      </c>
      <c r="AK952" s="814">
        <f t="shared" si="106"/>
        <v>0.4</v>
      </c>
      <c r="AL952" s="817">
        <f>IFERROR(IF(AND(AF951="Probabilidad",AF952="Probabilidad"),(AL951-(+AL951*AK952)),IF(AF952="Probabilidad",(S951-(+S951*AK952)),IF(AF952="Impacto",AL951,""))),"")</f>
        <v>8.4000000000000005E-2</v>
      </c>
      <c r="AM952" s="817">
        <f>IFERROR(IF(AND(AF951="Impacto",AF952="Impacto"),(AM951-(+AM951*AK952)),IF(AF952="Impacto",(Y951-(Y951*AK952)),IF(AF952="Probabilidad",AM951,""))),"")</f>
        <v>0.2</v>
      </c>
      <c r="AN952" s="751" t="s">
        <v>859</v>
      </c>
      <c r="AO952" s="751" t="s">
        <v>291</v>
      </c>
      <c r="AP952" s="751" t="s">
        <v>241</v>
      </c>
      <c r="AQ952" s="751" t="s">
        <v>226</v>
      </c>
      <c r="AR952" s="1031"/>
      <c r="AS952" s="1631"/>
      <c r="AT952" s="1631"/>
      <c r="AU952" s="1633"/>
      <c r="AV952" s="1631"/>
      <c r="AW952" s="1631"/>
      <c r="AX952" s="1633"/>
      <c r="AY952" s="1633"/>
      <c r="AZ952" s="1633"/>
      <c r="BA952" s="1641"/>
      <c r="BB952" s="788"/>
      <c r="BC952" s="788"/>
      <c r="BD952" s="781" t="str">
        <f t="shared" si="111"/>
        <v/>
      </c>
      <c r="BE952" s="761"/>
      <c r="BF952" s="761"/>
      <c r="BG952" s="761"/>
      <c r="BH952" s="761"/>
      <c r="BI952" s="788"/>
      <c r="BJ952" s="788"/>
      <c r="BK952" s="788"/>
      <c r="BL952" s="788"/>
      <c r="BM952" s="755"/>
      <c r="BN952" s="755"/>
      <c r="BO952" s="755"/>
      <c r="BP952" s="755"/>
      <c r="BQ952" s="969" t="str">
        <f t="shared" si="107"/>
        <v/>
      </c>
      <c r="BR952" s="970" t="str">
        <f t="shared" si="108"/>
        <v/>
      </c>
      <c r="BS952" s="971"/>
      <c r="BT952" s="971"/>
      <c r="BU952" s="998"/>
      <c r="BV952" s="1064"/>
      <c r="BW952" s="1064"/>
      <c r="BX952" s="1722"/>
      <c r="BY952" s="1739"/>
      <c r="BZ952" s="1004"/>
    </row>
    <row r="953" spans="1:78" ht="160.25" customHeight="1" x14ac:dyDescent="0.2">
      <c r="A953" s="1802"/>
      <c r="B953" s="1703"/>
      <c r="C953" s="1797"/>
      <c r="D953" s="1705"/>
      <c r="E953" s="1025"/>
      <c r="F953" s="1619"/>
      <c r="G953" s="1064"/>
      <c r="H953" s="1031"/>
      <c r="I953" s="1641"/>
      <c r="J953" s="1631"/>
      <c r="K953" s="1031"/>
      <c r="L953" s="1064"/>
      <c r="M953" s="1070"/>
      <c r="N953" s="1064"/>
      <c r="O953" s="1064"/>
      <c r="P953" s="1064"/>
      <c r="Q953" s="1714"/>
      <c r="R953" s="1641"/>
      <c r="S953" s="1710"/>
      <c r="T953" s="1641"/>
      <c r="U953" s="1710"/>
      <c r="V953" s="1641"/>
      <c r="W953" s="1710"/>
      <c r="X953" s="1633"/>
      <c r="Y953" s="1710"/>
      <c r="Z953" s="1710"/>
      <c r="AA953" s="1633"/>
      <c r="AB953" s="961">
        <v>3</v>
      </c>
      <c r="AC953" s="761" t="s">
        <v>1983</v>
      </c>
      <c r="AD953" s="761">
        <v>1</v>
      </c>
      <c r="AE953" s="761" t="s">
        <v>2313</v>
      </c>
      <c r="AF953" s="816" t="str">
        <f t="shared" si="109"/>
        <v>Probabilidad</v>
      </c>
      <c r="AG953" s="751" t="s">
        <v>281</v>
      </c>
      <c r="AH953" s="790">
        <f t="shared" si="110"/>
        <v>0.15</v>
      </c>
      <c r="AI953" s="751" t="s">
        <v>222</v>
      </c>
      <c r="AJ953" s="790">
        <f>IF(AI953="Automático",25%,IF(AI953="Manual",15%,""))</f>
        <v>0.15</v>
      </c>
      <c r="AK953" s="814">
        <f>IF(OR(AH953="",AJ953=""),"",AH953+AJ953)</f>
        <v>0.3</v>
      </c>
      <c r="AL953" s="817">
        <f>IFERROR(IF(AND(AF952="Probabilidad",AF953="Probabilidad"),(AL952-(+AL952*AK953)),IF(AND(AF952="Impacto",AF953="Probabilidad"),(AL951-(+AL951*AK953)),IF(AF953="Impacto",AL952,""))),"")</f>
        <v>5.8800000000000005E-2</v>
      </c>
      <c r="AM953" s="817">
        <f>IFERROR(IF(AND(AF952="Impacto",AF953="Impacto"),(AM952-(+AM952*AK953)),IF(AND(AF952="Probabilidad",AF953="Impacto"),(AM951-(+AM951*AK953)),IF(AF953="Probabilidad",AM952,""))),"")</f>
        <v>0.2</v>
      </c>
      <c r="AN953" s="751" t="s">
        <v>859</v>
      </c>
      <c r="AO953" s="751" t="s">
        <v>291</v>
      </c>
      <c r="AP953" s="751" t="s">
        <v>241</v>
      </c>
      <c r="AQ953" s="751" t="s">
        <v>226</v>
      </c>
      <c r="AR953" s="1031"/>
      <c r="AS953" s="1631"/>
      <c r="AT953" s="1631"/>
      <c r="AU953" s="1633"/>
      <c r="AV953" s="1631"/>
      <c r="AW953" s="1631"/>
      <c r="AX953" s="1633"/>
      <c r="AY953" s="1633"/>
      <c r="AZ953" s="1633"/>
      <c r="BA953" s="1641"/>
      <c r="BB953" s="788"/>
      <c r="BC953" s="788"/>
      <c r="BD953" s="781" t="str">
        <f t="shared" si="111"/>
        <v/>
      </c>
      <c r="BE953" s="761"/>
      <c r="BF953" s="761"/>
      <c r="BG953" s="761"/>
      <c r="BH953" s="761"/>
      <c r="BI953" s="788"/>
      <c r="BJ953" s="788"/>
      <c r="BK953" s="788"/>
      <c r="BL953" s="788"/>
      <c r="BM953" s="755"/>
      <c r="BN953" s="755"/>
      <c r="BO953" s="755"/>
      <c r="BP953" s="755"/>
      <c r="BQ953" s="969" t="str">
        <f t="shared" si="107"/>
        <v/>
      </c>
      <c r="BR953" s="970" t="str">
        <f t="shared" si="108"/>
        <v/>
      </c>
      <c r="BS953" s="971"/>
      <c r="BT953" s="971"/>
      <c r="BU953" s="998"/>
      <c r="BV953" s="1064"/>
      <c r="BW953" s="1064"/>
      <c r="BX953" s="1722"/>
      <c r="BY953" s="1739"/>
      <c r="BZ953" s="1004"/>
    </row>
    <row r="954" spans="1:78" ht="16" x14ac:dyDescent="0.2">
      <c r="A954" s="1802"/>
      <c r="B954" s="1703"/>
      <c r="C954" s="1797"/>
      <c r="D954" s="1705"/>
      <c r="E954" s="1025"/>
      <c r="F954" s="1619"/>
      <c r="G954" s="1064"/>
      <c r="H954" s="1031"/>
      <c r="I954" s="1641"/>
      <c r="J954" s="1631"/>
      <c r="K954" s="1031"/>
      <c r="L954" s="1064"/>
      <c r="M954" s="1070"/>
      <c r="N954" s="1064"/>
      <c r="O954" s="1064"/>
      <c r="P954" s="1064"/>
      <c r="Q954" s="1714"/>
      <c r="R954" s="1641"/>
      <c r="S954" s="1710"/>
      <c r="T954" s="1641"/>
      <c r="U954" s="1710"/>
      <c r="V954" s="1641"/>
      <c r="W954" s="1710"/>
      <c r="X954" s="1633"/>
      <c r="Y954" s="1710"/>
      <c r="Z954" s="1710"/>
      <c r="AA954" s="1633"/>
      <c r="AB954" s="961">
        <v>4</v>
      </c>
      <c r="AC954" s="761"/>
      <c r="AD954" s="761"/>
      <c r="AE954" s="761"/>
      <c r="AF954" s="816" t="str">
        <f t="shared" si="109"/>
        <v/>
      </c>
      <c r="AG954" s="751"/>
      <c r="AH954" s="790" t="str">
        <f t="shared" si="110"/>
        <v/>
      </c>
      <c r="AI954" s="751"/>
      <c r="AJ954" s="790" t="str">
        <f>IF(AI954="Automático",25%,IF(AI954="Manual",15%,""))</f>
        <v/>
      </c>
      <c r="AK954" s="814" t="str">
        <f>IF(OR(AH954="",AJ954=""),"",AH954+AJ954)</f>
        <v/>
      </c>
      <c r="AL954" s="817" t="str">
        <f>IFERROR(IF(AND(AF953="Probabilidad",AF954="Probabilidad"),(AL953-(+AL953*AK954)),IF(AND(AF953="Impacto",AF954="Probabilidad"),(AL952-(+AL952*AK954)),IF(AF954="Impacto",AL953,""))),"")</f>
        <v/>
      </c>
      <c r="AM954" s="817" t="str">
        <f>IFERROR(IF(AND(AF953="Impacto",AF954="Impacto"),(AM953-(+AM953*AK954)),IF(AND(AF953="Probabilidad",AF954="Impacto"),(AM952-(+AM952*AK954)),IF(AF954="Probabilidad",AM953,""))),"")</f>
        <v/>
      </c>
      <c r="AN954" s="751"/>
      <c r="AO954" s="751"/>
      <c r="AP954" s="751"/>
      <c r="AQ954" s="751"/>
      <c r="AR954" s="1031"/>
      <c r="AS954" s="1631"/>
      <c r="AT954" s="1631"/>
      <c r="AU954" s="1633"/>
      <c r="AV954" s="1631"/>
      <c r="AW954" s="1631"/>
      <c r="AX954" s="1633"/>
      <c r="AY954" s="1633"/>
      <c r="AZ954" s="1633"/>
      <c r="BA954" s="1641"/>
      <c r="BB954" s="788"/>
      <c r="BC954" s="788"/>
      <c r="BD954" s="781" t="str">
        <f t="shared" si="111"/>
        <v/>
      </c>
      <c r="BE954" s="761"/>
      <c r="BF954" s="761"/>
      <c r="BG954" s="761"/>
      <c r="BH954" s="761"/>
      <c r="BI954" s="788"/>
      <c r="BJ954" s="788"/>
      <c r="BK954" s="788"/>
      <c r="BL954" s="788"/>
      <c r="BM954" s="755"/>
      <c r="BN954" s="755"/>
      <c r="BO954" s="755"/>
      <c r="BP954" s="755"/>
      <c r="BQ954" s="969" t="str">
        <f t="shared" si="107"/>
        <v/>
      </c>
      <c r="BR954" s="970" t="str">
        <f t="shared" si="108"/>
        <v/>
      </c>
      <c r="BS954" s="971"/>
      <c r="BT954" s="971"/>
      <c r="BU954" s="998"/>
      <c r="BV954" s="1064"/>
      <c r="BW954" s="1064"/>
      <c r="BX954" s="1722"/>
      <c r="BY954" s="1739"/>
      <c r="BZ954" s="1004"/>
    </row>
    <row r="955" spans="1:78" ht="16" x14ac:dyDescent="0.2">
      <c r="A955" s="1802"/>
      <c r="B955" s="1703"/>
      <c r="C955" s="1797"/>
      <c r="D955" s="1705"/>
      <c r="E955" s="1025"/>
      <c r="F955" s="1619"/>
      <c r="G955" s="1064"/>
      <c r="H955" s="1031"/>
      <c r="I955" s="1641"/>
      <c r="J955" s="1631"/>
      <c r="K955" s="1031"/>
      <c r="L955" s="1064"/>
      <c r="M955" s="1070"/>
      <c r="N955" s="1064"/>
      <c r="O955" s="1064"/>
      <c r="P955" s="1064"/>
      <c r="Q955" s="1714"/>
      <c r="R955" s="1641"/>
      <c r="S955" s="1710"/>
      <c r="T955" s="1641"/>
      <c r="U955" s="1710"/>
      <c r="V955" s="1641"/>
      <c r="W955" s="1710"/>
      <c r="X955" s="1633"/>
      <c r="Y955" s="1710"/>
      <c r="Z955" s="1710"/>
      <c r="AA955" s="1633"/>
      <c r="AB955" s="961">
        <v>5</v>
      </c>
      <c r="AC955" s="761"/>
      <c r="AD955" s="761"/>
      <c r="AE955" s="761"/>
      <c r="AF955" s="816" t="str">
        <f t="shared" si="109"/>
        <v/>
      </c>
      <c r="AG955" s="751"/>
      <c r="AH955" s="790" t="str">
        <f t="shared" si="110"/>
        <v/>
      </c>
      <c r="AI955" s="751"/>
      <c r="AJ955" s="790" t="str">
        <f>IF(AI955="Automático",25%,IF(AI955="Manual",15%,""))</f>
        <v/>
      </c>
      <c r="AK955" s="814" t="str">
        <f>IF(OR(AH955="",AJ955=""),"",AH955+AJ955)</f>
        <v/>
      </c>
      <c r="AL955" s="817" t="str">
        <f>IFERROR(IF(AND(AF954="Probabilidad",AF955="Probabilidad"),(AL954-(+AL954*AK955)),IF(AND(AF954="Impacto",AF955="Probabilidad"),(AL953-(+AL953*AK955)),IF(AF955="Impacto",AL954,""))),"")</f>
        <v/>
      </c>
      <c r="AM955" s="817" t="str">
        <f>IFERROR(IF(AND(AF954="Impacto",AF955="Impacto"),(AM954-(+AM954*AK955)),IF(AND(AF954="Probabilidad",AF955="Impacto"),(AM953-(+AM953*AK955)),IF(AF955="Probabilidad",AM954,""))),"")</f>
        <v/>
      </c>
      <c r="AN955" s="751"/>
      <c r="AO955" s="751"/>
      <c r="AP955" s="751"/>
      <c r="AQ955" s="751"/>
      <c r="AR955" s="1031"/>
      <c r="AS955" s="1631"/>
      <c r="AT955" s="1631"/>
      <c r="AU955" s="1633"/>
      <c r="AV955" s="1631"/>
      <c r="AW955" s="1631"/>
      <c r="AX955" s="1633"/>
      <c r="AY955" s="1633"/>
      <c r="AZ955" s="1633"/>
      <c r="BA955" s="1641"/>
      <c r="BB955" s="788"/>
      <c r="BC955" s="788"/>
      <c r="BD955" s="781" t="str">
        <f t="shared" si="111"/>
        <v/>
      </c>
      <c r="BE955" s="761"/>
      <c r="BF955" s="761"/>
      <c r="BG955" s="761"/>
      <c r="BH955" s="761"/>
      <c r="BI955" s="788"/>
      <c r="BJ955" s="788"/>
      <c r="BK955" s="788"/>
      <c r="BL955" s="788"/>
      <c r="BM955" s="755"/>
      <c r="BN955" s="755"/>
      <c r="BO955" s="755"/>
      <c r="BP955" s="755"/>
      <c r="BQ955" s="969" t="str">
        <f t="shared" si="107"/>
        <v/>
      </c>
      <c r="BR955" s="970" t="str">
        <f t="shared" si="108"/>
        <v/>
      </c>
      <c r="BS955" s="971"/>
      <c r="BT955" s="971"/>
      <c r="BU955" s="998"/>
      <c r="BV955" s="1064"/>
      <c r="BW955" s="1064"/>
      <c r="BX955" s="1722"/>
      <c r="BY955" s="1739"/>
      <c r="BZ955" s="1004"/>
    </row>
    <row r="956" spans="1:78" ht="17" thickBot="1" x14ac:dyDescent="0.25">
      <c r="A956" s="1802"/>
      <c r="B956" s="1703"/>
      <c r="C956" s="1797"/>
      <c r="D956" s="1706"/>
      <c r="E956" s="1026"/>
      <c r="F956" s="1620"/>
      <c r="G956" s="1065"/>
      <c r="H956" s="1032"/>
      <c r="I956" s="1642"/>
      <c r="J956" s="1632"/>
      <c r="K956" s="1032"/>
      <c r="L956" s="1065"/>
      <c r="M956" s="1071"/>
      <c r="N956" s="1065"/>
      <c r="O956" s="1065"/>
      <c r="P956" s="1065"/>
      <c r="Q956" s="1715"/>
      <c r="R956" s="1642"/>
      <c r="S956" s="1711"/>
      <c r="T956" s="1642"/>
      <c r="U956" s="1711"/>
      <c r="V956" s="1642"/>
      <c r="W956" s="1711"/>
      <c r="X956" s="1634"/>
      <c r="Y956" s="1711"/>
      <c r="Z956" s="1711"/>
      <c r="AA956" s="1634"/>
      <c r="AB956" s="962">
        <v>6</v>
      </c>
      <c r="AC956" s="752"/>
      <c r="AD956" s="752"/>
      <c r="AE956" s="752"/>
      <c r="AF956" s="936" t="str">
        <f t="shared" si="109"/>
        <v/>
      </c>
      <c r="AG956" s="937"/>
      <c r="AH956" s="887" t="str">
        <f t="shared" si="110"/>
        <v/>
      </c>
      <c r="AI956" s="937"/>
      <c r="AJ956" s="887" t="str">
        <f>IF(AI956="Automático",25%,IF(AI956="Manual",15%,""))</f>
        <v/>
      </c>
      <c r="AK956" s="889" t="str">
        <f>IF(OR(AH956="",AJ956=""),"",AH956+AJ956)</f>
        <v/>
      </c>
      <c r="AL956" s="938" t="str">
        <f>IFERROR(IF(AND(AF955="Probabilidad",AF956="Probabilidad"),(AL955-(+AL955*AK956)),IF(AND(AF955="Impacto",AF956="Probabilidad"),(AL954-(+AL954*AK956)),IF(AF956="Impacto",AL955,""))),"")</f>
        <v/>
      </c>
      <c r="AM956" s="938" t="str">
        <f>IFERROR(IF(AND(AF955="Impacto",AF956="Impacto"),(AM955-(+AM955*AK956)),IF(AND(AF955="Probabilidad",AF956="Impacto"),(AM954-(+AM954*AK956)),IF(AF956="Probabilidad",AM955,""))),"")</f>
        <v/>
      </c>
      <c r="AN956" s="937"/>
      <c r="AO956" s="937"/>
      <c r="AP956" s="937"/>
      <c r="AQ956" s="937"/>
      <c r="AR956" s="1032"/>
      <c r="AS956" s="1632"/>
      <c r="AT956" s="1632"/>
      <c r="AU956" s="1634"/>
      <c r="AV956" s="1632"/>
      <c r="AW956" s="1632"/>
      <c r="AX956" s="1634"/>
      <c r="AY956" s="1634"/>
      <c r="AZ956" s="1634"/>
      <c r="BA956" s="1642"/>
      <c r="BB956" s="873"/>
      <c r="BC956" s="873"/>
      <c r="BD956" s="767" t="str">
        <f t="shared" si="111"/>
        <v/>
      </c>
      <c r="BE956" s="752"/>
      <c r="BF956" s="752"/>
      <c r="BG956" s="752"/>
      <c r="BH956" s="752"/>
      <c r="BI956" s="873"/>
      <c r="BJ956" s="873"/>
      <c r="BK956" s="873"/>
      <c r="BL956" s="873"/>
      <c r="BM956" s="826"/>
      <c r="BN956" s="826"/>
      <c r="BO956" s="826"/>
      <c r="BP956" s="826"/>
      <c r="BQ956" s="973" t="str">
        <f t="shared" si="107"/>
        <v/>
      </c>
      <c r="BR956" s="974" t="str">
        <f t="shared" si="108"/>
        <v/>
      </c>
      <c r="BS956" s="975"/>
      <c r="BT956" s="975"/>
      <c r="BU956" s="999"/>
      <c r="BV956" s="1065"/>
      <c r="BW956" s="1065"/>
      <c r="BX956" s="1723"/>
      <c r="BY956" s="1740"/>
      <c r="BZ956" s="1005"/>
    </row>
    <row r="959" spans="1:78" x14ac:dyDescent="0.2">
      <c r="AX959" s="4"/>
      <c r="AZ959" s="5"/>
    </row>
    <row r="960" spans="1:78" x14ac:dyDescent="0.2">
      <c r="AX960" s="4"/>
      <c r="AZ960" s="5"/>
    </row>
    <row r="961" spans="50:52" x14ac:dyDescent="0.2">
      <c r="AX961" s="4"/>
      <c r="AZ961" s="5"/>
    </row>
    <row r="2924" spans="63:63" ht="16" x14ac:dyDescent="0.2">
      <c r="BK2924" s="1" t="s">
        <v>3338</v>
      </c>
    </row>
    <row r="2963" spans="1:80" s="2" customFormat="1" ht="16" x14ac:dyDescent="0.2">
      <c r="A2963" s="1"/>
      <c r="B2963" s="1"/>
      <c r="C2963" s="1"/>
      <c r="D2963" s="1"/>
      <c r="E2963" s="1"/>
      <c r="F2963" s="1"/>
      <c r="G2963" s="1"/>
      <c r="H2963" s="1"/>
      <c r="I2963" s="1"/>
      <c r="J2963" s="1"/>
      <c r="K2963" s="1"/>
      <c r="L2963" s="1"/>
      <c r="M2963" s="1"/>
      <c r="N2963" s="1"/>
      <c r="O2963" s="1"/>
      <c r="P2963" s="1"/>
      <c r="Q2963" s="1"/>
      <c r="R2963" s="4"/>
      <c r="S2963" s="4"/>
      <c r="T2963" s="1"/>
      <c r="U2963" s="1"/>
      <c r="V2963" s="1"/>
      <c r="W2963" s="1"/>
      <c r="X2963" s="4"/>
      <c r="Y2963" s="4"/>
      <c r="Z2963" s="1"/>
      <c r="AA2963" s="5"/>
      <c r="AB2963" s="1"/>
      <c r="AC2963" s="1"/>
      <c r="AD2963" s="1"/>
      <c r="AE2963" s="1"/>
      <c r="AF2963" s="1"/>
      <c r="AG2963" s="4"/>
      <c r="AH2963" s="4"/>
      <c r="AI2963" s="4"/>
      <c r="AJ2963" s="4"/>
      <c r="AK2963" s="4"/>
      <c r="AL2963" s="4"/>
      <c r="AM2963" s="4"/>
      <c r="AN2963" s="1"/>
      <c r="AO2963" s="1"/>
      <c r="AP2963" s="1"/>
      <c r="AQ2963" s="1"/>
      <c r="AR2963" s="1"/>
      <c r="AS2963" s="1"/>
      <c r="AT2963" s="1"/>
      <c r="AU2963" s="1"/>
      <c r="AV2963" s="1"/>
      <c r="AW2963" s="1"/>
      <c r="AX2963" s="1"/>
      <c r="AY2963" s="1"/>
      <c r="AZ2963" s="1"/>
      <c r="BA2963" s="1"/>
      <c r="BB2963" s="1"/>
      <c r="BC2963" s="1"/>
      <c r="BD2963" s="4"/>
      <c r="BE2963" s="1"/>
      <c r="BF2963" s="1"/>
      <c r="BG2963" s="1"/>
      <c r="BH2963" s="1"/>
      <c r="BI2963" s="1"/>
      <c r="BJ2963" s="1"/>
      <c r="BK2963" s="1"/>
      <c r="BL2963" s="1"/>
      <c r="BM2963" s="2" t="s">
        <v>3338</v>
      </c>
      <c r="BQ2963" s="47"/>
      <c r="BR2963" s="47"/>
      <c r="BS2963" s="47"/>
      <c r="BT2963" s="47"/>
      <c r="BU2963" s="1"/>
      <c r="BV2963" s="1"/>
      <c r="BW2963" s="1"/>
      <c r="BX2963" s="1"/>
      <c r="BY2963" s="1"/>
      <c r="BZ2963" s="1"/>
      <c r="CA2963" s="1"/>
      <c r="CB2963" s="1"/>
    </row>
  </sheetData>
  <sheetProtection formatCells="0" formatColumns="0" formatRows="0"/>
  <dataConsolidate/>
  <mergeCells count="6409">
    <mergeCell ref="BV951:BV956"/>
    <mergeCell ref="BW951:BW956"/>
    <mergeCell ref="BX951:BX956"/>
    <mergeCell ref="BY951:BY956"/>
    <mergeCell ref="BZ951:BZ956"/>
    <mergeCell ref="A3:G3"/>
    <mergeCell ref="AW951:AW956"/>
    <mergeCell ref="AX951:AX956"/>
    <mergeCell ref="AY951:AY956"/>
    <mergeCell ref="AZ951:AZ956"/>
    <mergeCell ref="BA951:BA956"/>
    <mergeCell ref="BU951:BU956"/>
    <mergeCell ref="AA951:AA956"/>
    <mergeCell ref="AR951:AR956"/>
    <mergeCell ref="AS951:AS956"/>
    <mergeCell ref="AT951:AT956"/>
    <mergeCell ref="AU951:AU956"/>
    <mergeCell ref="AV951:AV956"/>
    <mergeCell ref="U951:U956"/>
    <mergeCell ref="V951:V956"/>
    <mergeCell ref="W951:W956"/>
    <mergeCell ref="X951:X956"/>
    <mergeCell ref="Y951:Y956"/>
    <mergeCell ref="Z951:Z956"/>
    <mergeCell ref="O951:O956"/>
    <mergeCell ref="P951:P956"/>
    <mergeCell ref="Q951:Q956"/>
    <mergeCell ref="R951:R956"/>
    <mergeCell ref="S951:S956"/>
    <mergeCell ref="T951:T956"/>
    <mergeCell ref="I951:I956"/>
    <mergeCell ref="J951:J956"/>
    <mergeCell ref="K951:K956"/>
    <mergeCell ref="L951:L956"/>
    <mergeCell ref="M951:M956"/>
    <mergeCell ref="N951:N956"/>
    <mergeCell ref="BV945:BV950"/>
    <mergeCell ref="BW945:BW950"/>
    <mergeCell ref="BX945:BX950"/>
    <mergeCell ref="BY945:BY950"/>
    <mergeCell ref="BZ945:BZ950"/>
    <mergeCell ref="D951:D956"/>
    <mergeCell ref="E951:E956"/>
    <mergeCell ref="F951:F956"/>
    <mergeCell ref="G951:G956"/>
    <mergeCell ref="H951:H956"/>
    <mergeCell ref="AW945:AW950"/>
    <mergeCell ref="AX945:AX950"/>
    <mergeCell ref="AY945:AY950"/>
    <mergeCell ref="AZ945:AZ950"/>
    <mergeCell ref="BA945:BA950"/>
    <mergeCell ref="BU945:BU950"/>
    <mergeCell ref="AA945:AA950"/>
    <mergeCell ref="AR945:AR950"/>
    <mergeCell ref="AS945:AS950"/>
    <mergeCell ref="AT945:AT950"/>
    <mergeCell ref="AU945:AU950"/>
    <mergeCell ref="AV945:AV950"/>
    <mergeCell ref="U945:U950"/>
    <mergeCell ref="V945:V950"/>
    <mergeCell ref="W945:W950"/>
    <mergeCell ref="X945:X950"/>
    <mergeCell ref="Y945:Y950"/>
    <mergeCell ref="Z945:Z950"/>
    <mergeCell ref="O945:O950"/>
    <mergeCell ref="P945:P950"/>
    <mergeCell ref="Q945:Q950"/>
    <mergeCell ref="R945:R950"/>
    <mergeCell ref="S945:S950"/>
    <mergeCell ref="T945:T950"/>
    <mergeCell ref="I945:I950"/>
    <mergeCell ref="J945:J950"/>
    <mergeCell ref="K945:K950"/>
    <mergeCell ref="L945:L950"/>
    <mergeCell ref="M945:M950"/>
    <mergeCell ref="N945:N950"/>
    <mergeCell ref="BV939:BV944"/>
    <mergeCell ref="BW939:BW944"/>
    <mergeCell ref="BX939:BX944"/>
    <mergeCell ref="BY939:BY944"/>
    <mergeCell ref="BZ939:BZ944"/>
    <mergeCell ref="L939:L944"/>
    <mergeCell ref="M939:M944"/>
    <mergeCell ref="N939:N944"/>
    <mergeCell ref="D945:D950"/>
    <mergeCell ref="E945:E950"/>
    <mergeCell ref="F945:F950"/>
    <mergeCell ref="G945:G950"/>
    <mergeCell ref="H945:H950"/>
    <mergeCell ref="AW939:AW944"/>
    <mergeCell ref="AX939:AX944"/>
    <mergeCell ref="AY939:AY944"/>
    <mergeCell ref="AZ939:AZ944"/>
    <mergeCell ref="BA939:BA944"/>
    <mergeCell ref="BU939:BU944"/>
    <mergeCell ref="AA939:AA944"/>
    <mergeCell ref="AR939:AR944"/>
    <mergeCell ref="AS939:AS944"/>
    <mergeCell ref="AT939:AT944"/>
    <mergeCell ref="AU939:AU944"/>
    <mergeCell ref="AV939:AV944"/>
    <mergeCell ref="U939:U944"/>
    <mergeCell ref="V939:V944"/>
    <mergeCell ref="W939:W944"/>
    <mergeCell ref="X939:X944"/>
    <mergeCell ref="Y939:Y944"/>
    <mergeCell ref="Z939:Z944"/>
    <mergeCell ref="O939:O944"/>
    <mergeCell ref="P939:P944"/>
    <mergeCell ref="Q939:Q944"/>
    <mergeCell ref="R939:R944"/>
    <mergeCell ref="S939:S944"/>
    <mergeCell ref="T939:T944"/>
    <mergeCell ref="I939:I944"/>
    <mergeCell ref="J939:J944"/>
    <mergeCell ref="K939:K944"/>
    <mergeCell ref="BV933:BV938"/>
    <mergeCell ref="BW933:BW938"/>
    <mergeCell ref="BX933:BX938"/>
    <mergeCell ref="BY933:BY938"/>
    <mergeCell ref="BZ933:BZ938"/>
    <mergeCell ref="D939:D944"/>
    <mergeCell ref="E939:E944"/>
    <mergeCell ref="F939:F944"/>
    <mergeCell ref="G939:G944"/>
    <mergeCell ref="H939:H944"/>
    <mergeCell ref="AW933:AW938"/>
    <mergeCell ref="AX933:AX938"/>
    <mergeCell ref="AY933:AY938"/>
    <mergeCell ref="AZ933:AZ938"/>
    <mergeCell ref="BA933:BA938"/>
    <mergeCell ref="BU933:BU938"/>
    <mergeCell ref="AA933:AA938"/>
    <mergeCell ref="AR933:AR938"/>
    <mergeCell ref="AS933:AS938"/>
    <mergeCell ref="AT933:AT938"/>
    <mergeCell ref="AU933:AU938"/>
    <mergeCell ref="AV933:AV938"/>
    <mergeCell ref="U933:U938"/>
    <mergeCell ref="V933:V938"/>
    <mergeCell ref="W933:W938"/>
    <mergeCell ref="X933:X938"/>
    <mergeCell ref="Y933:Y938"/>
    <mergeCell ref="Z933:Z938"/>
    <mergeCell ref="O933:O938"/>
    <mergeCell ref="P933:P938"/>
    <mergeCell ref="Q933:Q938"/>
    <mergeCell ref="R933:R938"/>
    <mergeCell ref="S933:S938"/>
    <mergeCell ref="T933:T938"/>
    <mergeCell ref="I933:I938"/>
    <mergeCell ref="J933:J938"/>
    <mergeCell ref="K933:K938"/>
    <mergeCell ref="L933:L938"/>
    <mergeCell ref="M933:M938"/>
    <mergeCell ref="N933:N938"/>
    <mergeCell ref="BV927:BV932"/>
    <mergeCell ref="BW927:BW932"/>
    <mergeCell ref="BX927:BX932"/>
    <mergeCell ref="BY927:BY932"/>
    <mergeCell ref="BZ927:BZ932"/>
    <mergeCell ref="D933:D938"/>
    <mergeCell ref="E933:E938"/>
    <mergeCell ref="F933:F938"/>
    <mergeCell ref="G933:G938"/>
    <mergeCell ref="H933:H938"/>
    <mergeCell ref="AW927:AW932"/>
    <mergeCell ref="AX927:AX932"/>
    <mergeCell ref="AY927:AY932"/>
    <mergeCell ref="AZ927:AZ932"/>
    <mergeCell ref="BA927:BA932"/>
    <mergeCell ref="BU927:BU932"/>
    <mergeCell ref="AA927:AA932"/>
    <mergeCell ref="AR927:AR932"/>
    <mergeCell ref="AS927:AS932"/>
    <mergeCell ref="AT927:AT932"/>
    <mergeCell ref="AU927:AU932"/>
    <mergeCell ref="AV927:AV932"/>
    <mergeCell ref="U927:U932"/>
    <mergeCell ref="V927:V932"/>
    <mergeCell ref="W927:W932"/>
    <mergeCell ref="X927:X932"/>
    <mergeCell ref="Y927:Y932"/>
    <mergeCell ref="Z927:Z932"/>
    <mergeCell ref="O927:O932"/>
    <mergeCell ref="P927:P932"/>
    <mergeCell ref="Q927:Q932"/>
    <mergeCell ref="R927:R932"/>
    <mergeCell ref="S927:S932"/>
    <mergeCell ref="T927:T932"/>
    <mergeCell ref="I927:I932"/>
    <mergeCell ref="J927:J932"/>
    <mergeCell ref="K927:K932"/>
    <mergeCell ref="L927:L932"/>
    <mergeCell ref="M927:M932"/>
    <mergeCell ref="N927:N932"/>
    <mergeCell ref="BV921:BV926"/>
    <mergeCell ref="T921:T926"/>
    <mergeCell ref="I921:I926"/>
    <mergeCell ref="J921:J926"/>
    <mergeCell ref="K921:K926"/>
    <mergeCell ref="L921:L926"/>
    <mergeCell ref="M921:M926"/>
    <mergeCell ref="N921:N926"/>
    <mergeCell ref="BW921:BW926"/>
    <mergeCell ref="BX921:BX926"/>
    <mergeCell ref="BY921:BY926"/>
    <mergeCell ref="BZ921:BZ926"/>
    <mergeCell ref="D927:D932"/>
    <mergeCell ref="E927:E932"/>
    <mergeCell ref="F927:F932"/>
    <mergeCell ref="G927:G932"/>
    <mergeCell ref="H927:H932"/>
    <mergeCell ref="AW921:AW926"/>
    <mergeCell ref="AX921:AX926"/>
    <mergeCell ref="AY921:AY926"/>
    <mergeCell ref="AZ921:AZ926"/>
    <mergeCell ref="BA921:BA926"/>
    <mergeCell ref="BU921:BU926"/>
    <mergeCell ref="AA921:AA926"/>
    <mergeCell ref="AR921:AR926"/>
    <mergeCell ref="AS921:AS926"/>
    <mergeCell ref="AT921:AT926"/>
    <mergeCell ref="AU921:AU926"/>
    <mergeCell ref="AV921:AV926"/>
    <mergeCell ref="U921:U926"/>
    <mergeCell ref="V921:V926"/>
    <mergeCell ref="W921:W926"/>
    <mergeCell ref="X921:X926"/>
    <mergeCell ref="Y921:Y926"/>
    <mergeCell ref="Z921:Z926"/>
    <mergeCell ref="O921:O926"/>
    <mergeCell ref="P921:P926"/>
    <mergeCell ref="Q921:Q926"/>
    <mergeCell ref="R921:R926"/>
    <mergeCell ref="S921:S926"/>
    <mergeCell ref="BV915:BV920"/>
    <mergeCell ref="BW915:BW920"/>
    <mergeCell ref="BX915:BX920"/>
    <mergeCell ref="BY915:BY920"/>
    <mergeCell ref="BZ915:BZ920"/>
    <mergeCell ref="D921:D926"/>
    <mergeCell ref="E921:E926"/>
    <mergeCell ref="F921:F926"/>
    <mergeCell ref="G921:G926"/>
    <mergeCell ref="H921:H926"/>
    <mergeCell ref="AW915:AW920"/>
    <mergeCell ref="AX915:AX920"/>
    <mergeCell ref="AY915:AY920"/>
    <mergeCell ref="AZ915:AZ920"/>
    <mergeCell ref="BA915:BA920"/>
    <mergeCell ref="BU915:BU920"/>
    <mergeCell ref="AA915:AA920"/>
    <mergeCell ref="AR915:AR920"/>
    <mergeCell ref="AS915:AS920"/>
    <mergeCell ref="AT915:AT920"/>
    <mergeCell ref="AU915:AU920"/>
    <mergeCell ref="AV915:AV920"/>
    <mergeCell ref="U915:U920"/>
    <mergeCell ref="V915:V920"/>
    <mergeCell ref="W915:W920"/>
    <mergeCell ref="X915:X920"/>
    <mergeCell ref="Y915:Y920"/>
    <mergeCell ref="Z915:Z920"/>
    <mergeCell ref="O915:O920"/>
    <mergeCell ref="P915:P920"/>
    <mergeCell ref="Q915:Q920"/>
    <mergeCell ref="R915:R920"/>
    <mergeCell ref="S915:S920"/>
    <mergeCell ref="T915:T920"/>
    <mergeCell ref="I915:I920"/>
    <mergeCell ref="J915:J920"/>
    <mergeCell ref="K915:K920"/>
    <mergeCell ref="L915:L920"/>
    <mergeCell ref="M915:M920"/>
    <mergeCell ref="N915:N920"/>
    <mergeCell ref="BV909:BV914"/>
    <mergeCell ref="BW909:BW914"/>
    <mergeCell ref="BX909:BX914"/>
    <mergeCell ref="BY909:BY914"/>
    <mergeCell ref="BZ909:BZ914"/>
    <mergeCell ref="D915:D920"/>
    <mergeCell ref="E915:E920"/>
    <mergeCell ref="F915:F920"/>
    <mergeCell ref="G915:G920"/>
    <mergeCell ref="H915:H920"/>
    <mergeCell ref="AW909:AW914"/>
    <mergeCell ref="AX909:AX914"/>
    <mergeCell ref="AY909:AY914"/>
    <mergeCell ref="AZ909:AZ914"/>
    <mergeCell ref="BA909:BA914"/>
    <mergeCell ref="BU909:BU914"/>
    <mergeCell ref="AA909:AA914"/>
    <mergeCell ref="AR909:AR914"/>
    <mergeCell ref="AS909:AS914"/>
    <mergeCell ref="AT909:AT914"/>
    <mergeCell ref="AU909:AU914"/>
    <mergeCell ref="AV909:AV914"/>
    <mergeCell ref="U909:U914"/>
    <mergeCell ref="V909:V914"/>
    <mergeCell ref="W909:W914"/>
    <mergeCell ref="X909:X914"/>
    <mergeCell ref="Y909:Y914"/>
    <mergeCell ref="Z909:Z914"/>
    <mergeCell ref="O909:O914"/>
    <mergeCell ref="P909:P914"/>
    <mergeCell ref="Q909:Q914"/>
    <mergeCell ref="R909:R914"/>
    <mergeCell ref="S909:S914"/>
    <mergeCell ref="T909:T914"/>
    <mergeCell ref="I909:I914"/>
    <mergeCell ref="J909:J914"/>
    <mergeCell ref="K909:K914"/>
    <mergeCell ref="L909:L914"/>
    <mergeCell ref="M909:M914"/>
    <mergeCell ref="N909:N914"/>
    <mergeCell ref="BV903:BV908"/>
    <mergeCell ref="T903:T908"/>
    <mergeCell ref="I903:I908"/>
    <mergeCell ref="J903:J908"/>
    <mergeCell ref="K903:K908"/>
    <mergeCell ref="L903:L908"/>
    <mergeCell ref="M903:M908"/>
    <mergeCell ref="N903:N908"/>
    <mergeCell ref="BW903:BW908"/>
    <mergeCell ref="BX903:BX908"/>
    <mergeCell ref="BY903:BY908"/>
    <mergeCell ref="BZ903:BZ908"/>
    <mergeCell ref="D909:D914"/>
    <mergeCell ref="E909:E914"/>
    <mergeCell ref="F909:F914"/>
    <mergeCell ref="G909:G914"/>
    <mergeCell ref="H909:H914"/>
    <mergeCell ref="AW903:AW908"/>
    <mergeCell ref="AX903:AX908"/>
    <mergeCell ref="AY903:AY908"/>
    <mergeCell ref="AZ903:AZ908"/>
    <mergeCell ref="BA903:BA908"/>
    <mergeCell ref="BU903:BU908"/>
    <mergeCell ref="AA903:AA908"/>
    <mergeCell ref="AR903:AR908"/>
    <mergeCell ref="AS903:AS908"/>
    <mergeCell ref="AT903:AT908"/>
    <mergeCell ref="AU903:AU908"/>
    <mergeCell ref="AV903:AV908"/>
    <mergeCell ref="U903:U908"/>
    <mergeCell ref="V903:V908"/>
    <mergeCell ref="W903:W908"/>
    <mergeCell ref="X903:X908"/>
    <mergeCell ref="Y903:Y908"/>
    <mergeCell ref="Z903:Z908"/>
    <mergeCell ref="O903:O908"/>
    <mergeCell ref="P903:P908"/>
    <mergeCell ref="Q903:Q908"/>
    <mergeCell ref="R903:R908"/>
    <mergeCell ref="S903:S908"/>
    <mergeCell ref="BV897:BV902"/>
    <mergeCell ref="BW897:BW902"/>
    <mergeCell ref="BX897:BX902"/>
    <mergeCell ref="BY897:BY902"/>
    <mergeCell ref="BZ897:BZ902"/>
    <mergeCell ref="D903:D908"/>
    <mergeCell ref="E903:E908"/>
    <mergeCell ref="F903:F908"/>
    <mergeCell ref="G903:G908"/>
    <mergeCell ref="H903:H908"/>
    <mergeCell ref="AW897:AW902"/>
    <mergeCell ref="AX897:AX902"/>
    <mergeCell ref="AY897:AY902"/>
    <mergeCell ref="AZ897:AZ902"/>
    <mergeCell ref="BA897:BA902"/>
    <mergeCell ref="BU897:BU902"/>
    <mergeCell ref="AA897:AA902"/>
    <mergeCell ref="AR897:AR902"/>
    <mergeCell ref="AS897:AS902"/>
    <mergeCell ref="AT897:AT902"/>
    <mergeCell ref="AU897:AU902"/>
    <mergeCell ref="AV897:AV902"/>
    <mergeCell ref="U897:U902"/>
    <mergeCell ref="V897:V902"/>
    <mergeCell ref="W897:W902"/>
    <mergeCell ref="X897:X902"/>
    <mergeCell ref="Y897:Y902"/>
    <mergeCell ref="Z897:Z902"/>
    <mergeCell ref="O897:O902"/>
    <mergeCell ref="P897:P902"/>
    <mergeCell ref="Q897:Q902"/>
    <mergeCell ref="R897:R902"/>
    <mergeCell ref="S897:S902"/>
    <mergeCell ref="T897:T902"/>
    <mergeCell ref="I897:I902"/>
    <mergeCell ref="J897:J902"/>
    <mergeCell ref="K897:K902"/>
    <mergeCell ref="L897:L902"/>
    <mergeCell ref="M897:M902"/>
    <mergeCell ref="N897:N902"/>
    <mergeCell ref="BV891:BV896"/>
    <mergeCell ref="BW891:BW896"/>
    <mergeCell ref="BX891:BX896"/>
    <mergeCell ref="BY891:BY896"/>
    <mergeCell ref="BZ891:BZ896"/>
    <mergeCell ref="D897:D902"/>
    <mergeCell ref="E897:E902"/>
    <mergeCell ref="F897:F902"/>
    <mergeCell ref="G897:G902"/>
    <mergeCell ref="H897:H902"/>
    <mergeCell ref="AW891:AW896"/>
    <mergeCell ref="AX891:AX896"/>
    <mergeCell ref="AY891:AY896"/>
    <mergeCell ref="AZ891:AZ896"/>
    <mergeCell ref="BA891:BA896"/>
    <mergeCell ref="BU891:BU896"/>
    <mergeCell ref="AA891:AA896"/>
    <mergeCell ref="AR891:AR896"/>
    <mergeCell ref="AS891:AS896"/>
    <mergeCell ref="AT891:AT896"/>
    <mergeCell ref="AU891:AU896"/>
    <mergeCell ref="AV891:AV896"/>
    <mergeCell ref="U891:U896"/>
    <mergeCell ref="V891:V896"/>
    <mergeCell ref="W891:W896"/>
    <mergeCell ref="X891:X896"/>
    <mergeCell ref="Y891:Y896"/>
    <mergeCell ref="Z891:Z896"/>
    <mergeCell ref="O891:O896"/>
    <mergeCell ref="P891:P896"/>
    <mergeCell ref="Q891:Q896"/>
    <mergeCell ref="R891:R896"/>
    <mergeCell ref="S891:S896"/>
    <mergeCell ref="T891:T896"/>
    <mergeCell ref="I891:I896"/>
    <mergeCell ref="J891:J896"/>
    <mergeCell ref="K891:K896"/>
    <mergeCell ref="L891:L896"/>
    <mergeCell ref="M891:M896"/>
    <mergeCell ref="N891:N896"/>
    <mergeCell ref="BV885:BV890"/>
    <mergeCell ref="T885:T890"/>
    <mergeCell ref="I885:I890"/>
    <mergeCell ref="J885:J890"/>
    <mergeCell ref="K885:K890"/>
    <mergeCell ref="L885:L890"/>
    <mergeCell ref="M885:M890"/>
    <mergeCell ref="N885:N890"/>
    <mergeCell ref="BW885:BW890"/>
    <mergeCell ref="BX885:BX890"/>
    <mergeCell ref="BY885:BY890"/>
    <mergeCell ref="BZ885:BZ890"/>
    <mergeCell ref="D891:D896"/>
    <mergeCell ref="E891:E896"/>
    <mergeCell ref="F891:F896"/>
    <mergeCell ref="G891:G896"/>
    <mergeCell ref="H891:H896"/>
    <mergeCell ref="AW885:AW890"/>
    <mergeCell ref="AX885:AX890"/>
    <mergeCell ref="AY885:AY890"/>
    <mergeCell ref="AZ885:AZ890"/>
    <mergeCell ref="BA885:BA890"/>
    <mergeCell ref="BU885:BU890"/>
    <mergeCell ref="AA885:AA890"/>
    <mergeCell ref="AR885:AR890"/>
    <mergeCell ref="AS885:AS890"/>
    <mergeCell ref="AT885:AT890"/>
    <mergeCell ref="AU885:AU890"/>
    <mergeCell ref="AV885:AV890"/>
    <mergeCell ref="U885:U890"/>
    <mergeCell ref="V885:V890"/>
    <mergeCell ref="W885:W890"/>
    <mergeCell ref="X885:X890"/>
    <mergeCell ref="Y885:Y890"/>
    <mergeCell ref="Z885:Z890"/>
    <mergeCell ref="O885:O890"/>
    <mergeCell ref="P885:P890"/>
    <mergeCell ref="Q885:Q890"/>
    <mergeCell ref="R885:R890"/>
    <mergeCell ref="S885:S890"/>
    <mergeCell ref="BV879:BV884"/>
    <mergeCell ref="BW879:BW884"/>
    <mergeCell ref="BX879:BX884"/>
    <mergeCell ref="BY879:BY884"/>
    <mergeCell ref="BZ879:BZ884"/>
    <mergeCell ref="D885:D890"/>
    <mergeCell ref="E885:E890"/>
    <mergeCell ref="F885:F890"/>
    <mergeCell ref="G885:G890"/>
    <mergeCell ref="H885:H890"/>
    <mergeCell ref="AW879:AW884"/>
    <mergeCell ref="AX879:AX884"/>
    <mergeCell ref="AY879:AY884"/>
    <mergeCell ref="AZ879:AZ884"/>
    <mergeCell ref="BA879:BA884"/>
    <mergeCell ref="BU879:BU884"/>
    <mergeCell ref="AA879:AA884"/>
    <mergeCell ref="AR879:AR884"/>
    <mergeCell ref="AS879:AS884"/>
    <mergeCell ref="AT879:AT884"/>
    <mergeCell ref="AU879:AU884"/>
    <mergeCell ref="AV879:AV884"/>
    <mergeCell ref="U879:U884"/>
    <mergeCell ref="V879:V884"/>
    <mergeCell ref="W879:W884"/>
    <mergeCell ref="X879:X884"/>
    <mergeCell ref="Y879:Y884"/>
    <mergeCell ref="Z879:Z884"/>
    <mergeCell ref="O879:O884"/>
    <mergeCell ref="P879:P884"/>
    <mergeCell ref="Q879:Q884"/>
    <mergeCell ref="R879:R884"/>
    <mergeCell ref="S879:S884"/>
    <mergeCell ref="T879:T884"/>
    <mergeCell ref="I879:I884"/>
    <mergeCell ref="J879:J884"/>
    <mergeCell ref="K879:K884"/>
    <mergeCell ref="L879:L884"/>
    <mergeCell ref="M879:M884"/>
    <mergeCell ref="N879:N884"/>
    <mergeCell ref="BV873:BV878"/>
    <mergeCell ref="BW873:BW878"/>
    <mergeCell ref="BX873:BX878"/>
    <mergeCell ref="BY873:BY878"/>
    <mergeCell ref="BZ873:BZ878"/>
    <mergeCell ref="D879:D884"/>
    <mergeCell ref="E879:E884"/>
    <mergeCell ref="F879:F884"/>
    <mergeCell ref="G879:G884"/>
    <mergeCell ref="H879:H884"/>
    <mergeCell ref="AW873:AW878"/>
    <mergeCell ref="AX873:AX878"/>
    <mergeCell ref="AY873:AY878"/>
    <mergeCell ref="AZ873:AZ878"/>
    <mergeCell ref="BA873:BA878"/>
    <mergeCell ref="BU873:BU878"/>
    <mergeCell ref="AA873:AA878"/>
    <mergeCell ref="AR873:AR878"/>
    <mergeCell ref="AS873:AS878"/>
    <mergeCell ref="AT873:AT878"/>
    <mergeCell ref="AU873:AU878"/>
    <mergeCell ref="AV873:AV878"/>
    <mergeCell ref="U873:U878"/>
    <mergeCell ref="V873:V878"/>
    <mergeCell ref="W873:W878"/>
    <mergeCell ref="X873:X878"/>
    <mergeCell ref="Y873:Y878"/>
    <mergeCell ref="Z873:Z878"/>
    <mergeCell ref="O873:O878"/>
    <mergeCell ref="P873:P878"/>
    <mergeCell ref="Q873:Q878"/>
    <mergeCell ref="R873:R878"/>
    <mergeCell ref="S873:S878"/>
    <mergeCell ref="T873:T878"/>
    <mergeCell ref="I873:I878"/>
    <mergeCell ref="J873:J878"/>
    <mergeCell ref="K873:K878"/>
    <mergeCell ref="L873:L878"/>
    <mergeCell ref="M873:M878"/>
    <mergeCell ref="N873:N878"/>
    <mergeCell ref="BV867:BV872"/>
    <mergeCell ref="T867:T872"/>
    <mergeCell ref="I867:I872"/>
    <mergeCell ref="J867:J872"/>
    <mergeCell ref="K867:K872"/>
    <mergeCell ref="L867:L872"/>
    <mergeCell ref="M867:M872"/>
    <mergeCell ref="N867:N872"/>
    <mergeCell ref="BW867:BW872"/>
    <mergeCell ref="BX867:BX872"/>
    <mergeCell ref="BY867:BY872"/>
    <mergeCell ref="BZ867:BZ872"/>
    <mergeCell ref="D873:D878"/>
    <mergeCell ref="E873:E878"/>
    <mergeCell ref="F873:F878"/>
    <mergeCell ref="G873:G878"/>
    <mergeCell ref="H873:H878"/>
    <mergeCell ref="AW867:AW872"/>
    <mergeCell ref="AX867:AX872"/>
    <mergeCell ref="AY867:AY872"/>
    <mergeCell ref="AZ867:AZ872"/>
    <mergeCell ref="BA867:BA872"/>
    <mergeCell ref="BU867:BU872"/>
    <mergeCell ref="AA867:AA872"/>
    <mergeCell ref="AR867:AR872"/>
    <mergeCell ref="AS867:AS872"/>
    <mergeCell ref="AT867:AT872"/>
    <mergeCell ref="AU867:AU872"/>
    <mergeCell ref="AV867:AV872"/>
    <mergeCell ref="U867:U872"/>
    <mergeCell ref="V867:V872"/>
    <mergeCell ref="W867:W872"/>
    <mergeCell ref="X867:X872"/>
    <mergeCell ref="Y867:Y872"/>
    <mergeCell ref="Z867:Z872"/>
    <mergeCell ref="O867:O872"/>
    <mergeCell ref="P867:P872"/>
    <mergeCell ref="Q867:Q872"/>
    <mergeCell ref="R867:R872"/>
    <mergeCell ref="S867:S872"/>
    <mergeCell ref="BV861:BV866"/>
    <mergeCell ref="BW861:BW866"/>
    <mergeCell ref="BX861:BX866"/>
    <mergeCell ref="BY861:BY866"/>
    <mergeCell ref="BZ861:BZ866"/>
    <mergeCell ref="D867:D872"/>
    <mergeCell ref="E867:E872"/>
    <mergeCell ref="F867:F872"/>
    <mergeCell ref="G867:G872"/>
    <mergeCell ref="H867:H872"/>
    <mergeCell ref="AW861:AW866"/>
    <mergeCell ref="AX861:AX866"/>
    <mergeCell ref="AY861:AY866"/>
    <mergeCell ref="AZ861:AZ866"/>
    <mergeCell ref="BA861:BA866"/>
    <mergeCell ref="BU861:BU866"/>
    <mergeCell ref="AA861:AA866"/>
    <mergeCell ref="AR861:AR866"/>
    <mergeCell ref="AS861:AS866"/>
    <mergeCell ref="AT861:AT866"/>
    <mergeCell ref="AU861:AU866"/>
    <mergeCell ref="AV861:AV866"/>
    <mergeCell ref="U861:U866"/>
    <mergeCell ref="V861:V866"/>
    <mergeCell ref="W861:W866"/>
    <mergeCell ref="X861:X866"/>
    <mergeCell ref="Y861:Y866"/>
    <mergeCell ref="Z861:Z866"/>
    <mergeCell ref="O861:O866"/>
    <mergeCell ref="P861:P866"/>
    <mergeCell ref="Q861:Q866"/>
    <mergeCell ref="R861:R866"/>
    <mergeCell ref="S861:S866"/>
    <mergeCell ref="T861:T866"/>
    <mergeCell ref="I861:I866"/>
    <mergeCell ref="J861:J866"/>
    <mergeCell ref="K861:K866"/>
    <mergeCell ref="L861:L866"/>
    <mergeCell ref="M861:M866"/>
    <mergeCell ref="N861:N866"/>
    <mergeCell ref="BY855:BY860"/>
    <mergeCell ref="BZ855:BZ860"/>
    <mergeCell ref="A861:A956"/>
    <mergeCell ref="B861:B956"/>
    <mergeCell ref="C861:C956"/>
    <mergeCell ref="D861:D866"/>
    <mergeCell ref="E861:E866"/>
    <mergeCell ref="F861:F866"/>
    <mergeCell ref="G861:G866"/>
    <mergeCell ref="H861:H866"/>
    <mergeCell ref="AZ855:AZ860"/>
    <mergeCell ref="BA855:BA860"/>
    <mergeCell ref="BU855:BU860"/>
    <mergeCell ref="BV855:BV860"/>
    <mergeCell ref="BW855:BW860"/>
    <mergeCell ref="BX855:BX860"/>
    <mergeCell ref="AT855:AT860"/>
    <mergeCell ref="AU855:AU860"/>
    <mergeCell ref="AV855:AV860"/>
    <mergeCell ref="AW855:AW860"/>
    <mergeCell ref="AX855:AX860"/>
    <mergeCell ref="AY855:AY860"/>
    <mergeCell ref="X855:X860"/>
    <mergeCell ref="Y855:Y860"/>
    <mergeCell ref="Z855:Z860"/>
    <mergeCell ref="AA855:AA860"/>
    <mergeCell ref="AR855:AR860"/>
    <mergeCell ref="AS855:AS860"/>
    <mergeCell ref="R855:R860"/>
    <mergeCell ref="S855:S860"/>
    <mergeCell ref="T855:T860"/>
    <mergeCell ref="U855:U860"/>
    <mergeCell ref="V855:V860"/>
    <mergeCell ref="W855:W860"/>
    <mergeCell ref="L855:L860"/>
    <mergeCell ref="M855:M860"/>
    <mergeCell ref="N855:N860"/>
    <mergeCell ref="O855:O860"/>
    <mergeCell ref="P855:P860"/>
    <mergeCell ref="Q855:Q860"/>
    <mergeCell ref="BY849:BY854"/>
    <mergeCell ref="W849:W854"/>
    <mergeCell ref="L849:L854"/>
    <mergeCell ref="M849:M854"/>
    <mergeCell ref="N849:N854"/>
    <mergeCell ref="O849:O854"/>
    <mergeCell ref="P849:P854"/>
    <mergeCell ref="Q849:Q854"/>
    <mergeCell ref="BZ849:BZ854"/>
    <mergeCell ref="D855:D860"/>
    <mergeCell ref="E855:E860"/>
    <mergeCell ref="F855:F860"/>
    <mergeCell ref="G855:G860"/>
    <mergeCell ref="H855:H860"/>
    <mergeCell ref="I855:I860"/>
    <mergeCell ref="J855:J860"/>
    <mergeCell ref="K855:K860"/>
    <mergeCell ref="AZ849:AZ854"/>
    <mergeCell ref="BA849:BA854"/>
    <mergeCell ref="BU849:BU854"/>
    <mergeCell ref="BV849:BV854"/>
    <mergeCell ref="BW849:BW854"/>
    <mergeCell ref="BX849:BX854"/>
    <mergeCell ref="AT849:AT854"/>
    <mergeCell ref="AU849:AU854"/>
    <mergeCell ref="AV849:AV854"/>
    <mergeCell ref="AW849:AW854"/>
    <mergeCell ref="AX849:AX854"/>
    <mergeCell ref="AY849:AY854"/>
    <mergeCell ref="X849:X854"/>
    <mergeCell ref="Y849:Y854"/>
    <mergeCell ref="Z849:Z854"/>
    <mergeCell ref="AA849:AA854"/>
    <mergeCell ref="AR849:AR854"/>
    <mergeCell ref="AS849:AS854"/>
    <mergeCell ref="R849:R854"/>
    <mergeCell ref="S849:S854"/>
    <mergeCell ref="T849:T854"/>
    <mergeCell ref="U849:U854"/>
    <mergeCell ref="V849:V854"/>
    <mergeCell ref="BY843:BY848"/>
    <mergeCell ref="BZ843:BZ848"/>
    <mergeCell ref="D849:D854"/>
    <mergeCell ref="E849:E854"/>
    <mergeCell ref="F849:F854"/>
    <mergeCell ref="G849:G854"/>
    <mergeCell ref="H849:H854"/>
    <mergeCell ref="I849:I854"/>
    <mergeCell ref="J849:J854"/>
    <mergeCell ref="K849:K854"/>
    <mergeCell ref="AZ843:AZ848"/>
    <mergeCell ref="BA843:BA848"/>
    <mergeCell ref="BU843:BU848"/>
    <mergeCell ref="BV843:BV848"/>
    <mergeCell ref="BW843:BW848"/>
    <mergeCell ref="BX843:BX848"/>
    <mergeCell ref="AT843:AT848"/>
    <mergeCell ref="AU843:AU848"/>
    <mergeCell ref="AV843:AV848"/>
    <mergeCell ref="AW843:AW848"/>
    <mergeCell ref="AX843:AX848"/>
    <mergeCell ref="AY843:AY848"/>
    <mergeCell ref="X843:X848"/>
    <mergeCell ref="Y843:Y848"/>
    <mergeCell ref="Z843:Z848"/>
    <mergeCell ref="AA843:AA848"/>
    <mergeCell ref="AR843:AR848"/>
    <mergeCell ref="AS843:AS848"/>
    <mergeCell ref="R843:R848"/>
    <mergeCell ref="S843:S848"/>
    <mergeCell ref="T843:T848"/>
    <mergeCell ref="U843:U848"/>
    <mergeCell ref="V843:V848"/>
    <mergeCell ref="W843:W848"/>
    <mergeCell ref="L843:L848"/>
    <mergeCell ref="M843:M848"/>
    <mergeCell ref="N843:N848"/>
    <mergeCell ref="O843:O848"/>
    <mergeCell ref="P843:P848"/>
    <mergeCell ref="Q843:Q848"/>
    <mergeCell ref="BY837:BY842"/>
    <mergeCell ref="BZ837:BZ842"/>
    <mergeCell ref="D843:D848"/>
    <mergeCell ref="E843:E848"/>
    <mergeCell ref="F843:F848"/>
    <mergeCell ref="G843:G848"/>
    <mergeCell ref="H843:H848"/>
    <mergeCell ref="I843:I848"/>
    <mergeCell ref="J843:J848"/>
    <mergeCell ref="K843:K848"/>
    <mergeCell ref="AZ837:AZ842"/>
    <mergeCell ref="BA837:BA842"/>
    <mergeCell ref="BU837:BU842"/>
    <mergeCell ref="BV837:BV842"/>
    <mergeCell ref="BW837:BW842"/>
    <mergeCell ref="BX837:BX842"/>
    <mergeCell ref="AT837:AT842"/>
    <mergeCell ref="AU837:AU842"/>
    <mergeCell ref="AV837:AV842"/>
    <mergeCell ref="AW837:AW842"/>
    <mergeCell ref="AX837:AX842"/>
    <mergeCell ref="AY837:AY842"/>
    <mergeCell ref="X837:X842"/>
    <mergeCell ref="Y837:Y842"/>
    <mergeCell ref="Z837:Z842"/>
    <mergeCell ref="AA837:AA842"/>
    <mergeCell ref="AR837:AR842"/>
    <mergeCell ref="AS837:AS842"/>
    <mergeCell ref="R837:R842"/>
    <mergeCell ref="S837:S842"/>
    <mergeCell ref="T837:T842"/>
    <mergeCell ref="U837:U842"/>
    <mergeCell ref="V837:V842"/>
    <mergeCell ref="W837:W842"/>
    <mergeCell ref="L837:L842"/>
    <mergeCell ref="M837:M842"/>
    <mergeCell ref="N837:N842"/>
    <mergeCell ref="O837:O842"/>
    <mergeCell ref="P837:P842"/>
    <mergeCell ref="Q837:Q842"/>
    <mergeCell ref="BY831:BY836"/>
    <mergeCell ref="W831:W836"/>
    <mergeCell ref="L831:L836"/>
    <mergeCell ref="M831:M836"/>
    <mergeCell ref="N831:N836"/>
    <mergeCell ref="O831:O836"/>
    <mergeCell ref="P831:P836"/>
    <mergeCell ref="Q831:Q836"/>
    <mergeCell ref="BZ831:BZ836"/>
    <mergeCell ref="D837:D842"/>
    <mergeCell ref="E837:E842"/>
    <mergeCell ref="F837:F842"/>
    <mergeCell ref="G837:G842"/>
    <mergeCell ref="H837:H842"/>
    <mergeCell ref="I837:I842"/>
    <mergeCell ref="J837:J842"/>
    <mergeCell ref="K837:K842"/>
    <mergeCell ref="AZ831:AZ836"/>
    <mergeCell ref="BA831:BA836"/>
    <mergeCell ref="BU831:BU836"/>
    <mergeCell ref="BV831:BV836"/>
    <mergeCell ref="BW831:BW836"/>
    <mergeCell ref="BX831:BX836"/>
    <mergeCell ref="AT831:AT836"/>
    <mergeCell ref="AU831:AU836"/>
    <mergeCell ref="AV831:AV836"/>
    <mergeCell ref="AW831:AW836"/>
    <mergeCell ref="AX831:AX836"/>
    <mergeCell ref="AY831:AY836"/>
    <mergeCell ref="X831:X836"/>
    <mergeCell ref="Y831:Y836"/>
    <mergeCell ref="Z831:Z836"/>
    <mergeCell ref="AA831:AA836"/>
    <mergeCell ref="AR831:AR836"/>
    <mergeCell ref="AS831:AS836"/>
    <mergeCell ref="R831:R836"/>
    <mergeCell ref="S831:S836"/>
    <mergeCell ref="T831:T836"/>
    <mergeCell ref="U831:U836"/>
    <mergeCell ref="V831:V836"/>
    <mergeCell ref="BY825:BY830"/>
    <mergeCell ref="BZ825:BZ830"/>
    <mergeCell ref="D831:D836"/>
    <mergeCell ref="E831:E836"/>
    <mergeCell ref="F831:F836"/>
    <mergeCell ref="G831:G836"/>
    <mergeCell ref="H831:H836"/>
    <mergeCell ref="I831:I836"/>
    <mergeCell ref="J831:J836"/>
    <mergeCell ref="K831:K836"/>
    <mergeCell ref="AZ825:AZ830"/>
    <mergeCell ref="BA825:BA830"/>
    <mergeCell ref="BU825:BU830"/>
    <mergeCell ref="BV825:BV830"/>
    <mergeCell ref="BW825:BW830"/>
    <mergeCell ref="BX825:BX830"/>
    <mergeCell ref="AT825:AT830"/>
    <mergeCell ref="AU825:AU830"/>
    <mergeCell ref="AV825:AV830"/>
    <mergeCell ref="AW825:AW830"/>
    <mergeCell ref="AX825:AX830"/>
    <mergeCell ref="AY825:AY830"/>
    <mergeCell ref="X825:X830"/>
    <mergeCell ref="Y825:Y830"/>
    <mergeCell ref="Z825:Z830"/>
    <mergeCell ref="AA825:AA830"/>
    <mergeCell ref="AR825:AR830"/>
    <mergeCell ref="AS825:AS830"/>
    <mergeCell ref="R825:R830"/>
    <mergeCell ref="S825:S830"/>
    <mergeCell ref="T825:T830"/>
    <mergeCell ref="U825:U830"/>
    <mergeCell ref="V825:V830"/>
    <mergeCell ref="W825:W830"/>
    <mergeCell ref="L825:L830"/>
    <mergeCell ref="M825:M830"/>
    <mergeCell ref="N825:N830"/>
    <mergeCell ref="O825:O830"/>
    <mergeCell ref="P825:P830"/>
    <mergeCell ref="Q825:Q830"/>
    <mergeCell ref="BY819:BY824"/>
    <mergeCell ref="BZ819:BZ824"/>
    <mergeCell ref="D825:D830"/>
    <mergeCell ref="E825:E830"/>
    <mergeCell ref="F825:F830"/>
    <mergeCell ref="G825:G830"/>
    <mergeCell ref="H825:H830"/>
    <mergeCell ref="I825:I830"/>
    <mergeCell ref="J825:J830"/>
    <mergeCell ref="K825:K830"/>
    <mergeCell ref="AZ819:AZ824"/>
    <mergeCell ref="BA819:BA824"/>
    <mergeCell ref="BU819:BU824"/>
    <mergeCell ref="BV819:BV824"/>
    <mergeCell ref="BW819:BW824"/>
    <mergeCell ref="BX819:BX824"/>
    <mergeCell ref="AT819:AT824"/>
    <mergeCell ref="AU819:AU824"/>
    <mergeCell ref="AV819:AV824"/>
    <mergeCell ref="AW819:AW824"/>
    <mergeCell ref="AX819:AX824"/>
    <mergeCell ref="AY819:AY824"/>
    <mergeCell ref="X819:X824"/>
    <mergeCell ref="Y819:Y824"/>
    <mergeCell ref="Z819:Z824"/>
    <mergeCell ref="AA819:AA824"/>
    <mergeCell ref="AR819:AR824"/>
    <mergeCell ref="AS819:AS824"/>
    <mergeCell ref="R819:R824"/>
    <mergeCell ref="S819:S824"/>
    <mergeCell ref="T819:T824"/>
    <mergeCell ref="U819:U824"/>
    <mergeCell ref="V819:V824"/>
    <mergeCell ref="W819:W824"/>
    <mergeCell ref="L819:L824"/>
    <mergeCell ref="M819:M824"/>
    <mergeCell ref="N819:N824"/>
    <mergeCell ref="O819:O824"/>
    <mergeCell ref="P819:P824"/>
    <mergeCell ref="Q819:Q824"/>
    <mergeCell ref="BY813:BY818"/>
    <mergeCell ref="W813:W818"/>
    <mergeCell ref="L813:L818"/>
    <mergeCell ref="M813:M818"/>
    <mergeCell ref="N813:N818"/>
    <mergeCell ref="O813:O818"/>
    <mergeCell ref="P813:P818"/>
    <mergeCell ref="Q813:Q818"/>
    <mergeCell ref="BZ813:BZ818"/>
    <mergeCell ref="D819:D824"/>
    <mergeCell ref="E819:E824"/>
    <mergeCell ref="F819:F824"/>
    <mergeCell ref="G819:G824"/>
    <mergeCell ref="H819:H824"/>
    <mergeCell ref="I819:I824"/>
    <mergeCell ref="J819:J824"/>
    <mergeCell ref="K819:K824"/>
    <mergeCell ref="AZ813:AZ818"/>
    <mergeCell ref="BA813:BA818"/>
    <mergeCell ref="BU813:BU818"/>
    <mergeCell ref="BV813:BV818"/>
    <mergeCell ref="BW813:BW818"/>
    <mergeCell ref="BX813:BX818"/>
    <mergeCell ref="AT813:AT818"/>
    <mergeCell ref="AU813:AU818"/>
    <mergeCell ref="AV813:AV818"/>
    <mergeCell ref="AW813:AW818"/>
    <mergeCell ref="AX813:AX818"/>
    <mergeCell ref="AY813:AY818"/>
    <mergeCell ref="X813:X818"/>
    <mergeCell ref="Y813:Y818"/>
    <mergeCell ref="Z813:Z818"/>
    <mergeCell ref="AA813:AA818"/>
    <mergeCell ref="AR813:AR818"/>
    <mergeCell ref="AS813:AS818"/>
    <mergeCell ref="R813:R818"/>
    <mergeCell ref="S813:S818"/>
    <mergeCell ref="T813:T818"/>
    <mergeCell ref="U813:U818"/>
    <mergeCell ref="V813:V818"/>
    <mergeCell ref="BY807:BY812"/>
    <mergeCell ref="BZ807:BZ812"/>
    <mergeCell ref="D813:D818"/>
    <mergeCell ref="E813:E818"/>
    <mergeCell ref="F813:F818"/>
    <mergeCell ref="G813:G818"/>
    <mergeCell ref="H813:H818"/>
    <mergeCell ref="I813:I818"/>
    <mergeCell ref="J813:J818"/>
    <mergeCell ref="K813:K818"/>
    <mergeCell ref="AZ807:AZ812"/>
    <mergeCell ref="BA807:BA812"/>
    <mergeCell ref="BU807:BU812"/>
    <mergeCell ref="BV807:BV812"/>
    <mergeCell ref="BW807:BW812"/>
    <mergeCell ref="BX807:BX812"/>
    <mergeCell ref="AT807:AT812"/>
    <mergeCell ref="AU807:AU812"/>
    <mergeCell ref="AV807:AV812"/>
    <mergeCell ref="AW807:AW812"/>
    <mergeCell ref="AX807:AX812"/>
    <mergeCell ref="AY807:AY812"/>
    <mergeCell ref="X807:X812"/>
    <mergeCell ref="Y807:Y812"/>
    <mergeCell ref="Z807:Z812"/>
    <mergeCell ref="AA807:AA812"/>
    <mergeCell ref="AR807:AR812"/>
    <mergeCell ref="AS807:AS812"/>
    <mergeCell ref="R807:R812"/>
    <mergeCell ref="S807:S812"/>
    <mergeCell ref="T807:T812"/>
    <mergeCell ref="U807:U812"/>
    <mergeCell ref="V807:V812"/>
    <mergeCell ref="W807:W812"/>
    <mergeCell ref="L807:L812"/>
    <mergeCell ref="M807:M812"/>
    <mergeCell ref="N807:N812"/>
    <mergeCell ref="O807:O812"/>
    <mergeCell ref="P807:P812"/>
    <mergeCell ref="Q807:Q812"/>
    <mergeCell ref="BY801:BY806"/>
    <mergeCell ref="BZ801:BZ806"/>
    <mergeCell ref="D807:D812"/>
    <mergeCell ref="E807:E812"/>
    <mergeCell ref="F807:F812"/>
    <mergeCell ref="G807:G812"/>
    <mergeCell ref="H807:H812"/>
    <mergeCell ref="I807:I812"/>
    <mergeCell ref="J807:J812"/>
    <mergeCell ref="K807:K812"/>
    <mergeCell ref="AZ801:AZ806"/>
    <mergeCell ref="BA801:BA806"/>
    <mergeCell ref="BU801:BU806"/>
    <mergeCell ref="BV801:BV806"/>
    <mergeCell ref="BW801:BW806"/>
    <mergeCell ref="BX801:BX806"/>
    <mergeCell ref="AT801:AT806"/>
    <mergeCell ref="AU801:AU806"/>
    <mergeCell ref="AV801:AV806"/>
    <mergeCell ref="AW801:AW806"/>
    <mergeCell ref="AX801:AX806"/>
    <mergeCell ref="AY801:AY806"/>
    <mergeCell ref="X801:X806"/>
    <mergeCell ref="Y801:Y806"/>
    <mergeCell ref="Z801:Z806"/>
    <mergeCell ref="AA801:AA806"/>
    <mergeCell ref="AR801:AR806"/>
    <mergeCell ref="AS801:AS806"/>
    <mergeCell ref="R801:R806"/>
    <mergeCell ref="S801:S806"/>
    <mergeCell ref="T801:T806"/>
    <mergeCell ref="U801:U806"/>
    <mergeCell ref="V801:V806"/>
    <mergeCell ref="W801:W806"/>
    <mergeCell ref="L801:L806"/>
    <mergeCell ref="M801:M806"/>
    <mergeCell ref="N801:N806"/>
    <mergeCell ref="O801:O806"/>
    <mergeCell ref="P801:P806"/>
    <mergeCell ref="Q801:Q806"/>
    <mergeCell ref="BY795:BY800"/>
    <mergeCell ref="W795:W800"/>
    <mergeCell ref="L795:L800"/>
    <mergeCell ref="M795:M800"/>
    <mergeCell ref="N795:N800"/>
    <mergeCell ref="O795:O800"/>
    <mergeCell ref="P795:P800"/>
    <mergeCell ref="Q795:Q800"/>
    <mergeCell ref="BZ795:BZ800"/>
    <mergeCell ref="D801:D806"/>
    <mergeCell ref="E801:E806"/>
    <mergeCell ref="F801:F806"/>
    <mergeCell ref="G801:G806"/>
    <mergeCell ref="H801:H806"/>
    <mergeCell ref="I801:I806"/>
    <mergeCell ref="J801:J806"/>
    <mergeCell ref="K801:K806"/>
    <mergeCell ref="AZ795:AZ800"/>
    <mergeCell ref="BA795:BA800"/>
    <mergeCell ref="BU795:BU800"/>
    <mergeCell ref="BV795:BV800"/>
    <mergeCell ref="BW795:BW800"/>
    <mergeCell ref="BX795:BX800"/>
    <mergeCell ref="AT795:AT800"/>
    <mergeCell ref="AU795:AU800"/>
    <mergeCell ref="AV795:AV800"/>
    <mergeCell ref="AW795:AW800"/>
    <mergeCell ref="AX795:AX800"/>
    <mergeCell ref="AY795:AY800"/>
    <mergeCell ref="X795:X800"/>
    <mergeCell ref="Y795:Y800"/>
    <mergeCell ref="Z795:Z800"/>
    <mergeCell ref="AA795:AA800"/>
    <mergeCell ref="AR795:AR800"/>
    <mergeCell ref="AS795:AS800"/>
    <mergeCell ref="R795:R800"/>
    <mergeCell ref="S795:S800"/>
    <mergeCell ref="T795:T800"/>
    <mergeCell ref="U795:U800"/>
    <mergeCell ref="V795:V800"/>
    <mergeCell ref="BY789:BY794"/>
    <mergeCell ref="BZ789:BZ794"/>
    <mergeCell ref="D795:D800"/>
    <mergeCell ref="E795:E800"/>
    <mergeCell ref="F795:F800"/>
    <mergeCell ref="G795:G800"/>
    <mergeCell ref="H795:H800"/>
    <mergeCell ref="I795:I800"/>
    <mergeCell ref="J795:J800"/>
    <mergeCell ref="K795:K800"/>
    <mergeCell ref="AZ789:AZ794"/>
    <mergeCell ref="BA789:BA794"/>
    <mergeCell ref="BU789:BU794"/>
    <mergeCell ref="BV789:BV794"/>
    <mergeCell ref="BW789:BW794"/>
    <mergeCell ref="BX789:BX794"/>
    <mergeCell ref="AT789:AT794"/>
    <mergeCell ref="AU789:AU794"/>
    <mergeCell ref="AV789:AV794"/>
    <mergeCell ref="AW789:AW794"/>
    <mergeCell ref="AX789:AX794"/>
    <mergeCell ref="AY789:AY794"/>
    <mergeCell ref="X789:X794"/>
    <mergeCell ref="Y789:Y794"/>
    <mergeCell ref="Z789:Z794"/>
    <mergeCell ref="AA789:AA794"/>
    <mergeCell ref="AR789:AR794"/>
    <mergeCell ref="AS789:AS794"/>
    <mergeCell ref="R789:R794"/>
    <mergeCell ref="S789:S794"/>
    <mergeCell ref="T789:T794"/>
    <mergeCell ref="U789:U794"/>
    <mergeCell ref="V789:V794"/>
    <mergeCell ref="W789:W794"/>
    <mergeCell ref="L789:L794"/>
    <mergeCell ref="M789:M794"/>
    <mergeCell ref="N789:N794"/>
    <mergeCell ref="O789:O794"/>
    <mergeCell ref="P789:P794"/>
    <mergeCell ref="Q789:Q794"/>
    <mergeCell ref="F789:F794"/>
    <mergeCell ref="G789:G794"/>
    <mergeCell ref="H789:H794"/>
    <mergeCell ref="I789:I794"/>
    <mergeCell ref="J789:J794"/>
    <mergeCell ref="K789:K794"/>
    <mergeCell ref="BV783:BV788"/>
    <mergeCell ref="BW783:BW788"/>
    <mergeCell ref="BX783:BX788"/>
    <mergeCell ref="J783:J788"/>
    <mergeCell ref="K783:K788"/>
    <mergeCell ref="L783:L788"/>
    <mergeCell ref="M783:M788"/>
    <mergeCell ref="N783:N788"/>
    <mergeCell ref="BY783:BY788"/>
    <mergeCell ref="BZ783:BZ788"/>
    <mergeCell ref="A789:A860"/>
    <mergeCell ref="B789:B860"/>
    <mergeCell ref="C789:C860"/>
    <mergeCell ref="D789:D794"/>
    <mergeCell ref="E789:E794"/>
    <mergeCell ref="AW783:AW788"/>
    <mergeCell ref="AX783:AX788"/>
    <mergeCell ref="AY783:AY788"/>
    <mergeCell ref="AZ783:AZ788"/>
    <mergeCell ref="BA783:BA788"/>
    <mergeCell ref="BU783:BU788"/>
    <mergeCell ref="AA783:AA788"/>
    <mergeCell ref="AR783:AR788"/>
    <mergeCell ref="AS783:AS788"/>
    <mergeCell ref="AT783:AT788"/>
    <mergeCell ref="AU783:AU788"/>
    <mergeCell ref="AV783:AV788"/>
    <mergeCell ref="U783:U788"/>
    <mergeCell ref="V783:V788"/>
    <mergeCell ref="W783:W788"/>
    <mergeCell ref="X783:X788"/>
    <mergeCell ref="Y783:Y788"/>
    <mergeCell ref="Z783:Z788"/>
    <mergeCell ref="O783:O788"/>
    <mergeCell ref="P783:P788"/>
    <mergeCell ref="Q783:Q788"/>
    <mergeCell ref="R783:R788"/>
    <mergeCell ref="S783:S788"/>
    <mergeCell ref="T783:T788"/>
    <mergeCell ref="I783:I788"/>
    <mergeCell ref="BV777:BV782"/>
    <mergeCell ref="BW777:BW782"/>
    <mergeCell ref="BX777:BX782"/>
    <mergeCell ref="BY777:BY782"/>
    <mergeCell ref="BZ777:BZ782"/>
    <mergeCell ref="D783:D788"/>
    <mergeCell ref="E783:E788"/>
    <mergeCell ref="F783:F788"/>
    <mergeCell ref="G783:G788"/>
    <mergeCell ref="H783:H788"/>
    <mergeCell ref="AW777:AW782"/>
    <mergeCell ref="AX777:AX782"/>
    <mergeCell ref="AY777:AY782"/>
    <mergeCell ref="AZ777:AZ782"/>
    <mergeCell ref="BA777:BA782"/>
    <mergeCell ref="BU777:BU782"/>
    <mergeCell ref="AA777:AA782"/>
    <mergeCell ref="AR777:AR782"/>
    <mergeCell ref="AS777:AS782"/>
    <mergeCell ref="AT777:AT782"/>
    <mergeCell ref="AU777:AU782"/>
    <mergeCell ref="AV777:AV782"/>
    <mergeCell ref="U777:U782"/>
    <mergeCell ref="V777:V782"/>
    <mergeCell ref="W777:W782"/>
    <mergeCell ref="X777:X782"/>
    <mergeCell ref="Y777:Y782"/>
    <mergeCell ref="Z777:Z782"/>
    <mergeCell ref="O777:O782"/>
    <mergeCell ref="P777:P782"/>
    <mergeCell ref="Q777:Q782"/>
    <mergeCell ref="R777:R782"/>
    <mergeCell ref="S777:S782"/>
    <mergeCell ref="T777:T782"/>
    <mergeCell ref="I777:I782"/>
    <mergeCell ref="J777:J782"/>
    <mergeCell ref="K777:K782"/>
    <mergeCell ref="L777:L782"/>
    <mergeCell ref="M777:M782"/>
    <mergeCell ref="N777:N782"/>
    <mergeCell ref="BV771:BV776"/>
    <mergeCell ref="BW771:BW776"/>
    <mergeCell ref="BX771:BX776"/>
    <mergeCell ref="BY771:BY776"/>
    <mergeCell ref="BZ771:BZ776"/>
    <mergeCell ref="D777:D782"/>
    <mergeCell ref="E777:E782"/>
    <mergeCell ref="F777:F782"/>
    <mergeCell ref="G777:G782"/>
    <mergeCell ref="H777:H782"/>
    <mergeCell ref="AW771:AW776"/>
    <mergeCell ref="AX771:AX776"/>
    <mergeCell ref="AY771:AY776"/>
    <mergeCell ref="AZ771:AZ776"/>
    <mergeCell ref="BA771:BA776"/>
    <mergeCell ref="BU771:BU776"/>
    <mergeCell ref="AA771:AA776"/>
    <mergeCell ref="AR771:AR776"/>
    <mergeCell ref="AS771:AS776"/>
    <mergeCell ref="AT771:AT776"/>
    <mergeCell ref="AU771:AU776"/>
    <mergeCell ref="AV771:AV776"/>
    <mergeCell ref="U771:U776"/>
    <mergeCell ref="V771:V776"/>
    <mergeCell ref="W771:W776"/>
    <mergeCell ref="X771:X776"/>
    <mergeCell ref="Y771:Y776"/>
    <mergeCell ref="Z771:Z776"/>
    <mergeCell ref="O771:O776"/>
    <mergeCell ref="P771:P776"/>
    <mergeCell ref="Q771:Q776"/>
    <mergeCell ref="R771:R776"/>
    <mergeCell ref="S771:S776"/>
    <mergeCell ref="T771:T776"/>
    <mergeCell ref="I771:I776"/>
    <mergeCell ref="J771:J776"/>
    <mergeCell ref="K771:K776"/>
    <mergeCell ref="L771:L776"/>
    <mergeCell ref="M771:M776"/>
    <mergeCell ref="N771:N776"/>
    <mergeCell ref="BV765:BV770"/>
    <mergeCell ref="T765:T770"/>
    <mergeCell ref="I765:I770"/>
    <mergeCell ref="J765:J770"/>
    <mergeCell ref="K765:K770"/>
    <mergeCell ref="L765:L770"/>
    <mergeCell ref="M765:M770"/>
    <mergeCell ref="N765:N770"/>
    <mergeCell ref="BW765:BW770"/>
    <mergeCell ref="BX765:BX770"/>
    <mergeCell ref="BY765:BY770"/>
    <mergeCell ref="BZ765:BZ770"/>
    <mergeCell ref="D771:D776"/>
    <mergeCell ref="E771:E776"/>
    <mergeCell ref="F771:F776"/>
    <mergeCell ref="G771:G776"/>
    <mergeCell ref="H771:H776"/>
    <mergeCell ref="AW765:AW770"/>
    <mergeCell ref="AX765:AX770"/>
    <mergeCell ref="AY765:AY770"/>
    <mergeCell ref="AZ765:AZ770"/>
    <mergeCell ref="BA765:BA770"/>
    <mergeCell ref="BU765:BU770"/>
    <mergeCell ref="AA765:AA770"/>
    <mergeCell ref="AR765:AR770"/>
    <mergeCell ref="AS765:AS770"/>
    <mergeCell ref="AT765:AT770"/>
    <mergeCell ref="AU765:AU770"/>
    <mergeCell ref="AV765:AV770"/>
    <mergeCell ref="U765:U770"/>
    <mergeCell ref="V765:V770"/>
    <mergeCell ref="W765:W770"/>
    <mergeCell ref="X765:X770"/>
    <mergeCell ref="Y765:Y770"/>
    <mergeCell ref="Z765:Z770"/>
    <mergeCell ref="O765:O770"/>
    <mergeCell ref="P765:P770"/>
    <mergeCell ref="Q765:Q770"/>
    <mergeCell ref="R765:R770"/>
    <mergeCell ref="S765:S770"/>
    <mergeCell ref="BV759:BV764"/>
    <mergeCell ref="BW759:BW764"/>
    <mergeCell ref="BX759:BX764"/>
    <mergeCell ref="BY759:BY764"/>
    <mergeCell ref="BZ759:BZ764"/>
    <mergeCell ref="D765:D770"/>
    <mergeCell ref="E765:E770"/>
    <mergeCell ref="F765:F770"/>
    <mergeCell ref="G765:G770"/>
    <mergeCell ref="H765:H770"/>
    <mergeCell ref="AW759:AW764"/>
    <mergeCell ref="AX759:AX764"/>
    <mergeCell ref="AY759:AY764"/>
    <mergeCell ref="AZ759:AZ764"/>
    <mergeCell ref="BA759:BA764"/>
    <mergeCell ref="BU759:BU764"/>
    <mergeCell ref="AA759:AA764"/>
    <mergeCell ref="AR759:AR764"/>
    <mergeCell ref="AS759:AS764"/>
    <mergeCell ref="AT759:AT764"/>
    <mergeCell ref="AU759:AU764"/>
    <mergeCell ref="AV759:AV764"/>
    <mergeCell ref="U759:U764"/>
    <mergeCell ref="V759:V764"/>
    <mergeCell ref="W759:W764"/>
    <mergeCell ref="X759:X764"/>
    <mergeCell ref="Y759:Y764"/>
    <mergeCell ref="Z759:Z764"/>
    <mergeCell ref="O759:O764"/>
    <mergeCell ref="P759:P764"/>
    <mergeCell ref="Q759:Q764"/>
    <mergeCell ref="R759:R764"/>
    <mergeCell ref="S759:S764"/>
    <mergeCell ref="T759:T764"/>
    <mergeCell ref="I759:I764"/>
    <mergeCell ref="J759:J764"/>
    <mergeCell ref="K759:K764"/>
    <mergeCell ref="L759:L764"/>
    <mergeCell ref="M759:M764"/>
    <mergeCell ref="N759:N764"/>
    <mergeCell ref="BV753:BV758"/>
    <mergeCell ref="BW753:BW758"/>
    <mergeCell ref="BX753:BX758"/>
    <mergeCell ref="BY753:BY758"/>
    <mergeCell ref="BZ753:BZ758"/>
    <mergeCell ref="D759:D764"/>
    <mergeCell ref="E759:E764"/>
    <mergeCell ref="F759:F764"/>
    <mergeCell ref="G759:G764"/>
    <mergeCell ref="H759:H764"/>
    <mergeCell ref="AW753:AW758"/>
    <mergeCell ref="AX753:AX758"/>
    <mergeCell ref="AY753:AY758"/>
    <mergeCell ref="AZ753:AZ758"/>
    <mergeCell ref="BA753:BA758"/>
    <mergeCell ref="BU753:BU758"/>
    <mergeCell ref="AA753:AA758"/>
    <mergeCell ref="AR753:AR758"/>
    <mergeCell ref="AS753:AS758"/>
    <mergeCell ref="AT753:AT758"/>
    <mergeCell ref="AU753:AU758"/>
    <mergeCell ref="AV753:AV758"/>
    <mergeCell ref="U753:U758"/>
    <mergeCell ref="V753:V758"/>
    <mergeCell ref="W753:W758"/>
    <mergeCell ref="X753:X758"/>
    <mergeCell ref="Y753:Y758"/>
    <mergeCell ref="Z753:Z758"/>
    <mergeCell ref="O753:O758"/>
    <mergeCell ref="P753:P758"/>
    <mergeCell ref="Q753:Q758"/>
    <mergeCell ref="R753:R758"/>
    <mergeCell ref="S753:S758"/>
    <mergeCell ref="T753:T758"/>
    <mergeCell ref="I753:I758"/>
    <mergeCell ref="J753:J758"/>
    <mergeCell ref="K753:K758"/>
    <mergeCell ref="L753:L758"/>
    <mergeCell ref="M753:M758"/>
    <mergeCell ref="N753:N758"/>
    <mergeCell ref="BV747:BV752"/>
    <mergeCell ref="T747:T752"/>
    <mergeCell ref="I747:I752"/>
    <mergeCell ref="J747:J752"/>
    <mergeCell ref="K747:K752"/>
    <mergeCell ref="L747:L752"/>
    <mergeCell ref="M747:M752"/>
    <mergeCell ref="N747:N752"/>
    <mergeCell ref="BW747:BW752"/>
    <mergeCell ref="BX747:BX752"/>
    <mergeCell ref="BY747:BY752"/>
    <mergeCell ref="BZ747:BZ752"/>
    <mergeCell ref="D753:D758"/>
    <mergeCell ref="E753:E758"/>
    <mergeCell ref="F753:F758"/>
    <mergeCell ref="G753:G758"/>
    <mergeCell ref="H753:H758"/>
    <mergeCell ref="AW747:AW752"/>
    <mergeCell ref="AX747:AX752"/>
    <mergeCell ref="AY747:AY752"/>
    <mergeCell ref="AZ747:AZ752"/>
    <mergeCell ref="BA747:BA752"/>
    <mergeCell ref="BU747:BU752"/>
    <mergeCell ref="AA747:AA752"/>
    <mergeCell ref="AR747:AR752"/>
    <mergeCell ref="AS747:AS752"/>
    <mergeCell ref="AT747:AT752"/>
    <mergeCell ref="AU747:AU752"/>
    <mergeCell ref="AV747:AV752"/>
    <mergeCell ref="U747:U752"/>
    <mergeCell ref="V747:V752"/>
    <mergeCell ref="W747:W752"/>
    <mergeCell ref="X747:X752"/>
    <mergeCell ref="Y747:Y752"/>
    <mergeCell ref="Z747:Z752"/>
    <mergeCell ref="O747:O752"/>
    <mergeCell ref="P747:P752"/>
    <mergeCell ref="Q747:Q752"/>
    <mergeCell ref="R747:R752"/>
    <mergeCell ref="S747:S752"/>
    <mergeCell ref="BV741:BV746"/>
    <mergeCell ref="BW741:BW746"/>
    <mergeCell ref="BX741:BX746"/>
    <mergeCell ref="BY741:BY746"/>
    <mergeCell ref="BZ741:BZ746"/>
    <mergeCell ref="D747:D752"/>
    <mergeCell ref="E747:E752"/>
    <mergeCell ref="F747:F752"/>
    <mergeCell ref="G747:G752"/>
    <mergeCell ref="H747:H752"/>
    <mergeCell ref="AW741:AW746"/>
    <mergeCell ref="AX741:AX746"/>
    <mergeCell ref="AY741:AY746"/>
    <mergeCell ref="AZ741:AZ746"/>
    <mergeCell ref="BA741:BA746"/>
    <mergeCell ref="BU741:BU746"/>
    <mergeCell ref="AA741:AA746"/>
    <mergeCell ref="AR741:AR746"/>
    <mergeCell ref="AS741:AS746"/>
    <mergeCell ref="AT741:AT746"/>
    <mergeCell ref="AU741:AU746"/>
    <mergeCell ref="AV741:AV746"/>
    <mergeCell ref="U741:U746"/>
    <mergeCell ref="V741:V746"/>
    <mergeCell ref="W741:W746"/>
    <mergeCell ref="X741:X746"/>
    <mergeCell ref="Y741:Y746"/>
    <mergeCell ref="Z741:Z746"/>
    <mergeCell ref="O741:O746"/>
    <mergeCell ref="P741:P746"/>
    <mergeCell ref="Q741:Q746"/>
    <mergeCell ref="R741:R746"/>
    <mergeCell ref="S741:S746"/>
    <mergeCell ref="T741:T746"/>
    <mergeCell ref="I741:I746"/>
    <mergeCell ref="J741:J746"/>
    <mergeCell ref="K741:K746"/>
    <mergeCell ref="L741:L746"/>
    <mergeCell ref="M741:M746"/>
    <mergeCell ref="N741:N746"/>
    <mergeCell ref="BV735:BV740"/>
    <mergeCell ref="BW735:BW740"/>
    <mergeCell ref="BX735:BX740"/>
    <mergeCell ref="BY735:BY740"/>
    <mergeCell ref="BZ735:BZ740"/>
    <mergeCell ref="D741:D746"/>
    <mergeCell ref="E741:E746"/>
    <mergeCell ref="F741:F746"/>
    <mergeCell ref="G741:G746"/>
    <mergeCell ref="H741:H746"/>
    <mergeCell ref="AW735:AW740"/>
    <mergeCell ref="AX735:AX740"/>
    <mergeCell ref="AY735:AY740"/>
    <mergeCell ref="AZ735:AZ740"/>
    <mergeCell ref="BA735:BA740"/>
    <mergeCell ref="BU735:BU740"/>
    <mergeCell ref="AA735:AA740"/>
    <mergeCell ref="AR735:AR740"/>
    <mergeCell ref="AS735:AS740"/>
    <mergeCell ref="AT735:AT740"/>
    <mergeCell ref="AU735:AU740"/>
    <mergeCell ref="AV735:AV740"/>
    <mergeCell ref="U735:U740"/>
    <mergeCell ref="V735:V740"/>
    <mergeCell ref="W735:W740"/>
    <mergeCell ref="X735:X740"/>
    <mergeCell ref="Y735:Y740"/>
    <mergeCell ref="Z735:Z740"/>
    <mergeCell ref="O735:O740"/>
    <mergeCell ref="P735:P740"/>
    <mergeCell ref="Q735:Q740"/>
    <mergeCell ref="R735:R740"/>
    <mergeCell ref="S735:S740"/>
    <mergeCell ref="T735:T740"/>
    <mergeCell ref="I735:I740"/>
    <mergeCell ref="J735:J740"/>
    <mergeCell ref="K735:K740"/>
    <mergeCell ref="L735:L740"/>
    <mergeCell ref="M735:M740"/>
    <mergeCell ref="N735:N740"/>
    <mergeCell ref="BV729:BV734"/>
    <mergeCell ref="T729:T734"/>
    <mergeCell ref="I729:I734"/>
    <mergeCell ref="J729:J734"/>
    <mergeCell ref="K729:K734"/>
    <mergeCell ref="L729:L734"/>
    <mergeCell ref="M729:M734"/>
    <mergeCell ref="N729:N734"/>
    <mergeCell ref="BW729:BW734"/>
    <mergeCell ref="BX729:BX734"/>
    <mergeCell ref="BY729:BY734"/>
    <mergeCell ref="BZ729:BZ734"/>
    <mergeCell ref="D735:D740"/>
    <mergeCell ref="E735:E740"/>
    <mergeCell ref="F735:F740"/>
    <mergeCell ref="G735:G740"/>
    <mergeCell ref="H735:H740"/>
    <mergeCell ref="AW729:AW734"/>
    <mergeCell ref="AX729:AX734"/>
    <mergeCell ref="AY729:AY734"/>
    <mergeCell ref="AZ729:AZ734"/>
    <mergeCell ref="BA729:BA734"/>
    <mergeCell ref="BU729:BU734"/>
    <mergeCell ref="AA729:AA734"/>
    <mergeCell ref="AR729:AR734"/>
    <mergeCell ref="AS729:AS734"/>
    <mergeCell ref="AT729:AT734"/>
    <mergeCell ref="AU729:AU734"/>
    <mergeCell ref="AV729:AV734"/>
    <mergeCell ref="U729:U734"/>
    <mergeCell ref="V729:V734"/>
    <mergeCell ref="W729:W734"/>
    <mergeCell ref="X729:X734"/>
    <mergeCell ref="Y729:Y734"/>
    <mergeCell ref="Z729:Z734"/>
    <mergeCell ref="O729:O734"/>
    <mergeCell ref="P729:P734"/>
    <mergeCell ref="Q729:Q734"/>
    <mergeCell ref="R729:R734"/>
    <mergeCell ref="S729:S734"/>
    <mergeCell ref="BV723:BV728"/>
    <mergeCell ref="BW723:BW728"/>
    <mergeCell ref="BX723:BX728"/>
    <mergeCell ref="BY723:BY728"/>
    <mergeCell ref="BZ723:BZ728"/>
    <mergeCell ref="D729:D734"/>
    <mergeCell ref="E729:E734"/>
    <mergeCell ref="F729:F734"/>
    <mergeCell ref="G729:G734"/>
    <mergeCell ref="H729:H734"/>
    <mergeCell ref="AW723:AW728"/>
    <mergeCell ref="AX723:AX728"/>
    <mergeCell ref="AY723:AY728"/>
    <mergeCell ref="AZ723:AZ728"/>
    <mergeCell ref="BA723:BA728"/>
    <mergeCell ref="BU723:BU728"/>
    <mergeCell ref="AA723:AA728"/>
    <mergeCell ref="AR723:AR728"/>
    <mergeCell ref="AS723:AS728"/>
    <mergeCell ref="AT723:AT728"/>
    <mergeCell ref="AU723:AU728"/>
    <mergeCell ref="AV723:AV728"/>
    <mergeCell ref="U723:U728"/>
    <mergeCell ref="V723:V728"/>
    <mergeCell ref="W723:W728"/>
    <mergeCell ref="X723:X728"/>
    <mergeCell ref="Y723:Y728"/>
    <mergeCell ref="Z723:Z728"/>
    <mergeCell ref="O723:O728"/>
    <mergeCell ref="P723:P728"/>
    <mergeCell ref="Q723:Q728"/>
    <mergeCell ref="R723:R728"/>
    <mergeCell ref="S723:S728"/>
    <mergeCell ref="T723:T728"/>
    <mergeCell ref="I723:I728"/>
    <mergeCell ref="J723:J728"/>
    <mergeCell ref="K723:K728"/>
    <mergeCell ref="L723:L728"/>
    <mergeCell ref="M723:M728"/>
    <mergeCell ref="N723:N728"/>
    <mergeCell ref="BV717:BV722"/>
    <mergeCell ref="BW717:BW722"/>
    <mergeCell ref="BX717:BX722"/>
    <mergeCell ref="BY717:BY722"/>
    <mergeCell ref="BZ717:BZ722"/>
    <mergeCell ref="D723:D728"/>
    <mergeCell ref="E723:E728"/>
    <mergeCell ref="F723:F728"/>
    <mergeCell ref="G723:G728"/>
    <mergeCell ref="H723:H728"/>
    <mergeCell ref="AW717:AW722"/>
    <mergeCell ref="AX717:AX722"/>
    <mergeCell ref="AY717:AY722"/>
    <mergeCell ref="AZ717:AZ722"/>
    <mergeCell ref="BA717:BA722"/>
    <mergeCell ref="BU717:BU722"/>
    <mergeCell ref="AA717:AA722"/>
    <mergeCell ref="AR717:AR722"/>
    <mergeCell ref="AS717:AS722"/>
    <mergeCell ref="AT717:AT722"/>
    <mergeCell ref="AU717:AU722"/>
    <mergeCell ref="AV717:AV722"/>
    <mergeCell ref="U717:U722"/>
    <mergeCell ref="V717:V722"/>
    <mergeCell ref="W717:W722"/>
    <mergeCell ref="X717:X722"/>
    <mergeCell ref="Y717:Y722"/>
    <mergeCell ref="Z717:Z722"/>
    <mergeCell ref="O717:O722"/>
    <mergeCell ref="P717:P722"/>
    <mergeCell ref="Q717:Q722"/>
    <mergeCell ref="R717:R722"/>
    <mergeCell ref="S717:S722"/>
    <mergeCell ref="T717:T722"/>
    <mergeCell ref="I717:I722"/>
    <mergeCell ref="J717:J722"/>
    <mergeCell ref="K717:K722"/>
    <mergeCell ref="L717:L722"/>
    <mergeCell ref="M717:M722"/>
    <mergeCell ref="N717:N722"/>
    <mergeCell ref="BV711:BV716"/>
    <mergeCell ref="T711:T716"/>
    <mergeCell ref="I711:I716"/>
    <mergeCell ref="J711:J716"/>
    <mergeCell ref="K711:K716"/>
    <mergeCell ref="L711:L716"/>
    <mergeCell ref="M711:M716"/>
    <mergeCell ref="N711:N716"/>
    <mergeCell ref="BW711:BW716"/>
    <mergeCell ref="BX711:BX716"/>
    <mergeCell ref="BY711:BY716"/>
    <mergeCell ref="BZ711:BZ716"/>
    <mergeCell ref="D717:D722"/>
    <mergeCell ref="E717:E722"/>
    <mergeCell ref="F717:F722"/>
    <mergeCell ref="G717:G722"/>
    <mergeCell ref="H717:H722"/>
    <mergeCell ref="AW711:AW716"/>
    <mergeCell ref="AX711:AX716"/>
    <mergeCell ref="AY711:AY716"/>
    <mergeCell ref="AZ711:AZ716"/>
    <mergeCell ref="BA711:BA716"/>
    <mergeCell ref="BU711:BU716"/>
    <mergeCell ref="AA711:AA716"/>
    <mergeCell ref="AR711:AR716"/>
    <mergeCell ref="AS711:AS716"/>
    <mergeCell ref="AT711:AT716"/>
    <mergeCell ref="AU711:AU716"/>
    <mergeCell ref="AV711:AV716"/>
    <mergeCell ref="U711:U716"/>
    <mergeCell ref="V711:V716"/>
    <mergeCell ref="W711:W716"/>
    <mergeCell ref="X711:X716"/>
    <mergeCell ref="Y711:Y716"/>
    <mergeCell ref="Z711:Z716"/>
    <mergeCell ref="O711:O716"/>
    <mergeCell ref="P711:P716"/>
    <mergeCell ref="Q711:Q716"/>
    <mergeCell ref="R711:R716"/>
    <mergeCell ref="S711:S716"/>
    <mergeCell ref="BV705:BV710"/>
    <mergeCell ref="BW705:BW710"/>
    <mergeCell ref="BX705:BX710"/>
    <mergeCell ref="BY705:BY710"/>
    <mergeCell ref="BZ705:BZ710"/>
    <mergeCell ref="D711:D716"/>
    <mergeCell ref="E711:E716"/>
    <mergeCell ref="F711:F716"/>
    <mergeCell ref="G711:G716"/>
    <mergeCell ref="H711:H716"/>
    <mergeCell ref="AW705:AW710"/>
    <mergeCell ref="AX705:AX710"/>
    <mergeCell ref="AY705:AY710"/>
    <mergeCell ref="AZ705:AZ710"/>
    <mergeCell ref="BA705:BA710"/>
    <mergeCell ref="BU705:BU710"/>
    <mergeCell ref="AA705:AA710"/>
    <mergeCell ref="AR705:AR710"/>
    <mergeCell ref="AS705:AS710"/>
    <mergeCell ref="AT705:AT710"/>
    <mergeCell ref="AU705:AU710"/>
    <mergeCell ref="AV705:AV710"/>
    <mergeCell ref="U705:U710"/>
    <mergeCell ref="V705:V710"/>
    <mergeCell ref="W705:W710"/>
    <mergeCell ref="X705:X710"/>
    <mergeCell ref="Y705:Y710"/>
    <mergeCell ref="Z705:Z710"/>
    <mergeCell ref="O705:O710"/>
    <mergeCell ref="P705:P710"/>
    <mergeCell ref="Q705:Q710"/>
    <mergeCell ref="R705:R710"/>
    <mergeCell ref="S705:S710"/>
    <mergeCell ref="T705:T710"/>
    <mergeCell ref="I705:I710"/>
    <mergeCell ref="J705:J710"/>
    <mergeCell ref="K705:K710"/>
    <mergeCell ref="L705:L710"/>
    <mergeCell ref="M705:M710"/>
    <mergeCell ref="N705:N710"/>
    <mergeCell ref="BV699:BV704"/>
    <mergeCell ref="BW699:BW704"/>
    <mergeCell ref="BX699:BX704"/>
    <mergeCell ref="BY699:BY704"/>
    <mergeCell ref="BZ699:BZ704"/>
    <mergeCell ref="D705:D710"/>
    <mergeCell ref="E705:E710"/>
    <mergeCell ref="F705:F710"/>
    <mergeCell ref="G705:G710"/>
    <mergeCell ref="H705:H710"/>
    <mergeCell ref="AW699:AW704"/>
    <mergeCell ref="AX699:AX704"/>
    <mergeCell ref="AY699:AY704"/>
    <mergeCell ref="AZ699:AZ704"/>
    <mergeCell ref="BA699:BA704"/>
    <mergeCell ref="BU699:BU704"/>
    <mergeCell ref="AA699:AA704"/>
    <mergeCell ref="AR699:AR704"/>
    <mergeCell ref="AS699:AS704"/>
    <mergeCell ref="AT699:AT704"/>
    <mergeCell ref="AU699:AU704"/>
    <mergeCell ref="AV699:AV704"/>
    <mergeCell ref="U699:U704"/>
    <mergeCell ref="V699:V704"/>
    <mergeCell ref="W699:W704"/>
    <mergeCell ref="X699:X704"/>
    <mergeCell ref="Y699:Y704"/>
    <mergeCell ref="Z699:Z704"/>
    <mergeCell ref="O699:O704"/>
    <mergeCell ref="P699:P704"/>
    <mergeCell ref="Q699:Q704"/>
    <mergeCell ref="R699:R704"/>
    <mergeCell ref="S699:S704"/>
    <mergeCell ref="T699:T704"/>
    <mergeCell ref="I699:I704"/>
    <mergeCell ref="J699:J704"/>
    <mergeCell ref="K699:K704"/>
    <mergeCell ref="L699:L704"/>
    <mergeCell ref="M699:M704"/>
    <mergeCell ref="N699:N704"/>
    <mergeCell ref="BV693:BV698"/>
    <mergeCell ref="T693:T698"/>
    <mergeCell ref="I693:I698"/>
    <mergeCell ref="J693:J698"/>
    <mergeCell ref="K693:K698"/>
    <mergeCell ref="L693:L698"/>
    <mergeCell ref="M693:M698"/>
    <mergeCell ref="N693:N698"/>
    <mergeCell ref="BW693:BW698"/>
    <mergeCell ref="BX693:BX698"/>
    <mergeCell ref="BY693:BY698"/>
    <mergeCell ref="BZ693:BZ698"/>
    <mergeCell ref="D699:D704"/>
    <mergeCell ref="E699:E704"/>
    <mergeCell ref="F699:F704"/>
    <mergeCell ref="G699:G704"/>
    <mergeCell ref="H699:H704"/>
    <mergeCell ref="AW693:AW698"/>
    <mergeCell ref="AX693:AX698"/>
    <mergeCell ref="AY693:AY698"/>
    <mergeCell ref="AZ693:AZ698"/>
    <mergeCell ref="BA693:BA698"/>
    <mergeCell ref="BU693:BU698"/>
    <mergeCell ref="AA693:AA698"/>
    <mergeCell ref="AR693:AR698"/>
    <mergeCell ref="AS693:AS698"/>
    <mergeCell ref="AT693:AT698"/>
    <mergeCell ref="AU693:AU698"/>
    <mergeCell ref="AV693:AV698"/>
    <mergeCell ref="U693:U698"/>
    <mergeCell ref="V693:V698"/>
    <mergeCell ref="W693:W698"/>
    <mergeCell ref="X693:X698"/>
    <mergeCell ref="Y693:Y698"/>
    <mergeCell ref="Z693:Z698"/>
    <mergeCell ref="O693:O698"/>
    <mergeCell ref="P693:P698"/>
    <mergeCell ref="Q693:Q698"/>
    <mergeCell ref="R693:R698"/>
    <mergeCell ref="S693:S698"/>
    <mergeCell ref="BV687:BV692"/>
    <mergeCell ref="BW687:BW692"/>
    <mergeCell ref="BX687:BX692"/>
    <mergeCell ref="BY687:BY692"/>
    <mergeCell ref="BZ687:BZ692"/>
    <mergeCell ref="D693:D698"/>
    <mergeCell ref="E693:E698"/>
    <mergeCell ref="F693:F698"/>
    <mergeCell ref="G693:G698"/>
    <mergeCell ref="H693:H698"/>
    <mergeCell ref="AW687:AW692"/>
    <mergeCell ref="AX687:AX692"/>
    <mergeCell ref="AY687:AY692"/>
    <mergeCell ref="AZ687:AZ692"/>
    <mergeCell ref="BA687:BA692"/>
    <mergeCell ref="BU687:BU692"/>
    <mergeCell ref="AA687:AA692"/>
    <mergeCell ref="AR687:AR692"/>
    <mergeCell ref="AS687:AS692"/>
    <mergeCell ref="AT687:AT692"/>
    <mergeCell ref="AU687:AU692"/>
    <mergeCell ref="AV687:AV692"/>
    <mergeCell ref="U687:U692"/>
    <mergeCell ref="V687:V692"/>
    <mergeCell ref="W687:W692"/>
    <mergeCell ref="X687:X692"/>
    <mergeCell ref="Y687:Y692"/>
    <mergeCell ref="Z687:Z692"/>
    <mergeCell ref="O687:O692"/>
    <mergeCell ref="P687:P692"/>
    <mergeCell ref="Q687:Q692"/>
    <mergeCell ref="R687:R692"/>
    <mergeCell ref="S687:S692"/>
    <mergeCell ref="T687:T692"/>
    <mergeCell ref="I687:I692"/>
    <mergeCell ref="J687:J692"/>
    <mergeCell ref="K687:K692"/>
    <mergeCell ref="L687:L692"/>
    <mergeCell ref="M687:M692"/>
    <mergeCell ref="N687:N692"/>
    <mergeCell ref="BV681:BV686"/>
    <mergeCell ref="BW681:BW686"/>
    <mergeCell ref="BX681:BX686"/>
    <mergeCell ref="BY681:BY686"/>
    <mergeCell ref="BZ681:BZ686"/>
    <mergeCell ref="D687:D692"/>
    <mergeCell ref="E687:E692"/>
    <mergeCell ref="F687:F692"/>
    <mergeCell ref="G687:G692"/>
    <mergeCell ref="H687:H692"/>
    <mergeCell ref="AW681:AW686"/>
    <mergeCell ref="AX681:AX686"/>
    <mergeCell ref="AY681:AY686"/>
    <mergeCell ref="AZ681:AZ686"/>
    <mergeCell ref="BA681:BA686"/>
    <mergeCell ref="BU681:BU686"/>
    <mergeCell ref="AA681:AA686"/>
    <mergeCell ref="AR681:AR686"/>
    <mergeCell ref="AS681:AS686"/>
    <mergeCell ref="AT681:AT686"/>
    <mergeCell ref="AU681:AU686"/>
    <mergeCell ref="AV681:AV686"/>
    <mergeCell ref="U681:U686"/>
    <mergeCell ref="V681:V686"/>
    <mergeCell ref="W681:W686"/>
    <mergeCell ref="X681:X686"/>
    <mergeCell ref="Y681:Y686"/>
    <mergeCell ref="Z681:Z686"/>
    <mergeCell ref="O681:O686"/>
    <mergeCell ref="P681:P686"/>
    <mergeCell ref="Q681:Q686"/>
    <mergeCell ref="R681:R686"/>
    <mergeCell ref="S681:S686"/>
    <mergeCell ref="T681:T686"/>
    <mergeCell ref="I681:I686"/>
    <mergeCell ref="J681:J686"/>
    <mergeCell ref="K681:K686"/>
    <mergeCell ref="L681:L686"/>
    <mergeCell ref="M681:M686"/>
    <mergeCell ref="N681:N686"/>
    <mergeCell ref="BV675:BV680"/>
    <mergeCell ref="T675:T680"/>
    <mergeCell ref="I675:I680"/>
    <mergeCell ref="J675:J680"/>
    <mergeCell ref="K675:K680"/>
    <mergeCell ref="L675:L680"/>
    <mergeCell ref="M675:M680"/>
    <mergeCell ref="N675:N680"/>
    <mergeCell ref="BW675:BW680"/>
    <mergeCell ref="BX675:BX680"/>
    <mergeCell ref="BY675:BY680"/>
    <mergeCell ref="BZ675:BZ680"/>
    <mergeCell ref="D681:D686"/>
    <mergeCell ref="E681:E686"/>
    <mergeCell ref="F681:F686"/>
    <mergeCell ref="G681:G686"/>
    <mergeCell ref="H681:H686"/>
    <mergeCell ref="AW675:AW680"/>
    <mergeCell ref="AX675:AX680"/>
    <mergeCell ref="AY675:AY680"/>
    <mergeCell ref="AZ675:AZ680"/>
    <mergeCell ref="BA675:BA680"/>
    <mergeCell ref="BU675:BU680"/>
    <mergeCell ref="AA675:AA680"/>
    <mergeCell ref="AR675:AR680"/>
    <mergeCell ref="AS675:AS680"/>
    <mergeCell ref="AT675:AT680"/>
    <mergeCell ref="AU675:AU680"/>
    <mergeCell ref="AV675:AV680"/>
    <mergeCell ref="U675:U680"/>
    <mergeCell ref="V675:V680"/>
    <mergeCell ref="W675:W680"/>
    <mergeCell ref="X675:X680"/>
    <mergeCell ref="Y675:Y680"/>
    <mergeCell ref="Z675:Z680"/>
    <mergeCell ref="O675:O680"/>
    <mergeCell ref="P675:P680"/>
    <mergeCell ref="Q675:Q680"/>
    <mergeCell ref="R675:R680"/>
    <mergeCell ref="S675:S680"/>
    <mergeCell ref="BV669:BV674"/>
    <mergeCell ref="BW669:BW674"/>
    <mergeCell ref="BX669:BX674"/>
    <mergeCell ref="BY669:BY674"/>
    <mergeCell ref="BZ669:BZ674"/>
    <mergeCell ref="D675:D680"/>
    <mergeCell ref="E675:E680"/>
    <mergeCell ref="F675:F680"/>
    <mergeCell ref="G675:G680"/>
    <mergeCell ref="H675:H680"/>
    <mergeCell ref="AW669:AW674"/>
    <mergeCell ref="AX669:AX674"/>
    <mergeCell ref="AY669:AY674"/>
    <mergeCell ref="AZ669:AZ674"/>
    <mergeCell ref="BA669:BA674"/>
    <mergeCell ref="BU669:BU674"/>
    <mergeCell ref="AA669:AA674"/>
    <mergeCell ref="AR669:AR674"/>
    <mergeCell ref="AS669:AS674"/>
    <mergeCell ref="AT669:AT674"/>
    <mergeCell ref="AU669:AU674"/>
    <mergeCell ref="AV669:AV674"/>
    <mergeCell ref="U669:U674"/>
    <mergeCell ref="V669:V674"/>
    <mergeCell ref="W669:W674"/>
    <mergeCell ref="X669:X674"/>
    <mergeCell ref="Y669:Y674"/>
    <mergeCell ref="Z669:Z674"/>
    <mergeCell ref="O669:O674"/>
    <mergeCell ref="P669:P674"/>
    <mergeCell ref="Q669:Q674"/>
    <mergeCell ref="R669:R674"/>
    <mergeCell ref="S669:S674"/>
    <mergeCell ref="T669:T674"/>
    <mergeCell ref="I669:I674"/>
    <mergeCell ref="J669:J674"/>
    <mergeCell ref="K669:K674"/>
    <mergeCell ref="L669:L674"/>
    <mergeCell ref="M669:M674"/>
    <mergeCell ref="N669:N674"/>
    <mergeCell ref="BV663:BV668"/>
    <mergeCell ref="BW663:BW668"/>
    <mergeCell ref="BX663:BX668"/>
    <mergeCell ref="BY663:BY668"/>
    <mergeCell ref="BZ663:BZ668"/>
    <mergeCell ref="D669:D674"/>
    <mergeCell ref="E669:E674"/>
    <mergeCell ref="F669:F674"/>
    <mergeCell ref="G669:G674"/>
    <mergeCell ref="H669:H674"/>
    <mergeCell ref="AW663:AW668"/>
    <mergeCell ref="AX663:AX668"/>
    <mergeCell ref="AY663:AY668"/>
    <mergeCell ref="AZ663:AZ668"/>
    <mergeCell ref="BA663:BA668"/>
    <mergeCell ref="BU663:BU668"/>
    <mergeCell ref="AA663:AA668"/>
    <mergeCell ref="AR663:AR668"/>
    <mergeCell ref="AS663:AS668"/>
    <mergeCell ref="AT663:AT668"/>
    <mergeCell ref="AU663:AU668"/>
    <mergeCell ref="AV663:AV668"/>
    <mergeCell ref="U663:U668"/>
    <mergeCell ref="V663:V668"/>
    <mergeCell ref="W663:W668"/>
    <mergeCell ref="X663:X668"/>
    <mergeCell ref="Y663:Y668"/>
    <mergeCell ref="Z663:Z668"/>
    <mergeCell ref="O663:O668"/>
    <mergeCell ref="P663:P668"/>
    <mergeCell ref="Q663:Q668"/>
    <mergeCell ref="R663:R668"/>
    <mergeCell ref="S663:S668"/>
    <mergeCell ref="T663:T668"/>
    <mergeCell ref="I663:I668"/>
    <mergeCell ref="J663:J668"/>
    <mergeCell ref="K663:K668"/>
    <mergeCell ref="L663:L668"/>
    <mergeCell ref="M663:M668"/>
    <mergeCell ref="N663:N668"/>
    <mergeCell ref="BV657:BV662"/>
    <mergeCell ref="T657:T662"/>
    <mergeCell ref="I657:I662"/>
    <mergeCell ref="J657:J662"/>
    <mergeCell ref="K657:K662"/>
    <mergeCell ref="L657:L662"/>
    <mergeCell ref="M657:M662"/>
    <mergeCell ref="N657:N662"/>
    <mergeCell ref="BW657:BW662"/>
    <mergeCell ref="BX657:BX662"/>
    <mergeCell ref="BY657:BY662"/>
    <mergeCell ref="BZ657:BZ662"/>
    <mergeCell ref="D663:D668"/>
    <mergeCell ref="E663:E668"/>
    <mergeCell ref="F663:F668"/>
    <mergeCell ref="G663:G668"/>
    <mergeCell ref="H663:H668"/>
    <mergeCell ref="AW657:AW662"/>
    <mergeCell ref="AX657:AX662"/>
    <mergeCell ref="AY657:AY662"/>
    <mergeCell ref="AZ657:AZ662"/>
    <mergeCell ref="BA657:BA662"/>
    <mergeCell ref="BU657:BU662"/>
    <mergeCell ref="AA657:AA662"/>
    <mergeCell ref="AR657:AR662"/>
    <mergeCell ref="AS657:AS662"/>
    <mergeCell ref="AT657:AT662"/>
    <mergeCell ref="AU657:AU662"/>
    <mergeCell ref="AV657:AV662"/>
    <mergeCell ref="U657:U662"/>
    <mergeCell ref="V657:V662"/>
    <mergeCell ref="W657:W662"/>
    <mergeCell ref="X657:X662"/>
    <mergeCell ref="Y657:Y662"/>
    <mergeCell ref="Z657:Z662"/>
    <mergeCell ref="O657:O662"/>
    <mergeCell ref="P657:P662"/>
    <mergeCell ref="Q657:Q662"/>
    <mergeCell ref="R657:R662"/>
    <mergeCell ref="S657:S662"/>
    <mergeCell ref="BV651:BV656"/>
    <mergeCell ref="BW651:BW656"/>
    <mergeCell ref="BX651:BX656"/>
    <mergeCell ref="BY651:BY656"/>
    <mergeCell ref="BZ651:BZ656"/>
    <mergeCell ref="D657:D662"/>
    <mergeCell ref="E657:E662"/>
    <mergeCell ref="F657:F662"/>
    <mergeCell ref="G657:G662"/>
    <mergeCell ref="H657:H662"/>
    <mergeCell ref="AW651:AW656"/>
    <mergeCell ref="AX651:AX656"/>
    <mergeCell ref="AY651:AY656"/>
    <mergeCell ref="AZ651:AZ656"/>
    <mergeCell ref="BA651:BA656"/>
    <mergeCell ref="BU651:BU656"/>
    <mergeCell ref="AA651:AA656"/>
    <mergeCell ref="AR651:AR656"/>
    <mergeCell ref="AS651:AS656"/>
    <mergeCell ref="AT651:AT656"/>
    <mergeCell ref="AU651:AU656"/>
    <mergeCell ref="AV651:AV656"/>
    <mergeCell ref="U651:U656"/>
    <mergeCell ref="V651:V656"/>
    <mergeCell ref="W651:W656"/>
    <mergeCell ref="X651:X656"/>
    <mergeCell ref="Y651:Y656"/>
    <mergeCell ref="Z651:Z656"/>
    <mergeCell ref="O651:O656"/>
    <mergeCell ref="P651:P656"/>
    <mergeCell ref="Q651:Q656"/>
    <mergeCell ref="R651:R656"/>
    <mergeCell ref="S651:S656"/>
    <mergeCell ref="T651:T656"/>
    <mergeCell ref="I651:I656"/>
    <mergeCell ref="J651:J656"/>
    <mergeCell ref="K651:K656"/>
    <mergeCell ref="L651:L656"/>
    <mergeCell ref="M651:M656"/>
    <mergeCell ref="N651:N656"/>
    <mergeCell ref="BV645:BV650"/>
    <mergeCell ref="BW645:BW650"/>
    <mergeCell ref="BX645:BX650"/>
    <mergeCell ref="BY645:BY650"/>
    <mergeCell ref="BZ645:BZ650"/>
    <mergeCell ref="D651:D656"/>
    <mergeCell ref="E651:E656"/>
    <mergeCell ref="F651:F656"/>
    <mergeCell ref="G651:G656"/>
    <mergeCell ref="H651:H656"/>
    <mergeCell ref="AW645:AW650"/>
    <mergeCell ref="AX645:AX650"/>
    <mergeCell ref="AY645:AY650"/>
    <mergeCell ref="AZ645:AZ650"/>
    <mergeCell ref="BA645:BA650"/>
    <mergeCell ref="BU645:BU650"/>
    <mergeCell ref="AA645:AA650"/>
    <mergeCell ref="AR645:AR650"/>
    <mergeCell ref="AS645:AS650"/>
    <mergeCell ref="AT645:AT650"/>
    <mergeCell ref="AU645:AU650"/>
    <mergeCell ref="AV645:AV650"/>
    <mergeCell ref="U645:U650"/>
    <mergeCell ref="V645:V650"/>
    <mergeCell ref="W645:W650"/>
    <mergeCell ref="X645:X650"/>
    <mergeCell ref="Y645:Y650"/>
    <mergeCell ref="Z645:Z650"/>
    <mergeCell ref="O645:O650"/>
    <mergeCell ref="P645:P650"/>
    <mergeCell ref="Q645:Q650"/>
    <mergeCell ref="R645:R650"/>
    <mergeCell ref="S645:S650"/>
    <mergeCell ref="T645:T650"/>
    <mergeCell ref="I645:I650"/>
    <mergeCell ref="J645:J650"/>
    <mergeCell ref="K645:K650"/>
    <mergeCell ref="L645:L650"/>
    <mergeCell ref="M645:M650"/>
    <mergeCell ref="N645:N650"/>
    <mergeCell ref="BV639:BV644"/>
    <mergeCell ref="T639:T644"/>
    <mergeCell ref="I639:I644"/>
    <mergeCell ref="J639:J644"/>
    <mergeCell ref="K639:K644"/>
    <mergeCell ref="L639:L644"/>
    <mergeCell ref="M639:M644"/>
    <mergeCell ref="N639:N644"/>
    <mergeCell ref="BW639:BW644"/>
    <mergeCell ref="BX639:BX644"/>
    <mergeCell ref="BY639:BY644"/>
    <mergeCell ref="BZ639:BZ644"/>
    <mergeCell ref="D645:D650"/>
    <mergeCell ref="E645:E650"/>
    <mergeCell ref="F645:F650"/>
    <mergeCell ref="G645:G650"/>
    <mergeCell ref="H645:H650"/>
    <mergeCell ref="AW639:AW644"/>
    <mergeCell ref="AX639:AX644"/>
    <mergeCell ref="AY639:AY644"/>
    <mergeCell ref="AZ639:AZ644"/>
    <mergeCell ref="BA639:BA644"/>
    <mergeCell ref="BU639:BU644"/>
    <mergeCell ref="AA639:AA644"/>
    <mergeCell ref="AR639:AR644"/>
    <mergeCell ref="AS639:AS644"/>
    <mergeCell ref="AT639:AT644"/>
    <mergeCell ref="AU639:AU644"/>
    <mergeCell ref="AV639:AV644"/>
    <mergeCell ref="U639:U644"/>
    <mergeCell ref="V639:V644"/>
    <mergeCell ref="W639:W644"/>
    <mergeCell ref="X639:X644"/>
    <mergeCell ref="Y639:Y644"/>
    <mergeCell ref="Z639:Z644"/>
    <mergeCell ref="O639:O644"/>
    <mergeCell ref="P639:P644"/>
    <mergeCell ref="Q639:Q644"/>
    <mergeCell ref="R639:R644"/>
    <mergeCell ref="S639:S644"/>
    <mergeCell ref="BV633:BV638"/>
    <mergeCell ref="BW633:BW638"/>
    <mergeCell ref="BX633:BX638"/>
    <mergeCell ref="BY633:BY638"/>
    <mergeCell ref="BZ633:BZ638"/>
    <mergeCell ref="D639:D644"/>
    <mergeCell ref="E639:E644"/>
    <mergeCell ref="F639:F644"/>
    <mergeCell ref="G639:G644"/>
    <mergeCell ref="H639:H644"/>
    <mergeCell ref="AW633:AW638"/>
    <mergeCell ref="AX633:AX638"/>
    <mergeCell ref="AY633:AY638"/>
    <mergeCell ref="AZ633:AZ638"/>
    <mergeCell ref="BA633:BA638"/>
    <mergeCell ref="BU633:BU638"/>
    <mergeCell ref="AA633:AA638"/>
    <mergeCell ref="AR633:AR638"/>
    <mergeCell ref="AS633:AS638"/>
    <mergeCell ref="AT633:AT638"/>
    <mergeCell ref="AU633:AU638"/>
    <mergeCell ref="AV633:AV638"/>
    <mergeCell ref="U633:U638"/>
    <mergeCell ref="V633:V638"/>
    <mergeCell ref="W633:W638"/>
    <mergeCell ref="X633:X638"/>
    <mergeCell ref="Y633:Y638"/>
    <mergeCell ref="Z633:Z638"/>
    <mergeCell ref="O633:O638"/>
    <mergeCell ref="P633:P638"/>
    <mergeCell ref="Q633:Q638"/>
    <mergeCell ref="R633:R638"/>
    <mergeCell ref="S633:S638"/>
    <mergeCell ref="T633:T638"/>
    <mergeCell ref="I633:I638"/>
    <mergeCell ref="J633:J638"/>
    <mergeCell ref="K633:K638"/>
    <mergeCell ref="L633:L638"/>
    <mergeCell ref="M633:M638"/>
    <mergeCell ref="N633:N638"/>
    <mergeCell ref="BV627:BV632"/>
    <mergeCell ref="BW627:BW632"/>
    <mergeCell ref="BX627:BX632"/>
    <mergeCell ref="BY627:BY632"/>
    <mergeCell ref="BZ627:BZ632"/>
    <mergeCell ref="D633:D638"/>
    <mergeCell ref="E633:E638"/>
    <mergeCell ref="F633:F638"/>
    <mergeCell ref="G633:G638"/>
    <mergeCell ref="H633:H638"/>
    <mergeCell ref="AW627:AW632"/>
    <mergeCell ref="AX627:AX632"/>
    <mergeCell ref="AY627:AY632"/>
    <mergeCell ref="AZ627:AZ632"/>
    <mergeCell ref="BA627:BA632"/>
    <mergeCell ref="BU627:BU632"/>
    <mergeCell ref="AA627:AA632"/>
    <mergeCell ref="AR627:AR632"/>
    <mergeCell ref="AS627:AS632"/>
    <mergeCell ref="AT627:AT632"/>
    <mergeCell ref="AU627:AU632"/>
    <mergeCell ref="AV627:AV632"/>
    <mergeCell ref="U627:U632"/>
    <mergeCell ref="V627:V632"/>
    <mergeCell ref="W627:W632"/>
    <mergeCell ref="X627:X632"/>
    <mergeCell ref="Y627:Y632"/>
    <mergeCell ref="Z627:Z632"/>
    <mergeCell ref="O627:O632"/>
    <mergeCell ref="P627:P632"/>
    <mergeCell ref="Q627:Q632"/>
    <mergeCell ref="R627:R632"/>
    <mergeCell ref="S627:S632"/>
    <mergeCell ref="T627:T632"/>
    <mergeCell ref="I627:I632"/>
    <mergeCell ref="J627:J632"/>
    <mergeCell ref="K627:K632"/>
    <mergeCell ref="L627:L632"/>
    <mergeCell ref="M627:M632"/>
    <mergeCell ref="N627:N632"/>
    <mergeCell ref="BV621:BV626"/>
    <mergeCell ref="T621:T626"/>
    <mergeCell ref="I621:I626"/>
    <mergeCell ref="J621:J626"/>
    <mergeCell ref="K621:K626"/>
    <mergeCell ref="L621:L626"/>
    <mergeCell ref="M621:M626"/>
    <mergeCell ref="N621:N626"/>
    <mergeCell ref="BW621:BW626"/>
    <mergeCell ref="BX621:BX626"/>
    <mergeCell ref="BY621:BY626"/>
    <mergeCell ref="BZ621:BZ626"/>
    <mergeCell ref="D627:D632"/>
    <mergeCell ref="E627:E632"/>
    <mergeCell ref="F627:F632"/>
    <mergeCell ref="G627:G632"/>
    <mergeCell ref="H627:H632"/>
    <mergeCell ref="AW621:AW626"/>
    <mergeCell ref="AX621:AX626"/>
    <mergeCell ref="AY621:AY626"/>
    <mergeCell ref="AZ621:AZ626"/>
    <mergeCell ref="BA621:BA626"/>
    <mergeCell ref="BU621:BU626"/>
    <mergeCell ref="AA621:AA626"/>
    <mergeCell ref="AR621:AR626"/>
    <mergeCell ref="AS621:AS626"/>
    <mergeCell ref="AT621:AT626"/>
    <mergeCell ref="AU621:AU626"/>
    <mergeCell ref="AV621:AV626"/>
    <mergeCell ref="U621:U626"/>
    <mergeCell ref="V621:V626"/>
    <mergeCell ref="W621:W626"/>
    <mergeCell ref="X621:X626"/>
    <mergeCell ref="Y621:Y626"/>
    <mergeCell ref="Z621:Z626"/>
    <mergeCell ref="O621:O626"/>
    <mergeCell ref="P621:P626"/>
    <mergeCell ref="Q621:Q626"/>
    <mergeCell ref="R621:R626"/>
    <mergeCell ref="S621:S626"/>
    <mergeCell ref="BY615:BY620"/>
    <mergeCell ref="BZ615:BZ620"/>
    <mergeCell ref="A621:A788"/>
    <mergeCell ref="B621:B788"/>
    <mergeCell ref="C621:C788"/>
    <mergeCell ref="D621:D626"/>
    <mergeCell ref="E621:E626"/>
    <mergeCell ref="F621:F626"/>
    <mergeCell ref="G621:G626"/>
    <mergeCell ref="H621:H626"/>
    <mergeCell ref="AZ615:AZ620"/>
    <mergeCell ref="BA615:BA620"/>
    <mergeCell ref="BU615:BU620"/>
    <mergeCell ref="BV615:BV620"/>
    <mergeCell ref="BW615:BW620"/>
    <mergeCell ref="BX615:BX620"/>
    <mergeCell ref="AT615:AT620"/>
    <mergeCell ref="AU615:AU620"/>
    <mergeCell ref="AV615:AV620"/>
    <mergeCell ref="AW615:AW620"/>
    <mergeCell ref="AX615:AX620"/>
    <mergeCell ref="AY615:AY620"/>
    <mergeCell ref="X615:X620"/>
    <mergeCell ref="Y615:Y620"/>
    <mergeCell ref="Z615:Z620"/>
    <mergeCell ref="AA615:AA620"/>
    <mergeCell ref="AR615:AR620"/>
    <mergeCell ref="AS615:AS620"/>
    <mergeCell ref="R615:R620"/>
    <mergeCell ref="S615:S620"/>
    <mergeCell ref="T615:T620"/>
    <mergeCell ref="U615:U620"/>
    <mergeCell ref="V615:V620"/>
    <mergeCell ref="W615:W620"/>
    <mergeCell ref="L615:L620"/>
    <mergeCell ref="M615:M620"/>
    <mergeCell ref="N615:N620"/>
    <mergeCell ref="O615:O620"/>
    <mergeCell ref="P615:P620"/>
    <mergeCell ref="Q615:Q620"/>
    <mergeCell ref="BY609:BY614"/>
    <mergeCell ref="BZ609:BZ614"/>
    <mergeCell ref="D615:D620"/>
    <mergeCell ref="E615:E620"/>
    <mergeCell ref="F615:F620"/>
    <mergeCell ref="G615:G620"/>
    <mergeCell ref="H615:H620"/>
    <mergeCell ref="I615:I620"/>
    <mergeCell ref="J615:J620"/>
    <mergeCell ref="K615:K620"/>
    <mergeCell ref="AZ609:AZ614"/>
    <mergeCell ref="BA609:BA614"/>
    <mergeCell ref="BU609:BU614"/>
    <mergeCell ref="BV609:BV614"/>
    <mergeCell ref="BW609:BW614"/>
    <mergeCell ref="BX609:BX614"/>
    <mergeCell ref="AT609:AT614"/>
    <mergeCell ref="AU609:AU614"/>
    <mergeCell ref="AV609:AV614"/>
    <mergeCell ref="AW609:AW614"/>
    <mergeCell ref="AX609:AX614"/>
    <mergeCell ref="AY609:AY614"/>
    <mergeCell ref="X609:X614"/>
    <mergeCell ref="Y609:Y614"/>
    <mergeCell ref="Z609:Z614"/>
    <mergeCell ref="AA609:AA614"/>
    <mergeCell ref="AR609:AR614"/>
    <mergeCell ref="AS609:AS614"/>
    <mergeCell ref="R609:R614"/>
    <mergeCell ref="S609:S614"/>
    <mergeCell ref="T609:T614"/>
    <mergeCell ref="U609:U614"/>
    <mergeCell ref="V609:V614"/>
    <mergeCell ref="W609:W614"/>
    <mergeCell ref="L609:L614"/>
    <mergeCell ref="M609:M614"/>
    <mergeCell ref="N609:N614"/>
    <mergeCell ref="O609:O614"/>
    <mergeCell ref="P609:P614"/>
    <mergeCell ref="Q609:Q614"/>
    <mergeCell ref="BY603:BY608"/>
    <mergeCell ref="W603:W608"/>
    <mergeCell ref="L603:L608"/>
    <mergeCell ref="M603:M608"/>
    <mergeCell ref="N603:N608"/>
    <mergeCell ref="O603:O608"/>
    <mergeCell ref="P603:P608"/>
    <mergeCell ref="Q603:Q608"/>
    <mergeCell ref="BZ603:BZ608"/>
    <mergeCell ref="D609:D614"/>
    <mergeCell ref="E609:E614"/>
    <mergeCell ref="F609:F614"/>
    <mergeCell ref="G609:G614"/>
    <mergeCell ref="H609:H614"/>
    <mergeCell ref="I609:I614"/>
    <mergeCell ref="J609:J614"/>
    <mergeCell ref="K609:K614"/>
    <mergeCell ref="AZ603:AZ608"/>
    <mergeCell ref="BA603:BA608"/>
    <mergeCell ref="BU603:BU608"/>
    <mergeCell ref="BV603:BV608"/>
    <mergeCell ref="BW603:BW608"/>
    <mergeCell ref="BX603:BX608"/>
    <mergeCell ref="AT603:AT608"/>
    <mergeCell ref="AU603:AU608"/>
    <mergeCell ref="AV603:AV608"/>
    <mergeCell ref="AW603:AW608"/>
    <mergeCell ref="AX603:AX608"/>
    <mergeCell ref="AY603:AY608"/>
    <mergeCell ref="X603:X608"/>
    <mergeCell ref="Y603:Y608"/>
    <mergeCell ref="Z603:Z608"/>
    <mergeCell ref="AA603:AA608"/>
    <mergeCell ref="AR603:AR608"/>
    <mergeCell ref="AS603:AS608"/>
    <mergeCell ref="R603:R608"/>
    <mergeCell ref="S603:S608"/>
    <mergeCell ref="T603:T608"/>
    <mergeCell ref="U603:U608"/>
    <mergeCell ref="V603:V608"/>
    <mergeCell ref="BY597:BY602"/>
    <mergeCell ref="BZ597:BZ602"/>
    <mergeCell ref="D603:D608"/>
    <mergeCell ref="E603:E608"/>
    <mergeCell ref="F603:F608"/>
    <mergeCell ref="G603:G608"/>
    <mergeCell ref="H603:H608"/>
    <mergeCell ref="I603:I608"/>
    <mergeCell ref="J603:J608"/>
    <mergeCell ref="K603:K608"/>
    <mergeCell ref="AZ597:AZ602"/>
    <mergeCell ref="BA597:BA602"/>
    <mergeCell ref="BU597:BU602"/>
    <mergeCell ref="BV597:BV602"/>
    <mergeCell ref="BW597:BW602"/>
    <mergeCell ref="BX597:BX602"/>
    <mergeCell ref="AT597:AT602"/>
    <mergeCell ref="AU597:AU602"/>
    <mergeCell ref="AV597:AV602"/>
    <mergeCell ref="AW597:AW602"/>
    <mergeCell ref="AX597:AX602"/>
    <mergeCell ref="AY597:AY602"/>
    <mergeCell ref="X597:X602"/>
    <mergeCell ref="Y597:Y602"/>
    <mergeCell ref="Z597:Z602"/>
    <mergeCell ref="AA597:AA602"/>
    <mergeCell ref="AR597:AR602"/>
    <mergeCell ref="AS597:AS602"/>
    <mergeCell ref="R597:R602"/>
    <mergeCell ref="S597:S602"/>
    <mergeCell ref="T597:T602"/>
    <mergeCell ref="U597:U602"/>
    <mergeCell ref="V597:V602"/>
    <mergeCell ref="W597:W602"/>
    <mergeCell ref="L597:L602"/>
    <mergeCell ref="M597:M602"/>
    <mergeCell ref="N597:N602"/>
    <mergeCell ref="O597:O602"/>
    <mergeCell ref="P597:P602"/>
    <mergeCell ref="Q597:Q602"/>
    <mergeCell ref="BY591:BY596"/>
    <mergeCell ref="BZ591:BZ596"/>
    <mergeCell ref="D597:D602"/>
    <mergeCell ref="E597:E602"/>
    <mergeCell ref="F597:F602"/>
    <mergeCell ref="G597:G602"/>
    <mergeCell ref="H597:H602"/>
    <mergeCell ref="I597:I602"/>
    <mergeCell ref="J597:J602"/>
    <mergeCell ref="K597:K602"/>
    <mergeCell ref="AZ591:AZ596"/>
    <mergeCell ref="BA591:BA596"/>
    <mergeCell ref="BU591:BU596"/>
    <mergeCell ref="BV591:BV596"/>
    <mergeCell ref="BW591:BW596"/>
    <mergeCell ref="BX591:BX596"/>
    <mergeCell ref="AT591:AT596"/>
    <mergeCell ref="AU591:AU596"/>
    <mergeCell ref="AV591:AV596"/>
    <mergeCell ref="AW591:AW596"/>
    <mergeCell ref="AX591:AX596"/>
    <mergeCell ref="AY591:AY596"/>
    <mergeCell ref="X591:X596"/>
    <mergeCell ref="Y591:Y596"/>
    <mergeCell ref="Z591:Z596"/>
    <mergeCell ref="AA591:AA596"/>
    <mergeCell ref="AR591:AR596"/>
    <mergeCell ref="AS591:AS596"/>
    <mergeCell ref="R591:R596"/>
    <mergeCell ref="S591:S596"/>
    <mergeCell ref="T591:T596"/>
    <mergeCell ref="U591:U596"/>
    <mergeCell ref="V591:V596"/>
    <mergeCell ref="W591:W596"/>
    <mergeCell ref="L591:L596"/>
    <mergeCell ref="M591:M596"/>
    <mergeCell ref="N591:N596"/>
    <mergeCell ref="O591:O596"/>
    <mergeCell ref="P591:P596"/>
    <mergeCell ref="Q591:Q596"/>
    <mergeCell ref="BY585:BY590"/>
    <mergeCell ref="W585:W590"/>
    <mergeCell ref="L585:L590"/>
    <mergeCell ref="M585:M590"/>
    <mergeCell ref="N585:N590"/>
    <mergeCell ref="O585:O590"/>
    <mergeCell ref="P585:P590"/>
    <mergeCell ref="Q585:Q590"/>
    <mergeCell ref="BZ585:BZ590"/>
    <mergeCell ref="D591:D596"/>
    <mergeCell ref="E591:E596"/>
    <mergeCell ref="F591:F596"/>
    <mergeCell ref="G591:G596"/>
    <mergeCell ref="H591:H596"/>
    <mergeCell ref="I591:I596"/>
    <mergeCell ref="J591:J596"/>
    <mergeCell ref="K591:K596"/>
    <mergeCell ref="AZ585:AZ590"/>
    <mergeCell ref="BA585:BA590"/>
    <mergeCell ref="BU585:BU590"/>
    <mergeCell ref="BV585:BV590"/>
    <mergeCell ref="BW585:BW590"/>
    <mergeCell ref="BX585:BX590"/>
    <mergeCell ref="AT585:AT590"/>
    <mergeCell ref="AU585:AU590"/>
    <mergeCell ref="AV585:AV590"/>
    <mergeCell ref="AW585:AW590"/>
    <mergeCell ref="AX585:AX590"/>
    <mergeCell ref="AY585:AY590"/>
    <mergeCell ref="X585:X590"/>
    <mergeCell ref="Y585:Y590"/>
    <mergeCell ref="Z585:Z590"/>
    <mergeCell ref="AA585:AA590"/>
    <mergeCell ref="AR585:AR590"/>
    <mergeCell ref="AS585:AS590"/>
    <mergeCell ref="R585:R590"/>
    <mergeCell ref="S585:S590"/>
    <mergeCell ref="T585:T590"/>
    <mergeCell ref="U585:U590"/>
    <mergeCell ref="V585:V590"/>
    <mergeCell ref="BY579:BY584"/>
    <mergeCell ref="BZ579:BZ584"/>
    <mergeCell ref="D585:D590"/>
    <mergeCell ref="E585:E590"/>
    <mergeCell ref="F585:F590"/>
    <mergeCell ref="G585:G590"/>
    <mergeCell ref="H585:H590"/>
    <mergeCell ref="I585:I590"/>
    <mergeCell ref="J585:J590"/>
    <mergeCell ref="K585:K590"/>
    <mergeCell ref="AZ579:AZ584"/>
    <mergeCell ref="BA579:BA584"/>
    <mergeCell ref="BU579:BU584"/>
    <mergeCell ref="BV579:BV584"/>
    <mergeCell ref="BW579:BW584"/>
    <mergeCell ref="BX579:BX584"/>
    <mergeCell ref="AT579:AT584"/>
    <mergeCell ref="AU579:AU584"/>
    <mergeCell ref="AV579:AV584"/>
    <mergeCell ref="AW579:AW584"/>
    <mergeCell ref="AX579:AX584"/>
    <mergeCell ref="AY579:AY584"/>
    <mergeCell ref="X579:X584"/>
    <mergeCell ref="Y579:Y584"/>
    <mergeCell ref="Z579:Z584"/>
    <mergeCell ref="AA579:AA584"/>
    <mergeCell ref="AR579:AR584"/>
    <mergeCell ref="AS579:AS584"/>
    <mergeCell ref="R579:R584"/>
    <mergeCell ref="S579:S584"/>
    <mergeCell ref="T579:T584"/>
    <mergeCell ref="U579:U584"/>
    <mergeCell ref="V579:V584"/>
    <mergeCell ref="W579:W584"/>
    <mergeCell ref="L579:L584"/>
    <mergeCell ref="M579:M584"/>
    <mergeCell ref="N579:N584"/>
    <mergeCell ref="O579:O584"/>
    <mergeCell ref="P579:P584"/>
    <mergeCell ref="Q579:Q584"/>
    <mergeCell ref="BY573:BY578"/>
    <mergeCell ref="BZ573:BZ578"/>
    <mergeCell ref="D579:D584"/>
    <mergeCell ref="E579:E584"/>
    <mergeCell ref="F579:F584"/>
    <mergeCell ref="G579:G584"/>
    <mergeCell ref="H579:H584"/>
    <mergeCell ref="I579:I584"/>
    <mergeCell ref="J579:J584"/>
    <mergeCell ref="K579:K584"/>
    <mergeCell ref="AZ573:AZ578"/>
    <mergeCell ref="BA573:BA578"/>
    <mergeCell ref="BU573:BU578"/>
    <mergeCell ref="BV573:BV578"/>
    <mergeCell ref="BW573:BW578"/>
    <mergeCell ref="BX573:BX578"/>
    <mergeCell ref="AT573:AT578"/>
    <mergeCell ref="AU573:AU578"/>
    <mergeCell ref="AV573:AV578"/>
    <mergeCell ref="AW573:AW578"/>
    <mergeCell ref="AX573:AX578"/>
    <mergeCell ref="AY573:AY578"/>
    <mergeCell ref="X573:X578"/>
    <mergeCell ref="Y573:Y578"/>
    <mergeCell ref="Z573:Z578"/>
    <mergeCell ref="AA573:AA578"/>
    <mergeCell ref="AR573:AR578"/>
    <mergeCell ref="AS573:AS578"/>
    <mergeCell ref="R573:R578"/>
    <mergeCell ref="S573:S578"/>
    <mergeCell ref="T573:T578"/>
    <mergeCell ref="U573:U578"/>
    <mergeCell ref="V573:V578"/>
    <mergeCell ref="W573:W578"/>
    <mergeCell ref="L573:L578"/>
    <mergeCell ref="M573:M578"/>
    <mergeCell ref="N573:N578"/>
    <mergeCell ref="O573:O578"/>
    <mergeCell ref="P573:P578"/>
    <mergeCell ref="Q573:Q578"/>
    <mergeCell ref="F573:F578"/>
    <mergeCell ref="G573:G578"/>
    <mergeCell ref="H573:H578"/>
    <mergeCell ref="I573:I578"/>
    <mergeCell ref="J573:J578"/>
    <mergeCell ref="K573:K578"/>
    <mergeCell ref="BV567:BV572"/>
    <mergeCell ref="BW567:BW572"/>
    <mergeCell ref="BX567:BX572"/>
    <mergeCell ref="BY567:BY572"/>
    <mergeCell ref="BZ567:BZ572"/>
    <mergeCell ref="A573:A620"/>
    <mergeCell ref="B573:B620"/>
    <mergeCell ref="C573:C620"/>
    <mergeCell ref="D573:D578"/>
    <mergeCell ref="E573:E578"/>
    <mergeCell ref="AW567:AW572"/>
    <mergeCell ref="AX567:AX572"/>
    <mergeCell ref="AY567:AY572"/>
    <mergeCell ref="AZ567:AZ572"/>
    <mergeCell ref="BA567:BA572"/>
    <mergeCell ref="BU567:BU572"/>
    <mergeCell ref="AA567:AA572"/>
    <mergeCell ref="AR567:AR572"/>
    <mergeCell ref="AS567:AS572"/>
    <mergeCell ref="AT567:AT572"/>
    <mergeCell ref="AU567:AU572"/>
    <mergeCell ref="AV567:AV572"/>
    <mergeCell ref="U567:U572"/>
    <mergeCell ref="V567:V572"/>
    <mergeCell ref="W567:W572"/>
    <mergeCell ref="X567:X572"/>
    <mergeCell ref="Y567:Y572"/>
    <mergeCell ref="Z567:Z572"/>
    <mergeCell ref="O567:O572"/>
    <mergeCell ref="P567:P572"/>
    <mergeCell ref="Q567:Q572"/>
    <mergeCell ref="R567:R572"/>
    <mergeCell ref="S567:S572"/>
    <mergeCell ref="T567:T572"/>
    <mergeCell ref="I567:I572"/>
    <mergeCell ref="J567:J572"/>
    <mergeCell ref="K567:K572"/>
    <mergeCell ref="L567:L572"/>
    <mergeCell ref="M567:M572"/>
    <mergeCell ref="N567:N572"/>
    <mergeCell ref="BV561:BV566"/>
    <mergeCell ref="BW561:BW566"/>
    <mergeCell ref="BX561:BX566"/>
    <mergeCell ref="BY561:BY566"/>
    <mergeCell ref="BZ561:BZ566"/>
    <mergeCell ref="D567:D572"/>
    <mergeCell ref="E567:E572"/>
    <mergeCell ref="F567:F572"/>
    <mergeCell ref="G567:G572"/>
    <mergeCell ref="H567:H572"/>
    <mergeCell ref="AW561:AW566"/>
    <mergeCell ref="AX561:AX566"/>
    <mergeCell ref="AY561:AY566"/>
    <mergeCell ref="AZ561:AZ566"/>
    <mergeCell ref="BA561:BA566"/>
    <mergeCell ref="BU561:BU566"/>
    <mergeCell ref="AA561:AA566"/>
    <mergeCell ref="AR561:AR566"/>
    <mergeCell ref="AS561:AS566"/>
    <mergeCell ref="AT561:AT566"/>
    <mergeCell ref="AU561:AU566"/>
    <mergeCell ref="AV561:AV566"/>
    <mergeCell ref="U561:U566"/>
    <mergeCell ref="V561:V566"/>
    <mergeCell ref="W561:W566"/>
    <mergeCell ref="X561:X566"/>
    <mergeCell ref="Y561:Y566"/>
    <mergeCell ref="Z561:Z566"/>
    <mergeCell ref="O561:O566"/>
    <mergeCell ref="P561:P566"/>
    <mergeCell ref="Q561:Q566"/>
    <mergeCell ref="R561:R566"/>
    <mergeCell ref="S561:S566"/>
    <mergeCell ref="T561:T566"/>
    <mergeCell ref="I561:I566"/>
    <mergeCell ref="J561:J566"/>
    <mergeCell ref="K561:K566"/>
    <mergeCell ref="L561:L566"/>
    <mergeCell ref="M561:M566"/>
    <mergeCell ref="N561:N566"/>
    <mergeCell ref="BV555:BV560"/>
    <mergeCell ref="T555:T560"/>
    <mergeCell ref="I555:I560"/>
    <mergeCell ref="J555:J560"/>
    <mergeCell ref="K555:K560"/>
    <mergeCell ref="L555:L560"/>
    <mergeCell ref="M555:M560"/>
    <mergeCell ref="N555:N560"/>
    <mergeCell ref="BW555:BW560"/>
    <mergeCell ref="BX555:BX560"/>
    <mergeCell ref="BY555:BY560"/>
    <mergeCell ref="BZ555:BZ560"/>
    <mergeCell ref="D561:D566"/>
    <mergeCell ref="E561:E566"/>
    <mergeCell ref="F561:F566"/>
    <mergeCell ref="G561:G566"/>
    <mergeCell ref="H561:H566"/>
    <mergeCell ref="AW555:AW560"/>
    <mergeCell ref="AX555:AX560"/>
    <mergeCell ref="AY555:AY560"/>
    <mergeCell ref="AZ555:AZ560"/>
    <mergeCell ref="BA555:BA560"/>
    <mergeCell ref="BU555:BU560"/>
    <mergeCell ref="AA555:AA560"/>
    <mergeCell ref="AR555:AR560"/>
    <mergeCell ref="AS555:AS560"/>
    <mergeCell ref="AT555:AT560"/>
    <mergeCell ref="AU555:AU560"/>
    <mergeCell ref="AV555:AV560"/>
    <mergeCell ref="U555:U560"/>
    <mergeCell ref="V555:V560"/>
    <mergeCell ref="W555:W560"/>
    <mergeCell ref="X555:X560"/>
    <mergeCell ref="Y555:Y560"/>
    <mergeCell ref="Z555:Z560"/>
    <mergeCell ref="O555:O560"/>
    <mergeCell ref="P555:P560"/>
    <mergeCell ref="Q555:Q560"/>
    <mergeCell ref="R555:R560"/>
    <mergeCell ref="S555:S560"/>
    <mergeCell ref="BV549:BV554"/>
    <mergeCell ref="BW549:BW554"/>
    <mergeCell ref="BX549:BX554"/>
    <mergeCell ref="BY549:BY554"/>
    <mergeCell ref="BZ549:BZ554"/>
    <mergeCell ref="D555:D560"/>
    <mergeCell ref="E555:E560"/>
    <mergeCell ref="F555:F560"/>
    <mergeCell ref="G555:G560"/>
    <mergeCell ref="H555:H560"/>
    <mergeCell ref="AW549:AW554"/>
    <mergeCell ref="AX549:AX554"/>
    <mergeCell ref="AY549:AY554"/>
    <mergeCell ref="AZ549:AZ554"/>
    <mergeCell ref="BA549:BA554"/>
    <mergeCell ref="BU549:BU554"/>
    <mergeCell ref="AA549:AA554"/>
    <mergeCell ref="AR549:AR554"/>
    <mergeCell ref="AS549:AS554"/>
    <mergeCell ref="AT549:AT554"/>
    <mergeCell ref="AU549:AU554"/>
    <mergeCell ref="AV549:AV554"/>
    <mergeCell ref="U549:U554"/>
    <mergeCell ref="V549:V554"/>
    <mergeCell ref="W549:W554"/>
    <mergeCell ref="X549:X554"/>
    <mergeCell ref="Y549:Y554"/>
    <mergeCell ref="Z549:Z554"/>
    <mergeCell ref="O549:O554"/>
    <mergeCell ref="P549:P554"/>
    <mergeCell ref="Q549:Q554"/>
    <mergeCell ref="R549:R554"/>
    <mergeCell ref="S549:S554"/>
    <mergeCell ref="T549:T554"/>
    <mergeCell ref="I549:I554"/>
    <mergeCell ref="J549:J554"/>
    <mergeCell ref="K549:K554"/>
    <mergeCell ref="L549:L554"/>
    <mergeCell ref="M549:M554"/>
    <mergeCell ref="N549:N554"/>
    <mergeCell ref="BV543:BV548"/>
    <mergeCell ref="BW543:BW548"/>
    <mergeCell ref="BX543:BX548"/>
    <mergeCell ref="BY543:BY548"/>
    <mergeCell ref="BZ543:BZ548"/>
    <mergeCell ref="D549:D554"/>
    <mergeCell ref="E549:E554"/>
    <mergeCell ref="F549:F554"/>
    <mergeCell ref="G549:G554"/>
    <mergeCell ref="H549:H554"/>
    <mergeCell ref="AW543:AW548"/>
    <mergeCell ref="AX543:AX548"/>
    <mergeCell ref="AY543:AY548"/>
    <mergeCell ref="AZ543:AZ548"/>
    <mergeCell ref="BA543:BA548"/>
    <mergeCell ref="BU543:BU548"/>
    <mergeCell ref="AA543:AA548"/>
    <mergeCell ref="AR543:AR548"/>
    <mergeCell ref="AS543:AS548"/>
    <mergeCell ref="AT543:AT548"/>
    <mergeCell ref="AU543:AU548"/>
    <mergeCell ref="AV543:AV548"/>
    <mergeCell ref="U543:U548"/>
    <mergeCell ref="V543:V548"/>
    <mergeCell ref="W543:W548"/>
    <mergeCell ref="X543:X548"/>
    <mergeCell ref="Y543:Y548"/>
    <mergeCell ref="Z543:Z548"/>
    <mergeCell ref="O543:O548"/>
    <mergeCell ref="P543:P548"/>
    <mergeCell ref="Q543:Q548"/>
    <mergeCell ref="R543:R548"/>
    <mergeCell ref="S543:S548"/>
    <mergeCell ref="T543:T548"/>
    <mergeCell ref="I543:I548"/>
    <mergeCell ref="J543:J548"/>
    <mergeCell ref="K543:K548"/>
    <mergeCell ref="L543:L548"/>
    <mergeCell ref="M543:M548"/>
    <mergeCell ref="N543:N548"/>
    <mergeCell ref="BV537:BV542"/>
    <mergeCell ref="T537:T542"/>
    <mergeCell ref="I537:I542"/>
    <mergeCell ref="J537:J542"/>
    <mergeCell ref="K537:K542"/>
    <mergeCell ref="L537:L542"/>
    <mergeCell ref="M537:M542"/>
    <mergeCell ref="N537:N542"/>
    <mergeCell ref="BW537:BW542"/>
    <mergeCell ref="BX537:BX542"/>
    <mergeCell ref="BY537:BY542"/>
    <mergeCell ref="BZ537:BZ542"/>
    <mergeCell ref="D543:D548"/>
    <mergeCell ref="E543:E548"/>
    <mergeCell ref="F543:F548"/>
    <mergeCell ref="G543:G548"/>
    <mergeCell ref="H543:H548"/>
    <mergeCell ref="AW537:AW542"/>
    <mergeCell ref="AX537:AX542"/>
    <mergeCell ref="AY537:AY542"/>
    <mergeCell ref="AZ537:AZ542"/>
    <mergeCell ref="BA537:BA542"/>
    <mergeCell ref="BU537:BU542"/>
    <mergeCell ref="AA537:AA542"/>
    <mergeCell ref="AR537:AR542"/>
    <mergeCell ref="AS537:AS542"/>
    <mergeCell ref="AT537:AT542"/>
    <mergeCell ref="AU537:AU542"/>
    <mergeCell ref="AV537:AV542"/>
    <mergeCell ref="U537:U542"/>
    <mergeCell ref="V537:V542"/>
    <mergeCell ref="W537:W542"/>
    <mergeCell ref="X537:X542"/>
    <mergeCell ref="Y537:Y542"/>
    <mergeCell ref="Z537:Z542"/>
    <mergeCell ref="O537:O542"/>
    <mergeCell ref="P537:P542"/>
    <mergeCell ref="Q537:Q542"/>
    <mergeCell ref="R537:R542"/>
    <mergeCell ref="S537:S542"/>
    <mergeCell ref="BV531:BV536"/>
    <mergeCell ref="BW531:BW536"/>
    <mergeCell ref="BX531:BX536"/>
    <mergeCell ref="BY531:BY536"/>
    <mergeCell ref="BZ531:BZ536"/>
    <mergeCell ref="D537:D542"/>
    <mergeCell ref="E537:E542"/>
    <mergeCell ref="F537:F542"/>
    <mergeCell ref="G537:G542"/>
    <mergeCell ref="H537:H542"/>
    <mergeCell ref="AW531:AW536"/>
    <mergeCell ref="AX531:AX536"/>
    <mergeCell ref="AY531:AY536"/>
    <mergeCell ref="AZ531:AZ536"/>
    <mergeCell ref="BA531:BA536"/>
    <mergeCell ref="BU531:BU536"/>
    <mergeCell ref="AA531:AA536"/>
    <mergeCell ref="AR531:AR536"/>
    <mergeCell ref="AS531:AS536"/>
    <mergeCell ref="AT531:AT536"/>
    <mergeCell ref="AU531:AU536"/>
    <mergeCell ref="AV531:AV536"/>
    <mergeCell ref="U531:U536"/>
    <mergeCell ref="V531:V536"/>
    <mergeCell ref="W531:W536"/>
    <mergeCell ref="X531:X536"/>
    <mergeCell ref="Y531:Y536"/>
    <mergeCell ref="Z531:Z536"/>
    <mergeCell ref="O531:O536"/>
    <mergeCell ref="P531:P536"/>
    <mergeCell ref="Q531:Q536"/>
    <mergeCell ref="R531:R536"/>
    <mergeCell ref="S531:S536"/>
    <mergeCell ref="T531:T536"/>
    <mergeCell ref="I531:I536"/>
    <mergeCell ref="J531:J536"/>
    <mergeCell ref="K531:K536"/>
    <mergeCell ref="L531:L536"/>
    <mergeCell ref="M531:M536"/>
    <mergeCell ref="N531:N536"/>
    <mergeCell ref="BV525:BV530"/>
    <mergeCell ref="BW525:BW530"/>
    <mergeCell ref="BX525:BX530"/>
    <mergeCell ref="BY525:BY530"/>
    <mergeCell ref="BZ525:BZ530"/>
    <mergeCell ref="D531:D536"/>
    <mergeCell ref="E531:E536"/>
    <mergeCell ref="F531:F536"/>
    <mergeCell ref="G531:G536"/>
    <mergeCell ref="H531:H536"/>
    <mergeCell ref="AW525:AW530"/>
    <mergeCell ref="AX525:AX530"/>
    <mergeCell ref="AY525:AY530"/>
    <mergeCell ref="AZ525:AZ530"/>
    <mergeCell ref="BA525:BA530"/>
    <mergeCell ref="BU525:BU530"/>
    <mergeCell ref="AA525:AA530"/>
    <mergeCell ref="AR525:AR530"/>
    <mergeCell ref="AS525:AS530"/>
    <mergeCell ref="AT525:AT530"/>
    <mergeCell ref="AU525:AU530"/>
    <mergeCell ref="AV525:AV530"/>
    <mergeCell ref="U525:U530"/>
    <mergeCell ref="V525:V530"/>
    <mergeCell ref="W525:W530"/>
    <mergeCell ref="X525:X530"/>
    <mergeCell ref="Y525:Y530"/>
    <mergeCell ref="Z525:Z530"/>
    <mergeCell ref="O525:O530"/>
    <mergeCell ref="P525:P530"/>
    <mergeCell ref="Q525:Q530"/>
    <mergeCell ref="R525:R530"/>
    <mergeCell ref="S525:S530"/>
    <mergeCell ref="T525:T530"/>
    <mergeCell ref="I525:I530"/>
    <mergeCell ref="J525:J530"/>
    <mergeCell ref="K525:K530"/>
    <mergeCell ref="L525:L530"/>
    <mergeCell ref="M525:M530"/>
    <mergeCell ref="N525:N530"/>
    <mergeCell ref="BV519:BV524"/>
    <mergeCell ref="T519:T524"/>
    <mergeCell ref="I519:I524"/>
    <mergeCell ref="J519:J524"/>
    <mergeCell ref="K519:K524"/>
    <mergeCell ref="L519:L524"/>
    <mergeCell ref="M519:M524"/>
    <mergeCell ref="N519:N524"/>
    <mergeCell ref="BW519:BW524"/>
    <mergeCell ref="BX519:BX524"/>
    <mergeCell ref="BY519:BY524"/>
    <mergeCell ref="BZ519:BZ524"/>
    <mergeCell ref="D525:D530"/>
    <mergeCell ref="E525:E530"/>
    <mergeCell ref="F525:F530"/>
    <mergeCell ref="G525:G530"/>
    <mergeCell ref="H525:H530"/>
    <mergeCell ref="AW519:AW524"/>
    <mergeCell ref="AX519:AX524"/>
    <mergeCell ref="AY519:AY524"/>
    <mergeCell ref="AZ519:AZ524"/>
    <mergeCell ref="BA519:BA524"/>
    <mergeCell ref="BU519:BU524"/>
    <mergeCell ref="AA519:AA524"/>
    <mergeCell ref="AR519:AR524"/>
    <mergeCell ref="AS519:AS524"/>
    <mergeCell ref="AT519:AT524"/>
    <mergeCell ref="AU519:AU524"/>
    <mergeCell ref="AV519:AV524"/>
    <mergeCell ref="U519:U524"/>
    <mergeCell ref="V519:V524"/>
    <mergeCell ref="W519:W524"/>
    <mergeCell ref="X519:X524"/>
    <mergeCell ref="Y519:Y524"/>
    <mergeCell ref="Z519:Z524"/>
    <mergeCell ref="O519:O524"/>
    <mergeCell ref="P519:P524"/>
    <mergeCell ref="Q519:Q524"/>
    <mergeCell ref="R519:R524"/>
    <mergeCell ref="S519:S524"/>
    <mergeCell ref="BV513:BV518"/>
    <mergeCell ref="BW513:BW518"/>
    <mergeCell ref="BX513:BX518"/>
    <mergeCell ref="BY513:BY518"/>
    <mergeCell ref="BZ513:BZ518"/>
    <mergeCell ref="D519:D524"/>
    <mergeCell ref="E519:E524"/>
    <mergeCell ref="F519:F524"/>
    <mergeCell ref="G519:G524"/>
    <mergeCell ref="H519:H524"/>
    <mergeCell ref="AW513:AW518"/>
    <mergeCell ref="AX513:AX518"/>
    <mergeCell ref="AY513:AY518"/>
    <mergeCell ref="AZ513:AZ518"/>
    <mergeCell ref="BA513:BA518"/>
    <mergeCell ref="BU513:BU518"/>
    <mergeCell ref="AA513:AA518"/>
    <mergeCell ref="AR513:AR518"/>
    <mergeCell ref="AS513:AS518"/>
    <mergeCell ref="AT513:AT518"/>
    <mergeCell ref="AU513:AU518"/>
    <mergeCell ref="AV513:AV518"/>
    <mergeCell ref="U513:U518"/>
    <mergeCell ref="V513:V518"/>
    <mergeCell ref="W513:W518"/>
    <mergeCell ref="X513:X518"/>
    <mergeCell ref="Y513:Y518"/>
    <mergeCell ref="Z513:Z518"/>
    <mergeCell ref="O513:O518"/>
    <mergeCell ref="P513:P518"/>
    <mergeCell ref="Q513:Q518"/>
    <mergeCell ref="R513:R518"/>
    <mergeCell ref="S513:S518"/>
    <mergeCell ref="T513:T518"/>
    <mergeCell ref="I513:I518"/>
    <mergeCell ref="J513:J518"/>
    <mergeCell ref="K513:K518"/>
    <mergeCell ref="L513:L518"/>
    <mergeCell ref="M513:M518"/>
    <mergeCell ref="N513:N518"/>
    <mergeCell ref="BV507:BV512"/>
    <mergeCell ref="BW507:BW512"/>
    <mergeCell ref="BX507:BX512"/>
    <mergeCell ref="BY507:BY512"/>
    <mergeCell ref="BZ507:BZ512"/>
    <mergeCell ref="D513:D518"/>
    <mergeCell ref="E513:E518"/>
    <mergeCell ref="F513:F518"/>
    <mergeCell ref="G513:G518"/>
    <mergeCell ref="H513:H518"/>
    <mergeCell ref="AW507:AW512"/>
    <mergeCell ref="AX507:AX512"/>
    <mergeCell ref="AY507:AY512"/>
    <mergeCell ref="AZ507:AZ512"/>
    <mergeCell ref="BA507:BA512"/>
    <mergeCell ref="BU507:BU512"/>
    <mergeCell ref="AA507:AA512"/>
    <mergeCell ref="AR507:AR512"/>
    <mergeCell ref="AS507:AS512"/>
    <mergeCell ref="AT507:AT512"/>
    <mergeCell ref="AU507:AU512"/>
    <mergeCell ref="AV507:AV512"/>
    <mergeCell ref="U507:U512"/>
    <mergeCell ref="V507:V512"/>
    <mergeCell ref="W507:W512"/>
    <mergeCell ref="X507:X512"/>
    <mergeCell ref="Y507:Y512"/>
    <mergeCell ref="Z507:Z512"/>
    <mergeCell ref="O507:O512"/>
    <mergeCell ref="P507:P512"/>
    <mergeCell ref="Q507:Q512"/>
    <mergeCell ref="R507:R512"/>
    <mergeCell ref="S507:S512"/>
    <mergeCell ref="T507:T512"/>
    <mergeCell ref="I507:I512"/>
    <mergeCell ref="J507:J512"/>
    <mergeCell ref="K507:K512"/>
    <mergeCell ref="L507:L512"/>
    <mergeCell ref="M507:M512"/>
    <mergeCell ref="N507:N512"/>
    <mergeCell ref="BV501:BV506"/>
    <mergeCell ref="T501:T506"/>
    <mergeCell ref="I501:I506"/>
    <mergeCell ref="J501:J506"/>
    <mergeCell ref="K501:K506"/>
    <mergeCell ref="L501:L506"/>
    <mergeCell ref="M501:M506"/>
    <mergeCell ref="N501:N506"/>
    <mergeCell ref="BW501:BW506"/>
    <mergeCell ref="BX501:BX506"/>
    <mergeCell ref="BY501:BY506"/>
    <mergeCell ref="BZ501:BZ506"/>
    <mergeCell ref="D507:D512"/>
    <mergeCell ref="E507:E512"/>
    <mergeCell ref="F507:F512"/>
    <mergeCell ref="G507:G512"/>
    <mergeCell ref="H507:H512"/>
    <mergeCell ref="AW501:AW506"/>
    <mergeCell ref="AX501:AX506"/>
    <mergeCell ref="AY501:AY506"/>
    <mergeCell ref="AZ501:AZ506"/>
    <mergeCell ref="BA501:BA506"/>
    <mergeCell ref="BU501:BU506"/>
    <mergeCell ref="AA501:AA506"/>
    <mergeCell ref="AR501:AR506"/>
    <mergeCell ref="AS501:AS506"/>
    <mergeCell ref="AT501:AT506"/>
    <mergeCell ref="AU501:AU506"/>
    <mergeCell ref="AV501:AV506"/>
    <mergeCell ref="U501:U506"/>
    <mergeCell ref="V501:V506"/>
    <mergeCell ref="W501:W506"/>
    <mergeCell ref="X501:X506"/>
    <mergeCell ref="Y501:Y506"/>
    <mergeCell ref="Z501:Z506"/>
    <mergeCell ref="O501:O506"/>
    <mergeCell ref="P501:P506"/>
    <mergeCell ref="Q501:Q506"/>
    <mergeCell ref="R501:R506"/>
    <mergeCell ref="S501:S506"/>
    <mergeCell ref="BV495:BV500"/>
    <mergeCell ref="BW495:BW500"/>
    <mergeCell ref="BX495:BX500"/>
    <mergeCell ref="BY495:BY500"/>
    <mergeCell ref="BZ495:BZ500"/>
    <mergeCell ref="D501:D506"/>
    <mergeCell ref="E501:E506"/>
    <mergeCell ref="F501:F506"/>
    <mergeCell ref="G501:G506"/>
    <mergeCell ref="H501:H506"/>
    <mergeCell ref="AW495:AW500"/>
    <mergeCell ref="AX495:AX500"/>
    <mergeCell ref="AY495:AY500"/>
    <mergeCell ref="AZ495:AZ500"/>
    <mergeCell ref="BA495:BA500"/>
    <mergeCell ref="BU495:BU500"/>
    <mergeCell ref="AA495:AA500"/>
    <mergeCell ref="AR495:AR500"/>
    <mergeCell ref="AS495:AS500"/>
    <mergeCell ref="AT495:AT500"/>
    <mergeCell ref="AU495:AU500"/>
    <mergeCell ref="AV495:AV500"/>
    <mergeCell ref="U495:U500"/>
    <mergeCell ref="V495:V500"/>
    <mergeCell ref="W495:W500"/>
    <mergeCell ref="X495:X500"/>
    <mergeCell ref="Y495:Y500"/>
    <mergeCell ref="Z495:Z500"/>
    <mergeCell ref="O495:O500"/>
    <mergeCell ref="P495:P500"/>
    <mergeCell ref="Q495:Q500"/>
    <mergeCell ref="R495:R500"/>
    <mergeCell ref="S495:S500"/>
    <mergeCell ref="T495:T500"/>
    <mergeCell ref="I495:I500"/>
    <mergeCell ref="J495:J500"/>
    <mergeCell ref="K495:K500"/>
    <mergeCell ref="L495:L500"/>
    <mergeCell ref="M495:M500"/>
    <mergeCell ref="N495:N500"/>
    <mergeCell ref="BV489:BV494"/>
    <mergeCell ref="BW489:BW494"/>
    <mergeCell ref="BX489:BX494"/>
    <mergeCell ref="BY489:BY494"/>
    <mergeCell ref="BZ489:BZ494"/>
    <mergeCell ref="D495:D500"/>
    <mergeCell ref="E495:E500"/>
    <mergeCell ref="F495:F500"/>
    <mergeCell ref="G495:G500"/>
    <mergeCell ref="H495:H500"/>
    <mergeCell ref="AW489:AW494"/>
    <mergeCell ref="AX489:AX494"/>
    <mergeCell ref="AY489:AY494"/>
    <mergeCell ref="AZ489:AZ494"/>
    <mergeCell ref="BA489:BA494"/>
    <mergeCell ref="BU489:BU494"/>
    <mergeCell ref="AA489:AA494"/>
    <mergeCell ref="AR489:AR494"/>
    <mergeCell ref="AS489:AS494"/>
    <mergeCell ref="AT489:AT494"/>
    <mergeCell ref="AU489:AU494"/>
    <mergeCell ref="AV489:AV494"/>
    <mergeCell ref="U489:U494"/>
    <mergeCell ref="V489:V494"/>
    <mergeCell ref="W489:W494"/>
    <mergeCell ref="X489:X494"/>
    <mergeCell ref="Y489:Y494"/>
    <mergeCell ref="Z489:Z494"/>
    <mergeCell ref="O489:O494"/>
    <mergeCell ref="P489:P494"/>
    <mergeCell ref="Q489:Q494"/>
    <mergeCell ref="R489:R494"/>
    <mergeCell ref="S489:S494"/>
    <mergeCell ref="T489:T494"/>
    <mergeCell ref="I489:I494"/>
    <mergeCell ref="J489:J494"/>
    <mergeCell ref="K489:K494"/>
    <mergeCell ref="L489:L494"/>
    <mergeCell ref="M489:M494"/>
    <mergeCell ref="N489:N494"/>
    <mergeCell ref="BV483:BV488"/>
    <mergeCell ref="T483:T488"/>
    <mergeCell ref="I483:I488"/>
    <mergeCell ref="J483:J488"/>
    <mergeCell ref="K483:K488"/>
    <mergeCell ref="L483:L488"/>
    <mergeCell ref="M483:M488"/>
    <mergeCell ref="N483:N488"/>
    <mergeCell ref="BW483:BW488"/>
    <mergeCell ref="BX483:BX488"/>
    <mergeCell ref="BY483:BY488"/>
    <mergeCell ref="BZ483:BZ488"/>
    <mergeCell ref="D489:D494"/>
    <mergeCell ref="E489:E494"/>
    <mergeCell ref="F489:F494"/>
    <mergeCell ref="G489:G494"/>
    <mergeCell ref="H489:H494"/>
    <mergeCell ref="AW483:AW488"/>
    <mergeCell ref="AX483:AX488"/>
    <mergeCell ref="AY483:AY488"/>
    <mergeCell ref="AZ483:AZ488"/>
    <mergeCell ref="BA483:BA488"/>
    <mergeCell ref="BU483:BU488"/>
    <mergeCell ref="AA483:AA488"/>
    <mergeCell ref="AR483:AR488"/>
    <mergeCell ref="AS483:AS488"/>
    <mergeCell ref="AT483:AT488"/>
    <mergeCell ref="AU483:AU488"/>
    <mergeCell ref="AV483:AV488"/>
    <mergeCell ref="U483:U488"/>
    <mergeCell ref="V483:V488"/>
    <mergeCell ref="W483:W488"/>
    <mergeCell ref="X483:X488"/>
    <mergeCell ref="Y483:Y488"/>
    <mergeCell ref="Z483:Z488"/>
    <mergeCell ref="O483:O488"/>
    <mergeCell ref="P483:P488"/>
    <mergeCell ref="Q483:Q488"/>
    <mergeCell ref="R483:R488"/>
    <mergeCell ref="S483:S488"/>
    <mergeCell ref="BV477:BV482"/>
    <mergeCell ref="BW477:BW482"/>
    <mergeCell ref="BX477:BX482"/>
    <mergeCell ref="BY477:BY482"/>
    <mergeCell ref="BZ477:BZ482"/>
    <mergeCell ref="D483:D488"/>
    <mergeCell ref="E483:E488"/>
    <mergeCell ref="F483:F488"/>
    <mergeCell ref="G483:G488"/>
    <mergeCell ref="H483:H488"/>
    <mergeCell ref="AW477:AW482"/>
    <mergeCell ref="AX477:AX482"/>
    <mergeCell ref="AY477:AY482"/>
    <mergeCell ref="AZ477:AZ482"/>
    <mergeCell ref="BA477:BA482"/>
    <mergeCell ref="BU477:BU482"/>
    <mergeCell ref="AA477:AA482"/>
    <mergeCell ref="AR477:AR482"/>
    <mergeCell ref="AS477:AS482"/>
    <mergeCell ref="AT477:AT482"/>
    <mergeCell ref="AU477:AU482"/>
    <mergeCell ref="AV477:AV482"/>
    <mergeCell ref="U477:U482"/>
    <mergeCell ref="V477:V482"/>
    <mergeCell ref="W477:W482"/>
    <mergeCell ref="X477:X482"/>
    <mergeCell ref="Y477:Y482"/>
    <mergeCell ref="Z477:Z482"/>
    <mergeCell ref="O477:O482"/>
    <mergeCell ref="P477:P482"/>
    <mergeCell ref="Q477:Q482"/>
    <mergeCell ref="R477:R482"/>
    <mergeCell ref="S477:S482"/>
    <mergeCell ref="T477:T482"/>
    <mergeCell ref="I477:I482"/>
    <mergeCell ref="J477:J482"/>
    <mergeCell ref="K477:K482"/>
    <mergeCell ref="L477:L482"/>
    <mergeCell ref="M477:M482"/>
    <mergeCell ref="N477:N482"/>
    <mergeCell ref="BY471:BY476"/>
    <mergeCell ref="BZ471:BZ476"/>
    <mergeCell ref="A477:A572"/>
    <mergeCell ref="B477:B572"/>
    <mergeCell ref="C477:C572"/>
    <mergeCell ref="D477:D482"/>
    <mergeCell ref="E477:E482"/>
    <mergeCell ref="F477:F482"/>
    <mergeCell ref="G477:G482"/>
    <mergeCell ref="H477:H482"/>
    <mergeCell ref="AZ471:AZ476"/>
    <mergeCell ref="BA471:BA476"/>
    <mergeCell ref="BU471:BU476"/>
    <mergeCell ref="BV471:BV476"/>
    <mergeCell ref="BW471:BW476"/>
    <mergeCell ref="BX471:BX476"/>
    <mergeCell ref="AT471:AT476"/>
    <mergeCell ref="AU471:AU476"/>
    <mergeCell ref="AV471:AV476"/>
    <mergeCell ref="AW471:AW476"/>
    <mergeCell ref="AX471:AX476"/>
    <mergeCell ref="AY471:AY476"/>
    <mergeCell ref="X471:X476"/>
    <mergeCell ref="Y471:Y476"/>
    <mergeCell ref="Z471:Z476"/>
    <mergeCell ref="AA471:AA476"/>
    <mergeCell ref="AR471:AR476"/>
    <mergeCell ref="AS471:AS476"/>
    <mergeCell ref="R471:R476"/>
    <mergeCell ref="S471:S476"/>
    <mergeCell ref="T471:T476"/>
    <mergeCell ref="U471:U476"/>
    <mergeCell ref="V471:V476"/>
    <mergeCell ref="W471:W476"/>
    <mergeCell ref="L471:L476"/>
    <mergeCell ref="M471:M476"/>
    <mergeCell ref="N471:N476"/>
    <mergeCell ref="O471:O476"/>
    <mergeCell ref="P471:P476"/>
    <mergeCell ref="Q471:Q476"/>
    <mergeCell ref="BY465:BY470"/>
    <mergeCell ref="W465:W470"/>
    <mergeCell ref="L465:L470"/>
    <mergeCell ref="M465:M470"/>
    <mergeCell ref="N465:N470"/>
    <mergeCell ref="O465:O470"/>
    <mergeCell ref="P465:P470"/>
    <mergeCell ref="Q465:Q470"/>
    <mergeCell ref="BZ465:BZ470"/>
    <mergeCell ref="D471:D476"/>
    <mergeCell ref="E471:E476"/>
    <mergeCell ref="F471:F476"/>
    <mergeCell ref="G471:G476"/>
    <mergeCell ref="H471:H476"/>
    <mergeCell ref="I471:I476"/>
    <mergeCell ref="J471:J476"/>
    <mergeCell ref="K471:K476"/>
    <mergeCell ref="AZ465:AZ470"/>
    <mergeCell ref="BA465:BA470"/>
    <mergeCell ref="BU465:BU470"/>
    <mergeCell ref="BV465:BV470"/>
    <mergeCell ref="BW465:BW470"/>
    <mergeCell ref="BX465:BX470"/>
    <mergeCell ref="AT465:AT470"/>
    <mergeCell ref="AU465:AU470"/>
    <mergeCell ref="AV465:AV470"/>
    <mergeCell ref="AW465:AW470"/>
    <mergeCell ref="AX465:AX470"/>
    <mergeCell ref="AY465:AY470"/>
    <mergeCell ref="X465:X470"/>
    <mergeCell ref="Y465:Y470"/>
    <mergeCell ref="Z465:Z470"/>
    <mergeCell ref="AA465:AA470"/>
    <mergeCell ref="AR465:AR470"/>
    <mergeCell ref="AS465:AS470"/>
    <mergeCell ref="R465:R470"/>
    <mergeCell ref="S465:S470"/>
    <mergeCell ref="T465:T470"/>
    <mergeCell ref="U465:U470"/>
    <mergeCell ref="V465:V470"/>
    <mergeCell ref="F465:F470"/>
    <mergeCell ref="G465:G470"/>
    <mergeCell ref="H465:H470"/>
    <mergeCell ref="I465:I470"/>
    <mergeCell ref="J465:J470"/>
    <mergeCell ref="K465:K470"/>
    <mergeCell ref="BV459:BV464"/>
    <mergeCell ref="BW459:BW464"/>
    <mergeCell ref="BX459:BX464"/>
    <mergeCell ref="BY459:BY464"/>
    <mergeCell ref="BZ459:BZ464"/>
    <mergeCell ref="A465:A476"/>
    <mergeCell ref="B465:B476"/>
    <mergeCell ref="C465:C476"/>
    <mergeCell ref="D465:D470"/>
    <mergeCell ref="E465:E470"/>
    <mergeCell ref="AW459:AW464"/>
    <mergeCell ref="AX459:AX464"/>
    <mergeCell ref="AY459:AY464"/>
    <mergeCell ref="AZ459:AZ464"/>
    <mergeCell ref="BA459:BA464"/>
    <mergeCell ref="BU459:BU464"/>
    <mergeCell ref="AA459:AA464"/>
    <mergeCell ref="AR459:AR464"/>
    <mergeCell ref="AS459:AS464"/>
    <mergeCell ref="AT459:AT464"/>
    <mergeCell ref="AU459:AU464"/>
    <mergeCell ref="AV459:AV464"/>
    <mergeCell ref="U459:U464"/>
    <mergeCell ref="V459:V464"/>
    <mergeCell ref="W459:W464"/>
    <mergeCell ref="X459:X464"/>
    <mergeCell ref="Y459:Y464"/>
    <mergeCell ref="Z459:Z464"/>
    <mergeCell ref="O459:O464"/>
    <mergeCell ref="P459:P464"/>
    <mergeCell ref="Q459:Q464"/>
    <mergeCell ref="R459:R464"/>
    <mergeCell ref="S459:S464"/>
    <mergeCell ref="T459:T464"/>
    <mergeCell ref="I459:I464"/>
    <mergeCell ref="J459:J464"/>
    <mergeCell ref="K459:K464"/>
    <mergeCell ref="L459:L464"/>
    <mergeCell ref="M459:M464"/>
    <mergeCell ref="N459:N464"/>
    <mergeCell ref="BV453:BV458"/>
    <mergeCell ref="BW453:BW458"/>
    <mergeCell ref="BX453:BX458"/>
    <mergeCell ref="J453:J458"/>
    <mergeCell ref="K453:K458"/>
    <mergeCell ref="L453:L458"/>
    <mergeCell ref="M453:M458"/>
    <mergeCell ref="N453:N458"/>
    <mergeCell ref="BY453:BY458"/>
    <mergeCell ref="BZ453:BZ458"/>
    <mergeCell ref="D459:D464"/>
    <mergeCell ref="E459:E464"/>
    <mergeCell ref="F459:F464"/>
    <mergeCell ref="G459:G464"/>
    <mergeCell ref="H459:H464"/>
    <mergeCell ref="AW453:AW458"/>
    <mergeCell ref="AX453:AX458"/>
    <mergeCell ref="AY453:AY458"/>
    <mergeCell ref="AZ453:AZ458"/>
    <mergeCell ref="BA453:BA458"/>
    <mergeCell ref="BU453:BU458"/>
    <mergeCell ref="AA453:AA458"/>
    <mergeCell ref="AR453:AR458"/>
    <mergeCell ref="AS453:AS458"/>
    <mergeCell ref="AT453:AT458"/>
    <mergeCell ref="AU453:AU458"/>
    <mergeCell ref="AV453:AV458"/>
    <mergeCell ref="U453:U458"/>
    <mergeCell ref="V453:V458"/>
    <mergeCell ref="W453:W458"/>
    <mergeCell ref="X453:X458"/>
    <mergeCell ref="Y453:Y458"/>
    <mergeCell ref="Z453:Z458"/>
    <mergeCell ref="O453:O458"/>
    <mergeCell ref="P453:P458"/>
    <mergeCell ref="Q453:Q458"/>
    <mergeCell ref="R453:R458"/>
    <mergeCell ref="S453:S458"/>
    <mergeCell ref="T453:T458"/>
    <mergeCell ref="I453:I458"/>
    <mergeCell ref="BV447:BV452"/>
    <mergeCell ref="BW447:BW452"/>
    <mergeCell ref="BX447:BX452"/>
    <mergeCell ref="BY447:BY452"/>
    <mergeCell ref="BZ447:BZ452"/>
    <mergeCell ref="D453:D458"/>
    <mergeCell ref="E453:E458"/>
    <mergeCell ref="F453:F458"/>
    <mergeCell ref="G453:G458"/>
    <mergeCell ref="H453:H458"/>
    <mergeCell ref="AW447:AW452"/>
    <mergeCell ref="AX447:AX452"/>
    <mergeCell ref="AY447:AY452"/>
    <mergeCell ref="AZ447:AZ452"/>
    <mergeCell ref="BA447:BA452"/>
    <mergeCell ref="BU447:BU452"/>
    <mergeCell ref="AA447:AA452"/>
    <mergeCell ref="AR447:AR452"/>
    <mergeCell ref="AS447:AS452"/>
    <mergeCell ref="AT447:AT452"/>
    <mergeCell ref="AU447:AU452"/>
    <mergeCell ref="AV447:AV452"/>
    <mergeCell ref="U447:U452"/>
    <mergeCell ref="V447:V452"/>
    <mergeCell ref="W447:W452"/>
    <mergeCell ref="X447:X452"/>
    <mergeCell ref="Y447:Y452"/>
    <mergeCell ref="Z447:Z452"/>
    <mergeCell ref="O447:O452"/>
    <mergeCell ref="P447:P452"/>
    <mergeCell ref="Q447:Q452"/>
    <mergeCell ref="R447:R452"/>
    <mergeCell ref="S447:S452"/>
    <mergeCell ref="T447:T452"/>
    <mergeCell ref="I447:I452"/>
    <mergeCell ref="J447:J452"/>
    <mergeCell ref="K447:K452"/>
    <mergeCell ref="L447:L452"/>
    <mergeCell ref="M447:M452"/>
    <mergeCell ref="N447:N452"/>
    <mergeCell ref="BV441:BV446"/>
    <mergeCell ref="BW441:BW446"/>
    <mergeCell ref="BX441:BX446"/>
    <mergeCell ref="BY441:BY446"/>
    <mergeCell ref="BZ441:BZ446"/>
    <mergeCell ref="D447:D452"/>
    <mergeCell ref="E447:E452"/>
    <mergeCell ref="F447:F452"/>
    <mergeCell ref="G447:G452"/>
    <mergeCell ref="H447:H452"/>
    <mergeCell ref="AW441:AW446"/>
    <mergeCell ref="AX441:AX446"/>
    <mergeCell ref="AY441:AY446"/>
    <mergeCell ref="AZ441:AZ446"/>
    <mergeCell ref="BA441:BA446"/>
    <mergeCell ref="BU441:BU446"/>
    <mergeCell ref="AA441:AA446"/>
    <mergeCell ref="AR441:AR446"/>
    <mergeCell ref="AS441:AS446"/>
    <mergeCell ref="AT441:AT446"/>
    <mergeCell ref="AU441:AU446"/>
    <mergeCell ref="AV441:AV446"/>
    <mergeCell ref="U441:U446"/>
    <mergeCell ref="V441:V446"/>
    <mergeCell ref="W441:W446"/>
    <mergeCell ref="X441:X446"/>
    <mergeCell ref="Y441:Y446"/>
    <mergeCell ref="Z441:Z446"/>
    <mergeCell ref="O441:O446"/>
    <mergeCell ref="P441:P446"/>
    <mergeCell ref="Q441:Q446"/>
    <mergeCell ref="R441:R446"/>
    <mergeCell ref="S441:S446"/>
    <mergeCell ref="T441:T446"/>
    <mergeCell ref="I441:I446"/>
    <mergeCell ref="J441:J446"/>
    <mergeCell ref="K441:K446"/>
    <mergeCell ref="L441:L446"/>
    <mergeCell ref="M441:M446"/>
    <mergeCell ref="N441:N446"/>
    <mergeCell ref="BV435:BV440"/>
    <mergeCell ref="T435:T440"/>
    <mergeCell ref="I435:I440"/>
    <mergeCell ref="J435:J440"/>
    <mergeCell ref="K435:K440"/>
    <mergeCell ref="L435:L440"/>
    <mergeCell ref="M435:M440"/>
    <mergeCell ref="N435:N440"/>
    <mergeCell ref="BW435:BW440"/>
    <mergeCell ref="BX435:BX440"/>
    <mergeCell ref="BY435:BY440"/>
    <mergeCell ref="BZ435:BZ440"/>
    <mergeCell ref="D441:D446"/>
    <mergeCell ref="E441:E446"/>
    <mergeCell ref="F441:F446"/>
    <mergeCell ref="G441:G446"/>
    <mergeCell ref="H441:H446"/>
    <mergeCell ref="AW435:AW440"/>
    <mergeCell ref="AX435:AX440"/>
    <mergeCell ref="AY435:AY440"/>
    <mergeCell ref="AZ435:AZ440"/>
    <mergeCell ref="BA435:BA440"/>
    <mergeCell ref="BU435:BU440"/>
    <mergeCell ref="AA435:AA440"/>
    <mergeCell ref="AR435:AR440"/>
    <mergeCell ref="AS435:AS440"/>
    <mergeCell ref="AT435:AT440"/>
    <mergeCell ref="AU435:AU440"/>
    <mergeCell ref="AV435:AV440"/>
    <mergeCell ref="U435:U440"/>
    <mergeCell ref="V435:V440"/>
    <mergeCell ref="W435:W440"/>
    <mergeCell ref="X435:X440"/>
    <mergeCell ref="Y435:Y440"/>
    <mergeCell ref="Z435:Z440"/>
    <mergeCell ref="O435:O440"/>
    <mergeCell ref="P435:P440"/>
    <mergeCell ref="Q435:Q440"/>
    <mergeCell ref="R435:R440"/>
    <mergeCell ref="S435:S440"/>
    <mergeCell ref="BV429:BV434"/>
    <mergeCell ref="BW429:BW434"/>
    <mergeCell ref="BX429:BX434"/>
    <mergeCell ref="BY429:BY434"/>
    <mergeCell ref="BZ429:BZ434"/>
    <mergeCell ref="D435:D440"/>
    <mergeCell ref="E435:E440"/>
    <mergeCell ref="F435:F440"/>
    <mergeCell ref="G435:G440"/>
    <mergeCell ref="H435:H440"/>
    <mergeCell ref="AW429:AW434"/>
    <mergeCell ref="AX429:AX434"/>
    <mergeCell ref="AY429:AY434"/>
    <mergeCell ref="AZ429:AZ434"/>
    <mergeCell ref="BA429:BA434"/>
    <mergeCell ref="BU429:BU434"/>
    <mergeCell ref="AA429:AA434"/>
    <mergeCell ref="AR429:AR434"/>
    <mergeCell ref="AS429:AS434"/>
    <mergeCell ref="AT429:AT434"/>
    <mergeCell ref="AU429:AU434"/>
    <mergeCell ref="AV429:AV434"/>
    <mergeCell ref="U429:U434"/>
    <mergeCell ref="V429:V434"/>
    <mergeCell ref="W429:W434"/>
    <mergeCell ref="X429:X434"/>
    <mergeCell ref="Y429:Y434"/>
    <mergeCell ref="Z429:Z434"/>
    <mergeCell ref="O429:O434"/>
    <mergeCell ref="P429:P434"/>
    <mergeCell ref="Q429:Q434"/>
    <mergeCell ref="R429:R434"/>
    <mergeCell ref="S429:S434"/>
    <mergeCell ref="T429:T434"/>
    <mergeCell ref="I429:I434"/>
    <mergeCell ref="J429:J434"/>
    <mergeCell ref="K429:K434"/>
    <mergeCell ref="L429:L434"/>
    <mergeCell ref="M429:M434"/>
    <mergeCell ref="N429:N434"/>
    <mergeCell ref="BY423:BY428"/>
    <mergeCell ref="BZ423:BZ428"/>
    <mergeCell ref="A429:A464"/>
    <mergeCell ref="B429:B464"/>
    <mergeCell ref="C429:C464"/>
    <mergeCell ref="D429:D434"/>
    <mergeCell ref="E429:E434"/>
    <mergeCell ref="F429:F434"/>
    <mergeCell ref="G429:G434"/>
    <mergeCell ref="H429:H434"/>
    <mergeCell ref="AZ423:AZ428"/>
    <mergeCell ref="BA423:BA428"/>
    <mergeCell ref="BU423:BU428"/>
    <mergeCell ref="BV423:BV428"/>
    <mergeCell ref="BW423:BW428"/>
    <mergeCell ref="BX423:BX428"/>
    <mergeCell ref="AT423:AT428"/>
    <mergeCell ref="AU423:AU428"/>
    <mergeCell ref="AV423:AV428"/>
    <mergeCell ref="AW423:AW428"/>
    <mergeCell ref="AX423:AX428"/>
    <mergeCell ref="AY423:AY428"/>
    <mergeCell ref="X423:X428"/>
    <mergeCell ref="Y423:Y428"/>
    <mergeCell ref="Z423:Z428"/>
    <mergeCell ref="AA423:AA428"/>
    <mergeCell ref="AR423:AR428"/>
    <mergeCell ref="AS423:AS428"/>
    <mergeCell ref="R423:R428"/>
    <mergeCell ref="S423:S428"/>
    <mergeCell ref="T423:T428"/>
    <mergeCell ref="U423:U428"/>
    <mergeCell ref="V423:V428"/>
    <mergeCell ref="W423:W428"/>
    <mergeCell ref="L423:L428"/>
    <mergeCell ref="M423:M428"/>
    <mergeCell ref="N423:N428"/>
    <mergeCell ref="O423:O428"/>
    <mergeCell ref="P423:P428"/>
    <mergeCell ref="Q423:Q428"/>
    <mergeCell ref="BY417:BY422"/>
    <mergeCell ref="W417:W422"/>
    <mergeCell ref="L417:L422"/>
    <mergeCell ref="M417:M422"/>
    <mergeCell ref="N417:N422"/>
    <mergeCell ref="O417:O422"/>
    <mergeCell ref="P417:P422"/>
    <mergeCell ref="Q417:Q422"/>
    <mergeCell ref="BZ417:BZ422"/>
    <mergeCell ref="D423:D428"/>
    <mergeCell ref="E423:E428"/>
    <mergeCell ref="F423:F428"/>
    <mergeCell ref="G423:G428"/>
    <mergeCell ref="H423:H428"/>
    <mergeCell ref="I423:I428"/>
    <mergeCell ref="J423:J428"/>
    <mergeCell ref="K423:K428"/>
    <mergeCell ref="AZ417:AZ422"/>
    <mergeCell ref="BA417:BA422"/>
    <mergeCell ref="BU417:BU422"/>
    <mergeCell ref="BV417:BV422"/>
    <mergeCell ref="BW417:BW422"/>
    <mergeCell ref="BX417:BX422"/>
    <mergeCell ref="AT417:AT422"/>
    <mergeCell ref="AU417:AU422"/>
    <mergeCell ref="AV417:AV422"/>
    <mergeCell ref="AW417:AW422"/>
    <mergeCell ref="AX417:AX422"/>
    <mergeCell ref="AY417:AY422"/>
    <mergeCell ref="X417:X422"/>
    <mergeCell ref="Y417:Y422"/>
    <mergeCell ref="Z417:Z422"/>
    <mergeCell ref="AA417:AA422"/>
    <mergeCell ref="AR417:AR422"/>
    <mergeCell ref="AS417:AS422"/>
    <mergeCell ref="R417:R422"/>
    <mergeCell ref="S417:S422"/>
    <mergeCell ref="T417:T422"/>
    <mergeCell ref="U417:U422"/>
    <mergeCell ref="V417:V422"/>
    <mergeCell ref="BY411:BY416"/>
    <mergeCell ref="BZ411:BZ416"/>
    <mergeCell ref="D417:D422"/>
    <mergeCell ref="E417:E422"/>
    <mergeCell ref="F417:F422"/>
    <mergeCell ref="G417:G422"/>
    <mergeCell ref="H417:H422"/>
    <mergeCell ref="I417:I422"/>
    <mergeCell ref="J417:J422"/>
    <mergeCell ref="K417:K422"/>
    <mergeCell ref="AZ411:AZ416"/>
    <mergeCell ref="BA411:BA416"/>
    <mergeCell ref="BU411:BU416"/>
    <mergeCell ref="BV411:BV416"/>
    <mergeCell ref="BW411:BW416"/>
    <mergeCell ref="BX411:BX416"/>
    <mergeCell ref="AT411:AT416"/>
    <mergeCell ref="AU411:AU416"/>
    <mergeCell ref="AV411:AV416"/>
    <mergeCell ref="AW411:AW416"/>
    <mergeCell ref="AX411:AX416"/>
    <mergeCell ref="AY411:AY416"/>
    <mergeCell ref="X411:X416"/>
    <mergeCell ref="Y411:Y416"/>
    <mergeCell ref="Z411:Z416"/>
    <mergeCell ref="AA411:AA416"/>
    <mergeCell ref="AR411:AR416"/>
    <mergeCell ref="AS411:AS416"/>
    <mergeCell ref="R411:R416"/>
    <mergeCell ref="S411:S416"/>
    <mergeCell ref="T411:T416"/>
    <mergeCell ref="U411:U416"/>
    <mergeCell ref="V411:V416"/>
    <mergeCell ref="W411:W416"/>
    <mergeCell ref="L411:L416"/>
    <mergeCell ref="M411:M416"/>
    <mergeCell ref="N411:N416"/>
    <mergeCell ref="O411:O416"/>
    <mergeCell ref="P411:P416"/>
    <mergeCell ref="Q411:Q416"/>
    <mergeCell ref="BY405:BY410"/>
    <mergeCell ref="BZ405:BZ410"/>
    <mergeCell ref="D411:D416"/>
    <mergeCell ref="E411:E416"/>
    <mergeCell ref="F411:F416"/>
    <mergeCell ref="G411:G416"/>
    <mergeCell ref="H411:H416"/>
    <mergeCell ref="I411:I416"/>
    <mergeCell ref="J411:J416"/>
    <mergeCell ref="K411:K416"/>
    <mergeCell ref="AZ405:AZ410"/>
    <mergeCell ref="BA405:BA410"/>
    <mergeCell ref="BU405:BU410"/>
    <mergeCell ref="BV405:BV410"/>
    <mergeCell ref="BW405:BW410"/>
    <mergeCell ref="BX405:BX410"/>
    <mergeCell ref="AT405:AT410"/>
    <mergeCell ref="AU405:AU410"/>
    <mergeCell ref="AV405:AV410"/>
    <mergeCell ref="AW405:AW410"/>
    <mergeCell ref="AX405:AX410"/>
    <mergeCell ref="AY405:AY410"/>
    <mergeCell ref="X405:X410"/>
    <mergeCell ref="Y405:Y410"/>
    <mergeCell ref="Z405:Z410"/>
    <mergeCell ref="AA405:AA410"/>
    <mergeCell ref="AR405:AR410"/>
    <mergeCell ref="AS405:AS410"/>
    <mergeCell ref="R405:R410"/>
    <mergeCell ref="S405:S410"/>
    <mergeCell ref="T405:T410"/>
    <mergeCell ref="U405:U410"/>
    <mergeCell ref="V405:V410"/>
    <mergeCell ref="W405:W410"/>
    <mergeCell ref="L405:L410"/>
    <mergeCell ref="M405:M410"/>
    <mergeCell ref="N405:N410"/>
    <mergeCell ref="O405:O410"/>
    <mergeCell ref="P405:P410"/>
    <mergeCell ref="Q405:Q410"/>
    <mergeCell ref="BY399:BY404"/>
    <mergeCell ref="W399:W404"/>
    <mergeCell ref="L399:L404"/>
    <mergeCell ref="M399:M404"/>
    <mergeCell ref="N399:N404"/>
    <mergeCell ref="O399:O404"/>
    <mergeCell ref="P399:P404"/>
    <mergeCell ref="Q399:Q404"/>
    <mergeCell ref="BZ399:BZ404"/>
    <mergeCell ref="D405:D410"/>
    <mergeCell ref="E405:E410"/>
    <mergeCell ref="F405:F410"/>
    <mergeCell ref="G405:G410"/>
    <mergeCell ref="H405:H410"/>
    <mergeCell ref="I405:I410"/>
    <mergeCell ref="J405:J410"/>
    <mergeCell ref="K405:K410"/>
    <mergeCell ref="AZ399:AZ404"/>
    <mergeCell ref="BA399:BA404"/>
    <mergeCell ref="BU399:BU404"/>
    <mergeCell ref="BV399:BV404"/>
    <mergeCell ref="BW399:BW404"/>
    <mergeCell ref="BX399:BX404"/>
    <mergeCell ref="AT399:AT404"/>
    <mergeCell ref="AU399:AU404"/>
    <mergeCell ref="AV399:AV404"/>
    <mergeCell ref="AW399:AW404"/>
    <mergeCell ref="AX399:AX404"/>
    <mergeCell ref="AY399:AY404"/>
    <mergeCell ref="X399:X404"/>
    <mergeCell ref="Y399:Y404"/>
    <mergeCell ref="Z399:Z404"/>
    <mergeCell ref="AA399:AA404"/>
    <mergeCell ref="AR399:AR404"/>
    <mergeCell ref="AS399:AS404"/>
    <mergeCell ref="R399:R404"/>
    <mergeCell ref="S399:S404"/>
    <mergeCell ref="T399:T404"/>
    <mergeCell ref="U399:U404"/>
    <mergeCell ref="V399:V404"/>
    <mergeCell ref="BY393:BY398"/>
    <mergeCell ref="BZ393:BZ398"/>
    <mergeCell ref="D399:D404"/>
    <mergeCell ref="E399:E404"/>
    <mergeCell ref="F399:F404"/>
    <mergeCell ref="G399:G404"/>
    <mergeCell ref="H399:H404"/>
    <mergeCell ref="I399:I404"/>
    <mergeCell ref="J399:J404"/>
    <mergeCell ref="K399:K404"/>
    <mergeCell ref="AZ393:AZ398"/>
    <mergeCell ref="BA393:BA398"/>
    <mergeCell ref="BU393:BU398"/>
    <mergeCell ref="BV393:BV398"/>
    <mergeCell ref="BW393:BW398"/>
    <mergeCell ref="BX393:BX398"/>
    <mergeCell ref="AT393:AT398"/>
    <mergeCell ref="AU393:AU398"/>
    <mergeCell ref="AV393:AV398"/>
    <mergeCell ref="AW393:AW398"/>
    <mergeCell ref="AX393:AX398"/>
    <mergeCell ref="AY393:AY398"/>
    <mergeCell ref="X393:X398"/>
    <mergeCell ref="Y393:Y398"/>
    <mergeCell ref="Z393:Z398"/>
    <mergeCell ref="AA393:AA398"/>
    <mergeCell ref="AR393:AR398"/>
    <mergeCell ref="AS393:AS398"/>
    <mergeCell ref="R393:R398"/>
    <mergeCell ref="S393:S398"/>
    <mergeCell ref="T393:T398"/>
    <mergeCell ref="U393:U398"/>
    <mergeCell ref="V393:V398"/>
    <mergeCell ref="W393:W398"/>
    <mergeCell ref="L393:L398"/>
    <mergeCell ref="M393:M398"/>
    <mergeCell ref="N393:N398"/>
    <mergeCell ref="O393:O398"/>
    <mergeCell ref="P393:P398"/>
    <mergeCell ref="Q393:Q398"/>
    <mergeCell ref="BY387:BY392"/>
    <mergeCell ref="BZ387:BZ392"/>
    <mergeCell ref="D393:D398"/>
    <mergeCell ref="E393:E398"/>
    <mergeCell ref="F393:F398"/>
    <mergeCell ref="G393:G398"/>
    <mergeCell ref="H393:H398"/>
    <mergeCell ref="I393:I398"/>
    <mergeCell ref="J393:J398"/>
    <mergeCell ref="K393:K398"/>
    <mergeCell ref="AZ387:AZ392"/>
    <mergeCell ref="BA387:BA392"/>
    <mergeCell ref="BU387:BU392"/>
    <mergeCell ref="BV387:BV392"/>
    <mergeCell ref="BW387:BW392"/>
    <mergeCell ref="BX387:BX392"/>
    <mergeCell ref="AT387:AT392"/>
    <mergeCell ref="AU387:AU392"/>
    <mergeCell ref="AV387:AV392"/>
    <mergeCell ref="AW387:AW392"/>
    <mergeCell ref="AX387:AX392"/>
    <mergeCell ref="AY387:AY392"/>
    <mergeCell ref="X387:X392"/>
    <mergeCell ref="Y387:Y392"/>
    <mergeCell ref="Z387:Z392"/>
    <mergeCell ref="AA387:AA392"/>
    <mergeCell ref="AR387:AR392"/>
    <mergeCell ref="AS387:AS392"/>
    <mergeCell ref="R387:R392"/>
    <mergeCell ref="S387:S392"/>
    <mergeCell ref="T387:T392"/>
    <mergeCell ref="U387:U392"/>
    <mergeCell ref="V387:V392"/>
    <mergeCell ref="W387:W392"/>
    <mergeCell ref="L387:L392"/>
    <mergeCell ref="M387:M392"/>
    <mergeCell ref="N387:N392"/>
    <mergeCell ref="O387:O392"/>
    <mergeCell ref="P387:P392"/>
    <mergeCell ref="Q387:Q392"/>
    <mergeCell ref="BY381:BY386"/>
    <mergeCell ref="W381:W386"/>
    <mergeCell ref="L381:L386"/>
    <mergeCell ref="M381:M386"/>
    <mergeCell ref="N381:N386"/>
    <mergeCell ref="O381:O386"/>
    <mergeCell ref="P381:P386"/>
    <mergeCell ref="Q381:Q386"/>
    <mergeCell ref="BZ381:BZ386"/>
    <mergeCell ref="D387:D392"/>
    <mergeCell ref="E387:E392"/>
    <mergeCell ref="F387:F392"/>
    <mergeCell ref="G387:G392"/>
    <mergeCell ref="H387:H392"/>
    <mergeCell ref="I387:I392"/>
    <mergeCell ref="J387:J392"/>
    <mergeCell ref="K387:K392"/>
    <mergeCell ref="AZ381:AZ386"/>
    <mergeCell ref="BA381:BA386"/>
    <mergeCell ref="BU381:BU386"/>
    <mergeCell ref="BV381:BV386"/>
    <mergeCell ref="BW381:BW386"/>
    <mergeCell ref="BX381:BX386"/>
    <mergeCell ref="AT381:AT386"/>
    <mergeCell ref="AU381:AU386"/>
    <mergeCell ref="AV381:AV386"/>
    <mergeCell ref="AW381:AW386"/>
    <mergeCell ref="AX381:AX386"/>
    <mergeCell ref="AY381:AY386"/>
    <mergeCell ref="X381:X386"/>
    <mergeCell ref="Y381:Y386"/>
    <mergeCell ref="Z381:Z386"/>
    <mergeCell ref="AA381:AA386"/>
    <mergeCell ref="AR381:AR386"/>
    <mergeCell ref="AS381:AS386"/>
    <mergeCell ref="R381:R386"/>
    <mergeCell ref="S381:S386"/>
    <mergeCell ref="T381:T386"/>
    <mergeCell ref="U381:U386"/>
    <mergeCell ref="V381:V386"/>
    <mergeCell ref="BY375:BY380"/>
    <mergeCell ref="BZ375:BZ380"/>
    <mergeCell ref="D381:D386"/>
    <mergeCell ref="E381:E386"/>
    <mergeCell ref="F381:F386"/>
    <mergeCell ref="G381:G386"/>
    <mergeCell ref="H381:H386"/>
    <mergeCell ref="I381:I386"/>
    <mergeCell ref="J381:J386"/>
    <mergeCell ref="K381:K386"/>
    <mergeCell ref="AZ375:AZ380"/>
    <mergeCell ref="BA375:BA380"/>
    <mergeCell ref="BU375:BU380"/>
    <mergeCell ref="BV375:BV380"/>
    <mergeCell ref="BW375:BW380"/>
    <mergeCell ref="BX375:BX380"/>
    <mergeCell ref="AT375:AT380"/>
    <mergeCell ref="AU375:AU380"/>
    <mergeCell ref="AV375:AV380"/>
    <mergeCell ref="AW375:AW380"/>
    <mergeCell ref="AX375:AX380"/>
    <mergeCell ref="AY375:AY380"/>
    <mergeCell ref="X375:X380"/>
    <mergeCell ref="Y375:Y380"/>
    <mergeCell ref="Z375:Z380"/>
    <mergeCell ref="AA375:AA380"/>
    <mergeCell ref="AR375:AR380"/>
    <mergeCell ref="AS375:AS380"/>
    <mergeCell ref="R375:R380"/>
    <mergeCell ref="S375:S380"/>
    <mergeCell ref="T375:T380"/>
    <mergeCell ref="U375:U380"/>
    <mergeCell ref="V375:V380"/>
    <mergeCell ref="W375:W380"/>
    <mergeCell ref="L375:L380"/>
    <mergeCell ref="M375:M380"/>
    <mergeCell ref="N375:N380"/>
    <mergeCell ref="O375:O380"/>
    <mergeCell ref="P375:P380"/>
    <mergeCell ref="Q375:Q380"/>
    <mergeCell ref="BY369:BY374"/>
    <mergeCell ref="BZ369:BZ374"/>
    <mergeCell ref="D375:D380"/>
    <mergeCell ref="E375:E380"/>
    <mergeCell ref="F375:F380"/>
    <mergeCell ref="G375:G380"/>
    <mergeCell ref="H375:H380"/>
    <mergeCell ref="I375:I380"/>
    <mergeCell ref="J375:J380"/>
    <mergeCell ref="K375:K380"/>
    <mergeCell ref="AZ369:AZ374"/>
    <mergeCell ref="BA369:BA374"/>
    <mergeCell ref="BU369:BU374"/>
    <mergeCell ref="BV369:BV374"/>
    <mergeCell ref="BW369:BW374"/>
    <mergeCell ref="BX369:BX374"/>
    <mergeCell ref="AT369:AT374"/>
    <mergeCell ref="AU369:AU374"/>
    <mergeCell ref="AV369:AV374"/>
    <mergeCell ref="AW369:AW374"/>
    <mergeCell ref="AX369:AX374"/>
    <mergeCell ref="AY369:AY374"/>
    <mergeCell ref="X369:X374"/>
    <mergeCell ref="Y369:Y374"/>
    <mergeCell ref="Z369:Z374"/>
    <mergeCell ref="AA369:AA374"/>
    <mergeCell ref="AR369:AR374"/>
    <mergeCell ref="AS369:AS374"/>
    <mergeCell ref="R369:R374"/>
    <mergeCell ref="S369:S374"/>
    <mergeCell ref="T369:T374"/>
    <mergeCell ref="U369:U374"/>
    <mergeCell ref="V369:V374"/>
    <mergeCell ref="W369:W374"/>
    <mergeCell ref="L369:L374"/>
    <mergeCell ref="M369:M374"/>
    <mergeCell ref="N369:N374"/>
    <mergeCell ref="O369:O374"/>
    <mergeCell ref="P369:P374"/>
    <mergeCell ref="Q369:Q374"/>
    <mergeCell ref="BY363:BY368"/>
    <mergeCell ref="W363:W368"/>
    <mergeCell ref="L363:L368"/>
    <mergeCell ref="M363:M368"/>
    <mergeCell ref="N363:N368"/>
    <mergeCell ref="O363:O368"/>
    <mergeCell ref="P363:P368"/>
    <mergeCell ref="Q363:Q368"/>
    <mergeCell ref="BZ363:BZ368"/>
    <mergeCell ref="D369:D374"/>
    <mergeCell ref="E369:E374"/>
    <mergeCell ref="F369:F374"/>
    <mergeCell ref="G369:G374"/>
    <mergeCell ref="H369:H374"/>
    <mergeCell ref="I369:I374"/>
    <mergeCell ref="J369:J374"/>
    <mergeCell ref="K369:K374"/>
    <mergeCell ref="AZ363:AZ368"/>
    <mergeCell ref="BA363:BA368"/>
    <mergeCell ref="BU363:BU368"/>
    <mergeCell ref="BV363:BV368"/>
    <mergeCell ref="BW363:BW368"/>
    <mergeCell ref="BX363:BX368"/>
    <mergeCell ref="AT363:AT368"/>
    <mergeCell ref="AU363:AU368"/>
    <mergeCell ref="AV363:AV368"/>
    <mergeCell ref="AW363:AW368"/>
    <mergeCell ref="AX363:AX368"/>
    <mergeCell ref="AY363:AY368"/>
    <mergeCell ref="X363:X368"/>
    <mergeCell ref="Y363:Y368"/>
    <mergeCell ref="Z363:Z368"/>
    <mergeCell ref="AA363:AA368"/>
    <mergeCell ref="AR363:AR368"/>
    <mergeCell ref="AS363:AS368"/>
    <mergeCell ref="R363:R368"/>
    <mergeCell ref="S363:S368"/>
    <mergeCell ref="T363:T368"/>
    <mergeCell ref="U363:U368"/>
    <mergeCell ref="V363:V368"/>
    <mergeCell ref="BY357:BY362"/>
    <mergeCell ref="BZ357:BZ362"/>
    <mergeCell ref="D363:D368"/>
    <mergeCell ref="E363:E368"/>
    <mergeCell ref="F363:F368"/>
    <mergeCell ref="G363:G368"/>
    <mergeCell ref="H363:H368"/>
    <mergeCell ref="I363:I368"/>
    <mergeCell ref="J363:J368"/>
    <mergeCell ref="K363:K368"/>
    <mergeCell ref="AZ357:AZ362"/>
    <mergeCell ref="BA357:BA362"/>
    <mergeCell ref="BU357:BU362"/>
    <mergeCell ref="BV357:BV362"/>
    <mergeCell ref="BW357:BW362"/>
    <mergeCell ref="BX357:BX362"/>
    <mergeCell ref="AT357:AT362"/>
    <mergeCell ref="AU357:AU362"/>
    <mergeCell ref="AV357:AV362"/>
    <mergeCell ref="AW357:AW362"/>
    <mergeCell ref="AX357:AX362"/>
    <mergeCell ref="AY357:AY362"/>
    <mergeCell ref="X357:X362"/>
    <mergeCell ref="Y357:Y362"/>
    <mergeCell ref="Z357:Z362"/>
    <mergeCell ref="AA357:AA362"/>
    <mergeCell ref="AR357:AR362"/>
    <mergeCell ref="AS357:AS362"/>
    <mergeCell ref="R357:R362"/>
    <mergeCell ref="S357:S362"/>
    <mergeCell ref="T357:T362"/>
    <mergeCell ref="U357:U362"/>
    <mergeCell ref="V357:V362"/>
    <mergeCell ref="W357:W362"/>
    <mergeCell ref="L357:L362"/>
    <mergeCell ref="M357:M362"/>
    <mergeCell ref="N357:N362"/>
    <mergeCell ref="O357:O362"/>
    <mergeCell ref="P357:P362"/>
    <mergeCell ref="Q357:Q362"/>
    <mergeCell ref="F357:F362"/>
    <mergeCell ref="G357:G362"/>
    <mergeCell ref="H357:H362"/>
    <mergeCell ref="I357:I362"/>
    <mergeCell ref="J357:J362"/>
    <mergeCell ref="K357:K362"/>
    <mergeCell ref="BV351:BV356"/>
    <mergeCell ref="BW351:BW356"/>
    <mergeCell ref="BX351:BX356"/>
    <mergeCell ref="J351:J356"/>
    <mergeCell ref="K351:K356"/>
    <mergeCell ref="L351:L356"/>
    <mergeCell ref="M351:M356"/>
    <mergeCell ref="N351:N356"/>
    <mergeCell ref="BY351:BY356"/>
    <mergeCell ref="BZ351:BZ356"/>
    <mergeCell ref="A357:A428"/>
    <mergeCell ref="B357:B428"/>
    <mergeCell ref="C357:C428"/>
    <mergeCell ref="D357:D362"/>
    <mergeCell ref="E357:E362"/>
    <mergeCell ref="AW351:AW356"/>
    <mergeCell ref="AX351:AX356"/>
    <mergeCell ref="AY351:AY356"/>
    <mergeCell ref="AZ351:AZ356"/>
    <mergeCell ref="BA351:BA356"/>
    <mergeCell ref="BU351:BU356"/>
    <mergeCell ref="AA351:AA356"/>
    <mergeCell ref="AR351:AR356"/>
    <mergeCell ref="AS351:AS356"/>
    <mergeCell ref="AT351:AT356"/>
    <mergeCell ref="AU351:AU356"/>
    <mergeCell ref="AV351:AV356"/>
    <mergeCell ref="U351:U356"/>
    <mergeCell ref="V351:V356"/>
    <mergeCell ref="W351:W356"/>
    <mergeCell ref="X351:X356"/>
    <mergeCell ref="Y351:Y356"/>
    <mergeCell ref="Z351:Z356"/>
    <mergeCell ref="O351:O356"/>
    <mergeCell ref="P351:P356"/>
    <mergeCell ref="Q351:Q356"/>
    <mergeCell ref="R351:R356"/>
    <mergeCell ref="S351:S356"/>
    <mergeCell ref="T351:T356"/>
    <mergeCell ref="I351:I356"/>
    <mergeCell ref="BV345:BV350"/>
    <mergeCell ref="BW345:BW350"/>
    <mergeCell ref="BX345:BX350"/>
    <mergeCell ref="BY345:BY350"/>
    <mergeCell ref="BZ345:BZ350"/>
    <mergeCell ref="D351:D356"/>
    <mergeCell ref="E351:E356"/>
    <mergeCell ref="F351:F356"/>
    <mergeCell ref="G351:G356"/>
    <mergeCell ref="H351:H356"/>
    <mergeCell ref="AW345:AW350"/>
    <mergeCell ref="AX345:AX350"/>
    <mergeCell ref="AY345:AY350"/>
    <mergeCell ref="AZ345:AZ350"/>
    <mergeCell ref="BA345:BA350"/>
    <mergeCell ref="BU345:BU350"/>
    <mergeCell ref="AA345:AA350"/>
    <mergeCell ref="AR345:AR350"/>
    <mergeCell ref="AS345:AS350"/>
    <mergeCell ref="AT345:AT350"/>
    <mergeCell ref="AU345:AU350"/>
    <mergeCell ref="AV345:AV350"/>
    <mergeCell ref="U345:U350"/>
    <mergeCell ref="V345:V350"/>
    <mergeCell ref="W345:W350"/>
    <mergeCell ref="X345:X350"/>
    <mergeCell ref="Y345:Y350"/>
    <mergeCell ref="Z345:Z350"/>
    <mergeCell ref="O345:O350"/>
    <mergeCell ref="P345:P350"/>
    <mergeCell ref="Q345:Q350"/>
    <mergeCell ref="R345:R350"/>
    <mergeCell ref="S345:S350"/>
    <mergeCell ref="T345:T350"/>
    <mergeCell ref="I345:I350"/>
    <mergeCell ref="J345:J350"/>
    <mergeCell ref="K345:K350"/>
    <mergeCell ref="L345:L350"/>
    <mergeCell ref="M345:M350"/>
    <mergeCell ref="N345:N350"/>
    <mergeCell ref="BV339:BV344"/>
    <mergeCell ref="BW339:BW344"/>
    <mergeCell ref="BX339:BX344"/>
    <mergeCell ref="BY339:BY344"/>
    <mergeCell ref="BZ339:BZ344"/>
    <mergeCell ref="D345:D350"/>
    <mergeCell ref="E345:E350"/>
    <mergeCell ref="F345:F350"/>
    <mergeCell ref="G345:G350"/>
    <mergeCell ref="H345:H350"/>
    <mergeCell ref="AW339:AW344"/>
    <mergeCell ref="AX339:AX344"/>
    <mergeCell ref="AY339:AY344"/>
    <mergeCell ref="AZ339:AZ344"/>
    <mergeCell ref="BA339:BA344"/>
    <mergeCell ref="BU339:BU344"/>
    <mergeCell ref="AA339:AA344"/>
    <mergeCell ref="AR339:AR344"/>
    <mergeCell ref="AS339:AS344"/>
    <mergeCell ref="AT339:AT344"/>
    <mergeCell ref="AU339:AU344"/>
    <mergeCell ref="AV339:AV344"/>
    <mergeCell ref="U339:U344"/>
    <mergeCell ref="V339:V344"/>
    <mergeCell ref="W339:W344"/>
    <mergeCell ref="X339:X344"/>
    <mergeCell ref="Y339:Y344"/>
    <mergeCell ref="Z339:Z344"/>
    <mergeCell ref="O339:O344"/>
    <mergeCell ref="P339:P344"/>
    <mergeCell ref="Q339:Q344"/>
    <mergeCell ref="R339:R344"/>
    <mergeCell ref="S339:S344"/>
    <mergeCell ref="T339:T344"/>
    <mergeCell ref="I339:I344"/>
    <mergeCell ref="J339:J344"/>
    <mergeCell ref="K339:K344"/>
    <mergeCell ref="L339:L344"/>
    <mergeCell ref="M339:M344"/>
    <mergeCell ref="N339:N344"/>
    <mergeCell ref="BV333:BV338"/>
    <mergeCell ref="T333:T338"/>
    <mergeCell ref="I333:I338"/>
    <mergeCell ref="J333:J338"/>
    <mergeCell ref="K333:K338"/>
    <mergeCell ref="L333:L338"/>
    <mergeCell ref="M333:M338"/>
    <mergeCell ref="N333:N338"/>
    <mergeCell ref="BW333:BW338"/>
    <mergeCell ref="BX333:BX338"/>
    <mergeCell ref="BY333:BY338"/>
    <mergeCell ref="BZ333:BZ338"/>
    <mergeCell ref="D339:D344"/>
    <mergeCell ref="E339:E344"/>
    <mergeCell ref="F339:F344"/>
    <mergeCell ref="G339:G344"/>
    <mergeCell ref="H339:H344"/>
    <mergeCell ref="AW333:AW338"/>
    <mergeCell ref="AX333:AX338"/>
    <mergeCell ref="AY333:AY338"/>
    <mergeCell ref="AZ333:AZ338"/>
    <mergeCell ref="BA333:BA338"/>
    <mergeCell ref="BU333:BU338"/>
    <mergeCell ref="AA333:AA338"/>
    <mergeCell ref="AR333:AR338"/>
    <mergeCell ref="AS333:AS338"/>
    <mergeCell ref="AT333:AT338"/>
    <mergeCell ref="AU333:AU338"/>
    <mergeCell ref="AV333:AV338"/>
    <mergeCell ref="U333:U338"/>
    <mergeCell ref="V333:V338"/>
    <mergeCell ref="W333:W338"/>
    <mergeCell ref="X333:X338"/>
    <mergeCell ref="Y333:Y338"/>
    <mergeCell ref="Z333:Z338"/>
    <mergeCell ref="O333:O338"/>
    <mergeCell ref="P333:P338"/>
    <mergeCell ref="Q333:Q338"/>
    <mergeCell ref="R333:R338"/>
    <mergeCell ref="S333:S338"/>
    <mergeCell ref="BV327:BV332"/>
    <mergeCell ref="BW327:BW332"/>
    <mergeCell ref="BX327:BX332"/>
    <mergeCell ref="BY327:BY332"/>
    <mergeCell ref="BZ327:BZ332"/>
    <mergeCell ref="D333:D338"/>
    <mergeCell ref="E333:E338"/>
    <mergeCell ref="F333:F338"/>
    <mergeCell ref="G333:G338"/>
    <mergeCell ref="H333:H338"/>
    <mergeCell ref="AW327:AW332"/>
    <mergeCell ref="AX327:AX332"/>
    <mergeCell ref="AY327:AY332"/>
    <mergeCell ref="AZ327:AZ332"/>
    <mergeCell ref="BA327:BA332"/>
    <mergeCell ref="BU327:BU332"/>
    <mergeCell ref="AA327:AA332"/>
    <mergeCell ref="AR327:AR332"/>
    <mergeCell ref="AS327:AS332"/>
    <mergeCell ref="AT327:AT332"/>
    <mergeCell ref="AU327:AU332"/>
    <mergeCell ref="AV327:AV332"/>
    <mergeCell ref="U327:U332"/>
    <mergeCell ref="V327:V332"/>
    <mergeCell ref="W327:W332"/>
    <mergeCell ref="X327:X332"/>
    <mergeCell ref="Y327:Y332"/>
    <mergeCell ref="Z327:Z332"/>
    <mergeCell ref="O327:O332"/>
    <mergeCell ref="P327:P332"/>
    <mergeCell ref="Q327:Q332"/>
    <mergeCell ref="R327:R332"/>
    <mergeCell ref="S327:S332"/>
    <mergeCell ref="T327:T332"/>
    <mergeCell ref="I327:I332"/>
    <mergeCell ref="J327:J332"/>
    <mergeCell ref="K327:K332"/>
    <mergeCell ref="L327:L332"/>
    <mergeCell ref="M327:M332"/>
    <mergeCell ref="N327:N332"/>
    <mergeCell ref="BV321:BV326"/>
    <mergeCell ref="BW321:BW326"/>
    <mergeCell ref="BX321:BX326"/>
    <mergeCell ref="BY321:BY326"/>
    <mergeCell ref="BZ321:BZ326"/>
    <mergeCell ref="D327:D332"/>
    <mergeCell ref="E327:E332"/>
    <mergeCell ref="F327:F332"/>
    <mergeCell ref="G327:G332"/>
    <mergeCell ref="H327:H332"/>
    <mergeCell ref="AW321:AW326"/>
    <mergeCell ref="AX321:AX326"/>
    <mergeCell ref="AY321:AY326"/>
    <mergeCell ref="AZ321:AZ326"/>
    <mergeCell ref="BA321:BA326"/>
    <mergeCell ref="BU321:BU326"/>
    <mergeCell ref="AA321:AA326"/>
    <mergeCell ref="AR321:AR326"/>
    <mergeCell ref="AS321:AS326"/>
    <mergeCell ref="AT321:AT326"/>
    <mergeCell ref="AU321:AU326"/>
    <mergeCell ref="AV321:AV326"/>
    <mergeCell ref="U321:U326"/>
    <mergeCell ref="V321:V326"/>
    <mergeCell ref="W321:W326"/>
    <mergeCell ref="X321:X326"/>
    <mergeCell ref="Y321:Y326"/>
    <mergeCell ref="Z321:Z326"/>
    <mergeCell ref="O321:O326"/>
    <mergeCell ref="P321:P326"/>
    <mergeCell ref="Q321:Q326"/>
    <mergeCell ref="R321:R326"/>
    <mergeCell ref="S321:S326"/>
    <mergeCell ref="T321:T326"/>
    <mergeCell ref="I321:I326"/>
    <mergeCell ref="J321:J326"/>
    <mergeCell ref="K321:K326"/>
    <mergeCell ref="L321:L326"/>
    <mergeCell ref="M321:M326"/>
    <mergeCell ref="N321:N326"/>
    <mergeCell ref="BY315:BY320"/>
    <mergeCell ref="W315:W320"/>
    <mergeCell ref="L315:L320"/>
    <mergeCell ref="M315:M320"/>
    <mergeCell ref="N315:N320"/>
    <mergeCell ref="O315:O320"/>
    <mergeCell ref="P315:P320"/>
    <mergeCell ref="Q315:Q320"/>
    <mergeCell ref="BZ315:BZ320"/>
    <mergeCell ref="A321:A356"/>
    <mergeCell ref="B321:B356"/>
    <mergeCell ref="C321:C356"/>
    <mergeCell ref="D321:D326"/>
    <mergeCell ref="E321:E326"/>
    <mergeCell ref="F321:F326"/>
    <mergeCell ref="G321:G326"/>
    <mergeCell ref="H321:H326"/>
    <mergeCell ref="AZ315:AZ320"/>
    <mergeCell ref="BA315:BA320"/>
    <mergeCell ref="BU315:BU320"/>
    <mergeCell ref="BV315:BV320"/>
    <mergeCell ref="BW315:BW320"/>
    <mergeCell ref="BX315:BX320"/>
    <mergeCell ref="AT315:AT320"/>
    <mergeCell ref="AU315:AU320"/>
    <mergeCell ref="AV315:AV320"/>
    <mergeCell ref="AW315:AW320"/>
    <mergeCell ref="AX315:AX320"/>
    <mergeCell ref="AY315:AY320"/>
    <mergeCell ref="X315:X320"/>
    <mergeCell ref="Y315:Y320"/>
    <mergeCell ref="Z315:Z320"/>
    <mergeCell ref="AA315:AA320"/>
    <mergeCell ref="AR315:AR320"/>
    <mergeCell ref="AS315:AS320"/>
    <mergeCell ref="R315:R320"/>
    <mergeCell ref="S315:S320"/>
    <mergeCell ref="T315:T320"/>
    <mergeCell ref="U315:U320"/>
    <mergeCell ref="V315:V320"/>
    <mergeCell ref="BY309:BY314"/>
    <mergeCell ref="BZ309:BZ314"/>
    <mergeCell ref="D315:D320"/>
    <mergeCell ref="E315:E320"/>
    <mergeCell ref="F315:F320"/>
    <mergeCell ref="G315:G320"/>
    <mergeCell ref="H315:H320"/>
    <mergeCell ref="I315:I320"/>
    <mergeCell ref="J315:J320"/>
    <mergeCell ref="K315:K320"/>
    <mergeCell ref="AZ309:AZ314"/>
    <mergeCell ref="BA309:BA314"/>
    <mergeCell ref="BU309:BU314"/>
    <mergeCell ref="BV309:BV314"/>
    <mergeCell ref="BW309:BW314"/>
    <mergeCell ref="BX309:BX314"/>
    <mergeCell ref="AT309:AT314"/>
    <mergeCell ref="AU309:AU314"/>
    <mergeCell ref="AV309:AV314"/>
    <mergeCell ref="AW309:AW314"/>
    <mergeCell ref="AX309:AX314"/>
    <mergeCell ref="AY309:AY314"/>
    <mergeCell ref="X309:X314"/>
    <mergeCell ref="Y309:Y314"/>
    <mergeCell ref="Z309:Z314"/>
    <mergeCell ref="AA309:AA314"/>
    <mergeCell ref="AR309:AR314"/>
    <mergeCell ref="AS309:AS314"/>
    <mergeCell ref="R309:R314"/>
    <mergeCell ref="S309:S314"/>
    <mergeCell ref="T309:T314"/>
    <mergeCell ref="U309:U314"/>
    <mergeCell ref="V309:V314"/>
    <mergeCell ref="W309:W314"/>
    <mergeCell ref="L309:L314"/>
    <mergeCell ref="M309:M314"/>
    <mergeCell ref="N309:N314"/>
    <mergeCell ref="O309:O314"/>
    <mergeCell ref="P309:P314"/>
    <mergeCell ref="Q309:Q314"/>
    <mergeCell ref="BY303:BY308"/>
    <mergeCell ref="BZ303:BZ308"/>
    <mergeCell ref="D309:D314"/>
    <mergeCell ref="E309:E314"/>
    <mergeCell ref="F309:F314"/>
    <mergeCell ref="G309:G314"/>
    <mergeCell ref="H309:H314"/>
    <mergeCell ref="I309:I314"/>
    <mergeCell ref="J309:J314"/>
    <mergeCell ref="K309:K314"/>
    <mergeCell ref="AZ303:AZ308"/>
    <mergeCell ref="BA303:BA308"/>
    <mergeCell ref="BU303:BU308"/>
    <mergeCell ref="BV303:BV308"/>
    <mergeCell ref="BW303:BW308"/>
    <mergeCell ref="BX303:BX308"/>
    <mergeCell ref="AT303:AT308"/>
    <mergeCell ref="AU303:AU308"/>
    <mergeCell ref="AV303:AV308"/>
    <mergeCell ref="AW303:AW308"/>
    <mergeCell ref="AX303:AX308"/>
    <mergeCell ref="AY303:AY308"/>
    <mergeCell ref="X303:X308"/>
    <mergeCell ref="Y303:Y308"/>
    <mergeCell ref="Z303:Z308"/>
    <mergeCell ref="AA303:AA308"/>
    <mergeCell ref="AR303:AR308"/>
    <mergeCell ref="AS303:AS308"/>
    <mergeCell ref="R303:R308"/>
    <mergeCell ref="S303:S308"/>
    <mergeCell ref="T303:T308"/>
    <mergeCell ref="U303:U308"/>
    <mergeCell ref="V303:V308"/>
    <mergeCell ref="W303:W308"/>
    <mergeCell ref="L303:L308"/>
    <mergeCell ref="M303:M308"/>
    <mergeCell ref="N303:N308"/>
    <mergeCell ref="O303:O308"/>
    <mergeCell ref="P303:P308"/>
    <mergeCell ref="Q303:Q308"/>
    <mergeCell ref="BY297:BY302"/>
    <mergeCell ref="W297:W302"/>
    <mergeCell ref="L297:L302"/>
    <mergeCell ref="M297:M302"/>
    <mergeCell ref="N297:N302"/>
    <mergeCell ref="O297:O302"/>
    <mergeCell ref="P297:P302"/>
    <mergeCell ref="Q297:Q302"/>
    <mergeCell ref="BZ297:BZ302"/>
    <mergeCell ref="D303:D308"/>
    <mergeCell ref="E303:E308"/>
    <mergeCell ref="F303:F308"/>
    <mergeCell ref="G303:G308"/>
    <mergeCell ref="H303:H308"/>
    <mergeCell ref="I303:I308"/>
    <mergeCell ref="J303:J308"/>
    <mergeCell ref="K303:K308"/>
    <mergeCell ref="AZ297:AZ302"/>
    <mergeCell ref="BA297:BA302"/>
    <mergeCell ref="BU297:BU302"/>
    <mergeCell ref="BV297:BV302"/>
    <mergeCell ref="BW297:BW302"/>
    <mergeCell ref="BX297:BX302"/>
    <mergeCell ref="AT297:AT302"/>
    <mergeCell ref="AU297:AU302"/>
    <mergeCell ref="AV297:AV302"/>
    <mergeCell ref="AW297:AW302"/>
    <mergeCell ref="AX297:AX302"/>
    <mergeCell ref="AY297:AY302"/>
    <mergeCell ref="X297:X302"/>
    <mergeCell ref="Y297:Y302"/>
    <mergeCell ref="Z297:Z302"/>
    <mergeCell ref="AA297:AA302"/>
    <mergeCell ref="AR297:AR302"/>
    <mergeCell ref="AS297:AS302"/>
    <mergeCell ref="R297:R302"/>
    <mergeCell ref="S297:S302"/>
    <mergeCell ref="T297:T302"/>
    <mergeCell ref="U297:U302"/>
    <mergeCell ref="V297:V302"/>
    <mergeCell ref="BY291:BY296"/>
    <mergeCell ref="BZ291:BZ296"/>
    <mergeCell ref="D297:D302"/>
    <mergeCell ref="E297:E302"/>
    <mergeCell ref="F297:F302"/>
    <mergeCell ref="G297:G302"/>
    <mergeCell ref="H297:H302"/>
    <mergeCell ref="I297:I302"/>
    <mergeCell ref="J297:J302"/>
    <mergeCell ref="K297:K302"/>
    <mergeCell ref="AZ291:AZ296"/>
    <mergeCell ref="BA291:BA296"/>
    <mergeCell ref="BU291:BU296"/>
    <mergeCell ref="BV291:BV296"/>
    <mergeCell ref="BW291:BW296"/>
    <mergeCell ref="BX291:BX296"/>
    <mergeCell ref="AT291:AT296"/>
    <mergeCell ref="AU291:AU296"/>
    <mergeCell ref="AV291:AV296"/>
    <mergeCell ref="AW291:AW296"/>
    <mergeCell ref="AX291:AX296"/>
    <mergeCell ref="AY291:AY296"/>
    <mergeCell ref="X291:X296"/>
    <mergeCell ref="Y291:Y296"/>
    <mergeCell ref="Z291:Z296"/>
    <mergeCell ref="AA291:AA296"/>
    <mergeCell ref="AR291:AR296"/>
    <mergeCell ref="AS291:AS296"/>
    <mergeCell ref="R291:R296"/>
    <mergeCell ref="S291:S296"/>
    <mergeCell ref="T291:T296"/>
    <mergeCell ref="U291:U296"/>
    <mergeCell ref="V291:V296"/>
    <mergeCell ref="W291:W296"/>
    <mergeCell ref="L291:L296"/>
    <mergeCell ref="M291:M296"/>
    <mergeCell ref="N291:N296"/>
    <mergeCell ref="O291:O296"/>
    <mergeCell ref="P291:P296"/>
    <mergeCell ref="Q291:Q296"/>
    <mergeCell ref="BY285:BY290"/>
    <mergeCell ref="BZ285:BZ290"/>
    <mergeCell ref="D291:D296"/>
    <mergeCell ref="E291:E296"/>
    <mergeCell ref="F291:F296"/>
    <mergeCell ref="G291:G296"/>
    <mergeCell ref="H291:H296"/>
    <mergeCell ref="I291:I296"/>
    <mergeCell ref="J291:J296"/>
    <mergeCell ref="K291:K296"/>
    <mergeCell ref="AZ285:AZ290"/>
    <mergeCell ref="BA285:BA290"/>
    <mergeCell ref="BU285:BU290"/>
    <mergeCell ref="BV285:BV290"/>
    <mergeCell ref="BW285:BW290"/>
    <mergeCell ref="BX285:BX290"/>
    <mergeCell ref="AT285:AT290"/>
    <mergeCell ref="AU285:AU290"/>
    <mergeCell ref="AV285:AV290"/>
    <mergeCell ref="AW285:AW290"/>
    <mergeCell ref="AX285:AX290"/>
    <mergeCell ref="AY285:AY290"/>
    <mergeCell ref="X285:X290"/>
    <mergeCell ref="Y285:Y290"/>
    <mergeCell ref="Z285:Z290"/>
    <mergeCell ref="AA285:AA290"/>
    <mergeCell ref="AR285:AR290"/>
    <mergeCell ref="AS285:AS290"/>
    <mergeCell ref="R285:R290"/>
    <mergeCell ref="S285:S290"/>
    <mergeCell ref="T285:T290"/>
    <mergeCell ref="U285:U290"/>
    <mergeCell ref="V285:V290"/>
    <mergeCell ref="W285:W290"/>
    <mergeCell ref="L285:L290"/>
    <mergeCell ref="M285:M290"/>
    <mergeCell ref="N285:N290"/>
    <mergeCell ref="O285:O290"/>
    <mergeCell ref="P285:P290"/>
    <mergeCell ref="Q285:Q290"/>
    <mergeCell ref="F285:F290"/>
    <mergeCell ref="G285:G290"/>
    <mergeCell ref="H285:H290"/>
    <mergeCell ref="I285:I290"/>
    <mergeCell ref="J285:J290"/>
    <mergeCell ref="K285:K290"/>
    <mergeCell ref="BV279:BV284"/>
    <mergeCell ref="BW279:BW284"/>
    <mergeCell ref="BX279:BX284"/>
    <mergeCell ref="BY279:BY284"/>
    <mergeCell ref="BZ279:BZ284"/>
    <mergeCell ref="A285:A320"/>
    <mergeCell ref="B285:B320"/>
    <mergeCell ref="C285:C320"/>
    <mergeCell ref="D285:D290"/>
    <mergeCell ref="E285:E290"/>
    <mergeCell ref="AW279:AW284"/>
    <mergeCell ref="AX279:AX284"/>
    <mergeCell ref="AY279:AY284"/>
    <mergeCell ref="AZ279:AZ284"/>
    <mergeCell ref="BA279:BA284"/>
    <mergeCell ref="BU279:BU284"/>
    <mergeCell ref="AA279:AA284"/>
    <mergeCell ref="AR279:AR284"/>
    <mergeCell ref="AS279:AS284"/>
    <mergeCell ref="AT279:AT284"/>
    <mergeCell ref="AU279:AU284"/>
    <mergeCell ref="AV279:AV284"/>
    <mergeCell ref="U279:U284"/>
    <mergeCell ref="V279:V284"/>
    <mergeCell ref="W279:W284"/>
    <mergeCell ref="X279:X284"/>
    <mergeCell ref="Y279:Y284"/>
    <mergeCell ref="Z279:Z284"/>
    <mergeCell ref="O279:O284"/>
    <mergeCell ref="P279:P284"/>
    <mergeCell ref="Q279:Q284"/>
    <mergeCell ref="R279:R284"/>
    <mergeCell ref="S279:S284"/>
    <mergeCell ref="T279:T284"/>
    <mergeCell ref="I279:I284"/>
    <mergeCell ref="J279:J284"/>
    <mergeCell ref="K279:K284"/>
    <mergeCell ref="L279:L284"/>
    <mergeCell ref="M279:M284"/>
    <mergeCell ref="N279:N284"/>
    <mergeCell ref="BV273:BV278"/>
    <mergeCell ref="BW273:BW278"/>
    <mergeCell ref="BX273:BX278"/>
    <mergeCell ref="BY273:BY278"/>
    <mergeCell ref="BZ273:BZ278"/>
    <mergeCell ref="D279:D284"/>
    <mergeCell ref="E279:E284"/>
    <mergeCell ref="F279:F284"/>
    <mergeCell ref="G279:G284"/>
    <mergeCell ref="H279:H284"/>
    <mergeCell ref="AW273:AW278"/>
    <mergeCell ref="AX273:AX278"/>
    <mergeCell ref="AY273:AY278"/>
    <mergeCell ref="AZ273:AZ278"/>
    <mergeCell ref="BA273:BA278"/>
    <mergeCell ref="BU273:BU278"/>
    <mergeCell ref="AA273:AA278"/>
    <mergeCell ref="AR273:AR278"/>
    <mergeCell ref="AS273:AS278"/>
    <mergeCell ref="AT273:AT278"/>
    <mergeCell ref="AU273:AU278"/>
    <mergeCell ref="AV273:AV278"/>
    <mergeCell ref="U273:U278"/>
    <mergeCell ref="V273:V278"/>
    <mergeCell ref="W273:W278"/>
    <mergeCell ref="X273:X278"/>
    <mergeCell ref="Y273:Y278"/>
    <mergeCell ref="Z273:Z278"/>
    <mergeCell ref="O273:O278"/>
    <mergeCell ref="P273:P278"/>
    <mergeCell ref="Q273:Q278"/>
    <mergeCell ref="R273:R278"/>
    <mergeCell ref="S273:S278"/>
    <mergeCell ref="T273:T278"/>
    <mergeCell ref="I273:I278"/>
    <mergeCell ref="J273:J278"/>
    <mergeCell ref="K273:K278"/>
    <mergeCell ref="L273:L278"/>
    <mergeCell ref="M273:M278"/>
    <mergeCell ref="N273:N278"/>
    <mergeCell ref="BY267:BY272"/>
    <mergeCell ref="W267:W272"/>
    <mergeCell ref="L267:L272"/>
    <mergeCell ref="M267:M272"/>
    <mergeCell ref="N267:N272"/>
    <mergeCell ref="O267:O272"/>
    <mergeCell ref="P267:P272"/>
    <mergeCell ref="Q267:Q272"/>
    <mergeCell ref="BZ267:BZ272"/>
    <mergeCell ref="A273:A284"/>
    <mergeCell ref="B273:B284"/>
    <mergeCell ref="C273:C284"/>
    <mergeCell ref="D273:D278"/>
    <mergeCell ref="E273:E278"/>
    <mergeCell ref="F273:F278"/>
    <mergeCell ref="G273:G278"/>
    <mergeCell ref="H273:H278"/>
    <mergeCell ref="AZ267:AZ272"/>
    <mergeCell ref="BA267:BA272"/>
    <mergeCell ref="BU267:BU272"/>
    <mergeCell ref="BV267:BV272"/>
    <mergeCell ref="BW267:BW272"/>
    <mergeCell ref="BX267:BX272"/>
    <mergeCell ref="AT267:AT272"/>
    <mergeCell ref="AU267:AU272"/>
    <mergeCell ref="AV267:AV272"/>
    <mergeCell ref="AW267:AW272"/>
    <mergeCell ref="AX267:AX272"/>
    <mergeCell ref="AY267:AY272"/>
    <mergeCell ref="X267:X272"/>
    <mergeCell ref="Y267:Y272"/>
    <mergeCell ref="Z267:Z272"/>
    <mergeCell ref="AA267:AA272"/>
    <mergeCell ref="AR267:AR272"/>
    <mergeCell ref="AS267:AS272"/>
    <mergeCell ref="R267:R272"/>
    <mergeCell ref="S267:S272"/>
    <mergeCell ref="T267:T272"/>
    <mergeCell ref="U267:U272"/>
    <mergeCell ref="V267:V272"/>
    <mergeCell ref="BY261:BY266"/>
    <mergeCell ref="BZ261:BZ266"/>
    <mergeCell ref="D267:D272"/>
    <mergeCell ref="E267:E272"/>
    <mergeCell ref="F267:F272"/>
    <mergeCell ref="G267:G272"/>
    <mergeCell ref="H267:H272"/>
    <mergeCell ref="I267:I272"/>
    <mergeCell ref="J267:J272"/>
    <mergeCell ref="K267:K272"/>
    <mergeCell ref="AZ261:AZ266"/>
    <mergeCell ref="BA261:BA266"/>
    <mergeCell ref="BU261:BU266"/>
    <mergeCell ref="BV261:BV266"/>
    <mergeCell ref="BW261:BW266"/>
    <mergeCell ref="BX261:BX266"/>
    <mergeCell ref="AT261:AT266"/>
    <mergeCell ref="AU261:AU266"/>
    <mergeCell ref="AV261:AV266"/>
    <mergeCell ref="AW261:AW266"/>
    <mergeCell ref="AX261:AX266"/>
    <mergeCell ref="AY261:AY266"/>
    <mergeCell ref="X261:X266"/>
    <mergeCell ref="Y261:Y266"/>
    <mergeCell ref="Z261:Z266"/>
    <mergeCell ref="AA261:AA266"/>
    <mergeCell ref="AR261:AR266"/>
    <mergeCell ref="AS261:AS266"/>
    <mergeCell ref="R261:R266"/>
    <mergeCell ref="S261:S266"/>
    <mergeCell ref="T261:T266"/>
    <mergeCell ref="U261:U266"/>
    <mergeCell ref="V261:V266"/>
    <mergeCell ref="W261:W266"/>
    <mergeCell ref="L261:L266"/>
    <mergeCell ref="M261:M266"/>
    <mergeCell ref="N261:N266"/>
    <mergeCell ref="O261:O266"/>
    <mergeCell ref="P261:P266"/>
    <mergeCell ref="Q261:Q266"/>
    <mergeCell ref="BY255:BY260"/>
    <mergeCell ref="BZ255:BZ260"/>
    <mergeCell ref="D261:D266"/>
    <mergeCell ref="E261:E266"/>
    <mergeCell ref="F261:F266"/>
    <mergeCell ref="G261:G266"/>
    <mergeCell ref="H261:H266"/>
    <mergeCell ref="I261:I266"/>
    <mergeCell ref="J261:J266"/>
    <mergeCell ref="K261:K266"/>
    <mergeCell ref="AZ255:AZ260"/>
    <mergeCell ref="BA255:BA260"/>
    <mergeCell ref="BU255:BU260"/>
    <mergeCell ref="BV255:BV260"/>
    <mergeCell ref="BW255:BW260"/>
    <mergeCell ref="BX255:BX260"/>
    <mergeCell ref="AT255:AT260"/>
    <mergeCell ref="AU255:AU260"/>
    <mergeCell ref="AV255:AV260"/>
    <mergeCell ref="AW255:AW260"/>
    <mergeCell ref="AX255:AX260"/>
    <mergeCell ref="AY255:AY260"/>
    <mergeCell ref="X255:X260"/>
    <mergeCell ref="Y255:Y260"/>
    <mergeCell ref="Z255:Z260"/>
    <mergeCell ref="AA255:AA260"/>
    <mergeCell ref="AR255:AR260"/>
    <mergeCell ref="AS255:AS260"/>
    <mergeCell ref="R255:R260"/>
    <mergeCell ref="S255:S260"/>
    <mergeCell ref="T255:T260"/>
    <mergeCell ref="U255:U260"/>
    <mergeCell ref="V255:V260"/>
    <mergeCell ref="W255:W260"/>
    <mergeCell ref="L255:L260"/>
    <mergeCell ref="M255:M260"/>
    <mergeCell ref="N255:N260"/>
    <mergeCell ref="O255:O260"/>
    <mergeCell ref="P255:P260"/>
    <mergeCell ref="Q255:Q260"/>
    <mergeCell ref="BY249:BY254"/>
    <mergeCell ref="W249:W254"/>
    <mergeCell ref="L249:L254"/>
    <mergeCell ref="M249:M254"/>
    <mergeCell ref="N249:N254"/>
    <mergeCell ref="O249:O254"/>
    <mergeCell ref="P249:P254"/>
    <mergeCell ref="Q249:Q254"/>
    <mergeCell ref="BZ249:BZ254"/>
    <mergeCell ref="D255:D260"/>
    <mergeCell ref="E255:E260"/>
    <mergeCell ref="F255:F260"/>
    <mergeCell ref="G255:G260"/>
    <mergeCell ref="H255:H260"/>
    <mergeCell ref="I255:I260"/>
    <mergeCell ref="J255:J260"/>
    <mergeCell ref="K255:K260"/>
    <mergeCell ref="AZ249:AZ254"/>
    <mergeCell ref="BA249:BA254"/>
    <mergeCell ref="BU249:BU254"/>
    <mergeCell ref="BV249:BV254"/>
    <mergeCell ref="BW249:BW254"/>
    <mergeCell ref="BX249:BX254"/>
    <mergeCell ref="AT249:AT254"/>
    <mergeCell ref="AU249:AU254"/>
    <mergeCell ref="AV249:AV254"/>
    <mergeCell ref="AW249:AW254"/>
    <mergeCell ref="AX249:AX254"/>
    <mergeCell ref="AY249:AY254"/>
    <mergeCell ref="X249:X254"/>
    <mergeCell ref="Y249:Y254"/>
    <mergeCell ref="Z249:Z254"/>
    <mergeCell ref="AA249:AA254"/>
    <mergeCell ref="AR249:AR254"/>
    <mergeCell ref="AS249:AS254"/>
    <mergeCell ref="R249:R254"/>
    <mergeCell ref="S249:S254"/>
    <mergeCell ref="T249:T254"/>
    <mergeCell ref="U249:U254"/>
    <mergeCell ref="V249:V254"/>
    <mergeCell ref="BY243:BY248"/>
    <mergeCell ref="BZ243:BZ248"/>
    <mergeCell ref="D249:D254"/>
    <mergeCell ref="E249:E254"/>
    <mergeCell ref="F249:F254"/>
    <mergeCell ref="G249:G254"/>
    <mergeCell ref="H249:H254"/>
    <mergeCell ref="I249:I254"/>
    <mergeCell ref="J249:J254"/>
    <mergeCell ref="K249:K254"/>
    <mergeCell ref="AZ243:AZ248"/>
    <mergeCell ref="BA243:BA248"/>
    <mergeCell ref="BU243:BU248"/>
    <mergeCell ref="BV243:BV248"/>
    <mergeCell ref="BW243:BW248"/>
    <mergeCell ref="BX243:BX248"/>
    <mergeCell ref="AT243:AT248"/>
    <mergeCell ref="AU243:AU248"/>
    <mergeCell ref="AV243:AV248"/>
    <mergeCell ref="AW243:AW248"/>
    <mergeCell ref="AX243:AX248"/>
    <mergeCell ref="AY243:AY248"/>
    <mergeCell ref="X243:X248"/>
    <mergeCell ref="Y243:Y248"/>
    <mergeCell ref="Z243:Z248"/>
    <mergeCell ref="AA243:AA248"/>
    <mergeCell ref="AR243:AR248"/>
    <mergeCell ref="AS243:AS248"/>
    <mergeCell ref="R243:R248"/>
    <mergeCell ref="S243:S248"/>
    <mergeCell ref="T243:T248"/>
    <mergeCell ref="U243:U248"/>
    <mergeCell ref="V243:V248"/>
    <mergeCell ref="W243:W248"/>
    <mergeCell ref="L243:L248"/>
    <mergeCell ref="M243:M248"/>
    <mergeCell ref="N243:N248"/>
    <mergeCell ref="O243:O248"/>
    <mergeCell ref="P243:P248"/>
    <mergeCell ref="Q243:Q248"/>
    <mergeCell ref="BY237:BY242"/>
    <mergeCell ref="BZ237:BZ242"/>
    <mergeCell ref="D243:D248"/>
    <mergeCell ref="E243:E248"/>
    <mergeCell ref="F243:F248"/>
    <mergeCell ref="G243:G248"/>
    <mergeCell ref="H243:H248"/>
    <mergeCell ref="I243:I248"/>
    <mergeCell ref="J243:J248"/>
    <mergeCell ref="K243:K248"/>
    <mergeCell ref="AZ237:AZ242"/>
    <mergeCell ref="BA237:BA242"/>
    <mergeCell ref="BU237:BU242"/>
    <mergeCell ref="BV237:BV242"/>
    <mergeCell ref="BW237:BW242"/>
    <mergeCell ref="BX237:BX242"/>
    <mergeCell ref="AT237:AT242"/>
    <mergeCell ref="AU237:AU242"/>
    <mergeCell ref="AV237:AV242"/>
    <mergeCell ref="AW237:AW242"/>
    <mergeCell ref="AX237:AX242"/>
    <mergeCell ref="AY237:AY242"/>
    <mergeCell ref="X237:X242"/>
    <mergeCell ref="Y237:Y242"/>
    <mergeCell ref="Z237:Z242"/>
    <mergeCell ref="AA237:AA242"/>
    <mergeCell ref="AR237:AR242"/>
    <mergeCell ref="AS237:AS242"/>
    <mergeCell ref="R237:R242"/>
    <mergeCell ref="S237:S242"/>
    <mergeCell ref="T237:T242"/>
    <mergeCell ref="U237:U242"/>
    <mergeCell ref="V237:V242"/>
    <mergeCell ref="W237:W242"/>
    <mergeCell ref="L237:L242"/>
    <mergeCell ref="M237:M242"/>
    <mergeCell ref="N237:N242"/>
    <mergeCell ref="O237:O242"/>
    <mergeCell ref="P237:P242"/>
    <mergeCell ref="Q237:Q242"/>
    <mergeCell ref="BY231:BY236"/>
    <mergeCell ref="W231:W236"/>
    <mergeCell ref="L231:L236"/>
    <mergeCell ref="M231:M236"/>
    <mergeCell ref="N231:N236"/>
    <mergeCell ref="O231:O236"/>
    <mergeCell ref="P231:P236"/>
    <mergeCell ref="Q231:Q236"/>
    <mergeCell ref="BZ231:BZ236"/>
    <mergeCell ref="D237:D242"/>
    <mergeCell ref="E237:E242"/>
    <mergeCell ref="F237:F242"/>
    <mergeCell ref="G237:G242"/>
    <mergeCell ref="H237:H242"/>
    <mergeCell ref="I237:I242"/>
    <mergeCell ref="J237:J242"/>
    <mergeCell ref="K237:K242"/>
    <mergeCell ref="AZ231:AZ236"/>
    <mergeCell ref="BA231:BA236"/>
    <mergeCell ref="BU231:BU236"/>
    <mergeCell ref="BV231:BV236"/>
    <mergeCell ref="BW231:BW236"/>
    <mergeCell ref="BX231:BX236"/>
    <mergeCell ref="AT231:AT236"/>
    <mergeCell ref="AU231:AU236"/>
    <mergeCell ref="AV231:AV236"/>
    <mergeCell ref="AW231:AW236"/>
    <mergeCell ref="AX231:AX236"/>
    <mergeCell ref="AY231:AY236"/>
    <mergeCell ref="X231:X236"/>
    <mergeCell ref="Y231:Y236"/>
    <mergeCell ref="Z231:Z236"/>
    <mergeCell ref="AA231:AA236"/>
    <mergeCell ref="AR231:AR236"/>
    <mergeCell ref="AS231:AS236"/>
    <mergeCell ref="R231:R236"/>
    <mergeCell ref="S231:S236"/>
    <mergeCell ref="T231:T236"/>
    <mergeCell ref="U231:U236"/>
    <mergeCell ref="V231:V236"/>
    <mergeCell ref="BY225:BY230"/>
    <mergeCell ref="BZ225:BZ230"/>
    <mergeCell ref="D231:D236"/>
    <mergeCell ref="E231:E236"/>
    <mergeCell ref="F231:F236"/>
    <mergeCell ref="G231:G236"/>
    <mergeCell ref="H231:H236"/>
    <mergeCell ref="I231:I236"/>
    <mergeCell ref="J231:J236"/>
    <mergeCell ref="K231:K236"/>
    <mergeCell ref="AZ225:AZ230"/>
    <mergeCell ref="BA225:BA230"/>
    <mergeCell ref="BU225:BU230"/>
    <mergeCell ref="BV225:BV230"/>
    <mergeCell ref="BW225:BW230"/>
    <mergeCell ref="BX225:BX230"/>
    <mergeCell ref="AT225:AT230"/>
    <mergeCell ref="AU225:AU230"/>
    <mergeCell ref="AV225:AV230"/>
    <mergeCell ref="AW225:AW230"/>
    <mergeCell ref="AX225:AX230"/>
    <mergeCell ref="AY225:AY230"/>
    <mergeCell ref="X225:X230"/>
    <mergeCell ref="Y225:Y230"/>
    <mergeCell ref="Z225:Z230"/>
    <mergeCell ref="AA225:AA230"/>
    <mergeCell ref="AR225:AR230"/>
    <mergeCell ref="AS225:AS230"/>
    <mergeCell ref="R225:R230"/>
    <mergeCell ref="S225:S230"/>
    <mergeCell ref="T225:T230"/>
    <mergeCell ref="U225:U230"/>
    <mergeCell ref="V225:V230"/>
    <mergeCell ref="W225:W230"/>
    <mergeCell ref="L225:L230"/>
    <mergeCell ref="M225:M230"/>
    <mergeCell ref="N225:N230"/>
    <mergeCell ref="O225:O230"/>
    <mergeCell ref="P225:P230"/>
    <mergeCell ref="Q225:Q230"/>
    <mergeCell ref="BY219:BY224"/>
    <mergeCell ref="BZ219:BZ224"/>
    <mergeCell ref="D225:D230"/>
    <mergeCell ref="E225:E230"/>
    <mergeCell ref="F225:F230"/>
    <mergeCell ref="G225:G230"/>
    <mergeCell ref="H225:H230"/>
    <mergeCell ref="I225:I230"/>
    <mergeCell ref="J225:J230"/>
    <mergeCell ref="K225:K230"/>
    <mergeCell ref="AZ219:AZ224"/>
    <mergeCell ref="BA219:BA224"/>
    <mergeCell ref="BU219:BU224"/>
    <mergeCell ref="BV219:BV224"/>
    <mergeCell ref="BW219:BW224"/>
    <mergeCell ref="BX219:BX224"/>
    <mergeCell ref="AT219:AT224"/>
    <mergeCell ref="AU219:AU224"/>
    <mergeCell ref="AV219:AV224"/>
    <mergeCell ref="AW219:AW224"/>
    <mergeCell ref="AX219:AX224"/>
    <mergeCell ref="AY219:AY224"/>
    <mergeCell ref="X219:X224"/>
    <mergeCell ref="Y219:Y224"/>
    <mergeCell ref="Z219:Z224"/>
    <mergeCell ref="AA219:AA224"/>
    <mergeCell ref="AR219:AR224"/>
    <mergeCell ref="AS219:AS224"/>
    <mergeCell ref="R219:R224"/>
    <mergeCell ref="S219:S224"/>
    <mergeCell ref="T219:T224"/>
    <mergeCell ref="U219:U224"/>
    <mergeCell ref="V219:V224"/>
    <mergeCell ref="W219:W224"/>
    <mergeCell ref="L219:L224"/>
    <mergeCell ref="M219:M224"/>
    <mergeCell ref="N219:N224"/>
    <mergeCell ref="O219:O224"/>
    <mergeCell ref="P219:P224"/>
    <mergeCell ref="Q219:Q224"/>
    <mergeCell ref="BY213:BY218"/>
    <mergeCell ref="W213:W218"/>
    <mergeCell ref="L213:L218"/>
    <mergeCell ref="M213:M218"/>
    <mergeCell ref="N213:N218"/>
    <mergeCell ref="O213:O218"/>
    <mergeCell ref="P213:P218"/>
    <mergeCell ref="Q213:Q218"/>
    <mergeCell ref="BZ213:BZ218"/>
    <mergeCell ref="D219:D224"/>
    <mergeCell ref="E219:E224"/>
    <mergeCell ref="F219:F224"/>
    <mergeCell ref="G219:G224"/>
    <mergeCell ref="H219:H224"/>
    <mergeCell ref="I219:I224"/>
    <mergeCell ref="J219:J224"/>
    <mergeCell ref="K219:K224"/>
    <mergeCell ref="AZ213:AZ218"/>
    <mergeCell ref="BA213:BA218"/>
    <mergeCell ref="BU213:BU218"/>
    <mergeCell ref="BV213:BV218"/>
    <mergeCell ref="BW213:BW218"/>
    <mergeCell ref="BX213:BX218"/>
    <mergeCell ref="AT213:AT218"/>
    <mergeCell ref="AU213:AU218"/>
    <mergeCell ref="AV213:AV218"/>
    <mergeCell ref="AW213:AW218"/>
    <mergeCell ref="AX213:AX218"/>
    <mergeCell ref="AY213:AY218"/>
    <mergeCell ref="X213:X218"/>
    <mergeCell ref="Y213:Y218"/>
    <mergeCell ref="Z213:Z218"/>
    <mergeCell ref="AA213:AA218"/>
    <mergeCell ref="AR213:AR218"/>
    <mergeCell ref="AS213:AS218"/>
    <mergeCell ref="R213:R218"/>
    <mergeCell ref="S213:S218"/>
    <mergeCell ref="T213:T218"/>
    <mergeCell ref="U213:U218"/>
    <mergeCell ref="V213:V218"/>
    <mergeCell ref="BY207:BY212"/>
    <mergeCell ref="BZ207:BZ212"/>
    <mergeCell ref="D213:D218"/>
    <mergeCell ref="E213:E218"/>
    <mergeCell ref="F213:F218"/>
    <mergeCell ref="G213:G218"/>
    <mergeCell ref="H213:H218"/>
    <mergeCell ref="I213:I218"/>
    <mergeCell ref="J213:J218"/>
    <mergeCell ref="K213:K218"/>
    <mergeCell ref="AZ207:AZ212"/>
    <mergeCell ref="BA207:BA212"/>
    <mergeCell ref="BU207:BU212"/>
    <mergeCell ref="BV207:BV212"/>
    <mergeCell ref="BW207:BW212"/>
    <mergeCell ref="BX207:BX212"/>
    <mergeCell ref="AT207:AT212"/>
    <mergeCell ref="AU207:AU212"/>
    <mergeCell ref="AV207:AV212"/>
    <mergeCell ref="AW207:AW212"/>
    <mergeCell ref="AX207:AX212"/>
    <mergeCell ref="AY207:AY212"/>
    <mergeCell ref="X207:X212"/>
    <mergeCell ref="Y207:Y212"/>
    <mergeCell ref="Z207:Z212"/>
    <mergeCell ref="AA207:AA212"/>
    <mergeCell ref="AR207:AR212"/>
    <mergeCell ref="AS207:AS212"/>
    <mergeCell ref="R207:R212"/>
    <mergeCell ref="S207:S212"/>
    <mergeCell ref="T207:T212"/>
    <mergeCell ref="U207:U212"/>
    <mergeCell ref="V207:V212"/>
    <mergeCell ref="W207:W212"/>
    <mergeCell ref="L207:L212"/>
    <mergeCell ref="M207:M212"/>
    <mergeCell ref="N207:N212"/>
    <mergeCell ref="O207:O212"/>
    <mergeCell ref="P207:P212"/>
    <mergeCell ref="Q207:Q212"/>
    <mergeCell ref="BY201:BY206"/>
    <mergeCell ref="BZ201:BZ206"/>
    <mergeCell ref="D207:D212"/>
    <mergeCell ref="E207:E212"/>
    <mergeCell ref="F207:F212"/>
    <mergeCell ref="G207:G212"/>
    <mergeCell ref="H207:H212"/>
    <mergeCell ref="I207:I212"/>
    <mergeCell ref="J207:J212"/>
    <mergeCell ref="K207:K212"/>
    <mergeCell ref="AZ201:AZ206"/>
    <mergeCell ref="BA201:BA206"/>
    <mergeCell ref="BU201:BU206"/>
    <mergeCell ref="BV201:BV206"/>
    <mergeCell ref="BW201:BW206"/>
    <mergeCell ref="BX201:BX206"/>
    <mergeCell ref="AT201:AT206"/>
    <mergeCell ref="AU201:AU206"/>
    <mergeCell ref="AV201:AV206"/>
    <mergeCell ref="AW201:AW206"/>
    <mergeCell ref="AX201:AX206"/>
    <mergeCell ref="AY201:AY206"/>
    <mergeCell ref="X201:X206"/>
    <mergeCell ref="Y201:Y206"/>
    <mergeCell ref="Z201:Z206"/>
    <mergeCell ref="AA201:AA206"/>
    <mergeCell ref="AR201:AR206"/>
    <mergeCell ref="AS201:AS206"/>
    <mergeCell ref="R201:R206"/>
    <mergeCell ref="S201:S206"/>
    <mergeCell ref="T201:T206"/>
    <mergeCell ref="U201:U206"/>
    <mergeCell ref="V201:V206"/>
    <mergeCell ref="W201:W206"/>
    <mergeCell ref="L201:L206"/>
    <mergeCell ref="M201:M206"/>
    <mergeCell ref="N201:N206"/>
    <mergeCell ref="O201:O206"/>
    <mergeCell ref="P201:P206"/>
    <mergeCell ref="Q201:Q206"/>
    <mergeCell ref="BY195:BY200"/>
    <mergeCell ref="W195:W200"/>
    <mergeCell ref="L195:L200"/>
    <mergeCell ref="M195:M200"/>
    <mergeCell ref="N195:N200"/>
    <mergeCell ref="O195:O200"/>
    <mergeCell ref="P195:P200"/>
    <mergeCell ref="Q195:Q200"/>
    <mergeCell ref="BZ195:BZ200"/>
    <mergeCell ref="D201:D206"/>
    <mergeCell ref="E201:E206"/>
    <mergeCell ref="F201:F206"/>
    <mergeCell ref="G201:G206"/>
    <mergeCell ref="H201:H206"/>
    <mergeCell ref="I201:I206"/>
    <mergeCell ref="J201:J206"/>
    <mergeCell ref="K201:K206"/>
    <mergeCell ref="AZ195:AZ200"/>
    <mergeCell ref="BA195:BA200"/>
    <mergeCell ref="BU195:BU200"/>
    <mergeCell ref="BV195:BV200"/>
    <mergeCell ref="BW195:BW200"/>
    <mergeCell ref="BX195:BX200"/>
    <mergeCell ref="AT195:AT200"/>
    <mergeCell ref="AU195:AU200"/>
    <mergeCell ref="AV195:AV200"/>
    <mergeCell ref="AW195:AW200"/>
    <mergeCell ref="AX195:AX200"/>
    <mergeCell ref="AY195:AY200"/>
    <mergeCell ref="X195:X200"/>
    <mergeCell ref="Y195:Y200"/>
    <mergeCell ref="Z195:Z200"/>
    <mergeCell ref="AA195:AA200"/>
    <mergeCell ref="AR195:AR200"/>
    <mergeCell ref="AS195:AS200"/>
    <mergeCell ref="R195:R200"/>
    <mergeCell ref="S195:S200"/>
    <mergeCell ref="T195:T200"/>
    <mergeCell ref="U195:U200"/>
    <mergeCell ref="V195:V200"/>
    <mergeCell ref="BY189:BY194"/>
    <mergeCell ref="BZ189:BZ194"/>
    <mergeCell ref="D195:D200"/>
    <mergeCell ref="E195:E200"/>
    <mergeCell ref="F195:F200"/>
    <mergeCell ref="G195:G200"/>
    <mergeCell ref="H195:H200"/>
    <mergeCell ref="I195:I200"/>
    <mergeCell ref="J195:J200"/>
    <mergeCell ref="K195:K200"/>
    <mergeCell ref="AZ189:AZ194"/>
    <mergeCell ref="BA189:BA194"/>
    <mergeCell ref="BU189:BU194"/>
    <mergeCell ref="BV189:BV194"/>
    <mergeCell ref="BW189:BW194"/>
    <mergeCell ref="BX189:BX194"/>
    <mergeCell ref="AT189:AT194"/>
    <mergeCell ref="AU189:AU194"/>
    <mergeCell ref="AV189:AV194"/>
    <mergeCell ref="AW189:AW194"/>
    <mergeCell ref="AX189:AX194"/>
    <mergeCell ref="AY189:AY194"/>
    <mergeCell ref="X189:X194"/>
    <mergeCell ref="Y189:Y194"/>
    <mergeCell ref="Z189:Z194"/>
    <mergeCell ref="AA189:AA194"/>
    <mergeCell ref="AR189:AR194"/>
    <mergeCell ref="AS189:AS194"/>
    <mergeCell ref="R189:R194"/>
    <mergeCell ref="S189:S194"/>
    <mergeCell ref="T189:T194"/>
    <mergeCell ref="U189:U194"/>
    <mergeCell ref="V189:V194"/>
    <mergeCell ref="W189:W194"/>
    <mergeCell ref="L189:L194"/>
    <mergeCell ref="M189:M194"/>
    <mergeCell ref="N189:N194"/>
    <mergeCell ref="O189:O194"/>
    <mergeCell ref="P189:P194"/>
    <mergeCell ref="Q189:Q194"/>
    <mergeCell ref="F189:F194"/>
    <mergeCell ref="G189:G194"/>
    <mergeCell ref="H189:H194"/>
    <mergeCell ref="I189:I194"/>
    <mergeCell ref="J189:J194"/>
    <mergeCell ref="K189:K194"/>
    <mergeCell ref="BV183:BV188"/>
    <mergeCell ref="BW183:BW188"/>
    <mergeCell ref="BX183:BX188"/>
    <mergeCell ref="J183:J188"/>
    <mergeCell ref="K183:K188"/>
    <mergeCell ref="L183:L188"/>
    <mergeCell ref="M183:M188"/>
    <mergeCell ref="N183:N188"/>
    <mergeCell ref="BY183:BY188"/>
    <mergeCell ref="BZ183:BZ188"/>
    <mergeCell ref="A189:A272"/>
    <mergeCell ref="B189:B272"/>
    <mergeCell ref="C189:C272"/>
    <mergeCell ref="D189:D194"/>
    <mergeCell ref="E189:E194"/>
    <mergeCell ref="AW183:AW188"/>
    <mergeCell ref="AX183:AX188"/>
    <mergeCell ref="AY183:AY188"/>
    <mergeCell ref="AZ183:AZ188"/>
    <mergeCell ref="BA183:BA188"/>
    <mergeCell ref="BU183:BU188"/>
    <mergeCell ref="AA183:AA188"/>
    <mergeCell ref="AR183:AR188"/>
    <mergeCell ref="AS183:AS188"/>
    <mergeCell ref="AT183:AT188"/>
    <mergeCell ref="AU183:AU188"/>
    <mergeCell ref="AV183:AV188"/>
    <mergeCell ref="U183:U188"/>
    <mergeCell ref="V183:V188"/>
    <mergeCell ref="W183:W188"/>
    <mergeCell ref="X183:X188"/>
    <mergeCell ref="Y183:Y188"/>
    <mergeCell ref="Z183:Z188"/>
    <mergeCell ref="O183:O188"/>
    <mergeCell ref="P183:P188"/>
    <mergeCell ref="Q183:Q188"/>
    <mergeCell ref="R183:R188"/>
    <mergeCell ref="S183:S188"/>
    <mergeCell ref="T183:T188"/>
    <mergeCell ref="I183:I188"/>
    <mergeCell ref="BV177:BV182"/>
    <mergeCell ref="BW177:BW182"/>
    <mergeCell ref="BX177:BX182"/>
    <mergeCell ref="BY177:BY182"/>
    <mergeCell ref="BZ177:BZ182"/>
    <mergeCell ref="D183:D188"/>
    <mergeCell ref="E183:E188"/>
    <mergeCell ref="F183:F188"/>
    <mergeCell ref="G183:G188"/>
    <mergeCell ref="H183:H188"/>
    <mergeCell ref="AW177:AW182"/>
    <mergeCell ref="AX177:AX182"/>
    <mergeCell ref="AY177:AY182"/>
    <mergeCell ref="AZ177:AZ182"/>
    <mergeCell ref="BA177:BA182"/>
    <mergeCell ref="BU177:BU182"/>
    <mergeCell ref="AA177:AA182"/>
    <mergeCell ref="AR177:AR182"/>
    <mergeCell ref="AS177:AS182"/>
    <mergeCell ref="AT177:AT182"/>
    <mergeCell ref="AU177:AU182"/>
    <mergeCell ref="AV177:AV182"/>
    <mergeCell ref="U177:U182"/>
    <mergeCell ref="V177:V182"/>
    <mergeCell ref="W177:W182"/>
    <mergeCell ref="X177:X182"/>
    <mergeCell ref="Y177:Y182"/>
    <mergeCell ref="Z177:Z182"/>
    <mergeCell ref="O177:O182"/>
    <mergeCell ref="P177:P182"/>
    <mergeCell ref="Q177:Q182"/>
    <mergeCell ref="R177:R182"/>
    <mergeCell ref="S177:S182"/>
    <mergeCell ref="T177:T182"/>
    <mergeCell ref="I177:I182"/>
    <mergeCell ref="J177:J182"/>
    <mergeCell ref="K177:K182"/>
    <mergeCell ref="L177:L182"/>
    <mergeCell ref="M177:M182"/>
    <mergeCell ref="N177:N182"/>
    <mergeCell ref="BV171:BV176"/>
    <mergeCell ref="BW171:BW176"/>
    <mergeCell ref="BX171:BX176"/>
    <mergeCell ref="BY171:BY176"/>
    <mergeCell ref="BZ171:BZ176"/>
    <mergeCell ref="D177:D182"/>
    <mergeCell ref="E177:E182"/>
    <mergeCell ref="F177:F182"/>
    <mergeCell ref="G177:G182"/>
    <mergeCell ref="H177:H182"/>
    <mergeCell ref="AW171:AW176"/>
    <mergeCell ref="AX171:AX176"/>
    <mergeCell ref="AY171:AY176"/>
    <mergeCell ref="AZ171:AZ176"/>
    <mergeCell ref="BA171:BA176"/>
    <mergeCell ref="BU171:BU176"/>
    <mergeCell ref="AA171:AA176"/>
    <mergeCell ref="AR171:AR176"/>
    <mergeCell ref="AS171:AS176"/>
    <mergeCell ref="AT171:AT176"/>
    <mergeCell ref="AU171:AU176"/>
    <mergeCell ref="AV171:AV176"/>
    <mergeCell ref="U171:U176"/>
    <mergeCell ref="V171:V176"/>
    <mergeCell ref="W171:W176"/>
    <mergeCell ref="X171:X176"/>
    <mergeCell ref="Y171:Y176"/>
    <mergeCell ref="Z171:Z176"/>
    <mergeCell ref="O171:O176"/>
    <mergeCell ref="P171:P176"/>
    <mergeCell ref="Q171:Q176"/>
    <mergeCell ref="R171:R176"/>
    <mergeCell ref="S171:S176"/>
    <mergeCell ref="T171:T176"/>
    <mergeCell ref="I171:I176"/>
    <mergeCell ref="J171:J176"/>
    <mergeCell ref="K171:K176"/>
    <mergeCell ref="L171:L176"/>
    <mergeCell ref="M171:M176"/>
    <mergeCell ref="N171:N176"/>
    <mergeCell ref="BV165:BV170"/>
    <mergeCell ref="T165:T170"/>
    <mergeCell ref="I165:I170"/>
    <mergeCell ref="J165:J170"/>
    <mergeCell ref="K165:K170"/>
    <mergeCell ref="L165:L170"/>
    <mergeCell ref="M165:M170"/>
    <mergeCell ref="N165:N170"/>
    <mergeCell ref="BW165:BW170"/>
    <mergeCell ref="BX165:BX170"/>
    <mergeCell ref="BY165:BY170"/>
    <mergeCell ref="BZ165:BZ170"/>
    <mergeCell ref="D171:D176"/>
    <mergeCell ref="E171:E176"/>
    <mergeCell ref="F171:F176"/>
    <mergeCell ref="G171:G176"/>
    <mergeCell ref="H171:H176"/>
    <mergeCell ref="AW165:AW170"/>
    <mergeCell ref="AX165:AX170"/>
    <mergeCell ref="AY165:AY170"/>
    <mergeCell ref="AZ165:AZ170"/>
    <mergeCell ref="BA165:BA170"/>
    <mergeCell ref="BU165:BU170"/>
    <mergeCell ref="AA165:AA170"/>
    <mergeCell ref="AR165:AR170"/>
    <mergeCell ref="AS165:AS170"/>
    <mergeCell ref="AT165:AT170"/>
    <mergeCell ref="AU165:AU170"/>
    <mergeCell ref="AV165:AV170"/>
    <mergeCell ref="U165:U170"/>
    <mergeCell ref="V165:V170"/>
    <mergeCell ref="W165:W170"/>
    <mergeCell ref="X165:X170"/>
    <mergeCell ref="Y165:Y170"/>
    <mergeCell ref="Z165:Z170"/>
    <mergeCell ref="O165:O170"/>
    <mergeCell ref="P165:P170"/>
    <mergeCell ref="Q165:Q170"/>
    <mergeCell ref="R165:R170"/>
    <mergeCell ref="S165:S170"/>
    <mergeCell ref="BY159:BY164"/>
    <mergeCell ref="BZ159:BZ164"/>
    <mergeCell ref="A165:A188"/>
    <mergeCell ref="B165:B188"/>
    <mergeCell ref="C165:C188"/>
    <mergeCell ref="D165:D170"/>
    <mergeCell ref="E165:E170"/>
    <mergeCell ref="F165:F170"/>
    <mergeCell ref="G165:G170"/>
    <mergeCell ref="H165:H170"/>
    <mergeCell ref="AZ159:AZ164"/>
    <mergeCell ref="BA159:BA164"/>
    <mergeCell ref="BU159:BU164"/>
    <mergeCell ref="BV159:BV164"/>
    <mergeCell ref="BW159:BW164"/>
    <mergeCell ref="BX159:BX164"/>
    <mergeCell ref="AT159:AT164"/>
    <mergeCell ref="AU159:AU164"/>
    <mergeCell ref="AV159:AV164"/>
    <mergeCell ref="AW159:AW164"/>
    <mergeCell ref="AX159:AX164"/>
    <mergeCell ref="AY159:AY164"/>
    <mergeCell ref="X159:X164"/>
    <mergeCell ref="Y159:Y164"/>
    <mergeCell ref="Z159:Z164"/>
    <mergeCell ref="AA159:AA164"/>
    <mergeCell ref="AR159:AR164"/>
    <mergeCell ref="AS159:AS164"/>
    <mergeCell ref="R159:R164"/>
    <mergeCell ref="S159:S164"/>
    <mergeCell ref="T159:T164"/>
    <mergeCell ref="U159:U164"/>
    <mergeCell ref="V159:V164"/>
    <mergeCell ref="W159:W164"/>
    <mergeCell ref="L159:L164"/>
    <mergeCell ref="M159:M164"/>
    <mergeCell ref="N159:N164"/>
    <mergeCell ref="O159:O164"/>
    <mergeCell ref="P159:P164"/>
    <mergeCell ref="Q159:Q164"/>
    <mergeCell ref="BY153:BY158"/>
    <mergeCell ref="BZ153:BZ158"/>
    <mergeCell ref="D159:D164"/>
    <mergeCell ref="E159:E164"/>
    <mergeCell ref="F159:F164"/>
    <mergeCell ref="G159:G164"/>
    <mergeCell ref="H159:H164"/>
    <mergeCell ref="I159:I164"/>
    <mergeCell ref="J159:J164"/>
    <mergeCell ref="K159:K164"/>
    <mergeCell ref="AZ153:AZ158"/>
    <mergeCell ref="BA153:BA158"/>
    <mergeCell ref="BU153:BU158"/>
    <mergeCell ref="BV153:BV158"/>
    <mergeCell ref="BW153:BW158"/>
    <mergeCell ref="BX153:BX158"/>
    <mergeCell ref="AT153:AT158"/>
    <mergeCell ref="AU153:AU158"/>
    <mergeCell ref="AV153:AV158"/>
    <mergeCell ref="AW153:AW158"/>
    <mergeCell ref="AX153:AX158"/>
    <mergeCell ref="AY153:AY158"/>
    <mergeCell ref="X153:X158"/>
    <mergeCell ref="Y153:Y158"/>
    <mergeCell ref="Z153:Z158"/>
    <mergeCell ref="AA153:AA158"/>
    <mergeCell ref="AR153:AR158"/>
    <mergeCell ref="AS153:AS158"/>
    <mergeCell ref="R153:R158"/>
    <mergeCell ref="S153:S158"/>
    <mergeCell ref="T153:T158"/>
    <mergeCell ref="U153:U158"/>
    <mergeCell ref="V153:V158"/>
    <mergeCell ref="W153:W158"/>
    <mergeCell ref="L153:L158"/>
    <mergeCell ref="M153:M158"/>
    <mergeCell ref="N153:N158"/>
    <mergeCell ref="O153:O158"/>
    <mergeCell ref="P153:P158"/>
    <mergeCell ref="Q153:Q158"/>
    <mergeCell ref="BY147:BY152"/>
    <mergeCell ref="W147:W152"/>
    <mergeCell ref="L147:L152"/>
    <mergeCell ref="M147:M152"/>
    <mergeCell ref="N147:N152"/>
    <mergeCell ref="O147:O152"/>
    <mergeCell ref="P147:P152"/>
    <mergeCell ref="Q147:Q152"/>
    <mergeCell ref="BZ147:BZ152"/>
    <mergeCell ref="D153:D158"/>
    <mergeCell ref="E153:E158"/>
    <mergeCell ref="F153:F158"/>
    <mergeCell ref="G153:G158"/>
    <mergeCell ref="H153:H158"/>
    <mergeCell ref="I153:I158"/>
    <mergeCell ref="J153:J158"/>
    <mergeCell ref="K153:K158"/>
    <mergeCell ref="AZ147:AZ152"/>
    <mergeCell ref="BA147:BA152"/>
    <mergeCell ref="BU147:BU152"/>
    <mergeCell ref="BV147:BV152"/>
    <mergeCell ref="BW147:BW152"/>
    <mergeCell ref="BX147:BX152"/>
    <mergeCell ref="AT147:AT152"/>
    <mergeCell ref="AU147:AU152"/>
    <mergeCell ref="AV147:AV152"/>
    <mergeCell ref="AW147:AW152"/>
    <mergeCell ref="AX147:AX152"/>
    <mergeCell ref="AY147:AY152"/>
    <mergeCell ref="X147:X152"/>
    <mergeCell ref="Y147:Y152"/>
    <mergeCell ref="Z147:Z152"/>
    <mergeCell ref="AA147:AA152"/>
    <mergeCell ref="AR147:AR152"/>
    <mergeCell ref="AS147:AS152"/>
    <mergeCell ref="R147:R152"/>
    <mergeCell ref="S147:S152"/>
    <mergeCell ref="T147:T152"/>
    <mergeCell ref="U147:U152"/>
    <mergeCell ref="V147:V152"/>
    <mergeCell ref="BY141:BY146"/>
    <mergeCell ref="BZ141:BZ146"/>
    <mergeCell ref="D147:D152"/>
    <mergeCell ref="E147:E152"/>
    <mergeCell ref="F147:F152"/>
    <mergeCell ref="G147:G152"/>
    <mergeCell ref="H147:H152"/>
    <mergeCell ref="I147:I152"/>
    <mergeCell ref="J147:J152"/>
    <mergeCell ref="K147:K152"/>
    <mergeCell ref="AZ141:AZ146"/>
    <mergeCell ref="BA141:BA146"/>
    <mergeCell ref="BU141:BU146"/>
    <mergeCell ref="BV141:BV146"/>
    <mergeCell ref="BW141:BW146"/>
    <mergeCell ref="BX141:BX146"/>
    <mergeCell ref="AT141:AT146"/>
    <mergeCell ref="AU141:AU146"/>
    <mergeCell ref="AV141:AV146"/>
    <mergeCell ref="AW141:AW146"/>
    <mergeCell ref="AX141:AX146"/>
    <mergeCell ref="AY141:AY146"/>
    <mergeCell ref="X141:X146"/>
    <mergeCell ref="Y141:Y146"/>
    <mergeCell ref="Z141:Z146"/>
    <mergeCell ref="AA141:AA146"/>
    <mergeCell ref="AR141:AR146"/>
    <mergeCell ref="AS141:AS146"/>
    <mergeCell ref="R141:R146"/>
    <mergeCell ref="S141:S146"/>
    <mergeCell ref="T141:T146"/>
    <mergeCell ref="U141:U146"/>
    <mergeCell ref="V141:V146"/>
    <mergeCell ref="W141:W146"/>
    <mergeCell ref="L141:L146"/>
    <mergeCell ref="M141:M146"/>
    <mergeCell ref="N141:N146"/>
    <mergeCell ref="O141:O146"/>
    <mergeCell ref="P141:P146"/>
    <mergeCell ref="Q141:Q146"/>
    <mergeCell ref="BY135:BY140"/>
    <mergeCell ref="BZ135:BZ140"/>
    <mergeCell ref="D141:D146"/>
    <mergeCell ref="E141:E146"/>
    <mergeCell ref="F141:F146"/>
    <mergeCell ref="G141:G146"/>
    <mergeCell ref="H141:H146"/>
    <mergeCell ref="I141:I146"/>
    <mergeCell ref="J141:J146"/>
    <mergeCell ref="K141:K146"/>
    <mergeCell ref="AZ135:AZ140"/>
    <mergeCell ref="BA135:BA140"/>
    <mergeCell ref="BU135:BU140"/>
    <mergeCell ref="BV135:BV140"/>
    <mergeCell ref="BW135:BW140"/>
    <mergeCell ref="BX135:BX140"/>
    <mergeCell ref="AT135:AT140"/>
    <mergeCell ref="AU135:AU140"/>
    <mergeCell ref="AV135:AV140"/>
    <mergeCell ref="AW135:AW140"/>
    <mergeCell ref="AX135:AX140"/>
    <mergeCell ref="AY135:AY140"/>
    <mergeCell ref="X135:X140"/>
    <mergeCell ref="Y135:Y140"/>
    <mergeCell ref="Z135:Z140"/>
    <mergeCell ref="AA135:AA140"/>
    <mergeCell ref="AR135:AR140"/>
    <mergeCell ref="AS135:AS140"/>
    <mergeCell ref="R135:R140"/>
    <mergeCell ref="S135:S140"/>
    <mergeCell ref="T135:T140"/>
    <mergeCell ref="U135:U140"/>
    <mergeCell ref="V135:V140"/>
    <mergeCell ref="W135:W140"/>
    <mergeCell ref="L135:L140"/>
    <mergeCell ref="M135:M140"/>
    <mergeCell ref="N135:N140"/>
    <mergeCell ref="O135:O140"/>
    <mergeCell ref="P135:P140"/>
    <mergeCell ref="Q135:Q140"/>
    <mergeCell ref="BY129:BY134"/>
    <mergeCell ref="W129:W134"/>
    <mergeCell ref="L129:L134"/>
    <mergeCell ref="M129:M134"/>
    <mergeCell ref="N129:N134"/>
    <mergeCell ref="O129:O134"/>
    <mergeCell ref="P129:P134"/>
    <mergeCell ref="Q129:Q134"/>
    <mergeCell ref="BZ129:BZ134"/>
    <mergeCell ref="D135:D140"/>
    <mergeCell ref="E135:E140"/>
    <mergeCell ref="F135:F140"/>
    <mergeCell ref="G135:G140"/>
    <mergeCell ref="H135:H140"/>
    <mergeCell ref="I135:I140"/>
    <mergeCell ref="J135:J140"/>
    <mergeCell ref="K135:K140"/>
    <mergeCell ref="AZ129:AZ134"/>
    <mergeCell ref="BA129:BA134"/>
    <mergeCell ref="BU129:BU134"/>
    <mergeCell ref="BV129:BV134"/>
    <mergeCell ref="BW129:BW134"/>
    <mergeCell ref="BX129:BX134"/>
    <mergeCell ref="AT129:AT134"/>
    <mergeCell ref="AU129:AU134"/>
    <mergeCell ref="AV129:AV134"/>
    <mergeCell ref="AW129:AW134"/>
    <mergeCell ref="AX129:AX134"/>
    <mergeCell ref="AY129:AY134"/>
    <mergeCell ref="X129:X134"/>
    <mergeCell ref="Y129:Y134"/>
    <mergeCell ref="Z129:Z134"/>
    <mergeCell ref="AA129:AA134"/>
    <mergeCell ref="AR129:AR134"/>
    <mergeCell ref="AS129:AS134"/>
    <mergeCell ref="R129:R134"/>
    <mergeCell ref="S129:S134"/>
    <mergeCell ref="T129:T134"/>
    <mergeCell ref="U129:U134"/>
    <mergeCell ref="V129:V134"/>
    <mergeCell ref="BY123:BY128"/>
    <mergeCell ref="BZ123:BZ128"/>
    <mergeCell ref="D129:D134"/>
    <mergeCell ref="E129:E134"/>
    <mergeCell ref="F129:F134"/>
    <mergeCell ref="G129:G134"/>
    <mergeCell ref="H129:H134"/>
    <mergeCell ref="I129:I134"/>
    <mergeCell ref="J129:J134"/>
    <mergeCell ref="K129:K134"/>
    <mergeCell ref="AZ123:AZ128"/>
    <mergeCell ref="BA123:BA128"/>
    <mergeCell ref="BU123:BU128"/>
    <mergeCell ref="BV123:BV128"/>
    <mergeCell ref="BW123:BW128"/>
    <mergeCell ref="BX123:BX128"/>
    <mergeCell ref="AT123:AT128"/>
    <mergeCell ref="AU123:AU128"/>
    <mergeCell ref="AV123:AV128"/>
    <mergeCell ref="AW123:AW128"/>
    <mergeCell ref="AX123:AX128"/>
    <mergeCell ref="AY123:AY128"/>
    <mergeCell ref="X123:X128"/>
    <mergeCell ref="Y123:Y128"/>
    <mergeCell ref="Z123:Z128"/>
    <mergeCell ref="AA123:AA128"/>
    <mergeCell ref="AR123:AR128"/>
    <mergeCell ref="AS123:AS128"/>
    <mergeCell ref="R123:R128"/>
    <mergeCell ref="S123:S128"/>
    <mergeCell ref="T123:T128"/>
    <mergeCell ref="U123:U128"/>
    <mergeCell ref="V123:V128"/>
    <mergeCell ref="W123:W128"/>
    <mergeCell ref="L123:L128"/>
    <mergeCell ref="M123:M128"/>
    <mergeCell ref="N123:N128"/>
    <mergeCell ref="O123:O128"/>
    <mergeCell ref="P123:P128"/>
    <mergeCell ref="Q123:Q128"/>
    <mergeCell ref="BY117:BY122"/>
    <mergeCell ref="BZ117:BZ122"/>
    <mergeCell ref="D123:D128"/>
    <mergeCell ref="E123:E128"/>
    <mergeCell ref="F123:F128"/>
    <mergeCell ref="G123:G128"/>
    <mergeCell ref="H123:H128"/>
    <mergeCell ref="I123:I128"/>
    <mergeCell ref="J123:J128"/>
    <mergeCell ref="K123:K128"/>
    <mergeCell ref="AZ117:AZ122"/>
    <mergeCell ref="BA117:BA122"/>
    <mergeCell ref="BU117:BU122"/>
    <mergeCell ref="BV117:BV122"/>
    <mergeCell ref="BW117:BW122"/>
    <mergeCell ref="BX117:BX122"/>
    <mergeCell ref="AT117:AT122"/>
    <mergeCell ref="AU117:AU122"/>
    <mergeCell ref="AV117:AV122"/>
    <mergeCell ref="AW117:AW122"/>
    <mergeCell ref="AX117:AX122"/>
    <mergeCell ref="AY117:AY122"/>
    <mergeCell ref="X117:X122"/>
    <mergeCell ref="Y117:Y122"/>
    <mergeCell ref="Z117:Z122"/>
    <mergeCell ref="AA117:AA122"/>
    <mergeCell ref="AR117:AR122"/>
    <mergeCell ref="AS117:AS122"/>
    <mergeCell ref="R117:R122"/>
    <mergeCell ref="S117:S122"/>
    <mergeCell ref="T117:T122"/>
    <mergeCell ref="U117:U122"/>
    <mergeCell ref="V117:V122"/>
    <mergeCell ref="W117:W122"/>
    <mergeCell ref="L117:L122"/>
    <mergeCell ref="M117:M122"/>
    <mergeCell ref="N117:N122"/>
    <mergeCell ref="O117:O122"/>
    <mergeCell ref="P117:P122"/>
    <mergeCell ref="Q117:Q122"/>
    <mergeCell ref="BY111:BY116"/>
    <mergeCell ref="W111:W116"/>
    <mergeCell ref="L111:L116"/>
    <mergeCell ref="M111:M116"/>
    <mergeCell ref="N111:N116"/>
    <mergeCell ref="O111:O116"/>
    <mergeCell ref="P111:P116"/>
    <mergeCell ref="Q111:Q116"/>
    <mergeCell ref="BZ111:BZ116"/>
    <mergeCell ref="D117:D122"/>
    <mergeCell ref="E117:E122"/>
    <mergeCell ref="F117:F122"/>
    <mergeCell ref="G117:G122"/>
    <mergeCell ref="H117:H122"/>
    <mergeCell ref="I117:I122"/>
    <mergeCell ref="J117:J122"/>
    <mergeCell ref="K117:K122"/>
    <mergeCell ref="AZ111:AZ116"/>
    <mergeCell ref="BA111:BA116"/>
    <mergeCell ref="BU111:BU116"/>
    <mergeCell ref="BV111:BV116"/>
    <mergeCell ref="BW111:BW116"/>
    <mergeCell ref="BX111:BX116"/>
    <mergeCell ref="AT111:AT116"/>
    <mergeCell ref="AU111:AU116"/>
    <mergeCell ref="AV111:AV116"/>
    <mergeCell ref="AW111:AW116"/>
    <mergeCell ref="AX111:AX116"/>
    <mergeCell ref="AY111:AY116"/>
    <mergeCell ref="X111:X116"/>
    <mergeCell ref="Y111:Y116"/>
    <mergeCell ref="Z111:Z116"/>
    <mergeCell ref="AA111:AA116"/>
    <mergeCell ref="AR111:AR116"/>
    <mergeCell ref="AS111:AS116"/>
    <mergeCell ref="R111:R116"/>
    <mergeCell ref="S111:S116"/>
    <mergeCell ref="T111:T116"/>
    <mergeCell ref="U111:U116"/>
    <mergeCell ref="V111:V116"/>
    <mergeCell ref="BY105:BY110"/>
    <mergeCell ref="BZ105:BZ110"/>
    <mergeCell ref="D111:D116"/>
    <mergeCell ref="E111:E116"/>
    <mergeCell ref="F111:F116"/>
    <mergeCell ref="G111:G116"/>
    <mergeCell ref="H111:H116"/>
    <mergeCell ref="I111:I116"/>
    <mergeCell ref="J111:J116"/>
    <mergeCell ref="K111:K116"/>
    <mergeCell ref="AZ105:AZ110"/>
    <mergeCell ref="BA105:BA110"/>
    <mergeCell ref="BU105:BU110"/>
    <mergeCell ref="BV105:BV110"/>
    <mergeCell ref="BW105:BW110"/>
    <mergeCell ref="BX105:BX110"/>
    <mergeCell ref="AT105:AT110"/>
    <mergeCell ref="AU105:AU110"/>
    <mergeCell ref="AV105:AV110"/>
    <mergeCell ref="AW105:AW110"/>
    <mergeCell ref="AX105:AX110"/>
    <mergeCell ref="AY105:AY110"/>
    <mergeCell ref="X105:X110"/>
    <mergeCell ref="Y105:Y110"/>
    <mergeCell ref="Z105:Z110"/>
    <mergeCell ref="AA105:AA110"/>
    <mergeCell ref="AR105:AR110"/>
    <mergeCell ref="AS105:AS110"/>
    <mergeCell ref="R105:R110"/>
    <mergeCell ref="S105:S110"/>
    <mergeCell ref="T105:T110"/>
    <mergeCell ref="U105:U110"/>
    <mergeCell ref="V105:V110"/>
    <mergeCell ref="W105:W110"/>
    <mergeCell ref="L105:L110"/>
    <mergeCell ref="M105:M110"/>
    <mergeCell ref="N105:N110"/>
    <mergeCell ref="O105:O110"/>
    <mergeCell ref="P105:P110"/>
    <mergeCell ref="Q105:Q110"/>
    <mergeCell ref="BY99:BY104"/>
    <mergeCell ref="BZ99:BZ104"/>
    <mergeCell ref="D105:D110"/>
    <mergeCell ref="E105:E110"/>
    <mergeCell ref="F105:F110"/>
    <mergeCell ref="G105:G110"/>
    <mergeCell ref="H105:H110"/>
    <mergeCell ref="I105:I110"/>
    <mergeCell ref="J105:J110"/>
    <mergeCell ref="K105:K110"/>
    <mergeCell ref="AZ99:AZ104"/>
    <mergeCell ref="BA99:BA104"/>
    <mergeCell ref="BU99:BU104"/>
    <mergeCell ref="BV99:BV104"/>
    <mergeCell ref="BW99:BW104"/>
    <mergeCell ref="BX99:BX104"/>
    <mergeCell ref="AT99:AT104"/>
    <mergeCell ref="AU99:AU104"/>
    <mergeCell ref="AV99:AV104"/>
    <mergeCell ref="AW99:AW104"/>
    <mergeCell ref="AX99:AX104"/>
    <mergeCell ref="AY99:AY104"/>
    <mergeCell ref="X99:X104"/>
    <mergeCell ref="Y99:Y104"/>
    <mergeCell ref="Z99:Z104"/>
    <mergeCell ref="AA99:AA104"/>
    <mergeCell ref="AR99:AR104"/>
    <mergeCell ref="AS99:AS104"/>
    <mergeCell ref="R99:R104"/>
    <mergeCell ref="S99:S104"/>
    <mergeCell ref="T99:T104"/>
    <mergeCell ref="U99:U104"/>
    <mergeCell ref="V99:V104"/>
    <mergeCell ref="W99:W104"/>
    <mergeCell ref="L99:L104"/>
    <mergeCell ref="M99:M104"/>
    <mergeCell ref="N99:N104"/>
    <mergeCell ref="O99:O104"/>
    <mergeCell ref="P99:P104"/>
    <mergeCell ref="Q99:Q104"/>
    <mergeCell ref="BY93:BY98"/>
    <mergeCell ref="W93:W98"/>
    <mergeCell ref="L93:L98"/>
    <mergeCell ref="M93:M98"/>
    <mergeCell ref="N93:N98"/>
    <mergeCell ref="O93:O98"/>
    <mergeCell ref="P93:P98"/>
    <mergeCell ref="Q93:Q98"/>
    <mergeCell ref="BZ93:BZ98"/>
    <mergeCell ref="D99:D104"/>
    <mergeCell ref="E99:E104"/>
    <mergeCell ref="F99:F104"/>
    <mergeCell ref="G99:G104"/>
    <mergeCell ref="H99:H104"/>
    <mergeCell ref="I99:I104"/>
    <mergeCell ref="J99:J104"/>
    <mergeCell ref="K99:K104"/>
    <mergeCell ref="AZ93:AZ98"/>
    <mergeCell ref="BA93:BA98"/>
    <mergeCell ref="BU93:BU98"/>
    <mergeCell ref="BV93:BV98"/>
    <mergeCell ref="BW93:BW98"/>
    <mergeCell ref="BX93:BX98"/>
    <mergeCell ref="AT93:AT98"/>
    <mergeCell ref="AU93:AU98"/>
    <mergeCell ref="AV93:AV98"/>
    <mergeCell ref="AW93:AW98"/>
    <mergeCell ref="AX93:AX98"/>
    <mergeCell ref="AY93:AY98"/>
    <mergeCell ref="X93:X98"/>
    <mergeCell ref="Y93:Y98"/>
    <mergeCell ref="Z93:Z98"/>
    <mergeCell ref="AA93:AA98"/>
    <mergeCell ref="AR93:AR98"/>
    <mergeCell ref="AS93:AS98"/>
    <mergeCell ref="R93:R98"/>
    <mergeCell ref="S93:S98"/>
    <mergeCell ref="T93:T98"/>
    <mergeCell ref="U93:U98"/>
    <mergeCell ref="V93:V98"/>
    <mergeCell ref="BY87:BY92"/>
    <mergeCell ref="BZ87:BZ92"/>
    <mergeCell ref="D93:D98"/>
    <mergeCell ref="E93:E98"/>
    <mergeCell ref="F93:F98"/>
    <mergeCell ref="G93:G98"/>
    <mergeCell ref="H93:H98"/>
    <mergeCell ref="I93:I98"/>
    <mergeCell ref="J93:J98"/>
    <mergeCell ref="K93:K98"/>
    <mergeCell ref="AZ87:AZ92"/>
    <mergeCell ref="BA87:BA92"/>
    <mergeCell ref="BU87:BU92"/>
    <mergeCell ref="BV87:BV92"/>
    <mergeCell ref="BW87:BW92"/>
    <mergeCell ref="BX87:BX92"/>
    <mergeCell ref="AT87:AT92"/>
    <mergeCell ref="AU87:AU92"/>
    <mergeCell ref="AV87:AV92"/>
    <mergeCell ref="AW87:AW92"/>
    <mergeCell ref="AX87:AX92"/>
    <mergeCell ref="AY87:AY92"/>
    <mergeCell ref="X87:X92"/>
    <mergeCell ref="Y87:Y92"/>
    <mergeCell ref="Z87:Z92"/>
    <mergeCell ref="AA87:AA92"/>
    <mergeCell ref="AR87:AR92"/>
    <mergeCell ref="AS87:AS92"/>
    <mergeCell ref="R87:R92"/>
    <mergeCell ref="S87:S92"/>
    <mergeCell ref="T87:T92"/>
    <mergeCell ref="U87:U92"/>
    <mergeCell ref="V87:V92"/>
    <mergeCell ref="W87:W92"/>
    <mergeCell ref="L87:L92"/>
    <mergeCell ref="M87:M92"/>
    <mergeCell ref="N87:N92"/>
    <mergeCell ref="O87:O92"/>
    <mergeCell ref="P87:P92"/>
    <mergeCell ref="Q87:Q92"/>
    <mergeCell ref="BY81:BY86"/>
    <mergeCell ref="BZ81:BZ86"/>
    <mergeCell ref="D87:D92"/>
    <mergeCell ref="E87:E92"/>
    <mergeCell ref="F87:F92"/>
    <mergeCell ref="G87:G92"/>
    <mergeCell ref="H87:H92"/>
    <mergeCell ref="I87:I92"/>
    <mergeCell ref="J87:J92"/>
    <mergeCell ref="K87:K92"/>
    <mergeCell ref="AZ81:AZ86"/>
    <mergeCell ref="BA81:BA86"/>
    <mergeCell ref="BU81:BU86"/>
    <mergeCell ref="BV81:BV86"/>
    <mergeCell ref="BW81:BW86"/>
    <mergeCell ref="BX81:BX86"/>
    <mergeCell ref="AT81:AT86"/>
    <mergeCell ref="AU81:AU86"/>
    <mergeCell ref="AV81:AV86"/>
    <mergeCell ref="AW81:AW86"/>
    <mergeCell ref="AX81:AX86"/>
    <mergeCell ref="AY81:AY86"/>
    <mergeCell ref="X81:X86"/>
    <mergeCell ref="Y81:Y86"/>
    <mergeCell ref="Z81:Z86"/>
    <mergeCell ref="AA81:AA86"/>
    <mergeCell ref="AR81:AR86"/>
    <mergeCell ref="AS81:AS86"/>
    <mergeCell ref="R81:R86"/>
    <mergeCell ref="S81:S86"/>
    <mergeCell ref="T81:T86"/>
    <mergeCell ref="U81:U86"/>
    <mergeCell ref="V81:V86"/>
    <mergeCell ref="W81:W86"/>
    <mergeCell ref="L81:L86"/>
    <mergeCell ref="M81:M86"/>
    <mergeCell ref="N81:N86"/>
    <mergeCell ref="O81:O86"/>
    <mergeCell ref="P81:P86"/>
    <mergeCell ref="Q81:Q86"/>
    <mergeCell ref="BY75:BY80"/>
    <mergeCell ref="W75:W80"/>
    <mergeCell ref="L75:L80"/>
    <mergeCell ref="M75:M80"/>
    <mergeCell ref="N75:N80"/>
    <mergeCell ref="O75:O80"/>
    <mergeCell ref="P75:P80"/>
    <mergeCell ref="Q75:Q80"/>
    <mergeCell ref="BZ75:BZ80"/>
    <mergeCell ref="D81:D86"/>
    <mergeCell ref="E81:E86"/>
    <mergeCell ref="F81:F86"/>
    <mergeCell ref="G81:G86"/>
    <mergeCell ref="H81:H86"/>
    <mergeCell ref="I81:I86"/>
    <mergeCell ref="J81:J86"/>
    <mergeCell ref="K81:K86"/>
    <mergeCell ref="AZ75:AZ80"/>
    <mergeCell ref="BA75:BA80"/>
    <mergeCell ref="BU75:BU80"/>
    <mergeCell ref="BV75:BV80"/>
    <mergeCell ref="BW75:BW80"/>
    <mergeCell ref="BX75:BX80"/>
    <mergeCell ref="AT75:AT80"/>
    <mergeCell ref="AU75:AU80"/>
    <mergeCell ref="AV75:AV80"/>
    <mergeCell ref="AW75:AW80"/>
    <mergeCell ref="AX75:AX80"/>
    <mergeCell ref="AY75:AY80"/>
    <mergeCell ref="X75:X80"/>
    <mergeCell ref="Y75:Y80"/>
    <mergeCell ref="Z75:Z80"/>
    <mergeCell ref="AA75:AA80"/>
    <mergeCell ref="AR75:AR80"/>
    <mergeCell ref="AS75:AS80"/>
    <mergeCell ref="R75:R80"/>
    <mergeCell ref="S75:S80"/>
    <mergeCell ref="T75:T80"/>
    <mergeCell ref="U75:U80"/>
    <mergeCell ref="V75:V80"/>
    <mergeCell ref="BY69:BY74"/>
    <mergeCell ref="BZ69:BZ74"/>
    <mergeCell ref="D75:D80"/>
    <mergeCell ref="E75:E80"/>
    <mergeCell ref="F75:F80"/>
    <mergeCell ref="G75:G80"/>
    <mergeCell ref="H75:H80"/>
    <mergeCell ref="I75:I80"/>
    <mergeCell ref="J75:J80"/>
    <mergeCell ref="K75:K80"/>
    <mergeCell ref="AZ69:AZ74"/>
    <mergeCell ref="BA69:BA74"/>
    <mergeCell ref="BU69:BU74"/>
    <mergeCell ref="BV69:BV74"/>
    <mergeCell ref="BW69:BW74"/>
    <mergeCell ref="BX69:BX74"/>
    <mergeCell ref="AT69:AT74"/>
    <mergeCell ref="AU69:AU74"/>
    <mergeCell ref="AV69:AV74"/>
    <mergeCell ref="AW69:AW74"/>
    <mergeCell ref="AX69:AX74"/>
    <mergeCell ref="AY69:AY74"/>
    <mergeCell ref="X69:X74"/>
    <mergeCell ref="Y69:Y74"/>
    <mergeCell ref="Z69:Z74"/>
    <mergeCell ref="AA69:AA74"/>
    <mergeCell ref="AR69:AR74"/>
    <mergeCell ref="AS69:AS74"/>
    <mergeCell ref="R69:R74"/>
    <mergeCell ref="S69:S74"/>
    <mergeCell ref="T69:T74"/>
    <mergeCell ref="U69:U74"/>
    <mergeCell ref="V69:V74"/>
    <mergeCell ref="W69:W74"/>
    <mergeCell ref="L69:L74"/>
    <mergeCell ref="M69:M74"/>
    <mergeCell ref="N69:N74"/>
    <mergeCell ref="O69:O74"/>
    <mergeCell ref="P69:P74"/>
    <mergeCell ref="Q69:Q74"/>
    <mergeCell ref="F69:F74"/>
    <mergeCell ref="G69:G74"/>
    <mergeCell ref="H69:H74"/>
    <mergeCell ref="I69:I74"/>
    <mergeCell ref="J69:J74"/>
    <mergeCell ref="K69:K74"/>
    <mergeCell ref="BV63:BV68"/>
    <mergeCell ref="BW63:BW68"/>
    <mergeCell ref="BX63:BX68"/>
    <mergeCell ref="J63:J68"/>
    <mergeCell ref="K63:K68"/>
    <mergeCell ref="L63:L68"/>
    <mergeCell ref="M63:M68"/>
    <mergeCell ref="N63:N68"/>
    <mergeCell ref="BY63:BY68"/>
    <mergeCell ref="BZ63:BZ68"/>
    <mergeCell ref="A69:A164"/>
    <mergeCell ref="B69:B164"/>
    <mergeCell ref="C69:C164"/>
    <mergeCell ref="D69:D74"/>
    <mergeCell ref="E69:E74"/>
    <mergeCell ref="AW63:AW68"/>
    <mergeCell ref="AX63:AX68"/>
    <mergeCell ref="AY63:AY68"/>
    <mergeCell ref="AZ63:AZ68"/>
    <mergeCell ref="BA63:BA68"/>
    <mergeCell ref="BU63:BU68"/>
    <mergeCell ref="AA63:AA68"/>
    <mergeCell ref="AR63:AR68"/>
    <mergeCell ref="AS63:AS68"/>
    <mergeCell ref="AT63:AT68"/>
    <mergeCell ref="AU63:AU68"/>
    <mergeCell ref="AV63:AV68"/>
    <mergeCell ref="U63:U68"/>
    <mergeCell ref="V63:V68"/>
    <mergeCell ref="W63:W68"/>
    <mergeCell ref="X63:X68"/>
    <mergeCell ref="Y63:Y68"/>
    <mergeCell ref="Z63:Z68"/>
    <mergeCell ref="O63:O68"/>
    <mergeCell ref="P63:P68"/>
    <mergeCell ref="Q63:Q68"/>
    <mergeCell ref="R63:R68"/>
    <mergeCell ref="S63:S68"/>
    <mergeCell ref="T63:T68"/>
    <mergeCell ref="I63:I68"/>
    <mergeCell ref="BV57:BV62"/>
    <mergeCell ref="BW57:BW62"/>
    <mergeCell ref="BX57:BX62"/>
    <mergeCell ref="BY57:BY62"/>
    <mergeCell ref="BZ57:BZ62"/>
    <mergeCell ref="D63:D68"/>
    <mergeCell ref="E63:E68"/>
    <mergeCell ref="F63:F68"/>
    <mergeCell ref="G63:G68"/>
    <mergeCell ref="H63:H68"/>
    <mergeCell ref="AW57:AW62"/>
    <mergeCell ref="AX57:AX62"/>
    <mergeCell ref="AY57:AY62"/>
    <mergeCell ref="AZ57:AZ62"/>
    <mergeCell ref="BA57:BA62"/>
    <mergeCell ref="BU57:BU62"/>
    <mergeCell ref="AA57:AA62"/>
    <mergeCell ref="AR57:AR62"/>
    <mergeCell ref="AS57:AS62"/>
    <mergeCell ref="AT57:AT62"/>
    <mergeCell ref="AU57:AU62"/>
    <mergeCell ref="AV57:AV62"/>
    <mergeCell ref="U57:U62"/>
    <mergeCell ref="V57:V62"/>
    <mergeCell ref="W57:W62"/>
    <mergeCell ref="X57:X62"/>
    <mergeCell ref="Y57:Y62"/>
    <mergeCell ref="Z57:Z62"/>
    <mergeCell ref="O57:O62"/>
    <mergeCell ref="P57:P62"/>
    <mergeCell ref="Q57:Q62"/>
    <mergeCell ref="R57:R62"/>
    <mergeCell ref="S57:S62"/>
    <mergeCell ref="T57:T62"/>
    <mergeCell ref="I57:I62"/>
    <mergeCell ref="J57:J62"/>
    <mergeCell ref="K57:K62"/>
    <mergeCell ref="L57:L62"/>
    <mergeCell ref="M57:M62"/>
    <mergeCell ref="N57:N62"/>
    <mergeCell ref="BV51:BV56"/>
    <mergeCell ref="BW51:BW56"/>
    <mergeCell ref="BX51:BX56"/>
    <mergeCell ref="BY51:BY56"/>
    <mergeCell ref="BZ51:BZ56"/>
    <mergeCell ref="D57:D62"/>
    <mergeCell ref="E57:E62"/>
    <mergeCell ref="F57:F62"/>
    <mergeCell ref="G57:G62"/>
    <mergeCell ref="H57:H62"/>
    <mergeCell ref="AW51:AW56"/>
    <mergeCell ref="AX51:AX56"/>
    <mergeCell ref="AY51:AY56"/>
    <mergeCell ref="AZ51:AZ56"/>
    <mergeCell ref="BA51:BA56"/>
    <mergeCell ref="BU51:BU56"/>
    <mergeCell ref="AA51:AA56"/>
    <mergeCell ref="AR51:AR56"/>
    <mergeCell ref="AS51:AS56"/>
    <mergeCell ref="AT51:AT56"/>
    <mergeCell ref="AU51:AU56"/>
    <mergeCell ref="AV51:AV56"/>
    <mergeCell ref="U51:U56"/>
    <mergeCell ref="V51:V56"/>
    <mergeCell ref="W51:W56"/>
    <mergeCell ref="X51:X56"/>
    <mergeCell ref="Y51:Y56"/>
    <mergeCell ref="Z51:Z56"/>
    <mergeCell ref="O51:O56"/>
    <mergeCell ref="P51:P56"/>
    <mergeCell ref="Q51:Q56"/>
    <mergeCell ref="R51:R56"/>
    <mergeCell ref="S51:S56"/>
    <mergeCell ref="T51:T56"/>
    <mergeCell ref="I51:I56"/>
    <mergeCell ref="J51:J56"/>
    <mergeCell ref="K51:K56"/>
    <mergeCell ref="L51:L56"/>
    <mergeCell ref="M51:M56"/>
    <mergeCell ref="N51:N56"/>
    <mergeCell ref="BV45:BV50"/>
    <mergeCell ref="T45:T50"/>
    <mergeCell ref="I45:I50"/>
    <mergeCell ref="J45:J50"/>
    <mergeCell ref="K45:K50"/>
    <mergeCell ref="L45:L50"/>
    <mergeCell ref="M45:M50"/>
    <mergeCell ref="N45:N50"/>
    <mergeCell ref="BW45:BW50"/>
    <mergeCell ref="BX45:BX50"/>
    <mergeCell ref="BY45:BY50"/>
    <mergeCell ref="BZ45:BZ50"/>
    <mergeCell ref="D51:D56"/>
    <mergeCell ref="E51:E56"/>
    <mergeCell ref="F51:F56"/>
    <mergeCell ref="G51:G56"/>
    <mergeCell ref="H51:H56"/>
    <mergeCell ref="AW45:AW50"/>
    <mergeCell ref="AX45:AX50"/>
    <mergeCell ref="AY45:AY50"/>
    <mergeCell ref="AZ45:AZ50"/>
    <mergeCell ref="BA45:BA50"/>
    <mergeCell ref="BU45:BU50"/>
    <mergeCell ref="AA45:AA50"/>
    <mergeCell ref="AR45:AR50"/>
    <mergeCell ref="AS45:AS50"/>
    <mergeCell ref="AT45:AT50"/>
    <mergeCell ref="AU45:AU50"/>
    <mergeCell ref="AV45:AV50"/>
    <mergeCell ref="U45:U50"/>
    <mergeCell ref="V45:V50"/>
    <mergeCell ref="W45:W50"/>
    <mergeCell ref="X45:X50"/>
    <mergeCell ref="Y45:Y50"/>
    <mergeCell ref="Z45:Z50"/>
    <mergeCell ref="O45:O50"/>
    <mergeCell ref="P45:P50"/>
    <mergeCell ref="Q45:Q50"/>
    <mergeCell ref="R45:R50"/>
    <mergeCell ref="S45:S50"/>
    <mergeCell ref="BY39:BY44"/>
    <mergeCell ref="BZ39:BZ44"/>
    <mergeCell ref="A45:A68"/>
    <mergeCell ref="B45:B68"/>
    <mergeCell ref="C45:C68"/>
    <mergeCell ref="D45:D50"/>
    <mergeCell ref="E45:E50"/>
    <mergeCell ref="F45:F50"/>
    <mergeCell ref="G45:G50"/>
    <mergeCell ref="H45:H50"/>
    <mergeCell ref="AZ39:AZ44"/>
    <mergeCell ref="BA39:BA44"/>
    <mergeCell ref="BU39:BU44"/>
    <mergeCell ref="BV39:BV44"/>
    <mergeCell ref="BW39:BW44"/>
    <mergeCell ref="BX39:BX44"/>
    <mergeCell ref="AT39:AT44"/>
    <mergeCell ref="AU39:AU44"/>
    <mergeCell ref="AV39:AV44"/>
    <mergeCell ref="AW39:AW44"/>
    <mergeCell ref="AX39:AX44"/>
    <mergeCell ref="AY39:AY44"/>
    <mergeCell ref="X39:X44"/>
    <mergeCell ref="Y39:Y44"/>
    <mergeCell ref="Z39:Z44"/>
    <mergeCell ref="AA39:AA44"/>
    <mergeCell ref="AR39:AR44"/>
    <mergeCell ref="AS39:AS44"/>
    <mergeCell ref="R39:R44"/>
    <mergeCell ref="S39:S44"/>
    <mergeCell ref="T39:T44"/>
    <mergeCell ref="U39:U44"/>
    <mergeCell ref="V39:V44"/>
    <mergeCell ref="W39:W44"/>
    <mergeCell ref="L39:L44"/>
    <mergeCell ref="M39:M44"/>
    <mergeCell ref="N39:N44"/>
    <mergeCell ref="O39:O44"/>
    <mergeCell ref="P39:P44"/>
    <mergeCell ref="Q39:Q44"/>
    <mergeCell ref="BY33:BY38"/>
    <mergeCell ref="BZ33:BZ38"/>
    <mergeCell ref="D39:D44"/>
    <mergeCell ref="E39:E44"/>
    <mergeCell ref="F39:F44"/>
    <mergeCell ref="G39:G44"/>
    <mergeCell ref="H39:H44"/>
    <mergeCell ref="I39:I44"/>
    <mergeCell ref="J39:J44"/>
    <mergeCell ref="K39:K44"/>
    <mergeCell ref="AZ33:AZ38"/>
    <mergeCell ref="BA33:BA38"/>
    <mergeCell ref="BU33:BU38"/>
    <mergeCell ref="BV33:BV38"/>
    <mergeCell ref="BW33:BW38"/>
    <mergeCell ref="BX33:BX38"/>
    <mergeCell ref="AT33:AT38"/>
    <mergeCell ref="AU33:AU38"/>
    <mergeCell ref="AV33:AV38"/>
    <mergeCell ref="AW33:AW38"/>
    <mergeCell ref="AX33:AX38"/>
    <mergeCell ref="AY33:AY38"/>
    <mergeCell ref="X33:X38"/>
    <mergeCell ref="Y33:Y38"/>
    <mergeCell ref="Z33:Z38"/>
    <mergeCell ref="AA33:AA38"/>
    <mergeCell ref="AR33:AR38"/>
    <mergeCell ref="AS33:AS38"/>
    <mergeCell ref="R33:R38"/>
    <mergeCell ref="S33:S38"/>
    <mergeCell ref="T33:T38"/>
    <mergeCell ref="U33:U38"/>
    <mergeCell ref="V33:V38"/>
    <mergeCell ref="W33:W38"/>
    <mergeCell ref="L33:L38"/>
    <mergeCell ref="M33:M38"/>
    <mergeCell ref="N33:N38"/>
    <mergeCell ref="O33:O38"/>
    <mergeCell ref="P33:P38"/>
    <mergeCell ref="Q33:Q38"/>
    <mergeCell ref="BY27:BY32"/>
    <mergeCell ref="W27:W32"/>
    <mergeCell ref="L27:L32"/>
    <mergeCell ref="M27:M32"/>
    <mergeCell ref="N27:N32"/>
    <mergeCell ref="O27:O32"/>
    <mergeCell ref="P27:P32"/>
    <mergeCell ref="Q27:Q32"/>
    <mergeCell ref="BZ27:BZ32"/>
    <mergeCell ref="D33:D38"/>
    <mergeCell ref="E33:E38"/>
    <mergeCell ref="F33:F38"/>
    <mergeCell ref="G33:G38"/>
    <mergeCell ref="H33:H38"/>
    <mergeCell ref="I33:I38"/>
    <mergeCell ref="J33:J38"/>
    <mergeCell ref="K33:K38"/>
    <mergeCell ref="AZ27:AZ32"/>
    <mergeCell ref="BA27:BA32"/>
    <mergeCell ref="BU27:BU32"/>
    <mergeCell ref="BV27:BV32"/>
    <mergeCell ref="BW27:BW32"/>
    <mergeCell ref="BX27:BX32"/>
    <mergeCell ref="AT27:AT32"/>
    <mergeCell ref="AU27:AU32"/>
    <mergeCell ref="AV27:AV32"/>
    <mergeCell ref="AW27:AW32"/>
    <mergeCell ref="AX27:AX32"/>
    <mergeCell ref="AY27:AY32"/>
    <mergeCell ref="X27:X32"/>
    <mergeCell ref="Y27:Y32"/>
    <mergeCell ref="Z27:Z32"/>
    <mergeCell ref="AA27:AA32"/>
    <mergeCell ref="AR27:AR32"/>
    <mergeCell ref="AS27:AS32"/>
    <mergeCell ref="R27:R32"/>
    <mergeCell ref="S27:S32"/>
    <mergeCell ref="T27:T32"/>
    <mergeCell ref="U27:U32"/>
    <mergeCell ref="V27:V32"/>
    <mergeCell ref="D27:D32"/>
    <mergeCell ref="E27:E32"/>
    <mergeCell ref="F27:F32"/>
    <mergeCell ref="G27:G32"/>
    <mergeCell ref="H27:H32"/>
    <mergeCell ref="I27:I32"/>
    <mergeCell ref="J27:J32"/>
    <mergeCell ref="K27:K32"/>
    <mergeCell ref="AZ21:AZ26"/>
    <mergeCell ref="BA21:BA26"/>
    <mergeCell ref="BU21:BU26"/>
    <mergeCell ref="BV21:BV26"/>
    <mergeCell ref="BW21:BW26"/>
    <mergeCell ref="BX21:BX26"/>
    <mergeCell ref="AT21:AT26"/>
    <mergeCell ref="AU21:AU26"/>
    <mergeCell ref="AV21:AV26"/>
    <mergeCell ref="AW21:AW26"/>
    <mergeCell ref="AX21:AX26"/>
    <mergeCell ref="AY21:AY26"/>
    <mergeCell ref="X21:X26"/>
    <mergeCell ref="Y21:Y26"/>
    <mergeCell ref="Z21:Z26"/>
    <mergeCell ref="AA21:AA26"/>
    <mergeCell ref="AR21:AR26"/>
    <mergeCell ref="AS21:AS26"/>
    <mergeCell ref="R21:R26"/>
    <mergeCell ref="S21:S26"/>
    <mergeCell ref="T21:T26"/>
    <mergeCell ref="U21:U26"/>
    <mergeCell ref="BZ15:BZ20"/>
    <mergeCell ref="D21:D26"/>
    <mergeCell ref="E21:E26"/>
    <mergeCell ref="F21:F26"/>
    <mergeCell ref="G21:G26"/>
    <mergeCell ref="H21:H26"/>
    <mergeCell ref="I21:I26"/>
    <mergeCell ref="J21:J26"/>
    <mergeCell ref="K21:K26"/>
    <mergeCell ref="AZ15:AZ20"/>
    <mergeCell ref="BA15:BA20"/>
    <mergeCell ref="BU15:BU20"/>
    <mergeCell ref="BV15:BV20"/>
    <mergeCell ref="BW15:BW20"/>
    <mergeCell ref="BX15:BX20"/>
    <mergeCell ref="AT15:AT20"/>
    <mergeCell ref="AU15:AU20"/>
    <mergeCell ref="AV15:AV20"/>
    <mergeCell ref="AW15:AW20"/>
    <mergeCell ref="AX15:AX20"/>
    <mergeCell ref="AY15:AY20"/>
    <mergeCell ref="X15:X20"/>
    <mergeCell ref="Y15:Y20"/>
    <mergeCell ref="BY21:BY26"/>
    <mergeCell ref="BZ21:BZ26"/>
    <mergeCell ref="N15:N20"/>
    <mergeCell ref="O15:O20"/>
    <mergeCell ref="P15:P20"/>
    <mergeCell ref="Q15:Q20"/>
    <mergeCell ref="BY9:BY14"/>
    <mergeCell ref="W9:W14"/>
    <mergeCell ref="L9:L14"/>
    <mergeCell ref="M9:M14"/>
    <mergeCell ref="N9:N14"/>
    <mergeCell ref="O9:O14"/>
    <mergeCell ref="P9:P14"/>
    <mergeCell ref="Q9:Q14"/>
    <mergeCell ref="V21:V26"/>
    <mergeCell ref="W21:W26"/>
    <mergeCell ref="L21:L26"/>
    <mergeCell ref="M21:M26"/>
    <mergeCell ref="N21:N26"/>
    <mergeCell ref="O21:O26"/>
    <mergeCell ref="P21:P26"/>
    <mergeCell ref="Q21:Q26"/>
    <mergeCell ref="BY15:BY20"/>
    <mergeCell ref="BZ9:BZ14"/>
    <mergeCell ref="D15:D20"/>
    <mergeCell ref="E15:E20"/>
    <mergeCell ref="F15:F20"/>
    <mergeCell ref="G15:G20"/>
    <mergeCell ref="H15:H20"/>
    <mergeCell ref="I15:I20"/>
    <mergeCell ref="J15:J20"/>
    <mergeCell ref="K15:K20"/>
    <mergeCell ref="AZ9:AZ14"/>
    <mergeCell ref="BA9:BA14"/>
    <mergeCell ref="BU9:BU14"/>
    <mergeCell ref="BV9:BV14"/>
    <mergeCell ref="BW9:BW14"/>
    <mergeCell ref="BX9:BX14"/>
    <mergeCell ref="AT9:AT14"/>
    <mergeCell ref="AU9:AU14"/>
    <mergeCell ref="AV9:AV14"/>
    <mergeCell ref="AW9:AW14"/>
    <mergeCell ref="AX9:AX14"/>
    <mergeCell ref="AY9:AY14"/>
    <mergeCell ref="X9:X14"/>
    <mergeCell ref="Y9:Y14"/>
    <mergeCell ref="Z9:Z14"/>
    <mergeCell ref="AA9:AA14"/>
    <mergeCell ref="AR9:AR14"/>
    <mergeCell ref="AS9:AS14"/>
    <mergeCell ref="R9:R14"/>
    <mergeCell ref="S9:S14"/>
    <mergeCell ref="T9:T14"/>
    <mergeCell ref="U9:U14"/>
    <mergeCell ref="V9:V14"/>
    <mergeCell ref="F9:F14"/>
    <mergeCell ref="G9:G14"/>
    <mergeCell ref="H9:H14"/>
    <mergeCell ref="I9:I14"/>
    <mergeCell ref="J9:J14"/>
    <mergeCell ref="K9:K14"/>
    <mergeCell ref="X8:Y8"/>
    <mergeCell ref="AG8:AH8"/>
    <mergeCell ref="AI8:AJ8"/>
    <mergeCell ref="AT8:AU8"/>
    <mergeCell ref="AW8:AX8"/>
    <mergeCell ref="A9:A44"/>
    <mergeCell ref="B9:B44"/>
    <mergeCell ref="C9:C44"/>
    <mergeCell ref="D9:D14"/>
    <mergeCell ref="E9:E14"/>
    <mergeCell ref="BY6:BY8"/>
    <mergeCell ref="A6:A8"/>
    <mergeCell ref="B6:B8"/>
    <mergeCell ref="C6:C8"/>
    <mergeCell ref="Z15:Z20"/>
    <mergeCell ref="AA15:AA20"/>
    <mergeCell ref="AR15:AR20"/>
    <mergeCell ref="AS15:AS20"/>
    <mergeCell ref="R15:R20"/>
    <mergeCell ref="S15:S20"/>
    <mergeCell ref="T15:T20"/>
    <mergeCell ref="U15:U20"/>
    <mergeCell ref="V15:V20"/>
    <mergeCell ref="W15:W20"/>
    <mergeCell ref="L15:L20"/>
    <mergeCell ref="M15:M20"/>
    <mergeCell ref="A1:G1"/>
    <mergeCell ref="BY1:BZ4"/>
    <mergeCell ref="J2:J3"/>
    <mergeCell ref="A5:BJ5"/>
    <mergeCell ref="BK5:BX5"/>
    <mergeCell ref="BZ6:BZ8"/>
    <mergeCell ref="P7:Q7"/>
    <mergeCell ref="R7:S7"/>
    <mergeCell ref="T7:Y7"/>
    <mergeCell ref="AB7:AE7"/>
    <mergeCell ref="AG7:AQ7"/>
    <mergeCell ref="AS7:AU7"/>
    <mergeCell ref="AV7:AX7"/>
    <mergeCell ref="BE7:BH7"/>
    <mergeCell ref="AR6:AR8"/>
    <mergeCell ref="AS6:BA6"/>
    <mergeCell ref="BB6:BJ6"/>
    <mergeCell ref="BK6:BR6"/>
    <mergeCell ref="BS6:BT6"/>
    <mergeCell ref="BU6:BX6"/>
    <mergeCell ref="BK7:BR7"/>
    <mergeCell ref="BS7:BS8"/>
    <mergeCell ref="BT7:BT8"/>
    <mergeCell ref="BV7:BX7"/>
    <mergeCell ref="D6:Q6"/>
    <mergeCell ref="R6:AA6"/>
    <mergeCell ref="AB6:AQ6"/>
    <mergeCell ref="D8:F8"/>
    <mergeCell ref="R8:S8"/>
    <mergeCell ref="T8:U8"/>
    <mergeCell ref="V8:W8"/>
  </mergeCells>
  <conditionalFormatting sqref="R9:R956">
    <cfRule type="cellIs" dxfId="110" priority="37" operator="equal">
      <formula>"Muy Baja"</formula>
    </cfRule>
    <cfRule type="cellIs" dxfId="109" priority="36" operator="equal">
      <formula>"Baja"</formula>
    </cfRule>
    <cfRule type="cellIs" dxfId="108" priority="35" operator="equal">
      <formula>"Media"</formula>
    </cfRule>
    <cfRule type="cellIs" dxfId="107" priority="34" operator="equal">
      <formula>"Alta"</formula>
    </cfRule>
    <cfRule type="cellIs" dxfId="106" priority="33" operator="equal">
      <formula>"Muy Alta"</formula>
    </cfRule>
  </conditionalFormatting>
  <conditionalFormatting sqref="T9:T956">
    <cfRule type="cellIs" dxfId="105" priority="32" operator="equal">
      <formula>"Leve"</formula>
    </cfRule>
    <cfRule type="cellIs" dxfId="104" priority="31" operator="equal">
      <formula>"Menor"</formula>
    </cfRule>
    <cfRule type="cellIs" dxfId="103" priority="30" operator="equal">
      <formula>"Moderado"</formula>
    </cfRule>
    <cfRule type="cellIs" dxfId="102" priority="29" operator="equal">
      <formula>"Mayor"</formula>
    </cfRule>
    <cfRule type="cellIs" dxfId="101" priority="28" operator="equal">
      <formula>"Catastrófico"</formula>
    </cfRule>
  </conditionalFormatting>
  <conditionalFormatting sqref="V9:V956">
    <cfRule type="cellIs" dxfId="100" priority="27" operator="equal">
      <formula>"Leve"</formula>
    </cfRule>
    <cfRule type="cellIs" dxfId="99" priority="26" operator="equal">
      <formula>"Menor"</formula>
    </cfRule>
    <cfRule type="cellIs" dxfId="98" priority="25" operator="equal">
      <formula>"Moderado"</formula>
    </cfRule>
    <cfRule type="cellIs" dxfId="97" priority="24" operator="equal">
      <formula>"Mayor"</formula>
    </cfRule>
    <cfRule type="cellIs" dxfId="96" priority="23" operator="equal">
      <formula>"Catastrófico"</formula>
    </cfRule>
  </conditionalFormatting>
  <conditionalFormatting sqref="X9:X956">
    <cfRule type="cellIs" dxfId="95" priority="19" operator="equal">
      <formula>"Mayor"</formula>
    </cfRule>
    <cfRule type="cellIs" dxfId="94" priority="18" operator="equal">
      <formula>"Catastrófico"</formula>
    </cfRule>
    <cfRule type="cellIs" dxfId="93" priority="20" operator="equal">
      <formula>"Moderado"</formula>
    </cfRule>
    <cfRule type="cellIs" dxfId="92" priority="21" operator="equal">
      <formula>"Menor"</formula>
    </cfRule>
    <cfRule type="cellIs" dxfId="91" priority="22" operator="equal">
      <formula>"Leve"</formula>
    </cfRule>
  </conditionalFormatting>
  <conditionalFormatting sqref="AA9:AA956">
    <cfRule type="cellIs" dxfId="90" priority="17" operator="equal">
      <formula>"Bajo"</formula>
    </cfRule>
    <cfRule type="cellIs" dxfId="89" priority="16" operator="equal">
      <formula>"Moderado"</formula>
    </cfRule>
    <cfRule type="cellIs" dxfId="88" priority="15" operator="equal">
      <formula>"Alto"</formula>
    </cfRule>
    <cfRule type="cellIs" dxfId="87" priority="14" operator="equal">
      <formula>"Extremo"</formula>
    </cfRule>
  </conditionalFormatting>
  <conditionalFormatting sqref="AU9:AU956">
    <cfRule type="cellIs" dxfId="86" priority="13" operator="equal">
      <formula>"Muy Alta"</formula>
    </cfRule>
    <cfRule type="cellIs" dxfId="85" priority="12" operator="equal">
      <formula>"Alta"</formula>
    </cfRule>
    <cfRule type="cellIs" dxfId="84" priority="11" operator="equal">
      <formula>"Media"</formula>
    </cfRule>
    <cfRule type="cellIs" dxfId="83" priority="10" operator="equal">
      <formula>"Baja"</formula>
    </cfRule>
    <cfRule type="cellIs" dxfId="82" priority="9" operator="equal">
      <formula>"Muy Baja"</formula>
    </cfRule>
  </conditionalFormatting>
  <conditionalFormatting sqref="AX9:AX956">
    <cfRule type="cellIs" dxfId="81" priority="8" operator="equal">
      <formula>"Catastrófico"</formula>
    </cfRule>
    <cfRule type="cellIs" dxfId="80" priority="7" operator="equal">
      <formula>"Mayor"</formula>
    </cfRule>
    <cfRule type="cellIs" dxfId="79" priority="6" operator="equal">
      <formula>"Menor"</formula>
    </cfRule>
    <cfRule type="cellIs" dxfId="78" priority="5" operator="equal">
      <formula>"Leve"</formula>
    </cfRule>
  </conditionalFormatting>
  <conditionalFormatting sqref="AX9:AZ956">
    <cfRule type="cellIs" dxfId="77" priority="3" operator="equal">
      <formula>"Moderado"</formula>
    </cfRule>
  </conditionalFormatting>
  <conditionalFormatting sqref="AY9:AZ956">
    <cfRule type="cellIs" dxfId="76" priority="4" operator="equal">
      <formula>"Bajo"</formula>
    </cfRule>
    <cfRule type="cellIs" dxfId="75" priority="2" operator="equal">
      <formula>"Alto"</formula>
    </cfRule>
    <cfRule type="cellIs" dxfId="74" priority="1" operator="equal">
      <formula>"Extremo"</formula>
    </cfRule>
  </conditionalFormatting>
  <dataValidations count="3">
    <dataValidation type="list" allowBlank="1" showInputMessage="1" showErrorMessage="1" sqref="D9:D956" xr:uid="{33F11814-503F-402C-8D4E-AC2A2790AD4A}">
      <formula1>"RG, RS, RF, RIC, RLAFT"</formula1>
    </dataValidation>
    <dataValidation type="list" allowBlank="1" showInputMessage="1" showErrorMessage="1" sqref="K9:K956" xr:uid="{47651F77-EE11-4125-A254-5D10F4FE199C}">
      <formula1>"SI, NO"</formula1>
    </dataValidation>
    <dataValidation type="list" allowBlank="1" showInputMessage="1" showErrorMessage="1" sqref="BL4" xr:uid="{40BC1D6A-47A1-4C34-95C3-298498DDFBBA}">
      <formula1>"I TRIM, II TRIM, III TRIM, IV TRIM"</formula1>
    </dataValidation>
  </dataValidations>
  <pageMargins left="0.70866141732283472" right="0.70866141732283472" top="0.74803149606299213" bottom="0.74803149606299213" header="0.31496062992125984" footer="0.31496062992125984"/>
  <pageSetup scale="10" orientation="landscape" r:id="rId1"/>
  <headerFooter>
    <oddFooter>&amp;C&amp;G
DIES-05-FR-01
v.2
Hoja 2</oddFooter>
  </headerFooter>
  <drawing r:id="rId2"/>
  <legacyDrawing r:id="rId3"/>
  <legacyDrawingHF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6D443-BA4E-466D-A318-8C3A2A898F21}">
  <sheetPr>
    <pageSetUpPr fitToPage="1"/>
  </sheetPr>
  <dimension ref="A1:BZ164"/>
  <sheetViews>
    <sheetView topLeftCell="BM1" zoomScale="60" zoomScaleNormal="60" workbookViewId="0">
      <pane ySplit="8" topLeftCell="A200" activePane="bottomLeft" state="frozen"/>
      <selection pane="bottomLeft" activeCell="BY200" sqref="BY200"/>
    </sheetView>
  </sheetViews>
  <sheetFormatPr baseColWidth="10" defaultColWidth="9.1640625" defaultRowHeight="15" x14ac:dyDescent="0.2"/>
  <cols>
    <col min="1" max="1" width="23.6640625" customWidth="1"/>
    <col min="2" max="2" width="26.33203125" customWidth="1"/>
    <col min="3" max="3" width="28" customWidth="1"/>
    <col min="7" max="7" width="25.5" customWidth="1"/>
    <col min="8" max="9" width="16.1640625" hidden="1" customWidth="1"/>
    <col min="10" max="10" width="46.33203125" customWidth="1"/>
    <col min="12" max="12" width="16.5" customWidth="1"/>
    <col min="13" max="13" width="33.83203125" customWidth="1"/>
    <col min="14" max="15" width="15.33203125" hidden="1" customWidth="1"/>
    <col min="16" max="16" width="17.33203125" hidden="1" customWidth="1"/>
    <col min="17" max="17" width="13" hidden="1" customWidth="1"/>
    <col min="22" max="22" width="12.6640625" customWidth="1"/>
    <col min="24" max="24" width="13.83203125" customWidth="1"/>
    <col min="26" max="26" width="12.5" hidden="1" customWidth="1"/>
    <col min="27" max="27" width="12.6640625" customWidth="1"/>
    <col min="29" max="29" width="92.1640625" customWidth="1"/>
    <col min="30" max="30" width="5.6640625" customWidth="1"/>
    <col min="31" max="31" width="94.1640625" customWidth="1"/>
    <col min="44" max="44" width="40" customWidth="1"/>
    <col min="47" max="47" width="13" customWidth="1"/>
    <col min="50" max="53" width="13" customWidth="1"/>
    <col min="54" max="54" width="72.33203125" customWidth="1"/>
    <col min="55" max="55" width="38" customWidth="1"/>
    <col min="56" max="56" width="15.83203125" customWidth="1"/>
    <col min="61" max="61" width="21.83203125" customWidth="1"/>
    <col min="62" max="62" width="27.83203125" customWidth="1"/>
    <col min="63" max="63" width="74.6640625" customWidth="1"/>
    <col min="64" max="64" width="53.83203125" customWidth="1"/>
    <col min="69" max="69" width="11.5" customWidth="1"/>
    <col min="71" max="71" width="97.1640625" customWidth="1"/>
    <col min="72" max="72" width="95.5" customWidth="1"/>
    <col min="73" max="73" width="29" hidden="1" customWidth="1"/>
    <col min="74" max="76" width="23.5" customWidth="1"/>
    <col min="77" max="77" width="51" customWidth="1"/>
    <col min="78" max="78" width="60.83203125" customWidth="1"/>
  </cols>
  <sheetData>
    <row r="1" spans="1:78" ht="16" x14ac:dyDescent="0.2">
      <c r="A1" s="1612" t="s">
        <v>1257</v>
      </c>
      <c r="B1" s="1613"/>
      <c r="C1" s="1613"/>
      <c r="D1" s="1613"/>
      <c r="E1" s="1613"/>
      <c r="F1" s="1613"/>
      <c r="G1" s="1613"/>
      <c r="H1" s="358"/>
      <c r="BY1" s="1539" t="s">
        <v>2712</v>
      </c>
      <c r="BZ1" s="1540"/>
    </row>
    <row r="2" spans="1:78" x14ac:dyDescent="0.2">
      <c r="A2" s="359"/>
      <c r="B2" s="359"/>
      <c r="C2" s="359"/>
      <c r="D2" s="359"/>
      <c r="E2" s="359"/>
      <c r="F2" s="359"/>
      <c r="G2" s="359"/>
      <c r="H2" s="359"/>
      <c r="BY2" s="1541"/>
      <c r="BZ2" s="1542"/>
    </row>
    <row r="3" spans="1:78" ht="16" x14ac:dyDescent="0.2">
      <c r="A3" s="1862" t="s">
        <v>2386</v>
      </c>
      <c r="B3" s="1863"/>
      <c r="C3" s="1863"/>
      <c r="D3" s="1863"/>
      <c r="E3" s="1863"/>
      <c r="F3" s="1863"/>
      <c r="G3" s="1863"/>
      <c r="H3" s="360"/>
      <c r="BY3" s="1541"/>
      <c r="BZ3" s="1542"/>
    </row>
    <row r="4" spans="1:78" ht="16" thickBot="1" x14ac:dyDescent="0.25">
      <c r="BY4" s="1543"/>
      <c r="BZ4" s="1544"/>
    </row>
    <row r="5" spans="1:78" ht="15.75" customHeight="1" thickBot="1" x14ac:dyDescent="0.25">
      <c r="A5" s="1523" t="s">
        <v>127</v>
      </c>
      <c r="B5" s="1524"/>
      <c r="C5" s="1524"/>
      <c r="D5" s="1524"/>
      <c r="E5" s="1524"/>
      <c r="F5" s="1524"/>
      <c r="G5" s="1524"/>
      <c r="H5" s="1524"/>
      <c r="I5" s="1524"/>
      <c r="J5" s="1524"/>
      <c r="K5" s="1524"/>
      <c r="L5" s="1524"/>
      <c r="M5" s="1524"/>
      <c r="N5" s="1524"/>
      <c r="O5" s="1524"/>
      <c r="P5" s="1524"/>
      <c r="Q5" s="1524"/>
      <c r="R5" s="1524"/>
      <c r="S5" s="1524"/>
      <c r="T5" s="1524"/>
      <c r="U5" s="1524"/>
      <c r="V5" s="1524"/>
      <c r="W5" s="1524"/>
      <c r="X5" s="1524"/>
      <c r="Y5" s="1524"/>
      <c r="Z5" s="1524"/>
      <c r="AA5" s="1524"/>
      <c r="AB5" s="1524"/>
      <c r="AC5" s="1524"/>
      <c r="AD5" s="1524"/>
      <c r="AE5" s="1524"/>
      <c r="AF5" s="1524"/>
      <c r="AG5" s="1524"/>
      <c r="AH5" s="1524"/>
      <c r="AI5" s="1524"/>
      <c r="AJ5" s="1524"/>
      <c r="AK5" s="1524"/>
      <c r="AL5" s="1524"/>
      <c r="AM5" s="1524"/>
      <c r="AN5" s="1524"/>
      <c r="AO5" s="1524"/>
      <c r="AP5" s="1524"/>
      <c r="AQ5" s="1524"/>
      <c r="AR5" s="1524"/>
      <c r="AS5" s="1524"/>
      <c r="AT5" s="1524"/>
      <c r="AU5" s="1524"/>
      <c r="AV5" s="1524"/>
      <c r="AW5" s="1524"/>
      <c r="AX5" s="1524"/>
      <c r="AY5" s="1524"/>
      <c r="AZ5" s="1524"/>
      <c r="BA5" s="1524"/>
      <c r="BB5" s="1525"/>
      <c r="BC5" s="1525"/>
      <c r="BD5" s="1525"/>
      <c r="BE5" s="1525"/>
      <c r="BF5" s="1525"/>
      <c r="BG5" s="1525"/>
      <c r="BH5" s="1525"/>
      <c r="BI5" s="1525"/>
      <c r="BJ5" s="1526"/>
      <c r="BK5" s="1113" t="s">
        <v>2387</v>
      </c>
      <c r="BL5" s="1114"/>
      <c r="BM5" s="1114"/>
      <c r="BN5" s="1114"/>
      <c r="BO5" s="1114"/>
      <c r="BP5" s="1114"/>
      <c r="BQ5" s="1114"/>
      <c r="BR5" s="1114"/>
      <c r="BS5" s="1114"/>
      <c r="BT5" s="1114"/>
      <c r="BU5" s="1114"/>
      <c r="BV5" s="1114"/>
      <c r="BW5" s="1114"/>
      <c r="BX5" s="1115"/>
      <c r="BY5" s="38"/>
      <c r="BZ5" s="724"/>
    </row>
    <row r="6" spans="1:78" ht="17" thickBot="1" x14ac:dyDescent="0.25">
      <c r="A6" s="1103" t="s">
        <v>129</v>
      </c>
      <c r="B6" s="1103" t="s">
        <v>130</v>
      </c>
      <c r="C6" s="1103" t="s">
        <v>131</v>
      </c>
      <c r="D6" s="1131" t="s">
        <v>132</v>
      </c>
      <c r="E6" s="1137"/>
      <c r="F6" s="1137"/>
      <c r="G6" s="1137"/>
      <c r="H6" s="1137"/>
      <c r="I6" s="1137"/>
      <c r="J6" s="1137"/>
      <c r="K6" s="1137"/>
      <c r="L6" s="1137"/>
      <c r="M6" s="1137"/>
      <c r="N6" s="1137"/>
      <c r="O6" s="1137"/>
      <c r="P6" s="1137"/>
      <c r="Q6" s="1132"/>
      <c r="R6" s="1100" t="s">
        <v>133</v>
      </c>
      <c r="S6" s="1100"/>
      <c r="T6" s="1100"/>
      <c r="U6" s="1100"/>
      <c r="V6" s="1100"/>
      <c r="W6" s="1100"/>
      <c r="X6" s="1100"/>
      <c r="Y6" s="1100"/>
      <c r="Z6" s="1100"/>
      <c r="AA6" s="1100"/>
      <c r="AB6" s="1102" t="s">
        <v>134</v>
      </c>
      <c r="AC6" s="1111"/>
      <c r="AD6" s="1111"/>
      <c r="AE6" s="1111"/>
      <c r="AF6" s="1111"/>
      <c r="AG6" s="1111"/>
      <c r="AH6" s="1111"/>
      <c r="AI6" s="1111"/>
      <c r="AJ6" s="1111"/>
      <c r="AK6" s="1111"/>
      <c r="AL6" s="1111"/>
      <c r="AM6" s="1111"/>
      <c r="AN6" s="1111"/>
      <c r="AO6" s="1111"/>
      <c r="AP6" s="1111"/>
      <c r="AQ6" s="1111"/>
      <c r="AR6" s="1110" t="s">
        <v>135</v>
      </c>
      <c r="AS6" s="1136" t="s">
        <v>136</v>
      </c>
      <c r="AT6" s="1136"/>
      <c r="AU6" s="1136"/>
      <c r="AV6" s="1136"/>
      <c r="AW6" s="1136"/>
      <c r="AX6" s="1136"/>
      <c r="AY6" s="1136"/>
      <c r="AZ6" s="1136"/>
      <c r="BA6" s="1136"/>
      <c r="BB6" s="1133" t="s">
        <v>137</v>
      </c>
      <c r="BC6" s="1133"/>
      <c r="BD6" s="1133"/>
      <c r="BE6" s="1133"/>
      <c r="BF6" s="1133"/>
      <c r="BG6" s="1133"/>
      <c r="BH6" s="1133"/>
      <c r="BI6" s="1133"/>
      <c r="BJ6" s="1133"/>
      <c r="BK6" s="1123" t="s">
        <v>138</v>
      </c>
      <c r="BL6" s="1126"/>
      <c r="BM6" s="1126"/>
      <c r="BN6" s="1126"/>
      <c r="BO6" s="1126"/>
      <c r="BP6" s="1126"/>
      <c r="BQ6" s="1126"/>
      <c r="BR6" s="1127"/>
      <c r="BS6" s="1116" t="s">
        <v>139</v>
      </c>
      <c r="BT6" s="1117"/>
      <c r="BU6" s="1128"/>
      <c r="BV6" s="1129"/>
      <c r="BW6" s="1129"/>
      <c r="BX6" s="1130"/>
      <c r="BY6" s="1545" t="s">
        <v>2713</v>
      </c>
      <c r="BZ6" s="1548" t="s">
        <v>2714</v>
      </c>
    </row>
    <row r="7" spans="1:78" ht="57.75" customHeight="1" x14ac:dyDescent="0.2">
      <c r="A7" s="1103"/>
      <c r="B7" s="1103"/>
      <c r="C7" s="1103"/>
      <c r="D7" s="140"/>
      <c r="E7" s="141"/>
      <c r="F7" s="141"/>
      <c r="G7" s="141"/>
      <c r="H7" s="141"/>
      <c r="I7" s="141"/>
      <c r="J7" s="141"/>
      <c r="K7" s="141"/>
      <c r="L7" s="141"/>
      <c r="M7" s="141"/>
      <c r="N7" s="141"/>
      <c r="O7" s="141"/>
      <c r="P7" s="1131" t="s">
        <v>140</v>
      </c>
      <c r="Q7" s="1132"/>
      <c r="R7" s="1100" t="s">
        <v>141</v>
      </c>
      <c r="S7" s="1100"/>
      <c r="T7" s="1100" t="s">
        <v>142</v>
      </c>
      <c r="U7" s="1100"/>
      <c r="V7" s="1100"/>
      <c r="W7" s="1100"/>
      <c r="X7" s="1100"/>
      <c r="Y7" s="1100"/>
      <c r="Z7" s="110"/>
      <c r="AA7" s="111"/>
      <c r="AB7" s="1102"/>
      <c r="AC7" s="1111"/>
      <c r="AD7" s="1111"/>
      <c r="AE7" s="1111"/>
      <c r="AF7" s="138"/>
      <c r="AG7" s="1101"/>
      <c r="AH7" s="1101"/>
      <c r="AI7" s="1101"/>
      <c r="AJ7" s="1101"/>
      <c r="AK7" s="1101"/>
      <c r="AL7" s="1101"/>
      <c r="AM7" s="1101"/>
      <c r="AN7" s="1101"/>
      <c r="AO7" s="1101"/>
      <c r="AP7" s="1102"/>
      <c r="AQ7" s="1102"/>
      <c r="AR7" s="1135"/>
      <c r="AS7" s="1126" t="s">
        <v>143</v>
      </c>
      <c r="AT7" s="1126"/>
      <c r="AU7" s="1126"/>
      <c r="AV7" s="1136" t="s">
        <v>144</v>
      </c>
      <c r="AW7" s="1136"/>
      <c r="AX7" s="1136"/>
      <c r="AY7" s="142"/>
      <c r="AZ7" s="142"/>
      <c r="BA7" s="143"/>
      <c r="BB7" s="112"/>
      <c r="BC7" s="113"/>
      <c r="BD7" s="113"/>
      <c r="BE7" s="1134" t="s">
        <v>145</v>
      </c>
      <c r="BF7" s="1134"/>
      <c r="BG7" s="1134"/>
      <c r="BH7" s="1134"/>
      <c r="BI7" s="113"/>
      <c r="BJ7" s="113"/>
      <c r="BK7" s="1123" t="s">
        <v>146</v>
      </c>
      <c r="BL7" s="1124"/>
      <c r="BM7" s="1124"/>
      <c r="BN7" s="1124"/>
      <c r="BO7" s="1124"/>
      <c r="BP7" s="1124"/>
      <c r="BQ7" s="1124"/>
      <c r="BR7" s="1125"/>
      <c r="BS7" s="1118" t="s">
        <v>147</v>
      </c>
      <c r="BT7" s="1120" t="s">
        <v>148</v>
      </c>
      <c r="BU7" s="144" t="s">
        <v>149</v>
      </c>
      <c r="BV7" s="1110" t="s">
        <v>150</v>
      </c>
      <c r="BW7" s="1110"/>
      <c r="BX7" s="1110"/>
      <c r="BY7" s="1546"/>
      <c r="BZ7" s="1549"/>
    </row>
    <row r="8" spans="1:78" ht="246" customHeight="1" thickBot="1" x14ac:dyDescent="0.25">
      <c r="A8" s="1104"/>
      <c r="B8" s="1104"/>
      <c r="C8" s="1104"/>
      <c r="D8" s="1138" t="s">
        <v>151</v>
      </c>
      <c r="E8" s="1139"/>
      <c r="F8" s="1140"/>
      <c r="G8" s="114" t="s">
        <v>152</v>
      </c>
      <c r="H8" s="115" t="s">
        <v>153</v>
      </c>
      <c r="I8" s="115" t="s">
        <v>154</v>
      </c>
      <c r="J8" s="672" t="s">
        <v>155</v>
      </c>
      <c r="K8" s="116" t="s">
        <v>156</v>
      </c>
      <c r="L8" s="114" t="s">
        <v>157</v>
      </c>
      <c r="M8" s="114" t="s">
        <v>158</v>
      </c>
      <c r="N8" s="115" t="s">
        <v>159</v>
      </c>
      <c r="O8" s="115" t="s">
        <v>160</v>
      </c>
      <c r="P8" s="114" t="s">
        <v>161</v>
      </c>
      <c r="Q8" s="114" t="s">
        <v>162</v>
      </c>
      <c r="R8" s="1097" t="s">
        <v>163</v>
      </c>
      <c r="S8" s="1097"/>
      <c r="T8" s="1097" t="s">
        <v>164</v>
      </c>
      <c r="U8" s="1097"/>
      <c r="V8" s="1097" t="s">
        <v>165</v>
      </c>
      <c r="W8" s="1097"/>
      <c r="X8" s="1097" t="s">
        <v>166</v>
      </c>
      <c r="Y8" s="1097"/>
      <c r="Z8" s="117"/>
      <c r="AA8" s="117" t="s">
        <v>167</v>
      </c>
      <c r="AB8" s="118" t="s">
        <v>168</v>
      </c>
      <c r="AC8" s="118" t="s">
        <v>169</v>
      </c>
      <c r="AD8" s="119" t="s">
        <v>170</v>
      </c>
      <c r="AE8" s="118" t="s">
        <v>171</v>
      </c>
      <c r="AF8" s="119" t="s">
        <v>172</v>
      </c>
      <c r="AG8" s="1098" t="s">
        <v>173</v>
      </c>
      <c r="AH8" s="1098"/>
      <c r="AI8" s="1099" t="s">
        <v>174</v>
      </c>
      <c r="AJ8" s="1099"/>
      <c r="AK8" s="119" t="s">
        <v>175</v>
      </c>
      <c r="AL8" s="118" t="s">
        <v>176</v>
      </c>
      <c r="AM8" s="118" t="s">
        <v>177</v>
      </c>
      <c r="AN8" s="119" t="s">
        <v>178</v>
      </c>
      <c r="AO8" s="119" t="s">
        <v>179</v>
      </c>
      <c r="AP8" s="120" t="s">
        <v>180</v>
      </c>
      <c r="AQ8" s="120" t="s">
        <v>181</v>
      </c>
      <c r="AR8" s="1683"/>
      <c r="AS8" s="121" t="s">
        <v>182</v>
      </c>
      <c r="AT8" s="1809" t="s">
        <v>183</v>
      </c>
      <c r="AU8" s="1810"/>
      <c r="AV8" s="117" t="s">
        <v>184</v>
      </c>
      <c r="AW8" s="1809" t="s">
        <v>185</v>
      </c>
      <c r="AX8" s="1810"/>
      <c r="AY8" s="117" t="s">
        <v>186</v>
      </c>
      <c r="AZ8" s="122" t="s">
        <v>187</v>
      </c>
      <c r="BA8" s="122" t="s">
        <v>188</v>
      </c>
      <c r="BB8" s="115" t="s">
        <v>189</v>
      </c>
      <c r="BC8" s="115" t="s">
        <v>190</v>
      </c>
      <c r="BD8" s="123" t="s">
        <v>191</v>
      </c>
      <c r="BE8" s="139" t="s">
        <v>192</v>
      </c>
      <c r="BF8" s="139" t="s">
        <v>193</v>
      </c>
      <c r="BG8" s="139" t="s">
        <v>194</v>
      </c>
      <c r="BH8" s="139" t="s">
        <v>195</v>
      </c>
      <c r="BI8" s="124" t="s">
        <v>196</v>
      </c>
      <c r="BJ8" s="115" t="s">
        <v>197</v>
      </c>
      <c r="BK8" s="122" t="s">
        <v>198</v>
      </c>
      <c r="BL8" s="122" t="s">
        <v>199</v>
      </c>
      <c r="BM8" s="122" t="s">
        <v>192</v>
      </c>
      <c r="BN8" s="122" t="s">
        <v>193</v>
      </c>
      <c r="BO8" s="122" t="s">
        <v>194</v>
      </c>
      <c r="BP8" s="122" t="s">
        <v>195</v>
      </c>
      <c r="BQ8" s="122" t="s">
        <v>200</v>
      </c>
      <c r="BR8" s="122" t="s">
        <v>201</v>
      </c>
      <c r="BS8" s="1119"/>
      <c r="BT8" s="1121"/>
      <c r="BU8" s="125" t="s">
        <v>202</v>
      </c>
      <c r="BV8" s="109" t="s">
        <v>203</v>
      </c>
      <c r="BW8" s="109" t="s">
        <v>204</v>
      </c>
      <c r="BX8" s="109" t="s">
        <v>205</v>
      </c>
      <c r="BY8" s="1547"/>
      <c r="BZ8" s="1550"/>
    </row>
    <row r="9" spans="1:78" ht="69.75" customHeight="1" x14ac:dyDescent="0.2">
      <c r="A9" s="1654" t="s">
        <v>282</v>
      </c>
      <c r="B9" s="1803" t="s">
        <v>207</v>
      </c>
      <c r="C9" s="1657" t="s">
        <v>283</v>
      </c>
      <c r="D9" s="1021" t="s">
        <v>2388</v>
      </c>
      <c r="E9" s="1024" t="s">
        <v>284</v>
      </c>
      <c r="F9" s="1027">
        <v>1</v>
      </c>
      <c r="G9" s="1015" t="s">
        <v>336</v>
      </c>
      <c r="H9" s="1030"/>
      <c r="I9" s="994"/>
      <c r="J9" s="1033" t="s">
        <v>2389</v>
      </c>
      <c r="K9" s="1036" t="s">
        <v>313</v>
      </c>
      <c r="L9" s="1000" t="s">
        <v>314</v>
      </c>
      <c r="M9" s="1041" t="s">
        <v>1287</v>
      </c>
      <c r="N9" s="1000"/>
      <c r="O9" s="1000"/>
      <c r="P9" s="1063"/>
      <c r="Q9" s="1626" t="s">
        <v>1692</v>
      </c>
      <c r="R9" s="994" t="s">
        <v>250</v>
      </c>
      <c r="S9" s="1056">
        <f>IF(R9="Muy Alta",100%,IF(R9="Alta",80%,IF(R9="Media",60%,IF(R9="Baja",40%,IF(R9="Muy Baja",20%,"")))))</f>
        <v>0.4</v>
      </c>
      <c r="T9" s="994" t="s">
        <v>218</v>
      </c>
      <c r="U9" s="1056">
        <f>IF(T9="Catastrófico",100%,IF(T9="Mayor",80%,IF(T9="Moderado",60%,IF(T9="Menor",40%,IF(T9="Leve",20%,"")))))</f>
        <v>0.6</v>
      </c>
      <c r="V9" s="994" t="s">
        <v>218</v>
      </c>
      <c r="W9" s="1056">
        <f>IF(V9="Catastrófico",100%,IF(V9="Mayor",80%,IF(V9="Moderado",60%,IF(V9="Menor",40%,IF(V9="Leve",20%,"")))))</f>
        <v>0.6</v>
      </c>
      <c r="X9" s="1059" t="str">
        <f>IF(Y9=100%,"Catastrófico",IF(Y9=80%,"Mayor",IF(Y9=60%,"Moderado",IF(Y9=40%,"Menor",IF(Y9=20%,"Leve","")))))</f>
        <v>Moderado</v>
      </c>
      <c r="Y9" s="1056">
        <f>IF(AND(U9="",W9=""),"",MAX(U9,W9))</f>
        <v>0.6</v>
      </c>
      <c r="Z9" s="1056" t="str">
        <f>CONCATENATE(R9,X9)</f>
        <v>BajaModerado</v>
      </c>
      <c r="AA9" s="1047" t="str">
        <f>IF(Z9="Muy AltaLeve","Alto",IF(Z9="Muy AltaMenor","Alto",IF(Z9="Muy AltaModerado","Alto",IF(Z9="Muy AltaMayor","Alto",IF(Z9="Muy AltaCatastrófico","Extremo",IF(Z9="AltaLeve","Moderado",IF(Z9="AltaMenor","Moderado",IF(Z9="AltaModerado","Alto",IF(Z9="AltaMayor","Alto",IF(Z9="AltaCatastrófico","Extremo",IF(Z9="MediaLeve","Moderado",IF(Z9="MediaMenor","Moderado",IF(Z9="MediaModerado","Moderado",IF(Z9="MediaMayor","Alto",IF(Z9="MediaCatastrófico","Extremo",IF(Z9="BajaLeve","Bajo",IF(Z9="BajaMenor","Moderado",IF(Z9="BajaModerado","Moderado",IF(Z9="BajaMayor","Alto",IF(Z9="BajaCatastrófico","Extremo",IF(Z9="Muy BajaLeve","Bajo",IF(Z9="Muy BajaMenor","Bajo",IF(Z9="Muy BajaModerado","Moderado",IF(Z9="Muy BajaMayor","Alto",IF(Z9="Muy BajaCatastrófico","Extremo","")))))))))))))))))))))))))</f>
        <v>Moderado</v>
      </c>
      <c r="AB9" s="97">
        <v>1</v>
      </c>
      <c r="AC9" s="302" t="s">
        <v>2390</v>
      </c>
      <c r="AD9" s="178" t="s">
        <v>271</v>
      </c>
      <c r="AE9" s="9" t="s">
        <v>343</v>
      </c>
      <c r="AF9" s="231" t="str">
        <f t="shared" ref="AF9:AF20" si="0">IF(OR(AG9="Preventivo",AG9="Detectivo"),"Probabilidad",IF(AG9="Correctivo","Impacto",""))</f>
        <v>Probabilidad</v>
      </c>
      <c r="AG9" s="232" t="s">
        <v>221</v>
      </c>
      <c r="AH9" s="14">
        <f t="shared" ref="AH9:AH20" si="1">IF(AG9="","",IF(AG9="Preventivo",25%,IF(AG9="Detectivo",15%,IF(AG9="Correctivo",10%))))</f>
        <v>0.25</v>
      </c>
      <c r="AI9" s="232" t="s">
        <v>222</v>
      </c>
      <c r="AJ9" s="14">
        <f t="shared" ref="AJ9:AJ20" si="2">IF(AI9="Automático",25%,IF(AI9="Manual",15%,""))</f>
        <v>0.15</v>
      </c>
      <c r="AK9" s="101">
        <f t="shared" ref="AK9:AK20" si="3">IF(OR(AH9="",AJ9=""),"",AH9+AJ9)</f>
        <v>0.4</v>
      </c>
      <c r="AL9" s="100">
        <f>IFERROR(IF(AF9="Probabilidad",(S9-(+S9*AK9)),IF(AF9="Impacto",S9,"")),"")</f>
        <v>0.24</v>
      </c>
      <c r="AM9" s="100">
        <f>IFERROR(IF(AF9="Impacto",(Y9-(+Y9*AK9)),IF(AF9="Probabilidad",Y9,"")),"")</f>
        <v>0.6</v>
      </c>
      <c r="AN9" s="50" t="s">
        <v>223</v>
      </c>
      <c r="AO9" s="50" t="s">
        <v>291</v>
      </c>
      <c r="AP9" s="50" t="s">
        <v>225</v>
      </c>
      <c r="AQ9" s="50" t="s">
        <v>226</v>
      </c>
      <c r="AR9" s="1030" t="s">
        <v>1274</v>
      </c>
      <c r="AS9" s="1050">
        <f>S9</f>
        <v>0.4</v>
      </c>
      <c r="AT9" s="1050">
        <f>IF(AL9="","",MIN(AL9:AL14))</f>
        <v>0.14399999999999999</v>
      </c>
      <c r="AU9" s="1047" t="str">
        <f>IFERROR(IF(AT9="","",IF(AT9&lt;=0.2,"Muy Baja",IF(AT9&lt;=0.4,"Baja",IF(AT9&lt;=0.6,"Media",IF(AT9&lt;=0.8,"Alta","Muy Alta"))))),"")</f>
        <v>Muy Baja</v>
      </c>
      <c r="AV9" s="1050">
        <f>Y9</f>
        <v>0.6</v>
      </c>
      <c r="AW9" s="1050">
        <f>IF(AM9="","",MIN(AM9:AM14))</f>
        <v>0.6</v>
      </c>
      <c r="AX9" s="1047" t="str">
        <f>IFERROR(IF(AW9="","",IF(AW9&lt;=0.2,"Leve",IF(AW9&lt;=0.4,"Menor",IF(AW9&lt;=0.6,"Moderado",IF(AW9&lt;=0.8,"Mayor","Catastrófico"))))),"")</f>
        <v>Moderado</v>
      </c>
      <c r="AY9" s="1047" t="str">
        <f>AA9</f>
        <v>Moderado</v>
      </c>
      <c r="AZ9" s="1047" t="str">
        <f>IFERROR(IF(OR(AND(AU9="Muy Baja",AX9="Leve"),AND(AU9="Muy Baja",AX9="Menor"),AND(AU9="Baja",AX9="Leve")),"Bajo",IF(OR(AND(AU9="Muy baja",AX9="Moderado"),AND(AU9="Baja",AX9="Menor"),AND(AU9="Baja",AX9="Moderado"),AND(AU9="Media",AX9="Leve"),AND(AU9="Media",AX9="Menor"),AND(AU9="Media",AX9="Moderado"),AND(AU9="Alta",AX9="Leve"),AND(AU9="Alta",AX9="Menor")),"Moderado",IF(OR(AND(AU9="Muy Baja",AX9="Mayor"),AND(AU9="Baja",AX9="Mayor"),AND(AU9="Media",AX9="Mayor"),AND(AU9="Alta",AX9="Moderado"),AND(AU9="Alta",AX9="Mayor"),AND(AU9="Muy Alta",AX9="Leve"),AND(AU9="Muy Alta",AX9="Menor"),AND(AU9="Muy Alta",AX9="Moderado"),AND(AU9="Muy Alta",AX9="Mayor")),"Alto",IF(OR(AND(AU9="Muy Baja",AX9="Catastrófico"),AND(AU9="Baja",AX9="Catastrófico"),AND(AU9="Media",AX9="Catastrófico"),AND(AU9="Alta",AX9="Catastrófico"),AND(AU9="Muy Alta",AX9="Catastrófico")),"Extremo","")))),"")</f>
        <v>Moderado</v>
      </c>
      <c r="BA9" s="994" t="s">
        <v>228</v>
      </c>
      <c r="BB9" s="352" t="s">
        <v>2391</v>
      </c>
      <c r="BC9" s="130" t="s">
        <v>2392</v>
      </c>
      <c r="BD9" s="103">
        <f t="shared" ref="BD9:BD20" si="4">IF(SUM(BE9:BH9)=0,"",SUM(BE9:BH9))</f>
        <v>12</v>
      </c>
      <c r="BE9" s="9">
        <v>3</v>
      </c>
      <c r="BF9" s="9">
        <v>3</v>
      </c>
      <c r="BG9" s="9">
        <v>3</v>
      </c>
      <c r="BH9" s="9">
        <v>3</v>
      </c>
      <c r="BI9" s="130" t="s">
        <v>469</v>
      </c>
      <c r="BJ9" s="130" t="s">
        <v>2393</v>
      </c>
      <c r="BK9" s="46" t="s">
        <v>3384</v>
      </c>
      <c r="BL9" s="980" t="s">
        <v>3385</v>
      </c>
      <c r="BM9" s="732">
        <v>3</v>
      </c>
      <c r="BN9" s="48">
        <v>3</v>
      </c>
      <c r="BO9" s="48"/>
      <c r="BP9" s="48"/>
      <c r="BQ9" s="104">
        <f t="shared" ref="BQ9:BQ20" si="5">IF(SUM(BM9:BP9)=0,"",SUM(BM9:BP9))</f>
        <v>6</v>
      </c>
      <c r="BR9" s="128">
        <f t="shared" ref="BR9:BR40" si="6">IF(ISERROR(BQ9/BD9),"",(BQ9/BD9))</f>
        <v>0.5</v>
      </c>
      <c r="BS9" s="713" t="s">
        <v>2390</v>
      </c>
      <c r="BT9" s="28" t="s">
        <v>3362</v>
      </c>
      <c r="BU9" s="997" t="s">
        <v>3374</v>
      </c>
      <c r="BV9" s="1000" t="s">
        <v>2813</v>
      </c>
      <c r="BW9" s="1000" t="s">
        <v>1631</v>
      </c>
      <c r="BX9" s="1003" t="s">
        <v>1631</v>
      </c>
      <c r="BY9" s="1003" t="s">
        <v>3351</v>
      </c>
      <c r="BZ9" s="1003"/>
    </row>
    <row r="10" spans="1:78" ht="68.25" customHeight="1" x14ac:dyDescent="0.2">
      <c r="A10" s="1647"/>
      <c r="B10" s="1512"/>
      <c r="C10" s="1652"/>
      <c r="D10" s="1022"/>
      <c r="E10" s="1025"/>
      <c r="F10" s="1028"/>
      <c r="G10" s="1016"/>
      <c r="H10" s="1031"/>
      <c r="I10" s="995"/>
      <c r="J10" s="1034"/>
      <c r="K10" s="1037"/>
      <c r="L10" s="1039"/>
      <c r="M10" s="1042"/>
      <c r="N10" s="1039"/>
      <c r="O10" s="1039"/>
      <c r="P10" s="1072"/>
      <c r="Q10" s="1627"/>
      <c r="R10" s="995"/>
      <c r="S10" s="1057"/>
      <c r="T10" s="995"/>
      <c r="U10" s="1057"/>
      <c r="V10" s="995"/>
      <c r="W10" s="1057"/>
      <c r="X10" s="1060"/>
      <c r="Y10" s="1057"/>
      <c r="Z10" s="1057"/>
      <c r="AA10" s="1048"/>
      <c r="AB10" s="150">
        <v>2</v>
      </c>
      <c r="AC10" s="353" t="s">
        <v>2394</v>
      </c>
      <c r="AD10" s="178" t="s">
        <v>271</v>
      </c>
      <c r="AE10" s="28" t="s">
        <v>343</v>
      </c>
      <c r="AF10" s="145" t="str">
        <f t="shared" si="0"/>
        <v>Probabilidad</v>
      </c>
      <c r="AG10" s="151" t="s">
        <v>221</v>
      </c>
      <c r="AH10" s="146">
        <f t="shared" si="1"/>
        <v>0.25</v>
      </c>
      <c r="AI10" s="151" t="s">
        <v>222</v>
      </c>
      <c r="AJ10" s="146">
        <f t="shared" si="2"/>
        <v>0.15</v>
      </c>
      <c r="AK10" s="147">
        <f t="shared" si="3"/>
        <v>0.4</v>
      </c>
      <c r="AL10" s="152">
        <f>IFERROR(IF(AND(AF9="Probabilidad",AF10="Probabilidad"),(AL9-(+AL9*AK10)),IF(AF10="Probabilidad",(S9-(+S9*AK10)),IF(AF10="Impacto",AL9,""))),"")</f>
        <v>0.14399999999999999</v>
      </c>
      <c r="AM10" s="152">
        <f>IFERROR(IF(AND(AF9="Impacto",AF10="Impacto"),(AM9-(+AM9*AK10)),IF(AF10="Impacto",(Y9-(Y9*AK10)),IF(AF10="Probabilidad",AM9,""))),"")</f>
        <v>0.6</v>
      </c>
      <c r="AN10" s="153" t="s">
        <v>223</v>
      </c>
      <c r="AO10" s="153" t="s">
        <v>291</v>
      </c>
      <c r="AP10" s="153" t="s">
        <v>225</v>
      </c>
      <c r="AQ10" s="153" t="s">
        <v>226</v>
      </c>
      <c r="AR10" s="1031"/>
      <c r="AS10" s="1051"/>
      <c r="AT10" s="1051"/>
      <c r="AU10" s="1048"/>
      <c r="AV10" s="1051"/>
      <c r="AW10" s="1051"/>
      <c r="AX10" s="1048"/>
      <c r="AY10" s="1048"/>
      <c r="AZ10" s="1048"/>
      <c r="BA10" s="995"/>
      <c r="BB10" s="235" t="s">
        <v>345</v>
      </c>
      <c r="BC10" s="130" t="s">
        <v>2395</v>
      </c>
      <c r="BD10" s="173">
        <f t="shared" si="4"/>
        <v>1</v>
      </c>
      <c r="BE10" s="149"/>
      <c r="BF10" s="149"/>
      <c r="BG10" s="149">
        <v>1</v>
      </c>
      <c r="BH10" s="149"/>
      <c r="BI10" s="390" t="s">
        <v>469</v>
      </c>
      <c r="BJ10" s="390" t="s">
        <v>2393</v>
      </c>
      <c r="BK10" s="789"/>
      <c r="BL10" s="789"/>
      <c r="BM10" s="823"/>
      <c r="BN10" s="791"/>
      <c r="BO10" s="791"/>
      <c r="BP10" s="791"/>
      <c r="BQ10" s="156" t="str">
        <f t="shared" si="5"/>
        <v/>
      </c>
      <c r="BR10" s="157" t="str">
        <f t="shared" si="6"/>
        <v/>
      </c>
      <c r="BS10" s="713" t="s">
        <v>2394</v>
      </c>
      <c r="BT10" s="149" t="s">
        <v>3386</v>
      </c>
      <c r="BU10" s="998"/>
      <c r="BV10" s="1001"/>
      <c r="BW10" s="1001"/>
      <c r="BX10" s="1004"/>
      <c r="BY10" s="1004"/>
      <c r="BZ10" s="1004"/>
    </row>
    <row r="11" spans="1:78" ht="16" x14ac:dyDescent="0.2">
      <c r="A11" s="1647"/>
      <c r="B11" s="1512"/>
      <c r="C11" s="1652"/>
      <c r="D11" s="1022"/>
      <c r="E11" s="1025"/>
      <c r="F11" s="1028"/>
      <c r="G11" s="1016"/>
      <c r="H11" s="1031"/>
      <c r="I11" s="995"/>
      <c r="J11" s="1034"/>
      <c r="K11" s="1037"/>
      <c r="L11" s="1039"/>
      <c r="M11" s="1042"/>
      <c r="N11" s="1039"/>
      <c r="O11" s="1039"/>
      <c r="P11" s="1072"/>
      <c r="Q11" s="1627"/>
      <c r="R11" s="995"/>
      <c r="S11" s="1057"/>
      <c r="T11" s="995"/>
      <c r="U11" s="1057"/>
      <c r="V11" s="995"/>
      <c r="W11" s="1057"/>
      <c r="X11" s="1060"/>
      <c r="Y11" s="1057"/>
      <c r="Z11" s="1057"/>
      <c r="AA11" s="1048"/>
      <c r="AB11" s="150">
        <v>3</v>
      </c>
      <c r="AC11" s="174"/>
      <c r="AD11" s="149"/>
      <c r="AE11" s="149" t="s">
        <v>1692</v>
      </c>
      <c r="AF11" s="145" t="str">
        <f t="shared" si="0"/>
        <v/>
      </c>
      <c r="AG11" s="151"/>
      <c r="AH11" s="146" t="str">
        <f t="shared" si="1"/>
        <v/>
      </c>
      <c r="AI11" s="151"/>
      <c r="AJ11" s="146" t="str">
        <f t="shared" si="2"/>
        <v/>
      </c>
      <c r="AK11" s="147" t="str">
        <f t="shared" si="3"/>
        <v/>
      </c>
      <c r="AL11" s="152" t="str">
        <f>IFERROR(IF(AND(AF10="Probabilidad",AF11="Probabilidad"),(AL10-(+AL10*AK11)),IF(AND(AF10="Impacto",AF11="Probabilidad"),(AL9-(+AL9*AK11)),IF(AF11="Impacto",AL10,""))),"")</f>
        <v/>
      </c>
      <c r="AM11" s="152" t="str">
        <f>IFERROR(IF(AND(AF10="Impacto",AF11="Impacto"),(AM10-(+AM10*AK11)),IF(AND(AF10="Probabilidad",AF11="Impacto"),(AM9-(+AM9*AK11)),IF(AF11="Probabilidad",AM10,""))),"")</f>
        <v/>
      </c>
      <c r="AN11" s="153"/>
      <c r="AO11" s="153"/>
      <c r="AP11" s="153"/>
      <c r="AQ11" s="153"/>
      <c r="AR11" s="1031"/>
      <c r="AS11" s="1051"/>
      <c r="AT11" s="1051"/>
      <c r="AU11" s="1048"/>
      <c r="AV11" s="1051"/>
      <c r="AW11" s="1051"/>
      <c r="AX11" s="1048"/>
      <c r="AY11" s="1048"/>
      <c r="AZ11" s="1048"/>
      <c r="BA11" s="995"/>
      <c r="BB11" s="130"/>
      <c r="BC11" s="130"/>
      <c r="BD11" s="173" t="str">
        <f t="shared" si="4"/>
        <v/>
      </c>
      <c r="BE11" s="149"/>
      <c r="BF11" s="149"/>
      <c r="BG11" s="149"/>
      <c r="BH11" s="149"/>
      <c r="BI11" s="130"/>
      <c r="BJ11" s="130"/>
      <c r="BK11" s="130"/>
      <c r="BL11" s="130"/>
      <c r="BM11" s="155"/>
      <c r="BN11" s="155"/>
      <c r="BO11" s="155"/>
      <c r="BP11" s="155"/>
      <c r="BQ11" s="156" t="str">
        <f t="shared" si="5"/>
        <v/>
      </c>
      <c r="BR11" s="157" t="str">
        <f t="shared" si="6"/>
        <v/>
      </c>
      <c r="BS11" s="713"/>
      <c r="BT11" s="131"/>
      <c r="BU11" s="998"/>
      <c r="BV11" s="1001"/>
      <c r="BW11" s="1001"/>
      <c r="BX11" s="1004"/>
      <c r="BY11" s="1004"/>
      <c r="BZ11" s="1004"/>
    </row>
    <row r="12" spans="1:78" ht="16" x14ac:dyDescent="0.2">
      <c r="A12" s="1647"/>
      <c r="B12" s="1512"/>
      <c r="C12" s="1652"/>
      <c r="D12" s="1022"/>
      <c r="E12" s="1025"/>
      <c r="F12" s="1028"/>
      <c r="G12" s="1016"/>
      <c r="H12" s="1031"/>
      <c r="I12" s="995"/>
      <c r="J12" s="1034"/>
      <c r="K12" s="1037"/>
      <c r="L12" s="1039"/>
      <c r="M12" s="1042"/>
      <c r="N12" s="1039"/>
      <c r="O12" s="1039"/>
      <c r="P12" s="1072"/>
      <c r="Q12" s="1627"/>
      <c r="R12" s="995"/>
      <c r="S12" s="1057"/>
      <c r="T12" s="995"/>
      <c r="U12" s="1057"/>
      <c r="V12" s="995"/>
      <c r="W12" s="1057"/>
      <c r="X12" s="1060"/>
      <c r="Y12" s="1057"/>
      <c r="Z12" s="1057"/>
      <c r="AA12" s="1048"/>
      <c r="AB12" s="150">
        <v>4</v>
      </c>
      <c r="AC12" s="174"/>
      <c r="AD12" s="149"/>
      <c r="AE12" s="149"/>
      <c r="AF12" s="145" t="str">
        <f t="shared" si="0"/>
        <v/>
      </c>
      <c r="AG12" s="151"/>
      <c r="AH12" s="146" t="str">
        <f t="shared" si="1"/>
        <v/>
      </c>
      <c r="AI12" s="151"/>
      <c r="AJ12" s="146" t="str">
        <f t="shared" si="2"/>
        <v/>
      </c>
      <c r="AK12" s="147" t="str">
        <f t="shared" si="3"/>
        <v/>
      </c>
      <c r="AL12" s="152" t="str">
        <f>IFERROR(IF(AND(AF11="Probabilidad",AF12="Probabilidad"),(AL11-(+AL11*AK12)),IF(AND(AF11="Impacto",AF12="Probabilidad"),(AL10-(+AL10*AK12)),IF(AF12="Impacto",AL11,""))),"")</f>
        <v/>
      </c>
      <c r="AM12" s="152" t="str">
        <f>IFERROR(IF(AND(AF11="Impacto",AF12="Impacto"),(AM11-(+AM11*AK12)),IF(AND(AF11="Probabilidad",AF12="Impacto"),(AM10-(+AM10*AK12)),IF(AF12="Probabilidad",AM11,""))),"")</f>
        <v/>
      </c>
      <c r="AN12" s="153"/>
      <c r="AO12" s="153"/>
      <c r="AP12" s="153"/>
      <c r="AQ12" s="153"/>
      <c r="AR12" s="1031"/>
      <c r="AS12" s="1051"/>
      <c r="AT12" s="1051"/>
      <c r="AU12" s="1048"/>
      <c r="AV12" s="1051"/>
      <c r="AW12" s="1051"/>
      <c r="AX12" s="1048"/>
      <c r="AY12" s="1048"/>
      <c r="AZ12" s="1048"/>
      <c r="BA12" s="995"/>
      <c r="BB12" s="130"/>
      <c r="BC12" s="130"/>
      <c r="BD12" s="173" t="str">
        <f t="shared" si="4"/>
        <v/>
      </c>
      <c r="BE12" s="149"/>
      <c r="BF12" s="149"/>
      <c r="BG12" s="149"/>
      <c r="BH12" s="149"/>
      <c r="BI12" s="130"/>
      <c r="BJ12" s="130"/>
      <c r="BK12" s="130"/>
      <c r="BL12" s="130"/>
      <c r="BM12" s="155"/>
      <c r="BN12" s="155"/>
      <c r="BO12" s="155"/>
      <c r="BP12" s="155"/>
      <c r="BQ12" s="156" t="str">
        <f t="shared" si="5"/>
        <v/>
      </c>
      <c r="BR12" s="157" t="str">
        <f t="shared" si="6"/>
        <v/>
      </c>
      <c r="BS12" s="713"/>
      <c r="BT12" s="149"/>
      <c r="BU12" s="998"/>
      <c r="BV12" s="1001"/>
      <c r="BW12" s="1001"/>
      <c r="BX12" s="1004"/>
      <c r="BY12" s="1004"/>
      <c r="BZ12" s="1004"/>
    </row>
    <row r="13" spans="1:78" ht="16" x14ac:dyDescent="0.2">
      <c r="A13" s="1647"/>
      <c r="B13" s="1512"/>
      <c r="C13" s="1652"/>
      <c r="D13" s="1022"/>
      <c r="E13" s="1025"/>
      <c r="F13" s="1028"/>
      <c r="G13" s="1016"/>
      <c r="H13" s="1031"/>
      <c r="I13" s="995"/>
      <c r="J13" s="1034"/>
      <c r="K13" s="1037"/>
      <c r="L13" s="1039"/>
      <c r="M13" s="1042"/>
      <c r="N13" s="1039"/>
      <c r="O13" s="1039"/>
      <c r="P13" s="1072"/>
      <c r="Q13" s="1627"/>
      <c r="R13" s="995"/>
      <c r="S13" s="1057"/>
      <c r="T13" s="995"/>
      <c r="U13" s="1057"/>
      <c r="V13" s="995"/>
      <c r="W13" s="1057"/>
      <c r="X13" s="1060"/>
      <c r="Y13" s="1057"/>
      <c r="Z13" s="1057"/>
      <c r="AA13" s="1048"/>
      <c r="AB13" s="150">
        <v>5</v>
      </c>
      <c r="AC13" s="174"/>
      <c r="AD13" s="149"/>
      <c r="AE13" s="149"/>
      <c r="AF13" s="145" t="str">
        <f t="shared" si="0"/>
        <v/>
      </c>
      <c r="AG13" s="151"/>
      <c r="AH13" s="146" t="str">
        <f t="shared" si="1"/>
        <v/>
      </c>
      <c r="AI13" s="151"/>
      <c r="AJ13" s="146" t="str">
        <f t="shared" si="2"/>
        <v/>
      </c>
      <c r="AK13" s="147" t="str">
        <f t="shared" si="3"/>
        <v/>
      </c>
      <c r="AL13" s="152" t="str">
        <f>IFERROR(IF(AND(AF12="Probabilidad",AF13="Probabilidad"),(AL12-(+AL12*AK13)),IF(AND(AF12="Impacto",AF13="Probabilidad"),(AL11-(+AL11*AK13)),IF(AF13="Impacto",AL12,""))),"")</f>
        <v/>
      </c>
      <c r="AM13" s="152" t="str">
        <f>IFERROR(IF(AND(AF12="Impacto",AF13="Impacto"),(AM12-(+AM12*AK13)),IF(AND(AF12="Probabilidad",AF13="Impacto"),(AM11-(+AM11*AK13)),IF(AF13="Probabilidad",AM12,""))),"")</f>
        <v/>
      </c>
      <c r="AN13" s="153"/>
      <c r="AO13" s="153"/>
      <c r="AP13" s="153"/>
      <c r="AQ13" s="153"/>
      <c r="AR13" s="1031"/>
      <c r="AS13" s="1051"/>
      <c r="AT13" s="1051"/>
      <c r="AU13" s="1048"/>
      <c r="AV13" s="1051"/>
      <c r="AW13" s="1051"/>
      <c r="AX13" s="1048"/>
      <c r="AY13" s="1048"/>
      <c r="AZ13" s="1048"/>
      <c r="BA13" s="995"/>
      <c r="BB13" s="130"/>
      <c r="BC13" s="130"/>
      <c r="BD13" s="173" t="str">
        <f t="shared" si="4"/>
        <v/>
      </c>
      <c r="BE13" s="149"/>
      <c r="BF13" s="149"/>
      <c r="BG13" s="149"/>
      <c r="BH13" s="149"/>
      <c r="BI13" s="130"/>
      <c r="BJ13" s="130"/>
      <c r="BK13" s="130"/>
      <c r="BL13" s="130"/>
      <c r="BM13" s="155"/>
      <c r="BN13" s="155"/>
      <c r="BO13" s="155"/>
      <c r="BP13" s="155"/>
      <c r="BQ13" s="156" t="str">
        <f t="shared" si="5"/>
        <v/>
      </c>
      <c r="BR13" s="157" t="str">
        <f t="shared" si="6"/>
        <v/>
      </c>
      <c r="BS13" s="713"/>
      <c r="BT13" s="149"/>
      <c r="BU13" s="998"/>
      <c r="BV13" s="1001"/>
      <c r="BW13" s="1001"/>
      <c r="BX13" s="1004"/>
      <c r="BY13" s="1004"/>
      <c r="BZ13" s="1004"/>
    </row>
    <row r="14" spans="1:78" ht="17" thickBot="1" x14ac:dyDescent="0.25">
      <c r="A14" s="1647"/>
      <c r="B14" s="1512"/>
      <c r="C14" s="1652"/>
      <c r="D14" s="1023"/>
      <c r="E14" s="1026"/>
      <c r="F14" s="1029"/>
      <c r="G14" s="1017"/>
      <c r="H14" s="1032"/>
      <c r="I14" s="996"/>
      <c r="J14" s="1035"/>
      <c r="K14" s="1038"/>
      <c r="L14" s="1040"/>
      <c r="M14" s="1043"/>
      <c r="N14" s="1040"/>
      <c r="O14" s="1040"/>
      <c r="P14" s="1073"/>
      <c r="Q14" s="1808"/>
      <c r="R14" s="996"/>
      <c r="S14" s="1058"/>
      <c r="T14" s="996"/>
      <c r="U14" s="1058"/>
      <c r="V14" s="996"/>
      <c r="W14" s="1058"/>
      <c r="X14" s="1061"/>
      <c r="Y14" s="1058"/>
      <c r="Z14" s="1058"/>
      <c r="AA14" s="1049"/>
      <c r="AB14" s="162">
        <v>6</v>
      </c>
      <c r="AC14" s="667"/>
      <c r="AD14" s="160"/>
      <c r="AE14" s="160"/>
      <c r="AF14" s="98" t="str">
        <f t="shared" si="0"/>
        <v/>
      </c>
      <c r="AG14" s="239"/>
      <c r="AH14" s="161" t="str">
        <f t="shared" si="1"/>
        <v/>
      </c>
      <c r="AI14" s="239"/>
      <c r="AJ14" s="161" t="str">
        <f t="shared" si="2"/>
        <v/>
      </c>
      <c r="AK14" s="164" t="str">
        <f t="shared" si="3"/>
        <v/>
      </c>
      <c r="AL14" s="152" t="str">
        <f>IFERROR(IF(AND(AF13="Probabilidad",AF14="Probabilidad"),(AL13-(+AL13*AK14)),IF(AND(AF13="Impacto",AF14="Probabilidad"),(AL12-(+AL12*AK14)),IF(AF14="Impacto",AL13,""))),"")</f>
        <v/>
      </c>
      <c r="AM14" s="152" t="str">
        <f>IFERROR(IF(AND(AF13="Impacto",AF14="Impacto"),(AM13-(+AM13*AK14)),IF(AND(AF13="Probabilidad",AF14="Impacto"),(AM12-(+AM12*AK14)),IF(AF14="Probabilidad",AM13,""))),"")</f>
        <v/>
      </c>
      <c r="AN14" s="51"/>
      <c r="AO14" s="51"/>
      <c r="AP14" s="51"/>
      <c r="AQ14" s="51"/>
      <c r="AR14" s="1032"/>
      <c r="AS14" s="1052"/>
      <c r="AT14" s="1052"/>
      <c r="AU14" s="1049"/>
      <c r="AV14" s="1052"/>
      <c r="AW14" s="1052"/>
      <c r="AX14" s="1049"/>
      <c r="AY14" s="1049"/>
      <c r="AZ14" s="1049"/>
      <c r="BA14" s="996"/>
      <c r="BB14" s="167"/>
      <c r="BC14" s="167"/>
      <c r="BD14" s="176" t="str">
        <f t="shared" si="4"/>
        <v/>
      </c>
      <c r="BE14" s="160"/>
      <c r="BF14" s="160"/>
      <c r="BG14" s="160"/>
      <c r="BH14" s="160"/>
      <c r="BI14" s="167"/>
      <c r="BJ14" s="167"/>
      <c r="BK14" s="167"/>
      <c r="BL14" s="167"/>
      <c r="BM14" s="168"/>
      <c r="BN14" s="168"/>
      <c r="BO14" s="168"/>
      <c r="BP14" s="168"/>
      <c r="BQ14" s="169" t="str">
        <f t="shared" si="5"/>
        <v/>
      </c>
      <c r="BR14" s="170" t="str">
        <f t="shared" si="6"/>
        <v/>
      </c>
      <c r="BS14" s="713"/>
      <c r="BT14" s="160"/>
      <c r="BU14" s="999"/>
      <c r="BV14" s="1002"/>
      <c r="BW14" s="1002"/>
      <c r="BX14" s="1005"/>
      <c r="BY14" s="1005"/>
      <c r="BZ14" s="1005"/>
    </row>
    <row r="15" spans="1:78" ht="99.75" customHeight="1" x14ac:dyDescent="0.2">
      <c r="A15" s="1647"/>
      <c r="B15" s="1512"/>
      <c r="C15" s="1652"/>
      <c r="D15" s="1021" t="s">
        <v>2388</v>
      </c>
      <c r="E15" s="1024" t="s">
        <v>284</v>
      </c>
      <c r="F15" s="1027">
        <v>2</v>
      </c>
      <c r="G15" s="1141" t="s">
        <v>285</v>
      </c>
      <c r="H15" s="1030"/>
      <c r="I15" s="994"/>
      <c r="J15" s="1033" t="s">
        <v>2396</v>
      </c>
      <c r="K15" s="1036" t="s">
        <v>313</v>
      </c>
      <c r="L15" s="1000" t="s">
        <v>314</v>
      </c>
      <c r="M15" s="1041" t="s">
        <v>2397</v>
      </c>
      <c r="N15" s="1000"/>
      <c r="O15" s="1000"/>
      <c r="P15" s="1063"/>
      <c r="Q15" s="1626" t="s">
        <v>1692</v>
      </c>
      <c r="R15" s="994" t="s">
        <v>250</v>
      </c>
      <c r="S15" s="1056">
        <f>IF(R15="Muy Alta",100%,IF(R15="Alta",80%,IF(R15="Media",60%,IF(R15="Baja",40%,IF(R15="Muy Baja",20%,"")))))</f>
        <v>0.4</v>
      </c>
      <c r="T15" s="994" t="s">
        <v>251</v>
      </c>
      <c r="U15" s="1056">
        <f>IF(T15="Catastrófico",100%,IF(T15="Mayor",80%,IF(T15="Moderado",60%,IF(T15="Menor",40%,IF(T15="Leve",20%,"")))))</f>
        <v>0.4</v>
      </c>
      <c r="V15" s="994" t="s">
        <v>218</v>
      </c>
      <c r="W15" s="1056">
        <f>IF(V15="Catastrófico",100%,IF(V15="Mayor",80%,IF(V15="Moderado",60%,IF(V15="Menor",40%,IF(V15="Leve",20%,"")))))</f>
        <v>0.6</v>
      </c>
      <c r="X15" s="1059" t="str">
        <f>IF(Y15=100%,"Catastrófico",IF(Y15=80%,"Mayor",IF(Y15=60%,"Moderado",IF(Y15=40%,"Menor",IF(Y15=20%,"Leve","")))))</f>
        <v>Moderado</v>
      </c>
      <c r="Y15" s="1056">
        <f>IF(AND(U15="",W15=""),"",MAX(U15,W15))</f>
        <v>0.6</v>
      </c>
      <c r="Z15" s="1056" t="str">
        <f>CONCATENATE(R15,X15)</f>
        <v>BajaModerado</v>
      </c>
      <c r="AA15" s="1047" t="str">
        <f>IF(Z15="Muy AltaLeve","Alto",IF(Z15="Muy AltaMenor","Alto",IF(Z15="Muy AltaModerado","Alto",IF(Z15="Muy AltaMayor","Alto",IF(Z15="Muy AltaCatastrófico","Extremo",IF(Z15="AltaLeve","Moderado",IF(Z15="AltaMenor","Moderado",IF(Z15="AltaModerado","Alto",IF(Z15="AltaMayor","Alto",IF(Z15="AltaCatastrófico","Extremo",IF(Z15="MediaLeve","Moderado",IF(Z15="MediaMenor","Moderado",IF(Z15="MediaModerado","Moderado",IF(Z15="MediaMayor","Alto",IF(Z15="MediaCatastrófico","Extremo",IF(Z15="BajaLeve","Bajo",IF(Z15="BajaMenor","Moderado",IF(Z15="BajaModerado","Moderado",IF(Z15="BajaMayor","Alto",IF(Z15="BajaCatastrófico","Extremo",IF(Z15="Muy BajaLeve","Bajo",IF(Z15="Muy BajaMenor","Bajo",IF(Z15="Muy BajaModerado","Moderado",IF(Z15="Muy BajaMayor","Alto",IF(Z15="Muy BajaCatastrófico","Extremo","")))))))))))))))))))))))))</f>
        <v>Moderado</v>
      </c>
      <c r="AB15" s="97">
        <v>1</v>
      </c>
      <c r="AC15" s="302" t="s">
        <v>2398</v>
      </c>
      <c r="AD15" s="178" t="s">
        <v>271</v>
      </c>
      <c r="AE15" s="9" t="s">
        <v>310</v>
      </c>
      <c r="AF15" s="99" t="str">
        <f t="shared" si="0"/>
        <v>Probabilidad</v>
      </c>
      <c r="AG15" s="10" t="s">
        <v>221</v>
      </c>
      <c r="AH15" s="14">
        <f t="shared" si="1"/>
        <v>0.25</v>
      </c>
      <c r="AI15" s="10" t="s">
        <v>222</v>
      </c>
      <c r="AJ15" s="14">
        <f t="shared" si="2"/>
        <v>0.15</v>
      </c>
      <c r="AK15" s="101">
        <f t="shared" si="3"/>
        <v>0.4</v>
      </c>
      <c r="AL15" s="100">
        <f>IFERROR(IF(AF15="Probabilidad",(S15-(+S15*AK15)),IF(AF15="Impacto",S15,"")),"")</f>
        <v>0.24</v>
      </c>
      <c r="AM15" s="100">
        <f>IFERROR(IF(AF15="Impacto",(Y15-(+Y15*AK15)),IF(AF15="Probabilidad",Y15,"")),"")</f>
        <v>0.6</v>
      </c>
      <c r="AN15" s="153" t="s">
        <v>223</v>
      </c>
      <c r="AO15" s="153" t="s">
        <v>291</v>
      </c>
      <c r="AP15" s="153" t="s">
        <v>225</v>
      </c>
      <c r="AQ15" s="153" t="s">
        <v>226</v>
      </c>
      <c r="AR15" s="1805" t="s">
        <v>292</v>
      </c>
      <c r="AS15" s="1050">
        <f>S15</f>
        <v>0.4</v>
      </c>
      <c r="AT15" s="1050">
        <f>IF(AL15="","",MIN(AL15:AL20))</f>
        <v>0.14399999999999999</v>
      </c>
      <c r="AU15" s="1047" t="str">
        <f>IFERROR(IF(AT15="","",IF(AT15&lt;=0.2,"Muy Baja",IF(AT15&lt;=0.4,"Baja",IF(AT15&lt;=0.6,"Media",IF(AT15&lt;=0.8,"Alta","Muy Alta"))))),"")</f>
        <v>Muy Baja</v>
      </c>
      <c r="AV15" s="1050">
        <f>Y15</f>
        <v>0.6</v>
      </c>
      <c r="AW15" s="1050">
        <f>IF(AM15="","",MIN(AM15:AM20))</f>
        <v>0.6</v>
      </c>
      <c r="AX15" s="1047" t="str">
        <f>IFERROR(IF(AW15="","",IF(AW15&lt;=0.2,"Leve",IF(AW15&lt;=0.4,"Menor",IF(AW15&lt;=0.6,"Moderado",IF(AW15&lt;=0.8,"Mayor","Catastrófico"))))),"")</f>
        <v>Moderado</v>
      </c>
      <c r="AY15" s="1047" t="str">
        <f>AA15</f>
        <v>Moderado</v>
      </c>
      <c r="AZ15" s="1047" t="str">
        <f>IFERROR(IF(OR(AND(AU15="Muy Baja",AX15="Leve"),AND(AU15="Muy Baja",AX15="Menor"),AND(AU15="Baja",AX15="Leve")),"Bajo",IF(OR(AND(AU15="Muy baja",AX15="Moderado"),AND(AU15="Baja",AX15="Menor"),AND(AU15="Baja",AX15="Moderado"),AND(AU15="Media",AX15="Leve"),AND(AU15="Media",AX15="Menor"),AND(AU15="Media",AX15="Moderado"),AND(AU15="Alta",AX15="Leve"),AND(AU15="Alta",AX15="Menor")),"Moderado",IF(OR(AND(AU15="Muy Baja",AX15="Mayor"),AND(AU15="Baja",AX15="Mayor"),AND(AU15="Media",AX15="Mayor"),AND(AU15="Alta",AX15="Moderado"),AND(AU15="Alta",AX15="Mayor"),AND(AU15="Muy Alta",AX15="Leve"),AND(AU15="Muy Alta",AX15="Menor"),AND(AU15="Muy Alta",AX15="Moderado"),AND(AU15="Muy Alta",AX15="Mayor")),"Alto",IF(OR(AND(AU15="Muy Baja",AX15="Catastrófico"),AND(AU15="Baja",AX15="Catastrófico"),AND(AU15="Media",AX15="Catastrófico"),AND(AU15="Alta",AX15="Catastrófico"),AND(AU15="Muy Alta",AX15="Catastrófico")),"Extremo","")))),"")</f>
        <v>Moderado</v>
      </c>
      <c r="BA15" s="994" t="s">
        <v>228</v>
      </c>
      <c r="BB15" s="130" t="s">
        <v>2399</v>
      </c>
      <c r="BC15" s="130" t="s">
        <v>2400</v>
      </c>
      <c r="BD15" s="103">
        <f t="shared" si="4"/>
        <v>4</v>
      </c>
      <c r="BE15" s="9">
        <v>1</v>
      </c>
      <c r="BF15" s="9">
        <v>1</v>
      </c>
      <c r="BG15" s="9">
        <v>1</v>
      </c>
      <c r="BH15" s="9">
        <v>1</v>
      </c>
      <c r="BI15" s="130" t="s">
        <v>2401</v>
      </c>
      <c r="BJ15" s="130" t="s">
        <v>2402</v>
      </c>
      <c r="BK15" s="46" t="s">
        <v>3340</v>
      </c>
      <c r="BL15" s="46" t="s">
        <v>3341</v>
      </c>
      <c r="BM15" s="732">
        <v>1</v>
      </c>
      <c r="BN15" s="48">
        <v>1</v>
      </c>
      <c r="BO15" s="48"/>
      <c r="BP15" s="48"/>
      <c r="BQ15" s="104">
        <f t="shared" si="5"/>
        <v>2</v>
      </c>
      <c r="BR15" s="128">
        <f t="shared" si="6"/>
        <v>0.5</v>
      </c>
      <c r="BS15" s="710" t="s">
        <v>2398</v>
      </c>
      <c r="BT15" s="12" t="s">
        <v>3340</v>
      </c>
      <c r="BU15" s="997" t="s">
        <v>3374</v>
      </c>
      <c r="BV15" s="1000" t="s">
        <v>2813</v>
      </c>
      <c r="BW15" s="1000" t="s">
        <v>3374</v>
      </c>
      <c r="BX15" s="1003" t="s">
        <v>3374</v>
      </c>
      <c r="BY15" s="1003" t="s">
        <v>3351</v>
      </c>
      <c r="BZ15" s="1003"/>
    </row>
    <row r="16" spans="1:78" ht="96" x14ac:dyDescent="0.2">
      <c r="A16" s="1647"/>
      <c r="B16" s="1512"/>
      <c r="C16" s="1652"/>
      <c r="D16" s="1022"/>
      <c r="E16" s="1025"/>
      <c r="F16" s="1028"/>
      <c r="G16" s="1142"/>
      <c r="H16" s="1031"/>
      <c r="I16" s="995"/>
      <c r="J16" s="1034"/>
      <c r="K16" s="1037"/>
      <c r="L16" s="1039"/>
      <c r="M16" s="1042"/>
      <c r="N16" s="1039"/>
      <c r="O16" s="1039"/>
      <c r="P16" s="1072"/>
      <c r="Q16" s="1627"/>
      <c r="R16" s="995"/>
      <c r="S16" s="1057"/>
      <c r="T16" s="995"/>
      <c r="U16" s="1057"/>
      <c r="V16" s="995"/>
      <c r="W16" s="1057"/>
      <c r="X16" s="1060"/>
      <c r="Y16" s="1057"/>
      <c r="Z16" s="1057"/>
      <c r="AA16" s="1048"/>
      <c r="AB16" s="150">
        <v>2</v>
      </c>
      <c r="AC16" s="130" t="s">
        <v>2403</v>
      </c>
      <c r="AD16" s="178" t="s">
        <v>271</v>
      </c>
      <c r="AE16" s="149" t="s">
        <v>310</v>
      </c>
      <c r="AF16" s="145" t="str">
        <f t="shared" si="0"/>
        <v>Probabilidad</v>
      </c>
      <c r="AG16" s="232" t="s">
        <v>221</v>
      </c>
      <c r="AH16" s="228">
        <f t="shared" si="1"/>
        <v>0.25</v>
      </c>
      <c r="AI16" s="232" t="s">
        <v>222</v>
      </c>
      <c r="AJ16" s="146">
        <f t="shared" si="2"/>
        <v>0.15</v>
      </c>
      <c r="AK16" s="147">
        <f t="shared" si="3"/>
        <v>0.4</v>
      </c>
      <c r="AL16" s="152">
        <f>IFERROR(IF(AND(AF15="Probabilidad",AF16="Probabilidad"),(AL15-(+AL15*AK16)),IF(AF16="Probabilidad",(S15-(+S15*AK16)),IF(AF16="Impacto",AL15,""))),"")</f>
        <v>0.14399999999999999</v>
      </c>
      <c r="AM16" s="152">
        <f>IFERROR(IF(AND(AF15="Impacto",AF16="Impacto"),(AM15-(+AM15*AK16)),IF(AF16="Impacto",(Y15-(Y15*AK16)),IF(AF16="Probabilidad",AM15,""))),"")</f>
        <v>0.6</v>
      </c>
      <c r="AN16" s="153" t="s">
        <v>223</v>
      </c>
      <c r="AO16" s="153" t="s">
        <v>291</v>
      </c>
      <c r="AP16" s="153" t="s">
        <v>225</v>
      </c>
      <c r="AQ16" s="153" t="s">
        <v>226</v>
      </c>
      <c r="AR16" s="1806"/>
      <c r="AS16" s="1051"/>
      <c r="AT16" s="1051"/>
      <c r="AU16" s="1048"/>
      <c r="AV16" s="1051"/>
      <c r="AW16" s="1051"/>
      <c r="AX16" s="1048"/>
      <c r="AY16" s="1048"/>
      <c r="AZ16" s="1048"/>
      <c r="BA16" s="995"/>
      <c r="BB16" s="130" t="s">
        <v>2404</v>
      </c>
      <c r="BC16" s="130" t="s">
        <v>2405</v>
      </c>
      <c r="BD16" s="173">
        <f t="shared" si="4"/>
        <v>4</v>
      </c>
      <c r="BE16" s="149">
        <v>1</v>
      </c>
      <c r="BF16" s="149">
        <v>1</v>
      </c>
      <c r="BG16" s="149">
        <v>1</v>
      </c>
      <c r="BH16" s="149">
        <v>1</v>
      </c>
      <c r="BI16" s="130" t="s">
        <v>2401</v>
      </c>
      <c r="BJ16" s="130" t="s">
        <v>2406</v>
      </c>
      <c r="BK16" s="768" t="s">
        <v>3342</v>
      </c>
      <c r="BL16" s="768" t="s">
        <v>3343</v>
      </c>
      <c r="BM16" s="823">
        <v>1</v>
      </c>
      <c r="BN16" s="791">
        <v>1</v>
      </c>
      <c r="BO16" s="791"/>
      <c r="BP16" s="791"/>
      <c r="BQ16" s="156">
        <f t="shared" si="5"/>
        <v>2</v>
      </c>
      <c r="BR16" s="157">
        <f t="shared" si="6"/>
        <v>0.5</v>
      </c>
      <c r="BS16" s="304" t="s">
        <v>3388</v>
      </c>
      <c r="BT16" s="149" t="s">
        <v>3387</v>
      </c>
      <c r="BU16" s="998"/>
      <c r="BV16" s="1001"/>
      <c r="BW16" s="1001"/>
      <c r="BX16" s="1004"/>
      <c r="BY16" s="1004"/>
      <c r="BZ16" s="1004"/>
    </row>
    <row r="17" spans="1:78" ht="16" x14ac:dyDescent="0.2">
      <c r="A17" s="1647"/>
      <c r="B17" s="1512"/>
      <c r="C17" s="1652"/>
      <c r="D17" s="1022"/>
      <c r="E17" s="1025"/>
      <c r="F17" s="1028"/>
      <c r="G17" s="1142"/>
      <c r="H17" s="1031"/>
      <c r="I17" s="995"/>
      <c r="J17" s="1034"/>
      <c r="K17" s="1037"/>
      <c r="L17" s="1039"/>
      <c r="M17" s="1042"/>
      <c r="N17" s="1039"/>
      <c r="O17" s="1039"/>
      <c r="P17" s="1072"/>
      <c r="Q17" s="1627"/>
      <c r="R17" s="995"/>
      <c r="S17" s="1057"/>
      <c r="T17" s="995"/>
      <c r="U17" s="1057"/>
      <c r="V17" s="995"/>
      <c r="W17" s="1057"/>
      <c r="X17" s="1060"/>
      <c r="Y17" s="1057"/>
      <c r="Z17" s="1057"/>
      <c r="AA17" s="1048"/>
      <c r="AB17" s="150">
        <v>3</v>
      </c>
      <c r="AC17" s="149"/>
      <c r="AD17" s="149"/>
      <c r="AE17" s="28"/>
      <c r="AF17" s="145" t="str">
        <f t="shared" si="0"/>
        <v/>
      </c>
      <c r="AG17" s="151"/>
      <c r="AH17" s="146" t="str">
        <f t="shared" si="1"/>
        <v/>
      </c>
      <c r="AI17" s="151"/>
      <c r="AJ17" s="146" t="str">
        <f t="shared" si="2"/>
        <v/>
      </c>
      <c r="AK17" s="147" t="str">
        <f t="shared" si="3"/>
        <v/>
      </c>
      <c r="AL17" s="152" t="str">
        <f>IFERROR(IF(AND(AF16="Probabilidad",AF17="Probabilidad"),(AL16-(+AL16*AK17)),IF(AND(AF16="Impacto",AF17="Probabilidad"),(AL15-(+AL15*AK17)),IF(AF17="Impacto",AL16,""))),"")</f>
        <v/>
      </c>
      <c r="AM17" s="152" t="str">
        <f>IFERROR(IF(AND(AF16="Impacto",AF17="Impacto"),(AM16-(+AM16*AK17)),IF(AND(AF16="Probabilidad",AF17="Impacto"),(AM15-(+AM15*AK17)),IF(AF17="Probabilidad",AM16,""))),"")</f>
        <v/>
      </c>
      <c r="AN17" s="153"/>
      <c r="AO17" s="153"/>
      <c r="AP17" s="153"/>
      <c r="AQ17" s="153"/>
      <c r="AR17" s="1806"/>
      <c r="AS17" s="1051"/>
      <c r="AT17" s="1051"/>
      <c r="AU17" s="1048"/>
      <c r="AV17" s="1051"/>
      <c r="AW17" s="1051"/>
      <c r="AX17" s="1048"/>
      <c r="AY17" s="1048"/>
      <c r="AZ17" s="1048"/>
      <c r="BA17" s="995"/>
      <c r="BB17" s="130"/>
      <c r="BC17" s="130"/>
      <c r="BD17" s="173" t="str">
        <f t="shared" si="4"/>
        <v/>
      </c>
      <c r="BE17" s="149"/>
      <c r="BF17" s="149"/>
      <c r="BG17" s="149"/>
      <c r="BH17" s="149"/>
      <c r="BI17" s="130"/>
      <c r="BJ17" s="130"/>
      <c r="BK17" s="130"/>
      <c r="BL17" s="130"/>
      <c r="BM17" s="155"/>
      <c r="BN17" s="155"/>
      <c r="BO17" s="155"/>
      <c r="BP17" s="155"/>
      <c r="BQ17" s="156" t="str">
        <f t="shared" si="5"/>
        <v/>
      </c>
      <c r="BR17" s="157" t="str">
        <f t="shared" si="6"/>
        <v/>
      </c>
      <c r="BS17" s="304"/>
      <c r="BT17" s="149"/>
      <c r="BU17" s="998"/>
      <c r="BV17" s="1001"/>
      <c r="BW17" s="1001"/>
      <c r="BX17" s="1004"/>
      <c r="BY17" s="1004"/>
      <c r="BZ17" s="1004"/>
    </row>
    <row r="18" spans="1:78" ht="16" x14ac:dyDescent="0.2">
      <c r="A18" s="1647"/>
      <c r="B18" s="1512"/>
      <c r="C18" s="1652"/>
      <c r="D18" s="1022"/>
      <c r="E18" s="1025"/>
      <c r="F18" s="1028"/>
      <c r="G18" s="1142"/>
      <c r="H18" s="1031"/>
      <c r="I18" s="995"/>
      <c r="J18" s="1034"/>
      <c r="K18" s="1037"/>
      <c r="L18" s="1039"/>
      <c r="M18" s="1042"/>
      <c r="N18" s="1039"/>
      <c r="O18" s="1039"/>
      <c r="P18" s="1072"/>
      <c r="Q18" s="1627"/>
      <c r="R18" s="995"/>
      <c r="S18" s="1057"/>
      <c r="T18" s="995"/>
      <c r="U18" s="1057"/>
      <c r="V18" s="995"/>
      <c r="W18" s="1057"/>
      <c r="X18" s="1060"/>
      <c r="Y18" s="1057"/>
      <c r="Z18" s="1057"/>
      <c r="AA18" s="1048"/>
      <c r="AB18" s="150">
        <v>4</v>
      </c>
      <c r="AC18" s="149"/>
      <c r="AD18" s="149"/>
      <c r="AE18" s="149"/>
      <c r="AF18" s="145" t="str">
        <f t="shared" si="0"/>
        <v/>
      </c>
      <c r="AG18" s="151"/>
      <c r="AH18" s="146" t="str">
        <f t="shared" si="1"/>
        <v/>
      </c>
      <c r="AI18" s="151"/>
      <c r="AJ18" s="146" t="str">
        <f t="shared" si="2"/>
        <v/>
      </c>
      <c r="AK18" s="147" t="str">
        <f t="shared" si="3"/>
        <v/>
      </c>
      <c r="AL18" s="152" t="str">
        <f>IFERROR(IF(AND(AF17="Probabilidad",AF18="Probabilidad"),(AL17-(+AL17*AK18)),IF(AND(AF17="Impacto",AF18="Probabilidad"),(AL16-(+AL16*AK18)),IF(AF18="Impacto",AL17,""))),"")</f>
        <v/>
      </c>
      <c r="AM18" s="152" t="str">
        <f>IFERROR(IF(AND(AF17="Impacto",AF18="Impacto"),(AM17-(+AM17*AK18)),IF(AND(AF17="Probabilidad",AF18="Impacto"),(AM16-(+AM16*AK18)),IF(AF18="Probabilidad",AM17,""))),"")</f>
        <v/>
      </c>
      <c r="AN18" s="153"/>
      <c r="AO18" s="153"/>
      <c r="AP18" s="153"/>
      <c r="AQ18" s="153"/>
      <c r="AR18" s="1806"/>
      <c r="AS18" s="1051"/>
      <c r="AT18" s="1051"/>
      <c r="AU18" s="1048"/>
      <c r="AV18" s="1051"/>
      <c r="AW18" s="1051"/>
      <c r="AX18" s="1048"/>
      <c r="AY18" s="1048"/>
      <c r="AZ18" s="1048"/>
      <c r="BA18" s="995"/>
      <c r="BB18" s="130"/>
      <c r="BC18" s="130"/>
      <c r="BD18" s="173" t="str">
        <f t="shared" si="4"/>
        <v/>
      </c>
      <c r="BE18" s="149"/>
      <c r="BF18" s="149"/>
      <c r="BG18" s="149"/>
      <c r="BH18" s="149"/>
      <c r="BI18" s="130"/>
      <c r="BJ18" s="130"/>
      <c r="BK18" s="130"/>
      <c r="BL18" s="130"/>
      <c r="BM18" s="155"/>
      <c r="BN18" s="155"/>
      <c r="BO18" s="155"/>
      <c r="BP18" s="155"/>
      <c r="BQ18" s="156" t="str">
        <f t="shared" si="5"/>
        <v/>
      </c>
      <c r="BR18" s="157" t="str">
        <f t="shared" si="6"/>
        <v/>
      </c>
      <c r="BS18" s="304"/>
      <c r="BT18" s="149"/>
      <c r="BU18" s="998"/>
      <c r="BV18" s="1001"/>
      <c r="BW18" s="1001"/>
      <c r="BX18" s="1004"/>
      <c r="BY18" s="1004"/>
      <c r="BZ18" s="1004"/>
    </row>
    <row r="19" spans="1:78" ht="16" x14ac:dyDescent="0.2">
      <c r="A19" s="1647"/>
      <c r="B19" s="1512"/>
      <c r="C19" s="1652"/>
      <c r="D19" s="1022"/>
      <c r="E19" s="1025"/>
      <c r="F19" s="1028"/>
      <c r="G19" s="1142"/>
      <c r="H19" s="1031"/>
      <c r="I19" s="995"/>
      <c r="J19" s="1034"/>
      <c r="K19" s="1037"/>
      <c r="L19" s="1039"/>
      <c r="M19" s="1042"/>
      <c r="N19" s="1039"/>
      <c r="O19" s="1039"/>
      <c r="P19" s="1072"/>
      <c r="Q19" s="1627"/>
      <c r="R19" s="995"/>
      <c r="S19" s="1057"/>
      <c r="T19" s="995"/>
      <c r="U19" s="1057"/>
      <c r="V19" s="995"/>
      <c r="W19" s="1057"/>
      <c r="X19" s="1060"/>
      <c r="Y19" s="1057"/>
      <c r="Z19" s="1057"/>
      <c r="AA19" s="1048"/>
      <c r="AB19" s="150">
        <v>5</v>
      </c>
      <c r="AC19" s="149"/>
      <c r="AD19" s="149"/>
      <c r="AE19" s="149"/>
      <c r="AF19" s="145" t="str">
        <f t="shared" si="0"/>
        <v/>
      </c>
      <c r="AG19" s="151"/>
      <c r="AH19" s="146" t="str">
        <f t="shared" si="1"/>
        <v/>
      </c>
      <c r="AI19" s="151"/>
      <c r="AJ19" s="146" t="str">
        <f t="shared" si="2"/>
        <v/>
      </c>
      <c r="AK19" s="147" t="str">
        <f t="shared" si="3"/>
        <v/>
      </c>
      <c r="AL19" s="152" t="str">
        <f>IFERROR(IF(AND(AF18="Probabilidad",AF19="Probabilidad"),(AL18-(+AL18*AK19)),IF(AND(AF18="Impacto",AF19="Probabilidad"),(AL17-(+AL17*AK19)),IF(AF19="Impacto",AL18,""))),"")</f>
        <v/>
      </c>
      <c r="AM19" s="152" t="str">
        <f>IFERROR(IF(AND(AF18="Impacto",AF19="Impacto"),(AM18-(+AM18*AK19)),IF(AND(AF18="Probabilidad",AF19="Impacto"),(AM17-(+AM17*AK19)),IF(AF19="Probabilidad",AM18,""))),"")</f>
        <v/>
      </c>
      <c r="AN19" s="153"/>
      <c r="AO19" s="153"/>
      <c r="AP19" s="153"/>
      <c r="AQ19" s="153"/>
      <c r="AR19" s="1806"/>
      <c r="AS19" s="1051"/>
      <c r="AT19" s="1051"/>
      <c r="AU19" s="1048"/>
      <c r="AV19" s="1051"/>
      <c r="AW19" s="1051"/>
      <c r="AX19" s="1048"/>
      <c r="AY19" s="1048"/>
      <c r="AZ19" s="1048"/>
      <c r="BA19" s="995"/>
      <c r="BB19" s="130"/>
      <c r="BC19" s="130"/>
      <c r="BD19" s="173" t="str">
        <f t="shared" si="4"/>
        <v/>
      </c>
      <c r="BE19" s="149"/>
      <c r="BF19" s="149"/>
      <c r="BG19" s="149"/>
      <c r="BH19" s="149"/>
      <c r="BI19" s="130"/>
      <c r="BJ19" s="130"/>
      <c r="BK19" s="130"/>
      <c r="BL19" s="130"/>
      <c r="BM19" s="155"/>
      <c r="BN19" s="155"/>
      <c r="BO19" s="155"/>
      <c r="BP19" s="155"/>
      <c r="BQ19" s="156" t="str">
        <f t="shared" si="5"/>
        <v/>
      </c>
      <c r="BR19" s="157" t="str">
        <f t="shared" si="6"/>
        <v/>
      </c>
      <c r="BS19" s="304"/>
      <c r="BT19" s="149"/>
      <c r="BU19" s="998"/>
      <c r="BV19" s="1001"/>
      <c r="BW19" s="1001"/>
      <c r="BX19" s="1004"/>
      <c r="BY19" s="1004"/>
      <c r="BZ19" s="1004"/>
    </row>
    <row r="20" spans="1:78" ht="17" thickBot="1" x14ac:dyDescent="0.25">
      <c r="A20" s="1648"/>
      <c r="B20" s="1804"/>
      <c r="C20" s="1653"/>
      <c r="D20" s="1023"/>
      <c r="E20" s="1026"/>
      <c r="F20" s="1029"/>
      <c r="G20" s="1143"/>
      <c r="H20" s="1032"/>
      <c r="I20" s="996"/>
      <c r="J20" s="1035"/>
      <c r="K20" s="1038"/>
      <c r="L20" s="1040"/>
      <c r="M20" s="1043"/>
      <c r="N20" s="1040"/>
      <c r="O20" s="1040"/>
      <c r="P20" s="1073"/>
      <c r="Q20" s="1808"/>
      <c r="R20" s="996"/>
      <c r="S20" s="1058"/>
      <c r="T20" s="996"/>
      <c r="U20" s="1058"/>
      <c r="V20" s="996"/>
      <c r="W20" s="1058"/>
      <c r="X20" s="1061"/>
      <c r="Y20" s="1058"/>
      <c r="Z20" s="1058"/>
      <c r="AA20" s="1049"/>
      <c r="AB20" s="162">
        <v>6</v>
      </c>
      <c r="AC20" s="160"/>
      <c r="AD20" s="160"/>
      <c r="AE20" s="160"/>
      <c r="AF20" s="175" t="str">
        <f t="shared" si="0"/>
        <v/>
      </c>
      <c r="AG20" s="163"/>
      <c r="AH20" s="161" t="str">
        <f t="shared" si="1"/>
        <v/>
      </c>
      <c r="AI20" s="163"/>
      <c r="AJ20" s="161" t="str">
        <f t="shared" si="2"/>
        <v/>
      </c>
      <c r="AK20" s="164" t="str">
        <f t="shared" si="3"/>
        <v/>
      </c>
      <c r="AL20" s="220" t="str">
        <f>IFERROR(IF(AND(AF19="Probabilidad",AF20="Probabilidad"),(AL19-(+AL19*AK20)),IF(AND(AF19="Impacto",AF20="Probabilidad"),(AL18-(+AL18*AK20)),IF(AF20="Impacto",AL19,""))),"")</f>
        <v/>
      </c>
      <c r="AM20" s="220" t="str">
        <f>IFERROR(IF(AND(AF19="Impacto",AF20="Impacto"),(AM19-(+AM19*AK20)),IF(AND(AF19="Probabilidad",AF20="Impacto"),(AM18-(+AM18*AK20)),IF(AF20="Probabilidad",AM19,""))),"")</f>
        <v/>
      </c>
      <c r="AN20" s="51"/>
      <c r="AO20" s="51"/>
      <c r="AP20" s="51"/>
      <c r="AQ20" s="51"/>
      <c r="AR20" s="1807"/>
      <c r="AS20" s="1052"/>
      <c r="AT20" s="1052"/>
      <c r="AU20" s="1049"/>
      <c r="AV20" s="1052"/>
      <c r="AW20" s="1052"/>
      <c r="AX20" s="1049"/>
      <c r="AY20" s="1049"/>
      <c r="AZ20" s="1049"/>
      <c r="BA20" s="996"/>
      <c r="BB20" s="167"/>
      <c r="BC20" s="167"/>
      <c r="BD20" s="176" t="str">
        <f t="shared" si="4"/>
        <v/>
      </c>
      <c r="BE20" s="160"/>
      <c r="BF20" s="160"/>
      <c r="BG20" s="160"/>
      <c r="BH20" s="160"/>
      <c r="BI20" s="167"/>
      <c r="BJ20" s="167"/>
      <c r="BK20" s="167"/>
      <c r="BL20" s="167"/>
      <c r="BM20" s="168"/>
      <c r="BN20" s="168"/>
      <c r="BO20" s="168"/>
      <c r="BP20" s="168"/>
      <c r="BQ20" s="169" t="str">
        <f t="shared" si="5"/>
        <v/>
      </c>
      <c r="BR20" s="170" t="str">
        <f t="shared" si="6"/>
        <v/>
      </c>
      <c r="BS20" s="711"/>
      <c r="BT20" s="160"/>
      <c r="BU20" s="999"/>
      <c r="BV20" s="1002"/>
      <c r="BW20" s="1002"/>
      <c r="BX20" s="1005"/>
      <c r="BY20" s="1005"/>
      <c r="BZ20" s="1005"/>
    </row>
    <row r="21" spans="1:78" ht="167" x14ac:dyDescent="0.2">
      <c r="A21" s="1006" t="s">
        <v>395</v>
      </c>
      <c r="B21" s="1875" t="s">
        <v>396</v>
      </c>
      <c r="C21" s="1012" t="s">
        <v>397</v>
      </c>
      <c r="D21" s="1021" t="s">
        <v>2388</v>
      </c>
      <c r="E21" s="1024" t="s">
        <v>398</v>
      </c>
      <c r="F21" s="1027">
        <v>1</v>
      </c>
      <c r="G21" s="1877" t="s">
        <v>399</v>
      </c>
      <c r="H21" s="1030"/>
      <c r="I21" s="994"/>
      <c r="J21" s="1303" t="s">
        <v>2407</v>
      </c>
      <c r="K21" s="1036" t="s">
        <v>313</v>
      </c>
      <c r="L21" s="1000" t="s">
        <v>314</v>
      </c>
      <c r="M21" s="1041" t="s">
        <v>2408</v>
      </c>
      <c r="N21" s="1000"/>
      <c r="O21" s="1000"/>
      <c r="P21" s="1063" t="s">
        <v>1386</v>
      </c>
      <c r="Q21" s="1077" t="s">
        <v>1386</v>
      </c>
      <c r="R21" s="994" t="s">
        <v>217</v>
      </c>
      <c r="S21" s="1056">
        <f>IF(R21="Muy Alta",100%,IF(R21="Alta",80%,IF(R21="Media",60%,IF(R21="Baja",40%,IF(R21="Muy Baja",20%,"")))))</f>
        <v>0.6</v>
      </c>
      <c r="T21" s="994"/>
      <c r="U21" s="1056" t="str">
        <f>IF(T21="Catastrófico",100%,IF(T21="Mayor",80%,IF(T21="Moderado",60%,IF(T21="Menor",40%,IF(T21="Leve",20%,"")))))</f>
        <v/>
      </c>
      <c r="V21" s="994" t="s">
        <v>218</v>
      </c>
      <c r="W21" s="1056">
        <f>IF(V21="Catastrófico",100%,IF(V21="Mayor",80%,IF(V21="Moderado",60%,IF(V21="Menor",40%,IF(V21="Leve",20%,"")))))</f>
        <v>0.6</v>
      </c>
      <c r="X21" s="1059" t="str">
        <f>IF(Y21=100%,"Catastrófico",IF(Y21=80%,"Mayor",IF(Y21=60%,"Moderado",IF(Y21=40%,"Menor",IF(Y21=20%,"Leve","")))))</f>
        <v>Moderado</v>
      </c>
      <c r="Y21" s="1056">
        <f>IF(AND(U21="",W21=""),"",MAX(U21,W21))</f>
        <v>0.6</v>
      </c>
      <c r="Z21" s="1056" t="str">
        <f>CONCATENATE(R21,X21)</f>
        <v>MediaModerado</v>
      </c>
      <c r="AA21" s="1047" t="str">
        <f>IF(Z21="Muy AltaLeve","Alto",IF(Z21="Muy AltaMenor","Alto",IF(Z21="Muy AltaModerado","Alto",IF(Z21="Muy AltaMayor","Alto",IF(Z21="Muy AltaCatastrófico","Extremo",IF(Z21="AltaLeve","Moderado",IF(Z21="AltaMenor","Moderado",IF(Z21="AltaModerado","Alto",IF(Z21="AltaMayor","Alto",IF(Z21="AltaCatastrófico","Extremo",IF(Z21="MediaLeve","Moderado",IF(Z21="MediaMenor","Moderado",IF(Z21="MediaModerado","Moderado",IF(Z21="MediaMayor","Alto",IF(Z21="MediaCatastrófico","Extremo",IF(Z21="BajaLeve","Bajo",IF(Z21="BajaMenor","Moderado",IF(Z21="BajaModerado","Moderado",IF(Z21="BajaMayor","Alto",IF(Z21="BajaCatastrófico","Extremo",IF(Z21="Muy BajaLeve","Bajo",IF(Z21="Muy BajaMenor","Bajo",IF(Z21="Muy BajaModerado","Moderado",IF(Z21="Muy BajaMayor","Alto",IF(Z21="Muy BajaCatastrófico","Extremo","")))))))))))))))))))))))))</f>
        <v>Moderado</v>
      </c>
      <c r="AB21" s="97">
        <v>1</v>
      </c>
      <c r="AC21" s="337" t="s">
        <v>411</v>
      </c>
      <c r="AD21" s="417" t="s">
        <v>1630</v>
      </c>
      <c r="AE21" s="418" t="s">
        <v>413</v>
      </c>
      <c r="AF21" s="99" t="str">
        <f t="shared" ref="AF21:AF36" si="7">IF(OR(AG21="Preventivo",AG21="Detectivo"),"Probabilidad",IF(AG21="Correctivo","Impacto",""))</f>
        <v>Probabilidad</v>
      </c>
      <c r="AG21" s="10" t="s">
        <v>221</v>
      </c>
      <c r="AH21" s="14">
        <f t="shared" ref="AH21:AH36" si="8">IF(AG21="","",IF(AG21="Preventivo",25%,IF(AG21="Detectivo",15%,IF(AG21="Correctivo",10%))))</f>
        <v>0.25</v>
      </c>
      <c r="AI21" s="10" t="s">
        <v>222</v>
      </c>
      <c r="AJ21" s="14">
        <f t="shared" ref="AJ21:AJ36" si="9">IF(AI21="Automático",25%,IF(AI21="Manual",15%,""))</f>
        <v>0.15</v>
      </c>
      <c r="AK21" s="101">
        <f t="shared" ref="AK21:AK36" si="10">IF(OR(AH21="",AJ21=""),"",AH21+AJ21)</f>
        <v>0.4</v>
      </c>
      <c r="AL21" s="100">
        <f>IFERROR(IF(AF21="Probabilidad",(S21-(+S21*AK21)),IF(AF21="Impacto",S21,"")),"")</f>
        <v>0.36</v>
      </c>
      <c r="AM21" s="100">
        <f>IFERROR(IF(AF21="Impacto",(Y21-(+Y21*AK21)),IF(AF21="Probabilidad",Y21,"")),"")</f>
        <v>0.6</v>
      </c>
      <c r="AN21" s="50" t="s">
        <v>223</v>
      </c>
      <c r="AO21" s="50" t="s">
        <v>291</v>
      </c>
      <c r="AP21" s="50" t="s">
        <v>241</v>
      </c>
      <c r="AQ21" s="50" t="s">
        <v>226</v>
      </c>
      <c r="AR21" s="1030" t="s">
        <v>2409</v>
      </c>
      <c r="AS21" s="1050">
        <f>S21</f>
        <v>0.6</v>
      </c>
      <c r="AT21" s="1050">
        <f>IF(AL21="","",MIN(AL21:AL26))</f>
        <v>0.216</v>
      </c>
      <c r="AU21" s="1047" t="str">
        <f>IFERROR(IF(AT21="","",IF(AT21&lt;=0.2,"Muy Baja",IF(AT21&lt;=0.4,"Baja",IF(AT21&lt;=0.6,"Media",IF(AT21&lt;=0.8,"Alta","Muy Alta"))))),"")</f>
        <v>Baja</v>
      </c>
      <c r="AV21" s="1050">
        <f>Y21</f>
        <v>0.6</v>
      </c>
      <c r="AW21" s="1050">
        <f>IF(AM21="","",MIN(AM21:AM26))</f>
        <v>0.6</v>
      </c>
      <c r="AX21" s="1047" t="str">
        <f>IFERROR(IF(AW21="","",IF(AW21&lt;=0.2,"Leve",IF(AW21&lt;=0.4,"Menor",IF(AW21&lt;=0.6,"Moderado",IF(AW21&lt;=0.8,"Mayor","Catastrófico"))))),"")</f>
        <v>Moderado</v>
      </c>
      <c r="AY21" s="1047" t="str">
        <f>AA21</f>
        <v>Moderado</v>
      </c>
      <c r="AZ21" s="1047" t="str">
        <f>IFERROR(IF(OR(AND(AU21="Muy Baja",AX21="Leve"),AND(AU21="Muy Baja",AX21="Menor"),AND(AU21="Baja",AX21="Leve")),"Bajo",IF(OR(AND(AU21="Muy baja",AX21="Moderado"),AND(AU21="Baja",AX21="Menor"),AND(AU21="Baja",AX21="Moderado"),AND(AU21="Media",AX21="Leve"),AND(AU21="Media",AX21="Menor"),AND(AU21="Media",AX21="Moderado"),AND(AU21="Alta",AX21="Leve"),AND(AU21="Alta",AX21="Menor")),"Moderado",IF(OR(AND(AU21="Muy Baja",AX21="Mayor"),AND(AU21="Baja",AX21="Mayor"),AND(AU21="Media",AX21="Mayor"),AND(AU21="Alta",AX21="Moderado"),AND(AU21="Alta",AX21="Mayor"),AND(AU21="Muy Alta",AX21="Leve"),AND(AU21="Muy Alta",AX21="Menor"),AND(AU21="Muy Alta",AX21="Moderado"),AND(AU21="Muy Alta",AX21="Mayor")),"Alto",IF(OR(AND(AU21="Muy Baja",AX21="Catastrófico"),AND(AU21="Baja",AX21="Catastrófico"),AND(AU21="Media",AX21="Catastrófico"),AND(AU21="Alta",AX21="Catastrófico"),AND(AU21="Muy Alta",AX21="Catastrófico")),"Extremo","")))),"")</f>
        <v>Moderado</v>
      </c>
      <c r="BA21" s="994" t="s">
        <v>228</v>
      </c>
      <c r="BB21" s="346" t="s">
        <v>414</v>
      </c>
      <c r="BC21" s="347" t="s">
        <v>415</v>
      </c>
      <c r="BD21" s="103">
        <f t="shared" ref="BD21:BD37" si="11">IF(SUM(BE21:BH21)=0,"",SUM(BE21:BH21))</f>
        <v>4</v>
      </c>
      <c r="BE21" s="9">
        <v>1</v>
      </c>
      <c r="BF21" s="9">
        <v>1</v>
      </c>
      <c r="BG21" s="9">
        <v>1</v>
      </c>
      <c r="BH21" s="9">
        <v>1</v>
      </c>
      <c r="BI21" s="46" t="s">
        <v>409</v>
      </c>
      <c r="BJ21" s="46" t="s">
        <v>1609</v>
      </c>
      <c r="BK21" s="235" t="s">
        <v>2762</v>
      </c>
      <c r="BL21" s="235" t="s">
        <v>2694</v>
      </c>
      <c r="BM21" s="730">
        <v>1</v>
      </c>
      <c r="BN21" s="236">
        <v>1</v>
      </c>
      <c r="BO21" s="236"/>
      <c r="BP21" s="236"/>
      <c r="BQ21" s="104">
        <f t="shared" ref="BQ21:BQ56" si="12">IF(SUM(BM21:BP21)=0,"",SUM(BM21:BP21))</f>
        <v>2</v>
      </c>
      <c r="BR21" s="128">
        <f t="shared" si="6"/>
        <v>0.5</v>
      </c>
      <c r="BS21" s="710" t="s">
        <v>411</v>
      </c>
      <c r="BT21" s="400" t="s">
        <v>2696</v>
      </c>
      <c r="BU21" s="1866" t="s">
        <v>1631</v>
      </c>
      <c r="BV21" s="1750" t="s">
        <v>2699</v>
      </c>
      <c r="BW21" s="1180" t="s">
        <v>1631</v>
      </c>
      <c r="BX21" s="1231" t="s">
        <v>1631</v>
      </c>
      <c r="BY21" s="1066" t="s">
        <v>2741</v>
      </c>
      <c r="BZ21" s="1003"/>
    </row>
    <row r="22" spans="1:78" ht="145" x14ac:dyDescent="0.2">
      <c r="A22" s="1007"/>
      <c r="B22" s="1411"/>
      <c r="C22" s="1013"/>
      <c r="D22" s="1022"/>
      <c r="E22" s="1025"/>
      <c r="F22" s="1028"/>
      <c r="G22" s="1223"/>
      <c r="H22" s="1031"/>
      <c r="I22" s="995"/>
      <c r="J22" s="1225"/>
      <c r="K22" s="1037"/>
      <c r="L22" s="1039"/>
      <c r="M22" s="1042"/>
      <c r="N22" s="1039"/>
      <c r="O22" s="1039"/>
      <c r="P22" s="1072"/>
      <c r="Q22" s="1078"/>
      <c r="R22" s="995"/>
      <c r="S22" s="1057"/>
      <c r="T22" s="995"/>
      <c r="U22" s="1057"/>
      <c r="V22" s="995"/>
      <c r="W22" s="1057"/>
      <c r="X22" s="1060"/>
      <c r="Y22" s="1057"/>
      <c r="Z22" s="1057"/>
      <c r="AA22" s="1048"/>
      <c r="AB22" s="403">
        <v>2</v>
      </c>
      <c r="AC22" s="404" t="s">
        <v>404</v>
      </c>
      <c r="AD22" s="405" t="s">
        <v>598</v>
      </c>
      <c r="AE22" s="406" t="s">
        <v>405</v>
      </c>
      <c r="AF22" s="407" t="str">
        <f t="shared" si="7"/>
        <v>Probabilidad</v>
      </c>
      <c r="AG22" s="151" t="s">
        <v>221</v>
      </c>
      <c r="AH22" s="146">
        <f t="shared" si="8"/>
        <v>0.25</v>
      </c>
      <c r="AI22" s="151" t="s">
        <v>222</v>
      </c>
      <c r="AJ22" s="146">
        <f t="shared" si="9"/>
        <v>0.15</v>
      </c>
      <c r="AK22" s="147">
        <f t="shared" si="10"/>
        <v>0.4</v>
      </c>
      <c r="AL22" s="152">
        <f>IFERROR(IF(AND(AF21="Probabilidad",AF22="Probabilidad"),(AL21-(+AL21*AK22)),IF(AF22="Probabilidad",(S21-(+S21*AK22)),IF(AF22="Impacto",AL21,""))),"")</f>
        <v>0.216</v>
      </c>
      <c r="AM22" s="152">
        <f>IFERROR(IF(AND(AF21="Impacto",AF22="Impacto"),(AM21-(+AM21*AK22)),IF(AF22="Impacto",(Y21-(Y21*AK22)),IF(AF22="Probabilidad",AM21,""))),"")</f>
        <v>0.6</v>
      </c>
      <c r="AN22" s="408" t="s">
        <v>223</v>
      </c>
      <c r="AO22" s="277" t="s">
        <v>224</v>
      </c>
      <c r="AP22" s="277" t="s">
        <v>241</v>
      </c>
      <c r="AQ22" s="277" t="s">
        <v>226</v>
      </c>
      <c r="AR22" s="1865"/>
      <c r="AS22" s="1051"/>
      <c r="AT22" s="1051"/>
      <c r="AU22" s="1048"/>
      <c r="AV22" s="1051"/>
      <c r="AW22" s="1051"/>
      <c r="AX22" s="1048"/>
      <c r="AY22" s="1048"/>
      <c r="AZ22" s="1048"/>
      <c r="BA22" s="995"/>
      <c r="BB22" s="130"/>
      <c r="BC22" s="130"/>
      <c r="BD22" s="173" t="str">
        <f t="shared" si="11"/>
        <v/>
      </c>
      <c r="BE22" s="149"/>
      <c r="BF22" s="149"/>
      <c r="BG22" s="149"/>
      <c r="BH22" s="149"/>
      <c r="BI22" s="130"/>
      <c r="BJ22" s="130"/>
      <c r="BK22" s="130"/>
      <c r="BL22" s="130"/>
      <c r="BM22" s="155"/>
      <c r="BN22" s="155"/>
      <c r="BO22" s="155"/>
      <c r="BP22" s="155"/>
      <c r="BQ22" s="156" t="str">
        <f t="shared" si="12"/>
        <v/>
      </c>
      <c r="BR22" s="157" t="str">
        <f t="shared" si="6"/>
        <v/>
      </c>
      <c r="BS22" s="304" t="s">
        <v>404</v>
      </c>
      <c r="BT22" s="400" t="s">
        <v>2695</v>
      </c>
      <c r="BU22" s="1260"/>
      <c r="BV22" s="1867"/>
      <c r="BW22" s="1072"/>
      <c r="BX22" s="1232"/>
      <c r="BY22" s="1172"/>
      <c r="BZ22" s="1527"/>
    </row>
    <row r="23" spans="1:78" ht="16" x14ac:dyDescent="0.2">
      <c r="A23" s="1007"/>
      <c r="B23" s="1411"/>
      <c r="C23" s="1013"/>
      <c r="D23" s="1022"/>
      <c r="E23" s="1025"/>
      <c r="F23" s="1028"/>
      <c r="G23" s="1223"/>
      <c r="H23" s="1031"/>
      <c r="I23" s="995"/>
      <c r="J23" s="1225"/>
      <c r="K23" s="1037"/>
      <c r="L23" s="1039"/>
      <c r="M23" s="1042"/>
      <c r="N23" s="1039"/>
      <c r="O23" s="1039"/>
      <c r="P23" s="1072"/>
      <c r="Q23" s="1078"/>
      <c r="R23" s="995"/>
      <c r="S23" s="1057"/>
      <c r="T23" s="995"/>
      <c r="U23" s="1057"/>
      <c r="V23" s="995"/>
      <c r="W23" s="1057"/>
      <c r="X23" s="1060"/>
      <c r="Y23" s="1057"/>
      <c r="Z23" s="1057"/>
      <c r="AA23" s="1048"/>
      <c r="AB23" s="150">
        <v>3</v>
      </c>
      <c r="AC23" s="235"/>
      <c r="AD23" s="28"/>
      <c r="AE23" s="409"/>
      <c r="AF23" s="145" t="str">
        <f t="shared" si="7"/>
        <v/>
      </c>
      <c r="AG23" s="151"/>
      <c r="AH23" s="146" t="str">
        <f t="shared" si="8"/>
        <v/>
      </c>
      <c r="AI23" s="151"/>
      <c r="AJ23" s="146" t="str">
        <f t="shared" si="9"/>
        <v/>
      </c>
      <c r="AK23" s="147" t="str">
        <f t="shared" si="10"/>
        <v/>
      </c>
      <c r="AL23" s="152" t="str">
        <f>IFERROR(IF(AND(AF22="Probabilidad",AF23="Probabilidad"),(AL22-(+AL22*AK23)),IF(AND(AF22="Impacto",AF23="Probabilidad"),(AL21-(+AL21*AK23)),IF(AF23="Impacto",AL22,""))),"")</f>
        <v/>
      </c>
      <c r="AM23" s="152" t="str">
        <f>IFERROR(IF(AND(AF22="Impacto",AF23="Impacto"),(AM22-(+AM22*AK23)),IF(AND(AF22="Probabilidad",AF23="Impacto"),(AM21-(+AM21*AK23)),IF(AF23="Probabilidad",AM22,""))),"")</f>
        <v/>
      </c>
      <c r="AN23" s="153"/>
      <c r="AO23" s="51"/>
      <c r="AP23" s="51"/>
      <c r="AQ23" s="51"/>
      <c r="AR23" s="1031"/>
      <c r="AS23" s="1051"/>
      <c r="AT23" s="1051"/>
      <c r="AU23" s="1048"/>
      <c r="AV23" s="1051"/>
      <c r="AW23" s="1051"/>
      <c r="AX23" s="1048"/>
      <c r="AY23" s="1048"/>
      <c r="AZ23" s="1048"/>
      <c r="BA23" s="995"/>
      <c r="BB23" s="130"/>
      <c r="BC23" s="130"/>
      <c r="BD23" s="173" t="str">
        <f t="shared" si="11"/>
        <v/>
      </c>
      <c r="BE23" s="149"/>
      <c r="BF23" s="149"/>
      <c r="BG23" s="149"/>
      <c r="BH23" s="149"/>
      <c r="BI23" s="130"/>
      <c r="BJ23" s="130"/>
      <c r="BK23" s="130"/>
      <c r="BL23" s="130"/>
      <c r="BM23" s="155"/>
      <c r="BN23" s="155"/>
      <c r="BO23" s="155"/>
      <c r="BP23" s="155"/>
      <c r="BQ23" s="156" t="str">
        <f t="shared" si="12"/>
        <v/>
      </c>
      <c r="BR23" s="157" t="str">
        <f t="shared" si="6"/>
        <v/>
      </c>
      <c r="BS23" s="304"/>
      <c r="BT23" s="149"/>
      <c r="BU23" s="1260"/>
      <c r="BV23" s="1867"/>
      <c r="BW23" s="1072"/>
      <c r="BX23" s="1232"/>
      <c r="BY23" s="1172"/>
      <c r="BZ23" s="1527"/>
    </row>
    <row r="24" spans="1:78" ht="16" x14ac:dyDescent="0.2">
      <c r="A24" s="1007"/>
      <c r="B24" s="1411"/>
      <c r="C24" s="1013"/>
      <c r="D24" s="1022"/>
      <c r="E24" s="1025"/>
      <c r="F24" s="1028"/>
      <c r="G24" s="1223"/>
      <c r="H24" s="1031"/>
      <c r="I24" s="995"/>
      <c r="J24" s="1225"/>
      <c r="K24" s="1037"/>
      <c r="L24" s="1039"/>
      <c r="M24" s="1042"/>
      <c r="N24" s="1039"/>
      <c r="O24" s="1039"/>
      <c r="P24" s="1072"/>
      <c r="Q24" s="1078"/>
      <c r="R24" s="995"/>
      <c r="S24" s="1057"/>
      <c r="T24" s="995"/>
      <c r="U24" s="1057"/>
      <c r="V24" s="995"/>
      <c r="W24" s="1057"/>
      <c r="X24" s="1060"/>
      <c r="Y24" s="1057"/>
      <c r="Z24" s="1057"/>
      <c r="AA24" s="1048"/>
      <c r="AB24" s="150">
        <v>4</v>
      </c>
      <c r="AC24" s="130"/>
      <c r="AD24" s="149"/>
      <c r="AE24" s="219"/>
      <c r="AF24" s="145" t="str">
        <f t="shared" si="7"/>
        <v/>
      </c>
      <c r="AG24" s="151"/>
      <c r="AH24" s="146" t="str">
        <f t="shared" si="8"/>
        <v/>
      </c>
      <c r="AI24" s="151"/>
      <c r="AJ24" s="146" t="str">
        <f t="shared" si="9"/>
        <v/>
      </c>
      <c r="AK24" s="147" t="str">
        <f t="shared" si="10"/>
        <v/>
      </c>
      <c r="AL24" s="152" t="str">
        <f>IFERROR(IF(AND(AF23="Probabilidad",AF24="Probabilidad"),(AL23-(+AL23*AK24)),IF(AND(AF23="Impacto",AF24="Probabilidad"),(AL22-(+AL22*AK24)),IF(AF24="Impacto",AL23,""))),"")</f>
        <v/>
      </c>
      <c r="AM24" s="152" t="str">
        <f>IFERROR(IF(AND(AF23="Impacto",AF24="Impacto"),(AM23-(+AM23*AK24)),IF(AND(AF23="Probabilidad",AF24="Impacto"),(AM22-(+AM22*AK24)),IF(AF24="Probabilidad",AM23,""))),"")</f>
        <v/>
      </c>
      <c r="AN24" s="153"/>
      <c r="AO24" s="153"/>
      <c r="AP24" s="153"/>
      <c r="AQ24" s="153"/>
      <c r="AR24" s="1031"/>
      <c r="AS24" s="1051"/>
      <c r="AT24" s="1051"/>
      <c r="AU24" s="1048"/>
      <c r="AV24" s="1051"/>
      <c r="AW24" s="1051"/>
      <c r="AX24" s="1048"/>
      <c r="AY24" s="1048"/>
      <c r="AZ24" s="1048"/>
      <c r="BA24" s="995"/>
      <c r="BB24" s="130"/>
      <c r="BC24" s="130"/>
      <c r="BD24" s="173" t="str">
        <f t="shared" si="11"/>
        <v/>
      </c>
      <c r="BE24" s="149"/>
      <c r="BF24" s="149"/>
      <c r="BG24" s="149"/>
      <c r="BH24" s="149"/>
      <c r="BI24" s="130"/>
      <c r="BJ24" s="130"/>
      <c r="BK24" s="130"/>
      <c r="BL24" s="130"/>
      <c r="BM24" s="155"/>
      <c r="BN24" s="155"/>
      <c r="BO24" s="155"/>
      <c r="BP24" s="155"/>
      <c r="BQ24" s="156" t="str">
        <f t="shared" si="12"/>
        <v/>
      </c>
      <c r="BR24" s="157" t="str">
        <f t="shared" si="6"/>
        <v/>
      </c>
      <c r="BS24" s="304"/>
      <c r="BT24" s="149"/>
      <c r="BU24" s="1260"/>
      <c r="BV24" s="1867"/>
      <c r="BW24" s="1072"/>
      <c r="BX24" s="1232"/>
      <c r="BY24" s="1172"/>
      <c r="BZ24" s="1527"/>
    </row>
    <row r="25" spans="1:78" ht="16" x14ac:dyDescent="0.2">
      <c r="A25" s="1007"/>
      <c r="B25" s="1411"/>
      <c r="C25" s="1013"/>
      <c r="D25" s="1022"/>
      <c r="E25" s="1025"/>
      <c r="F25" s="1028"/>
      <c r="G25" s="1223"/>
      <c r="H25" s="1031"/>
      <c r="I25" s="995"/>
      <c r="J25" s="1225"/>
      <c r="K25" s="1037"/>
      <c r="L25" s="1039"/>
      <c r="M25" s="1042"/>
      <c r="N25" s="1039"/>
      <c r="O25" s="1039"/>
      <c r="P25" s="1072"/>
      <c r="Q25" s="1078"/>
      <c r="R25" s="995"/>
      <c r="S25" s="1057"/>
      <c r="T25" s="995"/>
      <c r="U25" s="1057"/>
      <c r="V25" s="995"/>
      <c r="W25" s="1057"/>
      <c r="X25" s="1060"/>
      <c r="Y25" s="1057"/>
      <c r="Z25" s="1057"/>
      <c r="AA25" s="1048"/>
      <c r="AB25" s="150">
        <v>5</v>
      </c>
      <c r="AC25" s="130"/>
      <c r="AD25" s="149"/>
      <c r="AE25" s="219"/>
      <c r="AF25" s="145" t="str">
        <f t="shared" si="7"/>
        <v/>
      </c>
      <c r="AG25" s="151"/>
      <c r="AH25" s="146" t="str">
        <f t="shared" si="8"/>
        <v/>
      </c>
      <c r="AI25" s="151"/>
      <c r="AJ25" s="146" t="str">
        <f t="shared" si="9"/>
        <v/>
      </c>
      <c r="AK25" s="147" t="str">
        <f t="shared" si="10"/>
        <v/>
      </c>
      <c r="AL25" s="152" t="str">
        <f>IFERROR(IF(AND(AF24="Probabilidad",AF25="Probabilidad"),(AL24-(+AL24*AK25)),IF(AND(AF24="Impacto",AF25="Probabilidad"),(AL23-(+AL23*AK25)),IF(AF25="Impacto",AL24,""))),"")</f>
        <v/>
      </c>
      <c r="AM25" s="152" t="str">
        <f>IFERROR(IF(AND(AF24="Impacto",AF25="Impacto"),(AM24-(+AM24*AK25)),IF(AND(AF24="Probabilidad",AF25="Impacto"),(AM23-(+AM23*AK25)),IF(AF25="Probabilidad",AM24,""))),"")</f>
        <v/>
      </c>
      <c r="AN25" s="153"/>
      <c r="AO25" s="153"/>
      <c r="AP25" s="153"/>
      <c r="AQ25" s="153"/>
      <c r="AR25" s="1031"/>
      <c r="AS25" s="1051"/>
      <c r="AT25" s="1051"/>
      <c r="AU25" s="1048"/>
      <c r="AV25" s="1051"/>
      <c r="AW25" s="1051"/>
      <c r="AX25" s="1048"/>
      <c r="AY25" s="1048"/>
      <c r="AZ25" s="1048"/>
      <c r="BA25" s="995"/>
      <c r="BB25" s="130"/>
      <c r="BC25" s="130"/>
      <c r="BD25" s="173" t="str">
        <f t="shared" si="11"/>
        <v/>
      </c>
      <c r="BE25" s="149"/>
      <c r="BF25" s="149"/>
      <c r="BG25" s="149"/>
      <c r="BH25" s="149"/>
      <c r="BI25" s="130"/>
      <c r="BJ25" s="130"/>
      <c r="BK25" s="130"/>
      <c r="BL25" s="130"/>
      <c r="BM25" s="155"/>
      <c r="BN25" s="155"/>
      <c r="BO25" s="155"/>
      <c r="BP25" s="155"/>
      <c r="BQ25" s="156" t="str">
        <f t="shared" si="12"/>
        <v/>
      </c>
      <c r="BR25" s="157" t="str">
        <f t="shared" si="6"/>
        <v/>
      </c>
      <c r="BS25" s="304"/>
      <c r="BT25" s="28"/>
      <c r="BU25" s="1260"/>
      <c r="BV25" s="1867"/>
      <c r="BW25" s="1072"/>
      <c r="BX25" s="1232"/>
      <c r="BY25" s="1172"/>
      <c r="BZ25" s="1527"/>
    </row>
    <row r="26" spans="1:78" ht="17" thickBot="1" x14ac:dyDescent="0.25">
      <c r="A26" s="1007"/>
      <c r="B26" s="1411"/>
      <c r="C26" s="1013"/>
      <c r="D26" s="1296"/>
      <c r="E26" s="1025"/>
      <c r="F26" s="1221"/>
      <c r="G26" s="1223"/>
      <c r="H26" s="1031"/>
      <c r="I26" s="1062"/>
      <c r="J26" s="1226"/>
      <c r="K26" s="1037"/>
      <c r="L26" s="1092"/>
      <c r="M26" s="1248"/>
      <c r="N26" s="1092"/>
      <c r="O26" s="1092"/>
      <c r="P26" s="1230"/>
      <c r="Q26" s="1229"/>
      <c r="R26" s="1062"/>
      <c r="S26" s="1112"/>
      <c r="T26" s="1062"/>
      <c r="U26" s="1112"/>
      <c r="V26" s="1062"/>
      <c r="W26" s="1112"/>
      <c r="X26" s="1096"/>
      <c r="Y26" s="1112"/>
      <c r="Z26" s="1112"/>
      <c r="AA26" s="1122"/>
      <c r="AB26" s="293">
        <v>6</v>
      </c>
      <c r="AC26" s="210"/>
      <c r="AD26" s="291"/>
      <c r="AE26" s="381"/>
      <c r="AF26" s="98" t="str">
        <f t="shared" si="7"/>
        <v/>
      </c>
      <c r="AG26" s="239"/>
      <c r="AH26" s="292" t="str">
        <f t="shared" si="8"/>
        <v/>
      </c>
      <c r="AI26" s="239"/>
      <c r="AJ26" s="292" t="str">
        <f t="shared" si="9"/>
        <v/>
      </c>
      <c r="AK26" s="294" t="str">
        <f t="shared" si="10"/>
        <v/>
      </c>
      <c r="AL26" s="295" t="str">
        <f>IFERROR(IF(AND(AF25="Probabilidad",AF26="Probabilidad"),(AL25-(+AL25*AK26)),IF(AND(AF25="Impacto",AF26="Probabilidad"),(AL24-(+AL24*AK26)),IF(AF26="Impacto",AL25,""))),"")</f>
        <v/>
      </c>
      <c r="AM26" s="295" t="str">
        <f>IFERROR(IF(AND(AF25="Impacto",AF26="Impacto"),(AM25-(+AM25*AK26)),IF(AND(AF25="Probabilidad",AF26="Impacto"),(AM24-(+AM24*AK26)),IF(AF26="Probabilidad",AM25,""))),"")</f>
        <v/>
      </c>
      <c r="AN26" s="126"/>
      <c r="AO26" s="126"/>
      <c r="AP26" s="126"/>
      <c r="AQ26" s="126"/>
      <c r="AR26" s="1031"/>
      <c r="AS26" s="1093"/>
      <c r="AT26" s="1093"/>
      <c r="AU26" s="1122"/>
      <c r="AV26" s="1093"/>
      <c r="AW26" s="1093"/>
      <c r="AX26" s="1122"/>
      <c r="AY26" s="1122"/>
      <c r="AZ26" s="1122"/>
      <c r="BA26" s="1062"/>
      <c r="BB26" s="210"/>
      <c r="BC26" s="210"/>
      <c r="BD26" s="327" t="str">
        <f t="shared" si="11"/>
        <v/>
      </c>
      <c r="BE26" s="291"/>
      <c r="BF26" s="291"/>
      <c r="BG26" s="291"/>
      <c r="BH26" s="291"/>
      <c r="BI26" s="210"/>
      <c r="BJ26" s="210"/>
      <c r="BK26" s="210"/>
      <c r="BL26" s="210"/>
      <c r="BM26" s="297"/>
      <c r="BN26" s="297"/>
      <c r="BO26" s="297"/>
      <c r="BP26" s="297"/>
      <c r="BQ26" s="298" t="str">
        <f t="shared" si="12"/>
        <v/>
      </c>
      <c r="BR26" s="299" t="str">
        <f t="shared" si="6"/>
        <v/>
      </c>
      <c r="BS26" s="711"/>
      <c r="BT26" s="160"/>
      <c r="BU26" s="1260"/>
      <c r="BV26" s="1868"/>
      <c r="BW26" s="1230"/>
      <c r="BX26" s="1233"/>
      <c r="BY26" s="1173"/>
      <c r="BZ26" s="1556"/>
    </row>
    <row r="27" spans="1:78" ht="118" x14ac:dyDescent="0.2">
      <c r="A27" s="1007"/>
      <c r="B27" s="1411"/>
      <c r="C27" s="1013"/>
      <c r="D27" s="1187" t="s">
        <v>2388</v>
      </c>
      <c r="E27" s="1188" t="s">
        <v>398</v>
      </c>
      <c r="F27" s="1189">
        <v>2</v>
      </c>
      <c r="G27" s="1178" t="s">
        <v>426</v>
      </c>
      <c r="H27" s="1177"/>
      <c r="I27" s="1169"/>
      <c r="J27" s="1224" t="s">
        <v>2410</v>
      </c>
      <c r="K27" s="1227" t="s">
        <v>313</v>
      </c>
      <c r="L27" s="1178" t="s">
        <v>314</v>
      </c>
      <c r="M27" s="1243" t="s">
        <v>2411</v>
      </c>
      <c r="N27" s="1178"/>
      <c r="O27" s="1178"/>
      <c r="P27" s="1180" t="s">
        <v>1386</v>
      </c>
      <c r="Q27" s="1181" t="s">
        <v>1386</v>
      </c>
      <c r="R27" s="1169" t="s">
        <v>430</v>
      </c>
      <c r="S27" s="1182">
        <f>IF(R27="Muy Alta",100%,IF(R27="Alta",80%,IF(R27="Media",60%,IF(R27="Baja",40%,IF(R27="Muy Baja",20%,"")))))</f>
        <v>1</v>
      </c>
      <c r="T27" s="1169"/>
      <c r="U27" s="1182" t="str">
        <f>IF(T27="Catastrófico",100%,IF(T27="Mayor",80%,IF(T27="Moderado",60%,IF(T27="Menor",40%,IF(T27="Leve",20%,"")))))</f>
        <v/>
      </c>
      <c r="V27" s="1169" t="s">
        <v>218</v>
      </c>
      <c r="W27" s="1182">
        <f>IF(V27="Catastrófico",100%,IF(V27="Mayor",80%,IF(V27="Moderado",60%,IF(V27="Menor",40%,IF(V27="Leve",20%,"")))))</f>
        <v>0.6</v>
      </c>
      <c r="X27" s="1186" t="str">
        <f>IF(Y27=100%,"Catastrófico",IF(Y27=80%,"Mayor",IF(Y27=60%,"Moderado",IF(Y27=40%,"Menor",IF(Y27=20%,"Leve","")))))</f>
        <v>Moderado</v>
      </c>
      <c r="Y27" s="1182">
        <f>IF(AND(U27="",W27=""),"",MAX(U27,W27))</f>
        <v>0.6</v>
      </c>
      <c r="Z27" s="1182" t="str">
        <f>CONCATENATE(R27,X27)</f>
        <v>Muy AltaModerado</v>
      </c>
      <c r="AA27" s="1168" t="str">
        <f>IF(Z27="Muy AltaLeve","Alto",IF(Z27="Muy AltaMenor","Alto",IF(Z27="Muy AltaModerado","Alto",IF(Z27="Muy AltaMayor","Alto",IF(Z27="Muy AltaCatastrófico","Extremo",IF(Z27="AltaLeve","Moderado",IF(Z27="AltaMenor","Moderado",IF(Z27="AltaModerado","Alto",IF(Z27="AltaMayor","Alto",IF(Z27="AltaCatastrófico","Extremo",IF(Z27="MediaLeve","Moderado",IF(Z27="MediaMenor","Moderado",IF(Z27="MediaModerado","Moderado",IF(Z27="MediaMayor","Alto",IF(Z27="MediaCatastrófico","Extremo",IF(Z27="BajaLeve","Bajo",IF(Z27="BajaMenor","Moderado",IF(Z27="BajaModerado","Moderado",IF(Z27="BajaMayor","Alto",IF(Z27="BajaCatastrófico","Extremo",IF(Z27="Muy BajaLeve","Bajo",IF(Z27="Muy BajaMenor","Bajo",IF(Z27="Muy BajaModerado","Moderado",IF(Z27="Muy BajaMayor","Alto",IF(Z27="Muy BajaCatastrófico","Extremo","")))))))))))))))))))))))))</f>
        <v>Alto</v>
      </c>
      <c r="AB27" s="242">
        <v>1</v>
      </c>
      <c r="AC27" s="248" t="s">
        <v>2412</v>
      </c>
      <c r="AD27" s="240">
        <v>1</v>
      </c>
      <c r="AE27" s="391" t="s">
        <v>2413</v>
      </c>
      <c r="AF27" s="243" t="str">
        <f t="shared" si="7"/>
        <v>Probabilidad</v>
      </c>
      <c r="AG27" s="244" t="s">
        <v>221</v>
      </c>
      <c r="AH27" s="241">
        <f t="shared" si="8"/>
        <v>0.25</v>
      </c>
      <c r="AI27" s="244" t="s">
        <v>222</v>
      </c>
      <c r="AJ27" s="241">
        <f t="shared" si="9"/>
        <v>0.15</v>
      </c>
      <c r="AK27" s="245">
        <f t="shared" si="10"/>
        <v>0.4</v>
      </c>
      <c r="AL27" s="246">
        <f>IFERROR(IF(AF27="Probabilidad",(S27-(+S27*AK27)),IF(AF27="Impacto",S27,"")),"")</f>
        <v>0.6</v>
      </c>
      <c r="AM27" s="246">
        <f>IFERROR(IF(AF27="Impacto",(Y27-(+Y27*AK27)),IF(AF27="Probabilidad",Y27,"")),"")</f>
        <v>0.6</v>
      </c>
      <c r="AN27" s="247" t="s">
        <v>223</v>
      </c>
      <c r="AO27" s="247" t="s">
        <v>224</v>
      </c>
      <c r="AP27" s="247" t="s">
        <v>241</v>
      </c>
      <c r="AQ27" s="247" t="s">
        <v>226</v>
      </c>
      <c r="AR27" s="1177" t="s">
        <v>2414</v>
      </c>
      <c r="AS27" s="1185">
        <f>S27</f>
        <v>1</v>
      </c>
      <c r="AT27" s="1185">
        <f>IF(AL27="","",MIN(AL27:AL32))</f>
        <v>0.29399999999999998</v>
      </c>
      <c r="AU27" s="1168" t="str">
        <f>IFERROR(IF(AT27="","",IF(AT27&lt;=0.2,"Muy Baja",IF(AT27&lt;=0.4,"Baja",IF(AT27&lt;=0.6,"Media",IF(AT27&lt;=0.8,"Alta","Muy Alta"))))),"")</f>
        <v>Baja</v>
      </c>
      <c r="AV27" s="1185">
        <f>Y27</f>
        <v>0.6</v>
      </c>
      <c r="AW27" s="1185">
        <f>IF(AM27="","",MIN(AM27:AM32))</f>
        <v>0.6</v>
      </c>
      <c r="AX27" s="1168" t="str">
        <f>IFERROR(IF(AW27="","",IF(AW27&lt;=0.2,"Leve",IF(AW27&lt;=0.4,"Menor",IF(AW27&lt;=0.6,"Moderado",IF(AW27&lt;=0.8,"Mayor","Catastrófico"))))),"")</f>
        <v>Moderado</v>
      </c>
      <c r="AY27" s="1168" t="str">
        <f>AA27</f>
        <v>Alto</v>
      </c>
      <c r="AZ27" s="1168" t="str">
        <f>IFERROR(IF(OR(AND(AU27="Muy Baja",AX27="Leve"),AND(AU27="Muy Baja",AX27="Menor"),AND(AU27="Baja",AX27="Leve")),"Bajo",IF(OR(AND(AU27="Muy baja",AX27="Moderado"),AND(AU27="Baja",AX27="Menor"),AND(AU27="Baja",AX27="Moderado"),AND(AU27="Media",AX27="Leve"),AND(AU27="Media",AX27="Menor"),AND(AU27="Media",AX27="Moderado"),AND(AU27="Alta",AX27="Leve"),AND(AU27="Alta",AX27="Menor")),"Moderado",IF(OR(AND(AU27="Muy Baja",AX27="Mayor"),AND(AU27="Baja",AX27="Mayor"),AND(AU27="Media",AX27="Mayor"),AND(AU27="Alta",AX27="Moderado"),AND(AU27="Alta",AX27="Mayor"),AND(AU27="Muy Alta",AX27="Leve"),AND(AU27="Muy Alta",AX27="Menor"),AND(AU27="Muy Alta",AX27="Moderado"),AND(AU27="Muy Alta",AX27="Mayor")),"Alto",IF(OR(AND(AU27="Muy Baja",AX27="Catastrófico"),AND(AU27="Baja",AX27="Catastrófico"),AND(AU27="Media",AX27="Catastrófico"),AND(AU27="Alta",AX27="Catastrófico"),AND(AU27="Muy Alta",AX27="Catastrófico")),"Extremo","")))),"")</f>
        <v>Moderado</v>
      </c>
      <c r="BA27" s="1169" t="s">
        <v>228</v>
      </c>
      <c r="BB27" s="383" t="s">
        <v>2415</v>
      </c>
      <c r="BC27" s="384" t="s">
        <v>2416</v>
      </c>
      <c r="BD27" s="268">
        <f t="shared" si="11"/>
        <v>4</v>
      </c>
      <c r="BE27" s="371">
        <v>1</v>
      </c>
      <c r="BF27" s="372">
        <v>1</v>
      </c>
      <c r="BG27" s="372">
        <v>1</v>
      </c>
      <c r="BH27" s="372">
        <v>1</v>
      </c>
      <c r="BI27" s="367" t="s">
        <v>612</v>
      </c>
      <c r="BJ27" s="367" t="s">
        <v>2417</v>
      </c>
      <c r="BK27" s="248" t="s">
        <v>2763</v>
      </c>
      <c r="BL27" s="248" t="s">
        <v>2764</v>
      </c>
      <c r="BM27" s="721">
        <v>1</v>
      </c>
      <c r="BN27" s="251">
        <v>1</v>
      </c>
      <c r="BO27" s="251"/>
      <c r="BP27" s="251"/>
      <c r="BQ27" s="252">
        <f t="shared" si="12"/>
        <v>2</v>
      </c>
      <c r="BR27" s="253">
        <f t="shared" si="6"/>
        <v>0.5</v>
      </c>
      <c r="BS27" s="710" t="s">
        <v>2412</v>
      </c>
      <c r="BT27" s="9" t="s">
        <v>2724</v>
      </c>
      <c r="BU27" s="1215" t="s">
        <v>1386</v>
      </c>
      <c r="BV27" s="1178" t="s">
        <v>2766</v>
      </c>
      <c r="BW27" s="1178" t="s">
        <v>1386</v>
      </c>
      <c r="BX27" s="1240" t="s">
        <v>1386</v>
      </c>
      <c r="BY27" s="1066" t="s">
        <v>2717</v>
      </c>
      <c r="BZ27" s="1914"/>
    </row>
    <row r="28" spans="1:78" ht="160" x14ac:dyDescent="0.2">
      <c r="A28" s="1007"/>
      <c r="B28" s="1411"/>
      <c r="C28" s="1013"/>
      <c r="D28" s="1022"/>
      <c r="E28" s="1025"/>
      <c r="F28" s="1028"/>
      <c r="G28" s="1039"/>
      <c r="H28" s="1031"/>
      <c r="I28" s="995"/>
      <c r="J28" s="1225"/>
      <c r="K28" s="1037"/>
      <c r="L28" s="1039"/>
      <c r="M28" s="1244"/>
      <c r="N28" s="1039"/>
      <c r="O28" s="1039"/>
      <c r="P28" s="1072"/>
      <c r="Q28" s="1078"/>
      <c r="R28" s="995"/>
      <c r="S28" s="1057"/>
      <c r="T28" s="995"/>
      <c r="U28" s="1057"/>
      <c r="V28" s="995"/>
      <c r="W28" s="1057"/>
      <c r="X28" s="1060"/>
      <c r="Y28" s="1057"/>
      <c r="Z28" s="1057"/>
      <c r="AA28" s="1048"/>
      <c r="AB28" s="150">
        <v>2</v>
      </c>
      <c r="AC28" s="130" t="s">
        <v>2418</v>
      </c>
      <c r="AD28" s="149">
        <v>1</v>
      </c>
      <c r="AE28" s="219" t="s">
        <v>2419</v>
      </c>
      <c r="AF28" s="145" t="str">
        <f t="shared" si="7"/>
        <v>Probabilidad</v>
      </c>
      <c r="AG28" s="151" t="s">
        <v>281</v>
      </c>
      <c r="AH28" s="146">
        <f t="shared" si="8"/>
        <v>0.15</v>
      </c>
      <c r="AI28" s="151" t="s">
        <v>222</v>
      </c>
      <c r="AJ28" s="146">
        <f t="shared" si="9"/>
        <v>0.15</v>
      </c>
      <c r="AK28" s="147">
        <f t="shared" si="10"/>
        <v>0.3</v>
      </c>
      <c r="AL28" s="152">
        <f>IFERROR(IF(AND(AF27="Probabilidad",AF28="Probabilidad"),(AL27-(+AL27*AK28)),IF(AF28="Probabilidad",(S27-(+S27*AK28)),IF(AF28="Impacto",AL27,""))),"")</f>
        <v>0.42</v>
      </c>
      <c r="AM28" s="152">
        <f>IFERROR(IF(AND(AF27="Impacto",AF28="Impacto"),(AM27-(+AM27*AK28)),IF(AF28="Impacto",(Y27-(Y27*AK28)),IF(AF28="Probabilidad",AM27,""))),"")</f>
        <v>0.6</v>
      </c>
      <c r="AN28" s="153" t="s">
        <v>223</v>
      </c>
      <c r="AO28" s="153" t="s">
        <v>240</v>
      </c>
      <c r="AP28" s="153" t="s">
        <v>241</v>
      </c>
      <c r="AQ28" s="153" t="s">
        <v>226</v>
      </c>
      <c r="AR28" s="1031"/>
      <c r="AS28" s="1051"/>
      <c r="AT28" s="1051"/>
      <c r="AU28" s="1048"/>
      <c r="AV28" s="1051"/>
      <c r="AW28" s="1051"/>
      <c r="AX28" s="1048"/>
      <c r="AY28" s="1048"/>
      <c r="AZ28" s="1048"/>
      <c r="BA28" s="995"/>
      <c r="BB28" s="410"/>
      <c r="BC28" s="411"/>
      <c r="BD28" s="173" t="str">
        <f t="shared" si="11"/>
        <v/>
      </c>
      <c r="BE28" s="412"/>
      <c r="BF28" s="413"/>
      <c r="BG28" s="413"/>
      <c r="BH28" s="413"/>
      <c r="BI28" s="379"/>
      <c r="BJ28" s="379"/>
      <c r="BK28" s="130"/>
      <c r="BL28" s="130"/>
      <c r="BM28" s="155"/>
      <c r="BN28" s="155"/>
      <c r="BO28" s="155"/>
      <c r="BP28" s="155"/>
      <c r="BQ28" s="156" t="str">
        <f t="shared" si="12"/>
        <v/>
      </c>
      <c r="BR28" s="157" t="str">
        <f t="shared" si="6"/>
        <v/>
      </c>
      <c r="BS28" s="304" t="s">
        <v>2418</v>
      </c>
      <c r="BT28" s="149" t="s">
        <v>2765</v>
      </c>
      <c r="BU28" s="998"/>
      <c r="BV28" s="1039"/>
      <c r="BW28" s="1039"/>
      <c r="BX28" s="1241"/>
      <c r="BY28" s="1172"/>
      <c r="BZ28" s="1527"/>
    </row>
    <row r="29" spans="1:78" ht="80" x14ac:dyDescent="0.2">
      <c r="A29" s="1007"/>
      <c r="B29" s="1411"/>
      <c r="C29" s="1013"/>
      <c r="D29" s="1022"/>
      <c r="E29" s="1025"/>
      <c r="F29" s="1028"/>
      <c r="G29" s="1039"/>
      <c r="H29" s="1031"/>
      <c r="I29" s="995"/>
      <c r="J29" s="1225"/>
      <c r="K29" s="1037"/>
      <c r="L29" s="1039"/>
      <c r="M29" s="1244"/>
      <c r="N29" s="1039"/>
      <c r="O29" s="1039"/>
      <c r="P29" s="1072"/>
      <c r="Q29" s="1078"/>
      <c r="R29" s="995"/>
      <c r="S29" s="1057"/>
      <c r="T29" s="995"/>
      <c r="U29" s="1057"/>
      <c r="V29" s="995"/>
      <c r="W29" s="1057"/>
      <c r="X29" s="1060"/>
      <c r="Y29" s="1057"/>
      <c r="Z29" s="1057"/>
      <c r="AA29" s="1048"/>
      <c r="AB29" s="150">
        <v>3</v>
      </c>
      <c r="AC29" s="130" t="s">
        <v>2420</v>
      </c>
      <c r="AD29" s="149">
        <v>1</v>
      </c>
      <c r="AE29" s="219" t="s">
        <v>2421</v>
      </c>
      <c r="AF29" s="145" t="str">
        <f t="shared" si="7"/>
        <v>Probabilidad</v>
      </c>
      <c r="AG29" s="151" t="s">
        <v>281</v>
      </c>
      <c r="AH29" s="146">
        <f t="shared" si="8"/>
        <v>0.15</v>
      </c>
      <c r="AI29" s="151" t="s">
        <v>222</v>
      </c>
      <c r="AJ29" s="146">
        <f t="shared" si="9"/>
        <v>0.15</v>
      </c>
      <c r="AK29" s="147">
        <f t="shared" si="10"/>
        <v>0.3</v>
      </c>
      <c r="AL29" s="152">
        <f>IFERROR(IF(AND(AF28="Probabilidad",AF29="Probabilidad"),(AL28-(+AL28*AK29)),IF(AND(AF28="Impacto",AF29="Probabilidad"),(AL27-(+AL27*AK29)),IF(AF29="Impacto",AL28,""))),"")</f>
        <v>0.29399999999999998</v>
      </c>
      <c r="AM29" s="152">
        <f>IFERROR(IF(AND(AF28="Impacto",AF29="Impacto"),(AM28-(+AM28*AK29)),IF(AND(AF28="Probabilidad",AF29="Impacto"),(AM27-(+AM27*AK29)),IF(AF29="Probabilidad",AM28,""))),"")</f>
        <v>0.6</v>
      </c>
      <c r="AN29" s="153" t="s">
        <v>223</v>
      </c>
      <c r="AO29" s="153" t="s">
        <v>240</v>
      </c>
      <c r="AP29" s="153" t="s">
        <v>241</v>
      </c>
      <c r="AQ29" s="153" t="s">
        <v>226</v>
      </c>
      <c r="AR29" s="1031"/>
      <c r="AS29" s="1051"/>
      <c r="AT29" s="1051"/>
      <c r="AU29" s="1048"/>
      <c r="AV29" s="1051"/>
      <c r="AW29" s="1051"/>
      <c r="AX29" s="1048"/>
      <c r="AY29" s="1048"/>
      <c r="AZ29" s="1048"/>
      <c r="BA29" s="995"/>
      <c r="BB29" s="130"/>
      <c r="BC29" s="130"/>
      <c r="BD29" s="173" t="str">
        <f t="shared" si="11"/>
        <v/>
      </c>
      <c r="BE29" s="149"/>
      <c r="BF29" s="149"/>
      <c r="BG29" s="149"/>
      <c r="BH29" s="149"/>
      <c r="BI29" s="130"/>
      <c r="BJ29" s="130"/>
      <c r="BK29" s="130"/>
      <c r="BL29" s="130"/>
      <c r="BM29" s="155"/>
      <c r="BN29" s="155"/>
      <c r="BO29" s="155"/>
      <c r="BP29" s="155"/>
      <c r="BQ29" s="156" t="str">
        <f t="shared" si="12"/>
        <v/>
      </c>
      <c r="BR29" s="157" t="str">
        <f t="shared" si="6"/>
        <v/>
      </c>
      <c r="BS29" s="304" t="s">
        <v>2420</v>
      </c>
      <c r="BT29" s="149" t="s">
        <v>2709</v>
      </c>
      <c r="BU29" s="998"/>
      <c r="BV29" s="1039"/>
      <c r="BW29" s="1039"/>
      <c r="BX29" s="1241"/>
      <c r="BY29" s="1172"/>
      <c r="BZ29" s="1527"/>
    </row>
    <row r="30" spans="1:78" ht="16" x14ac:dyDescent="0.2">
      <c r="A30" s="1007"/>
      <c r="B30" s="1411"/>
      <c r="C30" s="1013"/>
      <c r="D30" s="1022"/>
      <c r="E30" s="1025"/>
      <c r="F30" s="1028"/>
      <c r="G30" s="1039"/>
      <c r="H30" s="1031"/>
      <c r="I30" s="995"/>
      <c r="J30" s="1225"/>
      <c r="K30" s="1037"/>
      <c r="L30" s="1039"/>
      <c r="M30" s="1244"/>
      <c r="N30" s="1039"/>
      <c r="O30" s="1039"/>
      <c r="P30" s="1072"/>
      <c r="Q30" s="1078"/>
      <c r="R30" s="995"/>
      <c r="S30" s="1057"/>
      <c r="T30" s="995"/>
      <c r="U30" s="1057"/>
      <c r="V30" s="995"/>
      <c r="W30" s="1057"/>
      <c r="X30" s="1060"/>
      <c r="Y30" s="1057"/>
      <c r="Z30" s="1057"/>
      <c r="AA30" s="1048"/>
      <c r="AB30" s="150">
        <v>4</v>
      </c>
      <c r="AC30" s="130"/>
      <c r="AD30" s="149"/>
      <c r="AE30" s="219"/>
      <c r="AF30" s="145" t="str">
        <f t="shared" si="7"/>
        <v/>
      </c>
      <c r="AG30" s="151"/>
      <c r="AH30" s="146" t="str">
        <f t="shared" si="8"/>
        <v/>
      </c>
      <c r="AI30" s="151"/>
      <c r="AJ30" s="146" t="str">
        <f t="shared" si="9"/>
        <v/>
      </c>
      <c r="AK30" s="147" t="str">
        <f t="shared" si="10"/>
        <v/>
      </c>
      <c r="AL30" s="152" t="str">
        <f>IFERROR(IF(AND(AF29="Probabilidad",AF30="Probabilidad"),(AL29-(+AL29*AK30)),IF(AND(AF29="Impacto",AF30="Probabilidad"),(AL28-(+AL28*AK30)),IF(AF30="Impacto",AL29,""))),"")</f>
        <v/>
      </c>
      <c r="AM30" s="152" t="str">
        <f>IFERROR(IF(AND(AF29="Impacto",AF30="Impacto"),(AM29-(+AM29*AK30)),IF(AND(AF29="Probabilidad",AF30="Impacto"),(AM28-(+AM28*AK30)),IF(AF30="Probabilidad",AM29,""))),"")</f>
        <v/>
      </c>
      <c r="AN30" s="153"/>
      <c r="AO30" s="153"/>
      <c r="AP30" s="153"/>
      <c r="AQ30" s="153"/>
      <c r="AR30" s="1031"/>
      <c r="AS30" s="1051"/>
      <c r="AT30" s="1051"/>
      <c r="AU30" s="1048"/>
      <c r="AV30" s="1051"/>
      <c r="AW30" s="1051"/>
      <c r="AX30" s="1048"/>
      <c r="AY30" s="1048"/>
      <c r="AZ30" s="1048"/>
      <c r="BA30" s="995"/>
      <c r="BB30" s="130"/>
      <c r="BC30" s="130"/>
      <c r="BD30" s="173" t="str">
        <f t="shared" si="11"/>
        <v/>
      </c>
      <c r="BE30" s="149"/>
      <c r="BF30" s="149"/>
      <c r="BG30" s="149"/>
      <c r="BH30" s="149"/>
      <c r="BI30" s="130"/>
      <c r="BJ30" s="130"/>
      <c r="BK30" s="130"/>
      <c r="BL30" s="130"/>
      <c r="BM30" s="155"/>
      <c r="BN30" s="155"/>
      <c r="BO30" s="155"/>
      <c r="BP30" s="155"/>
      <c r="BQ30" s="156" t="str">
        <f t="shared" si="12"/>
        <v/>
      </c>
      <c r="BR30" s="157" t="str">
        <f t="shared" si="6"/>
        <v/>
      </c>
      <c r="BS30" s="304"/>
      <c r="BT30" s="149"/>
      <c r="BU30" s="998"/>
      <c r="BV30" s="1039"/>
      <c r="BW30" s="1039"/>
      <c r="BX30" s="1241"/>
      <c r="BY30" s="1172"/>
      <c r="BZ30" s="1527"/>
    </row>
    <row r="31" spans="1:78" ht="16" x14ac:dyDescent="0.2">
      <c r="A31" s="1007"/>
      <c r="B31" s="1411"/>
      <c r="C31" s="1013"/>
      <c r="D31" s="1022"/>
      <c r="E31" s="1025"/>
      <c r="F31" s="1028"/>
      <c r="G31" s="1039"/>
      <c r="H31" s="1031"/>
      <c r="I31" s="995"/>
      <c r="J31" s="1225"/>
      <c r="K31" s="1037"/>
      <c r="L31" s="1039"/>
      <c r="M31" s="1244"/>
      <c r="N31" s="1039"/>
      <c r="O31" s="1039"/>
      <c r="P31" s="1072"/>
      <c r="Q31" s="1078"/>
      <c r="R31" s="995"/>
      <c r="S31" s="1057"/>
      <c r="T31" s="995"/>
      <c r="U31" s="1057"/>
      <c r="V31" s="995"/>
      <c r="W31" s="1057"/>
      <c r="X31" s="1060"/>
      <c r="Y31" s="1057"/>
      <c r="Z31" s="1057"/>
      <c r="AA31" s="1048"/>
      <c r="AB31" s="150">
        <v>5</v>
      </c>
      <c r="AC31" s="130"/>
      <c r="AD31" s="149"/>
      <c r="AE31" s="219"/>
      <c r="AF31" s="145" t="str">
        <f t="shared" si="7"/>
        <v/>
      </c>
      <c r="AG31" s="151"/>
      <c r="AH31" s="146" t="str">
        <f t="shared" si="8"/>
        <v/>
      </c>
      <c r="AI31" s="151"/>
      <c r="AJ31" s="146" t="str">
        <f t="shared" si="9"/>
        <v/>
      </c>
      <c r="AK31" s="147" t="str">
        <f t="shared" si="10"/>
        <v/>
      </c>
      <c r="AL31" s="152" t="str">
        <f>IFERROR(IF(AND(AF30="Probabilidad",AF31="Probabilidad"),(AL30-(+AL30*AK31)),IF(AND(AF30="Impacto",AF31="Probabilidad"),(AL29-(+AL29*AK31)),IF(AF31="Impacto",AL30,""))),"")</f>
        <v/>
      </c>
      <c r="AM31" s="152" t="str">
        <f>IFERROR(IF(AND(AF30="Impacto",AF31="Impacto"),(AM30-(+AM30*AK31)),IF(AND(AF30="Probabilidad",AF31="Impacto"),(AM29-(+AM29*AK31)),IF(AF31="Probabilidad",AM30,""))),"")</f>
        <v/>
      </c>
      <c r="AN31" s="153"/>
      <c r="AO31" s="153"/>
      <c r="AP31" s="153"/>
      <c r="AQ31" s="153"/>
      <c r="AR31" s="1031"/>
      <c r="AS31" s="1051"/>
      <c r="AT31" s="1051"/>
      <c r="AU31" s="1048"/>
      <c r="AV31" s="1051"/>
      <c r="AW31" s="1051"/>
      <c r="AX31" s="1048"/>
      <c r="AY31" s="1048"/>
      <c r="AZ31" s="1048"/>
      <c r="BA31" s="995"/>
      <c r="BB31" s="130"/>
      <c r="BC31" s="130"/>
      <c r="BD31" s="173" t="str">
        <f t="shared" si="11"/>
        <v/>
      </c>
      <c r="BE31" s="149"/>
      <c r="BF31" s="149"/>
      <c r="BG31" s="149"/>
      <c r="BH31" s="149"/>
      <c r="BI31" s="130"/>
      <c r="BJ31" s="130"/>
      <c r="BK31" s="130"/>
      <c r="BL31" s="130"/>
      <c r="BM31" s="155"/>
      <c r="BN31" s="155"/>
      <c r="BO31" s="155"/>
      <c r="BP31" s="155"/>
      <c r="BQ31" s="156" t="str">
        <f t="shared" si="12"/>
        <v/>
      </c>
      <c r="BR31" s="157" t="str">
        <f t="shared" si="6"/>
        <v/>
      </c>
      <c r="BS31" s="304"/>
      <c r="BT31" s="149"/>
      <c r="BU31" s="998"/>
      <c r="BV31" s="1039"/>
      <c r="BW31" s="1039"/>
      <c r="BX31" s="1241"/>
      <c r="BY31" s="1172"/>
      <c r="BZ31" s="1527"/>
    </row>
    <row r="32" spans="1:78" ht="17" thickBot="1" x14ac:dyDescent="0.25">
      <c r="A32" s="1007"/>
      <c r="B32" s="1411"/>
      <c r="C32" s="1013"/>
      <c r="D32" s="1296"/>
      <c r="E32" s="1025"/>
      <c r="F32" s="1221"/>
      <c r="G32" s="1092"/>
      <c r="H32" s="1031"/>
      <c r="I32" s="1062"/>
      <c r="J32" s="1226"/>
      <c r="K32" s="1037"/>
      <c r="L32" s="1092"/>
      <c r="M32" s="1245"/>
      <c r="N32" s="1092"/>
      <c r="O32" s="1092"/>
      <c r="P32" s="1230"/>
      <c r="Q32" s="1229"/>
      <c r="R32" s="1062"/>
      <c r="S32" s="1112"/>
      <c r="T32" s="1062"/>
      <c r="U32" s="1112"/>
      <c r="V32" s="1062"/>
      <c r="W32" s="1112"/>
      <c r="X32" s="1096"/>
      <c r="Y32" s="1112"/>
      <c r="Z32" s="1112"/>
      <c r="AA32" s="1122"/>
      <c r="AB32" s="293">
        <v>6</v>
      </c>
      <c r="AC32" s="210"/>
      <c r="AD32" s="291"/>
      <c r="AE32" s="381"/>
      <c r="AF32" s="98" t="str">
        <f t="shared" si="7"/>
        <v/>
      </c>
      <c r="AG32" s="239"/>
      <c r="AH32" s="292" t="str">
        <f t="shared" si="8"/>
        <v/>
      </c>
      <c r="AI32" s="239"/>
      <c r="AJ32" s="292" t="str">
        <f t="shared" si="9"/>
        <v/>
      </c>
      <c r="AK32" s="294" t="str">
        <f t="shared" si="10"/>
        <v/>
      </c>
      <c r="AL32" s="295" t="str">
        <f>IFERROR(IF(AND(AF31="Probabilidad",AF32="Probabilidad"),(AL31-(+AL31*AK32)),IF(AND(AF31="Impacto",AF32="Probabilidad"),(AL30-(+AL30*AK32)),IF(AF32="Impacto",AL31,""))),"")</f>
        <v/>
      </c>
      <c r="AM32" s="295" t="str">
        <f>IFERROR(IF(AND(AF31="Impacto",AF32="Impacto"),(AM31-(+AM31*AK32)),IF(AND(AF31="Probabilidad",AF32="Impacto"),(AM30-(+AM30*AK32)),IF(AF32="Probabilidad",AM31,""))),"")</f>
        <v/>
      </c>
      <c r="AN32" s="126"/>
      <c r="AO32" s="126"/>
      <c r="AP32" s="126"/>
      <c r="AQ32" s="126"/>
      <c r="AR32" s="1031"/>
      <c r="AS32" s="1093"/>
      <c r="AT32" s="1093"/>
      <c r="AU32" s="1122"/>
      <c r="AV32" s="1093"/>
      <c r="AW32" s="1093"/>
      <c r="AX32" s="1122"/>
      <c r="AY32" s="1122"/>
      <c r="AZ32" s="1122"/>
      <c r="BA32" s="1062"/>
      <c r="BB32" s="210"/>
      <c r="BC32" s="210"/>
      <c r="BD32" s="327" t="str">
        <f t="shared" si="11"/>
        <v/>
      </c>
      <c r="BE32" s="291"/>
      <c r="BF32" s="291"/>
      <c r="BG32" s="291"/>
      <c r="BH32" s="291"/>
      <c r="BI32" s="210"/>
      <c r="BJ32" s="210"/>
      <c r="BK32" s="210"/>
      <c r="BL32" s="210"/>
      <c r="BM32" s="297"/>
      <c r="BN32" s="297"/>
      <c r="BO32" s="297"/>
      <c r="BP32" s="297"/>
      <c r="BQ32" s="298" t="str">
        <f t="shared" si="12"/>
        <v/>
      </c>
      <c r="BR32" s="299" t="str">
        <f t="shared" si="6"/>
        <v/>
      </c>
      <c r="BS32" s="711"/>
      <c r="BT32" s="160"/>
      <c r="BU32" s="998"/>
      <c r="BV32" s="1092"/>
      <c r="BW32" s="1092"/>
      <c r="BX32" s="1242"/>
      <c r="BY32" s="1173"/>
      <c r="BZ32" s="1556"/>
    </row>
    <row r="33" spans="1:78" ht="316.5" customHeight="1" x14ac:dyDescent="0.2">
      <c r="A33" s="1007"/>
      <c r="B33" s="1411"/>
      <c r="C33" s="1013"/>
      <c r="D33" s="1187" t="s">
        <v>2388</v>
      </c>
      <c r="E33" s="1188" t="s">
        <v>398</v>
      </c>
      <c r="F33" s="1189">
        <v>3</v>
      </c>
      <c r="G33" s="1178" t="s">
        <v>2422</v>
      </c>
      <c r="H33" s="1177"/>
      <c r="I33" s="1169"/>
      <c r="J33" s="1224" t="s">
        <v>2423</v>
      </c>
      <c r="K33" s="1227" t="s">
        <v>313</v>
      </c>
      <c r="L33" s="1178" t="s">
        <v>314</v>
      </c>
      <c r="M33" s="1184" t="s">
        <v>2424</v>
      </c>
      <c r="N33" s="1178"/>
      <c r="O33" s="1178"/>
      <c r="P33" s="1180" t="s">
        <v>1386</v>
      </c>
      <c r="Q33" s="1181" t="s">
        <v>1386</v>
      </c>
      <c r="R33" s="1169" t="s">
        <v>430</v>
      </c>
      <c r="S33" s="1182">
        <f>IF(R33="Muy Alta",100%,IF(R33="Alta",80%,IF(R33="Media",60%,IF(R33="Baja",40%,IF(R33="Muy Baja",20%,"")))))</f>
        <v>1</v>
      </c>
      <c r="T33" s="1169" t="s">
        <v>317</v>
      </c>
      <c r="U33" s="1182">
        <f>IF(T33="Catastrófico",100%,IF(T33="Mayor",80%,IF(T33="Moderado",60%,IF(T33="Menor",40%,IF(T33="Leve",20%,"")))))</f>
        <v>0.2</v>
      </c>
      <c r="V33" s="1169" t="s">
        <v>218</v>
      </c>
      <c r="W33" s="1182">
        <f>IF(V33="Catastrófico",100%,IF(V33="Mayor",80%,IF(V33="Moderado",60%,IF(V33="Menor",40%,IF(V33="Leve",20%,"")))))</f>
        <v>0.6</v>
      </c>
      <c r="X33" s="1186" t="str">
        <f>IF(Y33=100%,"Catastrófico",IF(Y33=80%,"Mayor",IF(Y33=60%,"Moderado",IF(Y33=40%,"Menor",IF(Y33=20%,"Leve","")))))</f>
        <v>Moderado</v>
      </c>
      <c r="Y33" s="1182">
        <f>IF(AND(U33="",W33=""),"",MAX(U33,W33))</f>
        <v>0.6</v>
      </c>
      <c r="Z33" s="1182" t="str">
        <f>CONCATENATE(R33,X33)</f>
        <v>Muy AltaModerado</v>
      </c>
      <c r="AA33" s="1168" t="str">
        <f>IF(Z33="Muy AltaLeve","Alto",IF(Z33="Muy AltaMenor","Alto",IF(Z33="Muy AltaModerado","Alto",IF(Z33="Muy AltaMayor","Alto",IF(Z33="Muy AltaCatastrófico","Extremo",IF(Z33="AltaLeve","Moderado",IF(Z33="AltaMenor","Moderado",IF(Z33="AltaModerado","Alto",IF(Z33="AltaMayor","Alto",IF(Z33="AltaCatastrófico","Extremo",IF(Z33="MediaLeve","Moderado",IF(Z33="MediaMenor","Moderado",IF(Z33="MediaModerado","Moderado",IF(Z33="MediaMayor","Alto",IF(Z33="MediaCatastrófico","Extremo",IF(Z33="BajaLeve","Bajo",IF(Z33="BajaMenor","Moderado",IF(Z33="BajaModerado","Moderado",IF(Z33="BajaMayor","Alto",IF(Z33="BajaCatastrófico","Extremo",IF(Z33="Muy BajaLeve","Bajo",IF(Z33="Muy BajaMenor","Bajo",IF(Z33="Muy BajaModerado","Moderado",IF(Z33="Muy BajaMayor","Alto",IF(Z33="Muy BajaCatastrófico","Extremo","")))))))))))))))))))))))))</f>
        <v>Alto</v>
      </c>
      <c r="AB33" s="242">
        <v>1</v>
      </c>
      <c r="AC33" s="388" t="s">
        <v>2425</v>
      </c>
      <c r="AD33" s="328" t="s">
        <v>271</v>
      </c>
      <c r="AE33" s="328" t="s">
        <v>2426</v>
      </c>
      <c r="AF33" s="243" t="str">
        <f t="shared" si="7"/>
        <v>Probabilidad</v>
      </c>
      <c r="AG33" s="244" t="s">
        <v>221</v>
      </c>
      <c r="AH33" s="241">
        <f t="shared" si="8"/>
        <v>0.25</v>
      </c>
      <c r="AI33" s="244" t="s">
        <v>222</v>
      </c>
      <c r="AJ33" s="241">
        <f t="shared" si="9"/>
        <v>0.15</v>
      </c>
      <c r="AK33" s="245">
        <f t="shared" si="10"/>
        <v>0.4</v>
      </c>
      <c r="AL33" s="246">
        <f>IFERROR(IF(AF33="Probabilidad",(S33-(+S33*AK33)),IF(AF33="Impacto",S33,"")),"")</f>
        <v>0.6</v>
      </c>
      <c r="AM33" s="246">
        <f>IFERROR(IF(AF33="Impacto",(Y33-(+Y33*AK33)),IF(AF33="Probabilidad",Y33,"")),"")</f>
        <v>0.6</v>
      </c>
      <c r="AN33" s="247" t="s">
        <v>223</v>
      </c>
      <c r="AO33" s="247" t="s">
        <v>291</v>
      </c>
      <c r="AP33" s="247" t="s">
        <v>225</v>
      </c>
      <c r="AQ33" s="247" t="s">
        <v>242</v>
      </c>
      <c r="AR33" s="1177" t="s">
        <v>2409</v>
      </c>
      <c r="AS33" s="1185">
        <f>S33</f>
        <v>1</v>
      </c>
      <c r="AT33" s="1185">
        <f>IF(AL33="","",MIN(AL33:AL38))</f>
        <v>0.252</v>
      </c>
      <c r="AU33" s="1168" t="str">
        <f>IFERROR(IF(AT33="","",IF(AT33&lt;=0.2,"Muy Baja",IF(AT33&lt;=0.4,"Baja",IF(AT33&lt;=0.6,"Media",IF(AT33&lt;=0.8,"Alta","Muy Alta"))))),"")</f>
        <v>Baja</v>
      </c>
      <c r="AV33" s="1185">
        <f>Y33</f>
        <v>0.6</v>
      </c>
      <c r="AW33" s="1185">
        <f>IF(AM33="","",MIN(AM33:AM38))</f>
        <v>0.6</v>
      </c>
      <c r="AX33" s="1168" t="str">
        <f>IFERROR(IF(AW33="","",IF(AW33&lt;=0.2,"Leve",IF(AW33&lt;=0.4,"Menor",IF(AW33&lt;=0.6,"Moderado",IF(AW33&lt;=0.8,"Mayor","Catastrófico"))))),"")</f>
        <v>Moderado</v>
      </c>
      <c r="AY33" s="1168" t="str">
        <f>AA33</f>
        <v>Alto</v>
      </c>
      <c r="AZ33" s="1168" t="str">
        <f>IFERROR(IF(OR(AND(AU33="Muy Baja",AX33="Leve"),AND(AU33="Muy Baja",AX33="Menor"),AND(AU33="Baja",AX33="Leve")),"Bajo",IF(OR(AND(AU33="Muy baja",AX33="Moderado"),AND(AU33="Baja",AX33="Menor"),AND(AU33="Baja",AX33="Moderado"),AND(AU33="Media",AX33="Leve"),AND(AU33="Media",AX33="Menor"),AND(AU33="Media",AX33="Moderado"),AND(AU33="Alta",AX33="Leve"),AND(AU33="Alta",AX33="Menor")),"Moderado",IF(OR(AND(AU33="Muy Baja",AX33="Mayor"),AND(AU33="Baja",AX33="Mayor"),AND(AU33="Media",AX33="Mayor"),AND(AU33="Alta",AX33="Moderado"),AND(AU33="Alta",AX33="Mayor"),AND(AU33="Muy Alta",AX33="Leve"),AND(AU33="Muy Alta",AX33="Menor"),AND(AU33="Muy Alta",AX33="Moderado"),AND(AU33="Muy Alta",AX33="Mayor")),"Alto",IF(OR(AND(AU33="Muy Baja",AX33="Catastrófico"),AND(AU33="Baja",AX33="Catastrófico"),AND(AU33="Media",AX33="Catastrófico"),AND(AU33="Alta",AX33="Catastrófico"),AND(AU33="Muy Alta",AX33="Catastrófico")),"Extremo","")))),"")</f>
        <v>Moderado</v>
      </c>
      <c r="BA33" s="1169" t="s">
        <v>228</v>
      </c>
      <c r="BB33" s="366" t="s">
        <v>2427</v>
      </c>
      <c r="BC33" s="392" t="s">
        <v>2428</v>
      </c>
      <c r="BD33" s="268">
        <f t="shared" si="11"/>
        <v>4</v>
      </c>
      <c r="BE33" s="414">
        <v>1</v>
      </c>
      <c r="BF33" s="415">
        <v>1</v>
      </c>
      <c r="BG33" s="415">
        <v>1</v>
      </c>
      <c r="BH33" s="415">
        <v>1</v>
      </c>
      <c r="BI33" s="367" t="s">
        <v>612</v>
      </c>
      <c r="BJ33" s="367" t="s">
        <v>2429</v>
      </c>
      <c r="BK33" s="346" t="s">
        <v>2767</v>
      </c>
      <c r="BL33" s="347" t="s">
        <v>2768</v>
      </c>
      <c r="BM33" s="732">
        <v>1</v>
      </c>
      <c r="BN33" s="48">
        <v>1</v>
      </c>
      <c r="BO33" s="48"/>
      <c r="BP33" s="48"/>
      <c r="BQ33" s="252">
        <f t="shared" si="12"/>
        <v>2</v>
      </c>
      <c r="BR33" s="253">
        <f t="shared" si="6"/>
        <v>0.5</v>
      </c>
      <c r="BS33" s="710" t="s">
        <v>2425</v>
      </c>
      <c r="BT33" s="352" t="s">
        <v>2769</v>
      </c>
      <c r="BU33" s="997" t="s">
        <v>1386</v>
      </c>
      <c r="BV33" s="1000" t="s">
        <v>2755</v>
      </c>
      <c r="BW33" s="1000" t="s">
        <v>1386</v>
      </c>
      <c r="BX33" s="1559" t="s">
        <v>1386</v>
      </c>
      <c r="BY33" s="1066" t="s">
        <v>2717</v>
      </c>
      <c r="BZ33" s="1914"/>
    </row>
    <row r="34" spans="1:78" ht="167.25" customHeight="1" x14ac:dyDescent="0.2">
      <c r="A34" s="1007"/>
      <c r="B34" s="1411"/>
      <c r="C34" s="1013"/>
      <c r="D34" s="1022"/>
      <c r="E34" s="1025"/>
      <c r="F34" s="1028"/>
      <c r="G34" s="1039"/>
      <c r="H34" s="1031"/>
      <c r="I34" s="995"/>
      <c r="J34" s="1225"/>
      <c r="K34" s="1037"/>
      <c r="L34" s="1039"/>
      <c r="M34" s="1042"/>
      <c r="N34" s="1039"/>
      <c r="O34" s="1039"/>
      <c r="P34" s="1072"/>
      <c r="Q34" s="1078"/>
      <c r="R34" s="995"/>
      <c r="S34" s="1057"/>
      <c r="T34" s="995"/>
      <c r="U34" s="1057"/>
      <c r="V34" s="995"/>
      <c r="W34" s="1057"/>
      <c r="X34" s="1060"/>
      <c r="Y34" s="1057"/>
      <c r="Z34" s="1057"/>
      <c r="AA34" s="1048"/>
      <c r="AB34" s="150">
        <v>2</v>
      </c>
      <c r="AC34" s="390" t="s">
        <v>2430</v>
      </c>
      <c r="AD34" s="223" t="s">
        <v>271</v>
      </c>
      <c r="AE34" s="223" t="s">
        <v>2431</v>
      </c>
      <c r="AF34" s="145" t="str">
        <f t="shared" si="7"/>
        <v>Probabilidad</v>
      </c>
      <c r="AG34" s="151" t="s">
        <v>221</v>
      </c>
      <c r="AH34" s="146">
        <f t="shared" si="8"/>
        <v>0.25</v>
      </c>
      <c r="AI34" s="151" t="s">
        <v>222</v>
      </c>
      <c r="AJ34" s="146">
        <f t="shared" si="9"/>
        <v>0.15</v>
      </c>
      <c r="AK34" s="147">
        <f t="shared" si="10"/>
        <v>0.4</v>
      </c>
      <c r="AL34" s="152">
        <f>IFERROR(IF(AND(AF33="Probabilidad",AF34="Probabilidad"),(AL33-(+AL33*AK34)),IF(AF34="Probabilidad",(S33-(+S33*AK34)),IF(AF34="Impacto",AL33,""))),"")</f>
        <v>0.36</v>
      </c>
      <c r="AM34" s="152">
        <f>IFERROR(IF(AND(AF33="Impacto",AF34="Impacto"),(AM33-(+AM33*AK34)),IF(AF34="Impacto",(Y33-(Y33*AK34)),IF(AF34="Probabilidad",AM33,""))),"")</f>
        <v>0.6</v>
      </c>
      <c r="AN34" s="153" t="s">
        <v>223</v>
      </c>
      <c r="AO34" s="153" t="s">
        <v>291</v>
      </c>
      <c r="AP34" s="153" t="s">
        <v>225</v>
      </c>
      <c r="AQ34" s="153" t="s">
        <v>759</v>
      </c>
      <c r="AR34" s="1031"/>
      <c r="AS34" s="1051"/>
      <c r="AT34" s="1051"/>
      <c r="AU34" s="1048"/>
      <c r="AV34" s="1051"/>
      <c r="AW34" s="1051"/>
      <c r="AX34" s="1048"/>
      <c r="AY34" s="1048"/>
      <c r="AZ34" s="1048"/>
      <c r="BA34" s="995"/>
      <c r="BB34" s="410"/>
      <c r="BC34" s="411"/>
      <c r="BD34" s="173" t="str">
        <f t="shared" si="11"/>
        <v/>
      </c>
      <c r="BE34" s="412"/>
      <c r="BF34" s="413"/>
      <c r="BG34" s="413"/>
      <c r="BH34" s="413"/>
      <c r="BI34" s="379"/>
      <c r="BJ34" s="379"/>
      <c r="BK34" s="130"/>
      <c r="BL34" s="130"/>
      <c r="BM34" s="155"/>
      <c r="BN34" s="155"/>
      <c r="BO34" s="155"/>
      <c r="BP34" s="155"/>
      <c r="BQ34" s="156" t="str">
        <f t="shared" si="12"/>
        <v/>
      </c>
      <c r="BR34" s="157" t="str">
        <f t="shared" si="6"/>
        <v/>
      </c>
      <c r="BS34" s="304" t="s">
        <v>2430</v>
      </c>
      <c r="BT34" s="219" t="s">
        <v>2770</v>
      </c>
      <c r="BU34" s="998"/>
      <c r="BV34" s="1039"/>
      <c r="BW34" s="1039"/>
      <c r="BX34" s="1241"/>
      <c r="BY34" s="1172"/>
      <c r="BZ34" s="1527"/>
    </row>
    <row r="35" spans="1:78" ht="174.75" customHeight="1" x14ac:dyDescent="0.2">
      <c r="A35" s="1007"/>
      <c r="B35" s="1411"/>
      <c r="C35" s="1013"/>
      <c r="D35" s="1022"/>
      <c r="E35" s="1025"/>
      <c r="F35" s="1028"/>
      <c r="G35" s="1039"/>
      <c r="H35" s="1031"/>
      <c r="I35" s="995"/>
      <c r="J35" s="1225"/>
      <c r="K35" s="1037"/>
      <c r="L35" s="1039"/>
      <c r="M35" s="1042"/>
      <c r="N35" s="1039"/>
      <c r="O35" s="1039"/>
      <c r="P35" s="1072"/>
      <c r="Q35" s="1078"/>
      <c r="R35" s="995"/>
      <c r="S35" s="1057"/>
      <c r="T35" s="995"/>
      <c r="U35" s="1057"/>
      <c r="V35" s="995"/>
      <c r="W35" s="1057"/>
      <c r="X35" s="1060"/>
      <c r="Y35" s="1057"/>
      <c r="Z35" s="1057"/>
      <c r="AA35" s="1048"/>
      <c r="AB35" s="150">
        <v>3</v>
      </c>
      <c r="AC35" s="390" t="s">
        <v>2432</v>
      </c>
      <c r="AD35" s="223" t="s">
        <v>529</v>
      </c>
      <c r="AE35" s="223" t="s">
        <v>2433</v>
      </c>
      <c r="AF35" s="145" t="str">
        <f t="shared" si="7"/>
        <v>Probabilidad</v>
      </c>
      <c r="AG35" s="151" t="s">
        <v>281</v>
      </c>
      <c r="AH35" s="146">
        <f t="shared" si="8"/>
        <v>0.15</v>
      </c>
      <c r="AI35" s="151" t="s">
        <v>222</v>
      </c>
      <c r="AJ35" s="146">
        <f t="shared" si="9"/>
        <v>0.15</v>
      </c>
      <c r="AK35" s="147">
        <f t="shared" si="10"/>
        <v>0.3</v>
      </c>
      <c r="AL35" s="152">
        <f>IFERROR(IF(AND(AF34="Probabilidad",AF35="Probabilidad"),(AL34-(+AL34*AK35)),IF(AND(AF34="Impacto",AF35="Probabilidad"),(AL33-(+AL33*AK35)),IF(AF35="Impacto",AL34,""))),"")</f>
        <v>0.252</v>
      </c>
      <c r="AM35" s="152">
        <f>IFERROR(IF(AND(AF34="Impacto",AF35="Impacto"),(AM34-(+AM34*AK35)),IF(AND(AF34="Probabilidad",AF35="Impacto"),(AM33-(+AM33*AK35)),IF(AF35="Probabilidad",AM34,""))),"")</f>
        <v>0.6</v>
      </c>
      <c r="AN35" s="153" t="s">
        <v>223</v>
      </c>
      <c r="AO35" s="153" t="s">
        <v>443</v>
      </c>
      <c r="AP35" s="153" t="s">
        <v>225</v>
      </c>
      <c r="AQ35" s="153" t="s">
        <v>226</v>
      </c>
      <c r="AR35" s="1031"/>
      <c r="AS35" s="1051"/>
      <c r="AT35" s="1051"/>
      <c r="AU35" s="1048"/>
      <c r="AV35" s="1051"/>
      <c r="AW35" s="1051"/>
      <c r="AX35" s="1048"/>
      <c r="AY35" s="1048"/>
      <c r="AZ35" s="1048"/>
      <c r="BA35" s="995"/>
      <c r="BB35" s="130"/>
      <c r="BC35" s="130"/>
      <c r="BD35" s="173" t="str">
        <f t="shared" si="11"/>
        <v/>
      </c>
      <c r="BE35" s="149"/>
      <c r="BF35" s="149"/>
      <c r="BG35" s="149"/>
      <c r="BH35" s="149"/>
      <c r="BI35" s="130"/>
      <c r="BJ35" s="130"/>
      <c r="BK35" s="130"/>
      <c r="BL35" s="130"/>
      <c r="BM35" s="155"/>
      <c r="BN35" s="155"/>
      <c r="BO35" s="155"/>
      <c r="BP35" s="155"/>
      <c r="BQ35" s="156" t="str">
        <f t="shared" si="12"/>
        <v/>
      </c>
      <c r="BR35" s="157" t="str">
        <f t="shared" si="6"/>
        <v/>
      </c>
      <c r="BS35" s="304" t="s">
        <v>2432</v>
      </c>
      <c r="BT35" s="219" t="s">
        <v>2771</v>
      </c>
      <c r="BU35" s="998"/>
      <c r="BV35" s="1039"/>
      <c r="BW35" s="1039"/>
      <c r="BX35" s="1241"/>
      <c r="BY35" s="1172"/>
      <c r="BZ35" s="1527"/>
    </row>
    <row r="36" spans="1:78" ht="16" x14ac:dyDescent="0.2">
      <c r="A36" s="1007"/>
      <c r="B36" s="1411"/>
      <c r="C36" s="1013"/>
      <c r="D36" s="1022"/>
      <c r="E36" s="1025"/>
      <c r="F36" s="1028"/>
      <c r="G36" s="1039"/>
      <c r="H36" s="1031"/>
      <c r="I36" s="995"/>
      <c r="J36" s="1225"/>
      <c r="K36" s="1037"/>
      <c r="L36" s="1039"/>
      <c r="M36" s="1042"/>
      <c r="N36" s="1039"/>
      <c r="O36" s="1039"/>
      <c r="P36" s="1072"/>
      <c r="Q36" s="1078"/>
      <c r="R36" s="995"/>
      <c r="S36" s="1057"/>
      <c r="T36" s="995"/>
      <c r="U36" s="1057"/>
      <c r="V36" s="995"/>
      <c r="W36" s="1057"/>
      <c r="X36" s="1060"/>
      <c r="Y36" s="1057"/>
      <c r="Z36" s="1057"/>
      <c r="AA36" s="1048"/>
      <c r="AB36" s="150">
        <v>4</v>
      </c>
      <c r="AC36" s="177"/>
      <c r="AD36" s="174"/>
      <c r="AE36" s="416"/>
      <c r="AF36" s="145" t="str">
        <f t="shared" si="7"/>
        <v/>
      </c>
      <c r="AG36" s="151"/>
      <c r="AH36" s="146" t="str">
        <f t="shared" si="8"/>
        <v/>
      </c>
      <c r="AI36" s="151"/>
      <c r="AJ36" s="146" t="str">
        <f t="shared" si="9"/>
        <v/>
      </c>
      <c r="AK36" s="147" t="str">
        <f t="shared" si="10"/>
        <v/>
      </c>
      <c r="AL36" s="152" t="str">
        <f>IFERROR(IF(AND(AF35="Probabilidad",AF36="Probabilidad"),(AL35-(+AL35*AK36)),IF(AND(AF35="Impacto",AF36="Probabilidad"),(AL34-(+AL34*AK36)),IF(AF36="Impacto",AL35,""))),"")</f>
        <v/>
      </c>
      <c r="AM36" s="152" t="str">
        <f>IFERROR(IF(AND(AF35="Impacto",AF36="Impacto"),(AM35-(+AM35*AK36)),IF(AND(AF35="Probabilidad",AF36="Impacto"),(AM34-(+AM34*AK36)),IF(AF36="Probabilidad",AM35,""))),"")</f>
        <v/>
      </c>
      <c r="AN36" s="153"/>
      <c r="AO36" s="153"/>
      <c r="AP36" s="153"/>
      <c r="AQ36" s="153"/>
      <c r="AR36" s="1031"/>
      <c r="AS36" s="1051"/>
      <c r="AT36" s="1051"/>
      <c r="AU36" s="1048"/>
      <c r="AV36" s="1051"/>
      <c r="AW36" s="1051"/>
      <c r="AX36" s="1048"/>
      <c r="AY36" s="1048"/>
      <c r="AZ36" s="1048"/>
      <c r="BA36" s="995"/>
      <c r="BB36" s="130"/>
      <c r="BC36" s="130"/>
      <c r="BD36" s="173" t="str">
        <f t="shared" si="11"/>
        <v/>
      </c>
      <c r="BE36" s="149"/>
      <c r="BF36" s="149"/>
      <c r="BG36" s="149"/>
      <c r="BH36" s="149"/>
      <c r="BI36" s="130"/>
      <c r="BJ36" s="130"/>
      <c r="BK36" s="130"/>
      <c r="BL36" s="130"/>
      <c r="BM36" s="155"/>
      <c r="BN36" s="155"/>
      <c r="BO36" s="155"/>
      <c r="BP36" s="155"/>
      <c r="BQ36" s="156" t="str">
        <f t="shared" si="12"/>
        <v/>
      </c>
      <c r="BR36" s="157" t="str">
        <f t="shared" si="6"/>
        <v/>
      </c>
      <c r="BS36" s="304"/>
      <c r="BT36" s="149"/>
      <c r="BU36" s="998"/>
      <c r="BV36" s="1039"/>
      <c r="BW36" s="1039"/>
      <c r="BX36" s="1241"/>
      <c r="BY36" s="1172"/>
      <c r="BZ36" s="1527"/>
    </row>
    <row r="37" spans="1:78" ht="16" x14ac:dyDescent="0.2">
      <c r="A37" s="1007"/>
      <c r="B37" s="1411"/>
      <c r="C37" s="1013"/>
      <c r="D37" s="1022"/>
      <c r="E37" s="1025"/>
      <c r="F37" s="1028"/>
      <c r="G37" s="1039"/>
      <c r="H37" s="1031"/>
      <c r="I37" s="995"/>
      <c r="J37" s="1225"/>
      <c r="K37" s="1037"/>
      <c r="L37" s="1039"/>
      <c r="M37" s="1042"/>
      <c r="N37" s="1039"/>
      <c r="O37" s="1039"/>
      <c r="P37" s="1072"/>
      <c r="Q37" s="1078"/>
      <c r="R37" s="995"/>
      <c r="S37" s="1057"/>
      <c r="T37" s="995"/>
      <c r="U37" s="1057"/>
      <c r="V37" s="995"/>
      <c r="W37" s="1057"/>
      <c r="X37" s="1060"/>
      <c r="Y37" s="1057"/>
      <c r="Z37" s="1057"/>
      <c r="AA37" s="1048"/>
      <c r="AB37" s="150">
        <v>5</v>
      </c>
      <c r="AC37" s="130"/>
      <c r="AD37" s="149"/>
      <c r="AE37" s="219"/>
      <c r="AF37" s="145" t="str">
        <f>IF(OR(AG37="Preventivo",AG37="Detectivo"),"Probabilidad",IF(AG37="Correctivo","Impacto",""))</f>
        <v/>
      </c>
      <c r="AG37" s="151"/>
      <c r="AH37" s="146" t="str">
        <f>IF(AG37="","",IF(AG37="Preventivo",25%,IF(AG37="Detectivo",15%,IF(AG37="Correctivo",10%))))</f>
        <v/>
      </c>
      <c r="AI37" s="151"/>
      <c r="AJ37" s="146" t="str">
        <f>IF(AI37="Automático",25%,IF(AI37="Manual",15%,""))</f>
        <v/>
      </c>
      <c r="AK37" s="147" t="str">
        <f>IF(OR(AH37="",AJ37=""),"",AH37+AJ37)</f>
        <v/>
      </c>
      <c r="AL37" s="152" t="str">
        <f>IFERROR(IF(AND(AF36="Probabilidad",AF37="Probabilidad"),(AL36-(+AL36*AK37)),IF(AND(AF36="Impacto",AF37="Probabilidad"),(AL35-(+AL35*AK37)),IF(AF37="Impacto",AL36,""))),"")</f>
        <v/>
      </c>
      <c r="AM37" s="152" t="str">
        <f>IFERROR(IF(AND(AF36="Impacto",AF37="Impacto"),(AM36-(+AM36*AK37)),IF(AND(AF36="Probabilidad",AF37="Impacto"),(AM35-(+AM35*AK37)),IF(AF37="Probabilidad",AM36,""))),"")</f>
        <v/>
      </c>
      <c r="AN37" s="153"/>
      <c r="AO37" s="153"/>
      <c r="AP37" s="153"/>
      <c r="AQ37" s="153"/>
      <c r="AR37" s="1031"/>
      <c r="AS37" s="1051"/>
      <c r="AT37" s="1051"/>
      <c r="AU37" s="1048"/>
      <c r="AV37" s="1051"/>
      <c r="AW37" s="1051"/>
      <c r="AX37" s="1048"/>
      <c r="AY37" s="1048"/>
      <c r="AZ37" s="1048"/>
      <c r="BA37" s="995"/>
      <c r="BB37" s="130"/>
      <c r="BC37" s="130"/>
      <c r="BD37" s="173" t="str">
        <f t="shared" si="11"/>
        <v/>
      </c>
      <c r="BE37" s="149"/>
      <c r="BF37" s="149"/>
      <c r="BG37" s="149"/>
      <c r="BH37" s="149"/>
      <c r="BI37" s="130"/>
      <c r="BJ37" s="130"/>
      <c r="BK37" s="130"/>
      <c r="BL37" s="130"/>
      <c r="BM37" s="155"/>
      <c r="BN37" s="155"/>
      <c r="BO37" s="155"/>
      <c r="BP37" s="155"/>
      <c r="BQ37" s="156" t="str">
        <f t="shared" si="12"/>
        <v/>
      </c>
      <c r="BR37" s="157" t="str">
        <f t="shared" si="6"/>
        <v/>
      </c>
      <c r="BS37" s="304"/>
      <c r="BT37" s="149"/>
      <c r="BU37" s="998"/>
      <c r="BV37" s="1039"/>
      <c r="BW37" s="1039"/>
      <c r="BX37" s="1241"/>
      <c r="BY37" s="1172"/>
      <c r="BZ37" s="1527"/>
    </row>
    <row r="38" spans="1:78" ht="17" thickBot="1" x14ac:dyDescent="0.25">
      <c r="A38" s="1008"/>
      <c r="B38" s="1876"/>
      <c r="C38" s="1014"/>
      <c r="D38" s="1023"/>
      <c r="E38" s="1026"/>
      <c r="F38" s="1029"/>
      <c r="G38" s="1040"/>
      <c r="H38" s="1032"/>
      <c r="I38" s="996"/>
      <c r="J38" s="1304"/>
      <c r="K38" s="1038"/>
      <c r="L38" s="1040"/>
      <c r="M38" s="1043"/>
      <c r="N38" s="1040"/>
      <c r="O38" s="1040"/>
      <c r="P38" s="1073"/>
      <c r="Q38" s="1079"/>
      <c r="R38" s="996"/>
      <c r="S38" s="1058"/>
      <c r="T38" s="996"/>
      <c r="U38" s="1058"/>
      <c r="V38" s="996"/>
      <c r="W38" s="1058"/>
      <c r="X38" s="1061"/>
      <c r="Y38" s="1058"/>
      <c r="Z38" s="1058"/>
      <c r="AA38" s="1049"/>
      <c r="AB38" s="162">
        <v>6</v>
      </c>
      <c r="AC38" s="167"/>
      <c r="AD38" s="160"/>
      <c r="AE38" s="345"/>
      <c r="AF38" s="175" t="str">
        <f>IF(OR(AG38="Preventivo",AG38="Detectivo"),"Probabilidad",IF(AG38="Correctivo","Impacto",""))</f>
        <v/>
      </c>
      <c r="AG38" s="163"/>
      <c r="AH38" s="161" t="str">
        <f>IF(AG38="","",IF(AG38="Preventivo",25%,IF(AG38="Detectivo",15%,IF(AG38="Correctivo",10%))))</f>
        <v/>
      </c>
      <c r="AI38" s="163"/>
      <c r="AJ38" s="161" t="str">
        <f>IF(AI38="Automático",25%,IF(AI38="Manual",15%,""))</f>
        <v/>
      </c>
      <c r="AK38" s="164" t="str">
        <f>IF(OR(AH38="",AJ38=""),"",AH38+AJ38)</f>
        <v/>
      </c>
      <c r="AL38" s="220" t="str">
        <f>IFERROR(IF(AND(AF37="Probabilidad",AF38="Probabilidad"),(AL37-(+AL37*AK38)),IF(AND(AF37="Impacto",AF38="Probabilidad"),(AL36-(+AL36*AK38)),IF(AF38="Impacto",AL37,""))),"")</f>
        <v/>
      </c>
      <c r="AM38" s="220" t="str">
        <f>IFERROR(IF(AND(AF37="Impacto",AF38="Impacto"),(AM37-(+AM37*AK38)),IF(AND(AF37="Probabilidad",AF38="Impacto"),(AM36-(+AM36*AK38)),IF(AF38="Probabilidad",AM37,""))),"")</f>
        <v/>
      </c>
      <c r="AN38" s="221"/>
      <c r="AO38" s="221"/>
      <c r="AP38" s="221"/>
      <c r="AQ38" s="221"/>
      <c r="AR38" s="1032"/>
      <c r="AS38" s="1052"/>
      <c r="AT38" s="1052"/>
      <c r="AU38" s="1049"/>
      <c r="AV38" s="1052"/>
      <c r="AW38" s="1052"/>
      <c r="AX38" s="1049"/>
      <c r="AY38" s="1049"/>
      <c r="AZ38" s="1049"/>
      <c r="BA38" s="996"/>
      <c r="BB38" s="167"/>
      <c r="BC38" s="167"/>
      <c r="BD38" s="176" t="str">
        <f>IF(SUM(BE38:BH38)=0,"",SUM(BE38:BH38))</f>
        <v/>
      </c>
      <c r="BE38" s="160"/>
      <c r="BF38" s="160"/>
      <c r="BG38" s="160"/>
      <c r="BH38" s="160"/>
      <c r="BI38" s="167"/>
      <c r="BJ38" s="167"/>
      <c r="BK38" s="167"/>
      <c r="BL38" s="167"/>
      <c r="BM38" s="168"/>
      <c r="BN38" s="168"/>
      <c r="BO38" s="168"/>
      <c r="BP38" s="168"/>
      <c r="BQ38" s="169" t="str">
        <f t="shared" si="12"/>
        <v/>
      </c>
      <c r="BR38" s="170" t="str">
        <f t="shared" si="6"/>
        <v/>
      </c>
      <c r="BS38" s="711"/>
      <c r="BT38" s="160"/>
      <c r="BU38" s="999"/>
      <c r="BV38" s="1040"/>
      <c r="BW38" s="1040"/>
      <c r="BX38" s="1869"/>
      <c r="BY38" s="1173"/>
      <c r="BZ38" s="1528"/>
    </row>
    <row r="39" spans="1:78" ht="192" x14ac:dyDescent="0.2">
      <c r="A39" s="1654" t="s">
        <v>584</v>
      </c>
      <c r="B39" s="1656" t="s">
        <v>1253</v>
      </c>
      <c r="C39" s="1657" t="s">
        <v>586</v>
      </c>
      <c r="D39" s="1394" t="s">
        <v>2388</v>
      </c>
      <c r="E39" s="1397" t="s">
        <v>587</v>
      </c>
      <c r="F39" s="1399">
        <v>1</v>
      </c>
      <c r="G39" s="1416" t="s">
        <v>602</v>
      </c>
      <c r="H39" s="1236"/>
      <c r="I39" s="1406"/>
      <c r="J39" s="1488" t="s">
        <v>2434</v>
      </c>
      <c r="K39" s="1411" t="s">
        <v>313</v>
      </c>
      <c r="L39" s="1402" t="s">
        <v>314</v>
      </c>
      <c r="M39" s="1881" t="s">
        <v>2435</v>
      </c>
      <c r="N39" s="1402"/>
      <c r="O39" s="1402"/>
      <c r="P39" s="1882" t="s">
        <v>1386</v>
      </c>
      <c r="Q39" s="1873"/>
      <c r="R39" s="1406" t="s">
        <v>430</v>
      </c>
      <c r="S39" s="1835">
        <f>IF(R39="Muy Alta",100%,IF(R39="Alta",80%,IF(R39="Media",60%,IF(R39="Baja",40%,IF(R39="Muy Baja",20%,"")))))</f>
        <v>1</v>
      </c>
      <c r="T39" s="1406"/>
      <c r="U39" s="1835" t="str">
        <f>IF(T39="Catastrófico",100%,IF(T39="Mayor",80%,IF(T39="Moderado",60%,IF(T39="Menor",40%,IF(T39="Leve",20%,"")))))</f>
        <v/>
      </c>
      <c r="V39" s="1406" t="s">
        <v>218</v>
      </c>
      <c r="W39" s="1835">
        <f>IF(V39="Catastrófico",100%,IF(V39="Mayor",80%,IF(V39="Moderado",60%,IF(V39="Menor",40%,IF(V39="Leve",20%,"")))))</f>
        <v>0.6</v>
      </c>
      <c r="X39" s="1649" t="str">
        <f>IF(Y39=100%,"Catastrófico",IF(Y39=80%,"Mayor",IF(Y39=60%,"Moderado",IF(Y39=40%,"Menor",IF(Y39=20%,"Leve","")))))</f>
        <v>Moderado</v>
      </c>
      <c r="Y39" s="1835">
        <f>IF(AND(U39="",W39=""),"",MAX(U39,W39))</f>
        <v>0.6</v>
      </c>
      <c r="Z39" s="1835" t="str">
        <f>CONCATENATE(R39,X39)</f>
        <v>Muy AltaModerado</v>
      </c>
      <c r="AA39" s="1870" t="str">
        <f>IF(Z39="Muy AltaLeve","Alto",IF(Z39="Muy AltaMenor","Alto",IF(Z39="Muy AltaModerado","Alto",IF(Z39="Muy AltaMayor","Alto",IF(Z39="Muy AltaCatastrófico","Extremo",IF(Z39="AltaLeve","Moderado",IF(Z39="AltaMenor","Moderado",IF(Z39="AltaModerado","Alto",IF(Z39="AltaMayor","Alto",IF(Z39="AltaCatastrófico","Extremo",IF(Z39="MediaLeve","Moderado",IF(Z39="MediaMenor","Moderado",IF(Z39="MediaModerado","Moderado",IF(Z39="MediaMayor","Alto",IF(Z39="MediaCatastrófico","Extremo",IF(Z39="BajaLeve","Bajo",IF(Z39="BajaMenor","Moderado",IF(Z39="BajaModerado","Moderado",IF(Z39="BajaMayor","Alto",IF(Z39="BajaCatastrófico","Extremo",IF(Z39="Muy BajaLeve","Bajo",IF(Z39="Muy BajaMenor","Bajo",IF(Z39="Muy BajaModerado","Moderado",IF(Z39="Muy BajaMayor","Alto",IF(Z39="Muy BajaCatastrófico","Extremo","")))))))))))))))))))))))))</f>
        <v>Alto</v>
      </c>
      <c r="AB39" s="581">
        <v>1</v>
      </c>
      <c r="AC39" s="28" t="s">
        <v>2436</v>
      </c>
      <c r="AD39" s="28">
        <v>3</v>
      </c>
      <c r="AE39" s="28" t="s">
        <v>2437</v>
      </c>
      <c r="AF39" s="231" t="str">
        <f t="shared" ref="AF39:AF56" si="13">IF(OR(AG39="Preventivo",AG39="Detectivo"),"Probabilidad",IF(AG39="Correctivo","Impacto",""))</f>
        <v>Probabilidad</v>
      </c>
      <c r="AG39" s="232" t="s">
        <v>221</v>
      </c>
      <c r="AH39" s="228">
        <f t="shared" ref="AH39:AH56" si="14">IF(AG39="","",IF(AG39="Preventivo",25%,IF(AG39="Detectivo",15%,IF(AG39="Correctivo",10%))))</f>
        <v>0.25</v>
      </c>
      <c r="AI39" s="232" t="s">
        <v>222</v>
      </c>
      <c r="AJ39" s="228">
        <f t="shared" ref="AJ39:AJ56" si="15">IF(AI39="Automático",25%,IF(AI39="Manual",15%,""))</f>
        <v>0.15</v>
      </c>
      <c r="AK39" s="233">
        <f t="shared" ref="AK39:AK56" si="16">IF(OR(AH39="",AJ39=""),"",AH39+AJ39)</f>
        <v>0.4</v>
      </c>
      <c r="AL39" s="234">
        <f>IFERROR(IF(AF39="Probabilidad",(S39-(+S39*AK39)),IF(AF39="Impacto",S39,"")),"")</f>
        <v>0.6</v>
      </c>
      <c r="AM39" s="234">
        <f>IFERROR(IF(AF39="Impacto",(Y39-(+Y39*AK39)),IF(AF39="Probabilidad",Y39,"")),"")</f>
        <v>0.6</v>
      </c>
      <c r="AN39" s="126" t="s">
        <v>223</v>
      </c>
      <c r="AO39" s="126" t="s">
        <v>291</v>
      </c>
      <c r="AP39" s="126" t="s">
        <v>241</v>
      </c>
      <c r="AQ39" s="126" t="s">
        <v>226</v>
      </c>
      <c r="AR39" s="1031" t="s">
        <v>2438</v>
      </c>
      <c r="AS39" s="1289">
        <f>S39</f>
        <v>1</v>
      </c>
      <c r="AT39" s="1289">
        <f>IF(AL39="","",MIN(AL39:AL44))</f>
        <v>4.6655999999999996E-2</v>
      </c>
      <c r="AU39" s="1290" t="str">
        <f>IFERROR(IF(AT39="","",IF(AT39&lt;=0.2,"Muy Baja",IF(AT39&lt;=0.4,"Baja",IF(AT39&lt;=0.6,"Media",IF(AT39&lt;=0.8,"Alta","Muy Alta"))))),"")</f>
        <v>Muy Baja</v>
      </c>
      <c r="AV39" s="1289">
        <f>Y39</f>
        <v>0.6</v>
      </c>
      <c r="AW39" s="1289">
        <f>IF(AM39="","",MIN(AM39:AM44))</f>
        <v>0.6</v>
      </c>
      <c r="AX39" s="1290" t="str">
        <f>IFERROR(IF(AW39="","",IF(AW39&lt;=0.2,"Leve",IF(AW39&lt;=0.4,"Menor",IF(AW39&lt;=0.6,"Moderado",IF(AW39&lt;=0.8,"Mayor","Catastrófico"))))),"")</f>
        <v>Moderado</v>
      </c>
      <c r="AY39" s="1290" t="str">
        <f>AA39</f>
        <v>Alto</v>
      </c>
      <c r="AZ39" s="1290" t="str">
        <f>IFERROR(IF(OR(AND(AU39="Muy Baja",AX39="Leve"),AND(AU39="Muy Baja",AX39="Menor"),AND(AU39="Baja",AX39="Leve")),"Bajo",IF(OR(AND(AU39="Muy baja",AX39="Moderado"),AND(AU39="Baja",AX39="Menor"),AND(AU39="Baja",AX39="Moderado"),AND(AU39="Media",AX39="Leve"),AND(AU39="Media",AX39="Menor"),AND(AU39="Media",AX39="Moderado"),AND(AU39="Alta",AX39="Leve"),AND(AU39="Alta",AX39="Menor")),"Moderado",IF(OR(AND(AU39="Muy Baja",AX39="Mayor"),AND(AU39="Baja",AX39="Mayor"),AND(AU39="Media",AX39="Mayor"),AND(AU39="Alta",AX39="Moderado"),AND(AU39="Alta",AX39="Mayor"),AND(AU39="Muy Alta",AX39="Leve"),AND(AU39="Muy Alta",AX39="Menor"),AND(AU39="Muy Alta",AX39="Moderado"),AND(AU39="Muy Alta",AX39="Mayor")),"Alto",IF(OR(AND(AU39="Muy Baja",AX39="Catastrófico"),AND(AU39="Baja",AX39="Catastrófico"),AND(AU39="Media",AX39="Catastrófico"),AND(AU39="Alta",AX39="Catastrófico"),AND(AU39="Muy Alta",AX39="Catastrófico")),"Extremo","")))),"")</f>
        <v>Moderado</v>
      </c>
      <c r="BA39" s="1273" t="s">
        <v>228</v>
      </c>
      <c r="BB39" s="399" t="s">
        <v>2439</v>
      </c>
      <c r="BC39" s="582" t="s">
        <v>621</v>
      </c>
      <c r="BD39" s="583">
        <f t="shared" ref="BD39:BD56" si="17">IF(SUM(BE39:BH39)=0,"",SUM(BE39:BH39))</f>
        <v>12</v>
      </c>
      <c r="BE39" s="584">
        <v>3</v>
      </c>
      <c r="BF39" s="28">
        <v>3</v>
      </c>
      <c r="BG39" s="28">
        <v>3</v>
      </c>
      <c r="BH39" s="28">
        <v>3</v>
      </c>
      <c r="BI39" s="235" t="s">
        <v>612</v>
      </c>
      <c r="BJ39" s="235" t="s">
        <v>613</v>
      </c>
      <c r="BK39" s="235" t="s">
        <v>3113</v>
      </c>
      <c r="BL39" s="874" t="s">
        <v>3150</v>
      </c>
      <c r="BM39" s="870">
        <v>3</v>
      </c>
      <c r="BN39" s="236">
        <v>3</v>
      </c>
      <c r="BO39" s="236"/>
      <c r="BP39" s="236"/>
      <c r="BQ39" s="237">
        <f t="shared" si="12"/>
        <v>6</v>
      </c>
      <c r="BR39" s="238">
        <f t="shared" si="6"/>
        <v>0.5</v>
      </c>
      <c r="BS39" s="710" t="s">
        <v>2436</v>
      </c>
      <c r="BT39" s="9" t="s">
        <v>3119</v>
      </c>
      <c r="BU39" s="1884" t="s">
        <v>1386</v>
      </c>
      <c r="BV39" s="1424" t="s">
        <v>2813</v>
      </c>
      <c r="BW39" s="1424" t="s">
        <v>1386</v>
      </c>
      <c r="BX39" s="1427" t="s">
        <v>1386</v>
      </c>
      <c r="BY39" s="1003" t="s">
        <v>3157</v>
      </c>
      <c r="BZ39" s="1003"/>
    </row>
    <row r="40" spans="1:78" ht="270" customHeight="1" x14ac:dyDescent="0.2">
      <c r="A40" s="1647"/>
      <c r="B40" s="1514"/>
      <c r="C40" s="1652"/>
      <c r="D40" s="1395"/>
      <c r="E40" s="1397"/>
      <c r="F40" s="1400"/>
      <c r="G40" s="1417"/>
      <c r="H40" s="1236"/>
      <c r="I40" s="1148"/>
      <c r="J40" s="1409"/>
      <c r="K40" s="1411"/>
      <c r="L40" s="1403"/>
      <c r="M40" s="1458"/>
      <c r="N40" s="1403"/>
      <c r="O40" s="1403"/>
      <c r="P40" s="1486"/>
      <c r="Q40" s="1493"/>
      <c r="R40" s="1148"/>
      <c r="S40" s="1836"/>
      <c r="T40" s="1148"/>
      <c r="U40" s="1836"/>
      <c r="V40" s="1148"/>
      <c r="W40" s="1836"/>
      <c r="X40" s="1514"/>
      <c r="Y40" s="1836"/>
      <c r="Z40" s="1836"/>
      <c r="AA40" s="1871"/>
      <c r="AB40" s="150">
        <v>2</v>
      </c>
      <c r="AC40" s="223" t="s">
        <v>2440</v>
      </c>
      <c r="AD40" s="223">
        <v>3</v>
      </c>
      <c r="AE40" s="223" t="s">
        <v>2441</v>
      </c>
      <c r="AF40" s="145" t="str">
        <f t="shared" si="13"/>
        <v>Probabilidad</v>
      </c>
      <c r="AG40" s="151" t="s">
        <v>221</v>
      </c>
      <c r="AH40" s="146">
        <f t="shared" si="14"/>
        <v>0.25</v>
      </c>
      <c r="AI40" s="151" t="s">
        <v>222</v>
      </c>
      <c r="AJ40" s="146">
        <f t="shared" si="15"/>
        <v>0.15</v>
      </c>
      <c r="AK40" s="147">
        <f t="shared" si="16"/>
        <v>0.4</v>
      </c>
      <c r="AL40" s="152">
        <f>IFERROR(IF(AND(AF39="Probabilidad",AF40="Probabilidad"),(AL39-(+AL39*AK40)),IF(AF40="Probabilidad",(S39-(+S39*AK40)),IF(AF40="Impacto",AL39,""))),"")</f>
        <v>0.36</v>
      </c>
      <c r="AM40" s="152">
        <f>IFERROR(IF(AND(AF39="Impacto",AF40="Impacto"),(AM39-(+AM39*AK40)),IF(AF40="Impacto",(Y39-(Y39*AK40)),IF(AF40="Probabilidad",AM39,""))),"")</f>
        <v>0.6</v>
      </c>
      <c r="AN40" s="153" t="s">
        <v>223</v>
      </c>
      <c r="AO40" s="153" t="s">
        <v>291</v>
      </c>
      <c r="AP40" s="153" t="s">
        <v>241</v>
      </c>
      <c r="AQ40" s="153" t="s">
        <v>226</v>
      </c>
      <c r="AR40" s="1031"/>
      <c r="AS40" s="1051"/>
      <c r="AT40" s="1051"/>
      <c r="AU40" s="1048"/>
      <c r="AV40" s="1051"/>
      <c r="AW40" s="1051"/>
      <c r="AX40" s="1048"/>
      <c r="AY40" s="1048"/>
      <c r="AZ40" s="1048"/>
      <c r="BA40" s="995"/>
      <c r="BB40" s="585" t="s">
        <v>616</v>
      </c>
      <c r="BC40" s="344" t="s">
        <v>617</v>
      </c>
      <c r="BD40" s="173">
        <f t="shared" si="17"/>
        <v>4</v>
      </c>
      <c r="BE40" s="28">
        <v>1</v>
      </c>
      <c r="BF40" s="28">
        <v>1</v>
      </c>
      <c r="BG40" s="28">
        <v>1</v>
      </c>
      <c r="BH40" s="28">
        <v>1</v>
      </c>
      <c r="BI40" s="235" t="s">
        <v>612</v>
      </c>
      <c r="BJ40" s="235" t="s">
        <v>2442</v>
      </c>
      <c r="BK40" s="854" t="s">
        <v>3111</v>
      </c>
      <c r="BL40" s="789" t="s">
        <v>3151</v>
      </c>
      <c r="BM40" s="871">
        <v>1</v>
      </c>
      <c r="BN40" s="791">
        <v>1</v>
      </c>
      <c r="BO40" s="791"/>
      <c r="BP40" s="791"/>
      <c r="BQ40" s="156">
        <f t="shared" si="12"/>
        <v>2</v>
      </c>
      <c r="BR40" s="157">
        <f t="shared" si="6"/>
        <v>0.5</v>
      </c>
      <c r="BS40" s="304" t="s">
        <v>2440</v>
      </c>
      <c r="BT40" s="774" t="s">
        <v>3152</v>
      </c>
      <c r="BU40" s="1884"/>
      <c r="BV40" s="1425"/>
      <c r="BW40" s="1425"/>
      <c r="BX40" s="1428"/>
      <c r="BY40" s="1004"/>
      <c r="BZ40" s="1004"/>
    </row>
    <row r="41" spans="1:78" ht="96" x14ac:dyDescent="0.2">
      <c r="A41" s="1647"/>
      <c r="B41" s="1514"/>
      <c r="C41" s="1652"/>
      <c r="D41" s="1395"/>
      <c r="E41" s="1397"/>
      <c r="F41" s="1400"/>
      <c r="G41" s="1417"/>
      <c r="H41" s="1236"/>
      <c r="I41" s="1148"/>
      <c r="J41" s="1409"/>
      <c r="K41" s="1411"/>
      <c r="L41" s="1403"/>
      <c r="M41" s="1458"/>
      <c r="N41" s="1403"/>
      <c r="O41" s="1403"/>
      <c r="P41" s="1486"/>
      <c r="Q41" s="1493"/>
      <c r="R41" s="1148"/>
      <c r="S41" s="1836"/>
      <c r="T41" s="1148"/>
      <c r="U41" s="1836"/>
      <c r="V41" s="1148"/>
      <c r="W41" s="1836"/>
      <c r="X41" s="1514"/>
      <c r="Y41" s="1836"/>
      <c r="Z41" s="1836"/>
      <c r="AA41" s="1871"/>
      <c r="AB41" s="150">
        <v>3</v>
      </c>
      <c r="AC41" s="149" t="s">
        <v>2443</v>
      </c>
      <c r="AD41" s="149">
        <v>3</v>
      </c>
      <c r="AE41" s="149" t="s">
        <v>2444</v>
      </c>
      <c r="AF41" s="145" t="str">
        <f t="shared" si="13"/>
        <v>Probabilidad</v>
      </c>
      <c r="AG41" s="151" t="s">
        <v>221</v>
      </c>
      <c r="AH41" s="146">
        <f t="shared" si="14"/>
        <v>0.25</v>
      </c>
      <c r="AI41" s="151" t="s">
        <v>222</v>
      </c>
      <c r="AJ41" s="146">
        <f t="shared" si="15"/>
        <v>0.15</v>
      </c>
      <c r="AK41" s="147">
        <f t="shared" si="16"/>
        <v>0.4</v>
      </c>
      <c r="AL41" s="152">
        <f>IFERROR(IF(AND(AF40="Probabilidad",AF41="Probabilidad"),(AL40-(+AL40*AK41)),IF(AND(AF40="Impacto",AF41="Probabilidad"),(AL39-(+AL39*AK41)),IF(AF41="Impacto",AL40,""))),"")</f>
        <v>0.216</v>
      </c>
      <c r="AM41" s="152">
        <f>IFERROR(IF(AND(AF40="Impacto",AF41="Impacto"),(AM40-(+AM40*AK41)),IF(AND(AF40="Probabilidad",AF41="Impacto"),(AM39-(+AM39*AK41)),IF(AF41="Probabilidad",AM40,""))),"")</f>
        <v>0.6</v>
      </c>
      <c r="AN41" s="153" t="s">
        <v>223</v>
      </c>
      <c r="AO41" s="153" t="s">
        <v>291</v>
      </c>
      <c r="AP41" s="153" t="s">
        <v>241</v>
      </c>
      <c r="AQ41" s="153" t="s">
        <v>226</v>
      </c>
      <c r="AR41" s="1031"/>
      <c r="AS41" s="1051"/>
      <c r="AT41" s="1051"/>
      <c r="AU41" s="1048"/>
      <c r="AV41" s="1051"/>
      <c r="AW41" s="1051"/>
      <c r="AX41" s="1048"/>
      <c r="AY41" s="1048"/>
      <c r="AZ41" s="1048"/>
      <c r="BA41" s="995"/>
      <c r="BB41" s="130"/>
      <c r="BC41" s="130"/>
      <c r="BD41" s="173" t="str">
        <f t="shared" si="17"/>
        <v/>
      </c>
      <c r="BE41" s="149"/>
      <c r="BF41" s="149"/>
      <c r="BG41" s="149"/>
      <c r="BH41" s="149"/>
      <c r="BI41" s="130"/>
      <c r="BJ41" s="130"/>
      <c r="BK41" s="130"/>
      <c r="BL41" s="130"/>
      <c r="BM41" s="155"/>
      <c r="BN41" s="155"/>
      <c r="BO41" s="155"/>
      <c r="BP41" s="155"/>
      <c r="BQ41" s="156" t="str">
        <f t="shared" si="12"/>
        <v/>
      </c>
      <c r="BR41" s="157" t="str">
        <f t="shared" ref="BR41:BR72" si="18">IF(ISERROR(BQ41/BD41),"",(BQ41/BD41))</f>
        <v/>
      </c>
      <c r="BS41" s="304" t="s">
        <v>2443</v>
      </c>
      <c r="BT41" s="774" t="s">
        <v>3153</v>
      </c>
      <c r="BU41" s="1884"/>
      <c r="BV41" s="1425"/>
      <c r="BW41" s="1425"/>
      <c r="BX41" s="1428"/>
      <c r="BY41" s="1004"/>
      <c r="BZ41" s="1004"/>
    </row>
    <row r="42" spans="1:78" ht="96" x14ac:dyDescent="0.2">
      <c r="A42" s="1647"/>
      <c r="B42" s="1514"/>
      <c r="C42" s="1652"/>
      <c r="D42" s="1395"/>
      <c r="E42" s="1397"/>
      <c r="F42" s="1400"/>
      <c r="G42" s="1417"/>
      <c r="H42" s="1236"/>
      <c r="I42" s="1148"/>
      <c r="J42" s="1409"/>
      <c r="K42" s="1411"/>
      <c r="L42" s="1403"/>
      <c r="M42" s="1458"/>
      <c r="N42" s="1403"/>
      <c r="O42" s="1403"/>
      <c r="P42" s="1486"/>
      <c r="Q42" s="1493"/>
      <c r="R42" s="1148"/>
      <c r="S42" s="1836"/>
      <c r="T42" s="1148"/>
      <c r="U42" s="1836"/>
      <c r="V42" s="1148"/>
      <c r="W42" s="1836"/>
      <c r="X42" s="1514"/>
      <c r="Y42" s="1836"/>
      <c r="Z42" s="1836"/>
      <c r="AA42" s="1871"/>
      <c r="AB42" s="150">
        <v>4</v>
      </c>
      <c r="AC42" s="223" t="s">
        <v>2445</v>
      </c>
      <c r="AD42" s="223">
        <v>3</v>
      </c>
      <c r="AE42" s="223" t="s">
        <v>2446</v>
      </c>
      <c r="AF42" s="145" t="str">
        <f t="shared" si="13"/>
        <v>Probabilidad</v>
      </c>
      <c r="AG42" s="151" t="s">
        <v>221</v>
      </c>
      <c r="AH42" s="146">
        <f t="shared" si="14"/>
        <v>0.25</v>
      </c>
      <c r="AI42" s="151" t="s">
        <v>222</v>
      </c>
      <c r="AJ42" s="146">
        <f t="shared" si="15"/>
        <v>0.15</v>
      </c>
      <c r="AK42" s="147">
        <f t="shared" si="16"/>
        <v>0.4</v>
      </c>
      <c r="AL42" s="152">
        <f>IFERROR(IF(AND(AF41="Probabilidad",AF42="Probabilidad"),(AL41-(+AL41*AK42)),IF(AND(AF41="Impacto",AF42="Probabilidad"),(AL40-(+AL40*AK42)),IF(AF42="Impacto",AL41,""))),"")</f>
        <v>0.12959999999999999</v>
      </c>
      <c r="AM42" s="152">
        <f>IFERROR(IF(AND(AF41="Impacto",AF42="Impacto"),(AM41-(+AM41*AK42)),IF(AND(AF41="Probabilidad",AF42="Impacto"),(AM40-(+AM40*AK42)),IF(AF42="Probabilidad",AM41,""))),"")</f>
        <v>0.6</v>
      </c>
      <c r="AN42" s="153" t="s">
        <v>223</v>
      </c>
      <c r="AO42" s="153" t="s">
        <v>291</v>
      </c>
      <c r="AP42" s="153" t="s">
        <v>241</v>
      </c>
      <c r="AQ42" s="153" t="s">
        <v>226</v>
      </c>
      <c r="AR42" s="1031"/>
      <c r="AS42" s="1051"/>
      <c r="AT42" s="1051"/>
      <c r="AU42" s="1048"/>
      <c r="AV42" s="1051"/>
      <c r="AW42" s="1051"/>
      <c r="AX42" s="1048"/>
      <c r="AY42" s="1048"/>
      <c r="AZ42" s="1048"/>
      <c r="BA42" s="995"/>
      <c r="BB42" s="130"/>
      <c r="BC42" s="130"/>
      <c r="BD42" s="173" t="str">
        <f t="shared" si="17"/>
        <v/>
      </c>
      <c r="BE42" s="149"/>
      <c r="BF42" s="149"/>
      <c r="BG42" s="149"/>
      <c r="BH42" s="149"/>
      <c r="BI42" s="130"/>
      <c r="BJ42" s="130"/>
      <c r="BK42" s="130"/>
      <c r="BL42" s="130"/>
      <c r="BM42" s="155"/>
      <c r="BN42" s="155"/>
      <c r="BO42" s="155"/>
      <c r="BP42" s="155"/>
      <c r="BQ42" s="156" t="str">
        <f t="shared" si="12"/>
        <v/>
      </c>
      <c r="BR42" s="157" t="str">
        <f t="shared" si="18"/>
        <v/>
      </c>
      <c r="BS42" s="304" t="s">
        <v>2445</v>
      </c>
      <c r="BT42" s="774" t="s">
        <v>3154</v>
      </c>
      <c r="BU42" s="1884"/>
      <c r="BV42" s="1425"/>
      <c r="BW42" s="1425"/>
      <c r="BX42" s="1428"/>
      <c r="BY42" s="1004"/>
      <c r="BZ42" s="1004"/>
    </row>
    <row r="43" spans="1:78" ht="72" x14ac:dyDescent="0.2">
      <c r="A43" s="1647"/>
      <c r="B43" s="1514"/>
      <c r="C43" s="1652"/>
      <c r="D43" s="1395"/>
      <c r="E43" s="1397"/>
      <c r="F43" s="1400"/>
      <c r="G43" s="1417"/>
      <c r="H43" s="1236"/>
      <c r="I43" s="1148"/>
      <c r="J43" s="1409"/>
      <c r="K43" s="1411"/>
      <c r="L43" s="1403"/>
      <c r="M43" s="1458"/>
      <c r="N43" s="1403"/>
      <c r="O43" s="1403"/>
      <c r="P43" s="1486"/>
      <c r="Q43" s="1493"/>
      <c r="R43" s="1148"/>
      <c r="S43" s="1836"/>
      <c r="T43" s="1148"/>
      <c r="U43" s="1836"/>
      <c r="V43" s="1148"/>
      <c r="W43" s="1836"/>
      <c r="X43" s="1514"/>
      <c r="Y43" s="1836"/>
      <c r="Z43" s="1836"/>
      <c r="AA43" s="1871"/>
      <c r="AB43" s="150">
        <v>5</v>
      </c>
      <c r="AC43" s="149" t="s">
        <v>2447</v>
      </c>
      <c r="AD43" s="149">
        <v>3</v>
      </c>
      <c r="AE43" s="149" t="s">
        <v>2448</v>
      </c>
      <c r="AF43" s="145" t="str">
        <f t="shared" si="13"/>
        <v>Probabilidad</v>
      </c>
      <c r="AG43" s="151" t="s">
        <v>221</v>
      </c>
      <c r="AH43" s="146">
        <f t="shared" si="14"/>
        <v>0.25</v>
      </c>
      <c r="AI43" s="151" t="s">
        <v>222</v>
      </c>
      <c r="AJ43" s="146">
        <f t="shared" si="15"/>
        <v>0.15</v>
      </c>
      <c r="AK43" s="147">
        <f t="shared" si="16"/>
        <v>0.4</v>
      </c>
      <c r="AL43" s="152">
        <f>IFERROR(IF(AND(AF42="Probabilidad",AF43="Probabilidad"),(AL42-(+AL42*AK43)),IF(AND(AF42="Impacto",AF43="Probabilidad"),(AL41-(+AL41*AK43)),IF(AF43="Impacto",AL42,""))),"")</f>
        <v>7.7759999999999996E-2</v>
      </c>
      <c r="AM43" s="152">
        <f>IFERROR(IF(AND(AF42="Impacto",AF43="Impacto"),(AM42-(+AM42*AK43)),IF(AND(AF42="Probabilidad",AF43="Impacto"),(AM41-(+AM41*AK43)),IF(AF43="Probabilidad",AM42,""))),"")</f>
        <v>0.6</v>
      </c>
      <c r="AN43" s="153" t="s">
        <v>223</v>
      </c>
      <c r="AO43" s="153" t="s">
        <v>240</v>
      </c>
      <c r="AP43" s="153" t="s">
        <v>241</v>
      </c>
      <c r="AQ43" s="153" t="s">
        <v>226</v>
      </c>
      <c r="AR43" s="1031"/>
      <c r="AS43" s="1051"/>
      <c r="AT43" s="1051"/>
      <c r="AU43" s="1048"/>
      <c r="AV43" s="1051"/>
      <c r="AW43" s="1051"/>
      <c r="AX43" s="1048"/>
      <c r="AY43" s="1048"/>
      <c r="AZ43" s="1048"/>
      <c r="BA43" s="995"/>
      <c r="BB43" s="130"/>
      <c r="BC43" s="130"/>
      <c r="BD43" s="173" t="str">
        <f t="shared" si="17"/>
        <v/>
      </c>
      <c r="BE43" s="149"/>
      <c r="BF43" s="149"/>
      <c r="BG43" s="149"/>
      <c r="BH43" s="149"/>
      <c r="BI43" s="130"/>
      <c r="BJ43" s="130"/>
      <c r="BK43" s="130"/>
      <c r="BL43" s="130"/>
      <c r="BM43" s="155"/>
      <c r="BN43" s="155"/>
      <c r="BO43" s="155"/>
      <c r="BP43" s="155"/>
      <c r="BQ43" s="156" t="str">
        <f t="shared" si="12"/>
        <v/>
      </c>
      <c r="BR43" s="157" t="str">
        <f t="shared" si="18"/>
        <v/>
      </c>
      <c r="BS43" s="304" t="s">
        <v>2447</v>
      </c>
      <c r="BT43" s="774" t="s">
        <v>3155</v>
      </c>
      <c r="BU43" s="1884"/>
      <c r="BV43" s="1425"/>
      <c r="BW43" s="1425"/>
      <c r="BX43" s="1428"/>
      <c r="BY43" s="1004"/>
      <c r="BZ43" s="1004"/>
    </row>
    <row r="44" spans="1:78" ht="97" thickBot="1" x14ac:dyDescent="0.25">
      <c r="A44" s="1647"/>
      <c r="B44" s="1514"/>
      <c r="C44" s="1652"/>
      <c r="D44" s="1878"/>
      <c r="E44" s="1397"/>
      <c r="F44" s="1879"/>
      <c r="G44" s="1880"/>
      <c r="H44" s="1236"/>
      <c r="I44" s="1202"/>
      <c r="J44" s="1410"/>
      <c r="K44" s="1411"/>
      <c r="L44" s="1511"/>
      <c r="M44" s="1459"/>
      <c r="N44" s="1511"/>
      <c r="O44" s="1511"/>
      <c r="P44" s="1883"/>
      <c r="Q44" s="1874"/>
      <c r="R44" s="1202"/>
      <c r="S44" s="1837"/>
      <c r="T44" s="1202"/>
      <c r="U44" s="1837"/>
      <c r="V44" s="1202"/>
      <c r="W44" s="1837"/>
      <c r="X44" s="1515"/>
      <c r="Y44" s="1837"/>
      <c r="Z44" s="1837"/>
      <c r="AA44" s="1872"/>
      <c r="AB44" s="293">
        <v>6</v>
      </c>
      <c r="AC44" s="291" t="s">
        <v>2449</v>
      </c>
      <c r="AD44" s="291">
        <v>3</v>
      </c>
      <c r="AE44" s="291" t="s">
        <v>2450</v>
      </c>
      <c r="AF44" s="98" t="str">
        <f t="shared" si="13"/>
        <v>Probabilidad</v>
      </c>
      <c r="AG44" s="239" t="s">
        <v>221</v>
      </c>
      <c r="AH44" s="292">
        <f t="shared" si="14"/>
        <v>0.25</v>
      </c>
      <c r="AI44" s="239" t="s">
        <v>222</v>
      </c>
      <c r="AJ44" s="292">
        <f t="shared" si="15"/>
        <v>0.15</v>
      </c>
      <c r="AK44" s="294">
        <f t="shared" si="16"/>
        <v>0.4</v>
      </c>
      <c r="AL44" s="295">
        <f>IFERROR(IF(AND(AF43="Probabilidad",AF44="Probabilidad"),(AL43-(+AL43*AK44)),IF(AND(AF43="Impacto",AF44="Probabilidad"),(AL42-(+AL42*AK44)),IF(AF44="Impacto",AL43,""))),"")</f>
        <v>4.6655999999999996E-2</v>
      </c>
      <c r="AM44" s="295">
        <f>IFERROR(IF(AND(AF43="Impacto",AF44="Impacto"),(AM43-(+AM43*AK44)),IF(AND(AF43="Probabilidad",AF44="Impacto"),(AM42-(+AM42*AK44)),IF(AF44="Probabilidad",AM43,""))),"")</f>
        <v>0.6</v>
      </c>
      <c r="AN44" s="357" t="s">
        <v>223</v>
      </c>
      <c r="AO44" s="126" t="s">
        <v>291</v>
      </c>
      <c r="AP44" s="126" t="s">
        <v>241</v>
      </c>
      <c r="AQ44" s="126" t="s">
        <v>226</v>
      </c>
      <c r="AR44" s="1031"/>
      <c r="AS44" s="1093"/>
      <c r="AT44" s="1093"/>
      <c r="AU44" s="1122"/>
      <c r="AV44" s="1093"/>
      <c r="AW44" s="1093"/>
      <c r="AX44" s="1122"/>
      <c r="AY44" s="1122"/>
      <c r="AZ44" s="1122"/>
      <c r="BA44" s="1062"/>
      <c r="BB44" s="210"/>
      <c r="BC44" s="210"/>
      <c r="BD44" s="327" t="str">
        <f t="shared" si="17"/>
        <v/>
      </c>
      <c r="BE44" s="291"/>
      <c r="BF44" s="291"/>
      <c r="BG44" s="291"/>
      <c r="BH44" s="291"/>
      <c r="BI44" s="210"/>
      <c r="BJ44" s="210"/>
      <c r="BK44" s="210"/>
      <c r="BL44" s="210"/>
      <c r="BM44" s="297"/>
      <c r="BN44" s="297"/>
      <c r="BO44" s="297"/>
      <c r="BP44" s="297"/>
      <c r="BQ44" s="298" t="str">
        <f t="shared" si="12"/>
        <v/>
      </c>
      <c r="BR44" s="299" t="str">
        <f t="shared" si="18"/>
        <v/>
      </c>
      <c r="BS44" s="711" t="s">
        <v>2449</v>
      </c>
      <c r="BT44" s="757" t="s">
        <v>3156</v>
      </c>
      <c r="BU44" s="1884"/>
      <c r="BV44" s="1462"/>
      <c r="BW44" s="1462"/>
      <c r="BX44" s="1885"/>
      <c r="BY44" s="1005"/>
      <c r="BZ44" s="1005"/>
    </row>
    <row r="45" spans="1:78" ht="96" x14ac:dyDescent="0.2">
      <c r="A45" s="1647"/>
      <c r="B45" s="1514"/>
      <c r="C45" s="1652"/>
      <c r="D45" s="1482" t="s">
        <v>2388</v>
      </c>
      <c r="E45" s="1483" t="s">
        <v>587</v>
      </c>
      <c r="F45" s="1484">
        <v>2</v>
      </c>
      <c r="G45" s="1886" t="s">
        <v>625</v>
      </c>
      <c r="H45" s="1235"/>
      <c r="I45" s="1237"/>
      <c r="J45" s="1408" t="s">
        <v>2451</v>
      </c>
      <c r="K45" s="1489" t="s">
        <v>313</v>
      </c>
      <c r="L45" s="1490" t="s">
        <v>314</v>
      </c>
      <c r="M45" s="1457" t="s">
        <v>2452</v>
      </c>
      <c r="N45" s="1490"/>
      <c r="O45" s="1490"/>
      <c r="P45" s="1485" t="s">
        <v>1386</v>
      </c>
      <c r="Q45" s="1492"/>
      <c r="R45" s="1237" t="s">
        <v>340</v>
      </c>
      <c r="S45" s="1887">
        <f>IF(R45="Muy Alta",100%,IF(R45="Alta",80%,IF(R45="Media",60%,IF(R45="Baja",40%,IF(R45="Muy Baja",20%,"")))))</f>
        <v>0.8</v>
      </c>
      <c r="T45" s="1237"/>
      <c r="U45" s="1887" t="str">
        <f>IF(T45="Catastrófico",100%,IF(T45="Mayor",80%,IF(T45="Moderado",60%,IF(T45="Menor",40%,IF(T45="Leve",20%,"")))))</f>
        <v/>
      </c>
      <c r="V45" s="1237" t="s">
        <v>218</v>
      </c>
      <c r="W45" s="1887">
        <f>IF(V45="Catastrófico",100%,IF(V45="Mayor",80%,IF(V45="Moderado",60%,IF(V45="Menor",40%,IF(V45="Leve",20%,"")))))</f>
        <v>0.6</v>
      </c>
      <c r="X45" s="1890" t="str">
        <f>IF(Y45=100%,"Catastrófico",IF(Y45=80%,"Mayor",IF(Y45=60%,"Moderado",IF(Y45=40%,"Menor",IF(Y45=20%,"Leve","")))))</f>
        <v>Moderado</v>
      </c>
      <c r="Y45" s="1887">
        <f>IF(AND(U45="",W45=""),"",MAX(U45,W45))</f>
        <v>0.6</v>
      </c>
      <c r="Z45" s="1887" t="str">
        <f>CONCATENATE(R45,X45)</f>
        <v>AltaModerado</v>
      </c>
      <c r="AA45" s="1892" t="str">
        <f>IF(Z45="Muy AltaLeve","Alto",IF(Z45="Muy AltaMenor","Alto",IF(Z45="Muy AltaModerado","Alto",IF(Z45="Muy AltaMayor","Alto",IF(Z45="Muy AltaCatastrófico","Extremo",IF(Z45="AltaLeve","Moderado",IF(Z45="AltaMenor","Moderado",IF(Z45="AltaModerado","Alto",IF(Z45="AltaMayor","Alto",IF(Z45="AltaCatastrófico","Extremo",IF(Z45="MediaLeve","Moderado",IF(Z45="MediaMenor","Moderado",IF(Z45="MediaModerado","Moderado",IF(Z45="MediaMayor","Alto",IF(Z45="MediaCatastrófico","Extremo",IF(Z45="BajaLeve","Bajo",IF(Z45="BajaMenor","Moderado",IF(Z45="BajaModerado","Moderado",IF(Z45="BajaMayor","Alto",IF(Z45="BajaCatastrófico","Extremo",IF(Z45="Muy BajaLeve","Bajo",IF(Z45="Muy BajaMenor","Bajo",IF(Z45="Muy BajaModerado","Moderado",IF(Z45="Muy BajaMayor","Alto",IF(Z45="Muy BajaCatastrófico","Extremo","")))))))))))))))))))))))))</f>
        <v>Alto</v>
      </c>
      <c r="AB45" s="242">
        <v>1</v>
      </c>
      <c r="AC45" s="240" t="s">
        <v>2453</v>
      </c>
      <c r="AD45" s="240">
        <v>2</v>
      </c>
      <c r="AE45" s="240" t="s">
        <v>2454</v>
      </c>
      <c r="AF45" s="243" t="str">
        <f t="shared" si="13"/>
        <v>Probabilidad</v>
      </c>
      <c r="AG45" s="244" t="s">
        <v>221</v>
      </c>
      <c r="AH45" s="241">
        <f t="shared" si="14"/>
        <v>0.25</v>
      </c>
      <c r="AI45" s="244" t="s">
        <v>222</v>
      </c>
      <c r="AJ45" s="241">
        <f t="shared" si="15"/>
        <v>0.15</v>
      </c>
      <c r="AK45" s="245">
        <f t="shared" si="16"/>
        <v>0.4</v>
      </c>
      <c r="AL45" s="246">
        <f>IFERROR(IF(AF45="Probabilidad",(S45-(+S45*AK45)),IF(AF45="Impacto",S45,"")),"")</f>
        <v>0.48</v>
      </c>
      <c r="AM45" s="246">
        <f>IFERROR(IF(AF45="Impacto",(Y45-(+Y45*AK45)),IF(AF45="Probabilidad",Y45,"")),"")</f>
        <v>0.6</v>
      </c>
      <c r="AN45" s="247" t="s">
        <v>223</v>
      </c>
      <c r="AO45" s="247" t="s">
        <v>291</v>
      </c>
      <c r="AP45" s="247" t="s">
        <v>241</v>
      </c>
      <c r="AQ45" s="247" t="s">
        <v>226</v>
      </c>
      <c r="AR45" s="1177" t="s">
        <v>2438</v>
      </c>
      <c r="AS45" s="1185">
        <f>S45</f>
        <v>0.8</v>
      </c>
      <c r="AT45" s="1185">
        <f>IF(AL45="","",MIN(AL45:AL50))</f>
        <v>3.7324799999999991E-2</v>
      </c>
      <c r="AU45" s="1168" t="str">
        <f>IFERROR(IF(AT45="","",IF(AT45&lt;=0.2,"Muy Baja",IF(AT45&lt;=0.4,"Baja",IF(AT45&lt;=0.6,"Media",IF(AT45&lt;=0.8,"Alta","Muy Alta"))))),"")</f>
        <v>Muy Baja</v>
      </c>
      <c r="AV45" s="1185">
        <f>Y45</f>
        <v>0.6</v>
      </c>
      <c r="AW45" s="1185">
        <f>IF(AM45="","",MIN(AM45:AM50))</f>
        <v>0.6</v>
      </c>
      <c r="AX45" s="1168" t="str">
        <f>IFERROR(IF(AW45="","",IF(AW45&lt;=0.2,"Leve",IF(AW45&lt;=0.4,"Menor",IF(AW45&lt;=0.6,"Moderado",IF(AW45&lt;=0.8,"Mayor","Catastrófico"))))),"")</f>
        <v>Moderado</v>
      </c>
      <c r="AY45" s="1168" t="str">
        <f>AA45</f>
        <v>Alto</v>
      </c>
      <c r="AZ45" s="1168" t="str">
        <f>IFERROR(IF(OR(AND(AU45="Muy Baja",AX45="Leve"),AND(AU45="Muy Baja",AX45="Menor"),AND(AU45="Baja",AX45="Leve")),"Bajo",IF(OR(AND(AU45="Muy baja",AX45="Moderado"),AND(AU45="Baja",AX45="Menor"),AND(AU45="Baja",AX45="Moderado"),AND(AU45="Media",AX45="Leve"),AND(AU45="Media",AX45="Menor"),AND(AU45="Media",AX45="Moderado"),AND(AU45="Alta",AX45="Leve"),AND(AU45="Alta",AX45="Menor")),"Moderado",IF(OR(AND(AU45="Muy Baja",AX45="Mayor"),AND(AU45="Baja",AX45="Mayor"),AND(AU45="Media",AX45="Mayor"),AND(AU45="Alta",AX45="Moderado"),AND(AU45="Alta",AX45="Mayor"),AND(AU45="Muy Alta",AX45="Leve"),AND(AU45="Muy Alta",AX45="Menor"),AND(AU45="Muy Alta",AX45="Moderado"),AND(AU45="Muy Alta",AX45="Mayor")),"Alto",IF(OR(AND(AU45="Muy Baja",AX45="Catastrófico"),AND(AU45="Baja",AX45="Catastrófico"),AND(AU45="Media",AX45="Catastrófico"),AND(AU45="Alta",AX45="Catastrófico"),AND(AU45="Muy Alta",AX45="Catastrófico")),"Extremo","")))),"")</f>
        <v>Moderado</v>
      </c>
      <c r="BA45" s="1169" t="s">
        <v>228</v>
      </c>
      <c r="BB45" s="388" t="s">
        <v>632</v>
      </c>
      <c r="BC45" s="575" t="s">
        <v>468</v>
      </c>
      <c r="BD45" s="586">
        <f t="shared" si="17"/>
        <v>12</v>
      </c>
      <c r="BE45" s="587">
        <v>3</v>
      </c>
      <c r="BF45" s="588">
        <v>3</v>
      </c>
      <c r="BG45" s="588">
        <v>3</v>
      </c>
      <c r="BH45" s="588">
        <v>3</v>
      </c>
      <c r="BI45" s="388" t="s">
        <v>612</v>
      </c>
      <c r="BJ45" s="388" t="s">
        <v>633</v>
      </c>
      <c r="BK45" s="248" t="s">
        <v>3113</v>
      </c>
      <c r="BL45" s="248" t="s">
        <v>3158</v>
      </c>
      <c r="BM45" s="875">
        <v>3</v>
      </c>
      <c r="BN45" s="251">
        <v>3</v>
      </c>
      <c r="BO45" s="251"/>
      <c r="BP45" s="251"/>
      <c r="BQ45" s="252">
        <f t="shared" si="12"/>
        <v>6</v>
      </c>
      <c r="BR45" s="253">
        <f t="shared" si="18"/>
        <v>0.5</v>
      </c>
      <c r="BS45" s="710" t="s">
        <v>2453</v>
      </c>
      <c r="BT45" s="9" t="s">
        <v>3160</v>
      </c>
      <c r="BU45" s="1385" t="s">
        <v>1386</v>
      </c>
      <c r="BV45" s="1889" t="s">
        <v>2813</v>
      </c>
      <c r="BW45" s="1889" t="s">
        <v>1386</v>
      </c>
      <c r="BX45" s="1894" t="s">
        <v>1386</v>
      </c>
      <c r="BY45" s="1003" t="s">
        <v>3121</v>
      </c>
      <c r="BZ45" s="1003"/>
    </row>
    <row r="46" spans="1:78" ht="96" x14ac:dyDescent="0.2">
      <c r="A46" s="1647"/>
      <c r="B46" s="1514"/>
      <c r="C46" s="1652"/>
      <c r="D46" s="1395"/>
      <c r="E46" s="1397"/>
      <c r="F46" s="1400"/>
      <c r="G46" s="1417"/>
      <c r="H46" s="1236"/>
      <c r="I46" s="1148"/>
      <c r="J46" s="1409"/>
      <c r="K46" s="1411"/>
      <c r="L46" s="1403"/>
      <c r="M46" s="1458"/>
      <c r="N46" s="1403"/>
      <c r="O46" s="1403"/>
      <c r="P46" s="1486"/>
      <c r="Q46" s="1493"/>
      <c r="R46" s="1148"/>
      <c r="S46" s="1836"/>
      <c r="T46" s="1148"/>
      <c r="U46" s="1836"/>
      <c r="V46" s="1148"/>
      <c r="W46" s="1836"/>
      <c r="X46" s="1514"/>
      <c r="Y46" s="1836"/>
      <c r="Z46" s="1836"/>
      <c r="AA46" s="1871"/>
      <c r="AB46" s="150">
        <v>2</v>
      </c>
      <c r="AC46" s="149" t="s">
        <v>2455</v>
      </c>
      <c r="AD46" s="149">
        <v>2</v>
      </c>
      <c r="AE46" s="149" t="s">
        <v>2456</v>
      </c>
      <c r="AF46" s="145" t="str">
        <f t="shared" si="13"/>
        <v>Probabilidad</v>
      </c>
      <c r="AG46" s="151" t="s">
        <v>221</v>
      </c>
      <c r="AH46" s="146">
        <f t="shared" si="14"/>
        <v>0.25</v>
      </c>
      <c r="AI46" s="151" t="s">
        <v>222</v>
      </c>
      <c r="AJ46" s="146">
        <f t="shared" si="15"/>
        <v>0.15</v>
      </c>
      <c r="AK46" s="147">
        <f t="shared" si="16"/>
        <v>0.4</v>
      </c>
      <c r="AL46" s="152">
        <f>IFERROR(IF(AND(AF45="Probabilidad",AF46="Probabilidad"),(AL45-(+AL45*AK46)),IF(AF46="Probabilidad",(S45-(+S45*AK46)),IF(AF46="Impacto",AL45,""))),"")</f>
        <v>0.28799999999999998</v>
      </c>
      <c r="AM46" s="152">
        <f>IFERROR(IF(AND(AF45="Impacto",AF46="Impacto"),(AM45-(+AM45*AK46)),IF(AF46="Impacto",(Y45-(Y45*AK46)),IF(AF46="Probabilidad",AM45,""))),"")</f>
        <v>0.6</v>
      </c>
      <c r="AN46" s="153" t="s">
        <v>223</v>
      </c>
      <c r="AO46" s="153" t="s">
        <v>291</v>
      </c>
      <c r="AP46" s="153" t="s">
        <v>241</v>
      </c>
      <c r="AQ46" s="153" t="s">
        <v>226</v>
      </c>
      <c r="AR46" s="1031"/>
      <c r="AS46" s="1051"/>
      <c r="AT46" s="1051"/>
      <c r="AU46" s="1048"/>
      <c r="AV46" s="1051"/>
      <c r="AW46" s="1051"/>
      <c r="AX46" s="1048"/>
      <c r="AY46" s="1048"/>
      <c r="AZ46" s="1048"/>
      <c r="BA46" s="995"/>
      <c r="BB46" s="571" t="s">
        <v>636</v>
      </c>
      <c r="BC46" s="571" t="s">
        <v>468</v>
      </c>
      <c r="BD46" s="548">
        <f t="shared" si="17"/>
        <v>12</v>
      </c>
      <c r="BE46" s="223">
        <v>3</v>
      </c>
      <c r="BF46" s="223">
        <v>3</v>
      </c>
      <c r="BG46" s="223">
        <v>3</v>
      </c>
      <c r="BH46" s="223">
        <v>3</v>
      </c>
      <c r="BI46" s="572" t="s">
        <v>612</v>
      </c>
      <c r="BJ46" s="573" t="s">
        <v>637</v>
      </c>
      <c r="BK46" s="789" t="s">
        <v>3123</v>
      </c>
      <c r="BL46" s="789" t="s">
        <v>3159</v>
      </c>
      <c r="BM46" s="871">
        <v>3</v>
      </c>
      <c r="BN46" s="791">
        <v>3</v>
      </c>
      <c r="BO46" s="791"/>
      <c r="BP46" s="791"/>
      <c r="BQ46" s="156">
        <f t="shared" si="12"/>
        <v>6</v>
      </c>
      <c r="BR46" s="157">
        <f t="shared" si="18"/>
        <v>0.5</v>
      </c>
      <c r="BS46" s="304" t="s">
        <v>2455</v>
      </c>
      <c r="BT46" s="11" t="s">
        <v>3125</v>
      </c>
      <c r="BU46" s="1386"/>
      <c r="BV46" s="1425"/>
      <c r="BW46" s="1425"/>
      <c r="BX46" s="1428"/>
      <c r="BY46" s="1004"/>
      <c r="BZ46" s="1004"/>
    </row>
    <row r="47" spans="1:78" ht="96" x14ac:dyDescent="0.2">
      <c r="A47" s="1647"/>
      <c r="B47" s="1514"/>
      <c r="C47" s="1652"/>
      <c r="D47" s="1395"/>
      <c r="E47" s="1397"/>
      <c r="F47" s="1400"/>
      <c r="G47" s="1417"/>
      <c r="H47" s="1236"/>
      <c r="I47" s="1148"/>
      <c r="J47" s="1409"/>
      <c r="K47" s="1411"/>
      <c r="L47" s="1403"/>
      <c r="M47" s="1458"/>
      <c r="N47" s="1403"/>
      <c r="O47" s="1403"/>
      <c r="P47" s="1486"/>
      <c r="Q47" s="1493"/>
      <c r="R47" s="1148"/>
      <c r="S47" s="1836"/>
      <c r="T47" s="1148"/>
      <c r="U47" s="1836"/>
      <c r="V47" s="1148"/>
      <c r="W47" s="1836"/>
      <c r="X47" s="1514"/>
      <c r="Y47" s="1836"/>
      <c r="Z47" s="1836"/>
      <c r="AA47" s="1871"/>
      <c r="AB47" s="150">
        <v>3</v>
      </c>
      <c r="AC47" s="149" t="s">
        <v>2457</v>
      </c>
      <c r="AD47" s="149">
        <v>2</v>
      </c>
      <c r="AE47" s="149" t="s">
        <v>2458</v>
      </c>
      <c r="AF47" s="145" t="str">
        <f t="shared" si="13"/>
        <v>Probabilidad</v>
      </c>
      <c r="AG47" s="151" t="s">
        <v>221</v>
      </c>
      <c r="AH47" s="146">
        <f t="shared" si="14"/>
        <v>0.25</v>
      </c>
      <c r="AI47" s="151" t="s">
        <v>222</v>
      </c>
      <c r="AJ47" s="146">
        <f t="shared" si="15"/>
        <v>0.15</v>
      </c>
      <c r="AK47" s="147">
        <f t="shared" si="16"/>
        <v>0.4</v>
      </c>
      <c r="AL47" s="152">
        <f>IFERROR(IF(AND(AF46="Probabilidad",AF47="Probabilidad"),(AL46-(+AL46*AK47)),IF(AND(AF46="Impacto",AF47="Probabilidad"),(AL45-(+AL45*AK47)),IF(AF47="Impacto",AL46,""))),"")</f>
        <v>0.17279999999999998</v>
      </c>
      <c r="AM47" s="152">
        <f>IFERROR(IF(AND(AF46="Impacto",AF47="Impacto"),(AM46-(+AM46*AK47)),IF(AND(AF46="Probabilidad",AF47="Impacto"),(AM45-(+AM45*AK47)),IF(AF47="Probabilidad",AM46,""))),"")</f>
        <v>0.6</v>
      </c>
      <c r="AN47" s="153" t="s">
        <v>223</v>
      </c>
      <c r="AO47" s="153" t="s">
        <v>291</v>
      </c>
      <c r="AP47" s="153" t="s">
        <v>241</v>
      </c>
      <c r="AQ47" s="153" t="s">
        <v>226</v>
      </c>
      <c r="AR47" s="1031"/>
      <c r="AS47" s="1051"/>
      <c r="AT47" s="1051"/>
      <c r="AU47" s="1048"/>
      <c r="AV47" s="1051"/>
      <c r="AW47" s="1051"/>
      <c r="AX47" s="1048"/>
      <c r="AY47" s="1048"/>
      <c r="AZ47" s="1048"/>
      <c r="BA47" s="995"/>
      <c r="BB47" s="130"/>
      <c r="BC47" s="130"/>
      <c r="BD47" s="173" t="str">
        <f t="shared" si="17"/>
        <v/>
      </c>
      <c r="BE47" s="149"/>
      <c r="BF47" s="149"/>
      <c r="BG47" s="149"/>
      <c r="BH47" s="149"/>
      <c r="BI47" s="130"/>
      <c r="BJ47" s="130"/>
      <c r="BK47" s="130"/>
      <c r="BL47" s="130"/>
      <c r="BM47" s="155"/>
      <c r="BN47" s="155"/>
      <c r="BO47" s="155"/>
      <c r="BP47" s="155"/>
      <c r="BQ47" s="156" t="str">
        <f t="shared" si="12"/>
        <v/>
      </c>
      <c r="BR47" s="157" t="str">
        <f t="shared" si="18"/>
        <v/>
      </c>
      <c r="BS47" s="304" t="s">
        <v>2457</v>
      </c>
      <c r="BT47" s="774" t="s">
        <v>3126</v>
      </c>
      <c r="BU47" s="1386"/>
      <c r="BV47" s="1425"/>
      <c r="BW47" s="1425"/>
      <c r="BX47" s="1428"/>
      <c r="BY47" s="1004"/>
      <c r="BZ47" s="1004"/>
    </row>
    <row r="48" spans="1:78" ht="96" x14ac:dyDescent="0.2">
      <c r="A48" s="1647"/>
      <c r="B48" s="1514"/>
      <c r="C48" s="1652"/>
      <c r="D48" s="1395"/>
      <c r="E48" s="1397"/>
      <c r="F48" s="1400"/>
      <c r="G48" s="1417"/>
      <c r="H48" s="1236"/>
      <c r="I48" s="1148"/>
      <c r="J48" s="1409"/>
      <c r="K48" s="1411"/>
      <c r="L48" s="1403"/>
      <c r="M48" s="1458"/>
      <c r="N48" s="1403"/>
      <c r="O48" s="1403"/>
      <c r="P48" s="1486"/>
      <c r="Q48" s="1493"/>
      <c r="R48" s="1148"/>
      <c r="S48" s="1836"/>
      <c r="T48" s="1148"/>
      <c r="U48" s="1836"/>
      <c r="V48" s="1148"/>
      <c r="W48" s="1836"/>
      <c r="X48" s="1514"/>
      <c r="Y48" s="1836"/>
      <c r="Z48" s="1836"/>
      <c r="AA48" s="1871"/>
      <c r="AB48" s="150">
        <v>4</v>
      </c>
      <c r="AC48" s="149" t="s">
        <v>2459</v>
      </c>
      <c r="AD48" s="149">
        <v>2</v>
      </c>
      <c r="AE48" s="149" t="s">
        <v>2460</v>
      </c>
      <c r="AF48" s="145" t="str">
        <f t="shared" si="13"/>
        <v>Probabilidad</v>
      </c>
      <c r="AG48" s="151" t="s">
        <v>221</v>
      </c>
      <c r="AH48" s="146">
        <f t="shared" si="14"/>
        <v>0.25</v>
      </c>
      <c r="AI48" s="151" t="s">
        <v>222</v>
      </c>
      <c r="AJ48" s="146">
        <f t="shared" si="15"/>
        <v>0.15</v>
      </c>
      <c r="AK48" s="147">
        <f t="shared" si="16"/>
        <v>0.4</v>
      </c>
      <c r="AL48" s="152">
        <f>IFERROR(IF(AND(AF47="Probabilidad",AF48="Probabilidad"),(AL47-(+AL47*AK48)),IF(AND(AF47="Impacto",AF48="Probabilidad"),(AL46-(+AL46*AK48)),IF(AF48="Impacto",AL47,""))),"")</f>
        <v>0.10367999999999998</v>
      </c>
      <c r="AM48" s="172">
        <f>IFERROR(IF(AND(AF47="Impacto",AF48="Impacto"),(AM47-(+AM47*AK48)),IF(AND(AF47="Probabilidad",AF48="Impacto"),(AM46-(+AM46*AK48)),IF(AF48="Probabilidad",AM47,""))),"")</f>
        <v>0.6</v>
      </c>
      <c r="AN48" s="153" t="s">
        <v>223</v>
      </c>
      <c r="AO48" s="153" t="s">
        <v>291</v>
      </c>
      <c r="AP48" s="153" t="s">
        <v>241</v>
      </c>
      <c r="AQ48" s="153" t="s">
        <v>226</v>
      </c>
      <c r="AR48" s="1031"/>
      <c r="AS48" s="1051"/>
      <c r="AT48" s="1051"/>
      <c r="AU48" s="1048"/>
      <c r="AV48" s="1051"/>
      <c r="AW48" s="1051"/>
      <c r="AX48" s="1048"/>
      <c r="AY48" s="1048"/>
      <c r="AZ48" s="1048"/>
      <c r="BA48" s="995"/>
      <c r="BB48" s="130"/>
      <c r="BC48" s="130"/>
      <c r="BD48" s="173" t="str">
        <f t="shared" si="17"/>
        <v/>
      </c>
      <c r="BE48" s="149"/>
      <c r="BF48" s="149"/>
      <c r="BG48" s="149"/>
      <c r="BH48" s="149"/>
      <c r="BI48" s="130"/>
      <c r="BJ48" s="130"/>
      <c r="BK48" s="130"/>
      <c r="BL48" s="130"/>
      <c r="BM48" s="155"/>
      <c r="BN48" s="155"/>
      <c r="BO48" s="155"/>
      <c r="BP48" s="155"/>
      <c r="BQ48" s="156" t="str">
        <f t="shared" si="12"/>
        <v/>
      </c>
      <c r="BR48" s="157" t="str">
        <f t="shared" si="18"/>
        <v/>
      </c>
      <c r="BS48" s="304" t="s">
        <v>2459</v>
      </c>
      <c r="BT48" s="774" t="s">
        <v>3127</v>
      </c>
      <c r="BU48" s="1386"/>
      <c r="BV48" s="1425"/>
      <c r="BW48" s="1425"/>
      <c r="BX48" s="1428"/>
      <c r="BY48" s="1004"/>
      <c r="BZ48" s="1004"/>
    </row>
    <row r="49" spans="1:78" ht="96" x14ac:dyDescent="0.2">
      <c r="A49" s="1647"/>
      <c r="B49" s="1514"/>
      <c r="C49" s="1652"/>
      <c r="D49" s="1395"/>
      <c r="E49" s="1397"/>
      <c r="F49" s="1400"/>
      <c r="G49" s="1417"/>
      <c r="H49" s="1236"/>
      <c r="I49" s="1148"/>
      <c r="J49" s="1409"/>
      <c r="K49" s="1411"/>
      <c r="L49" s="1403"/>
      <c r="M49" s="1458"/>
      <c r="N49" s="1403"/>
      <c r="O49" s="1403"/>
      <c r="P49" s="1486"/>
      <c r="Q49" s="1493"/>
      <c r="R49" s="1148"/>
      <c r="S49" s="1836"/>
      <c r="T49" s="1148"/>
      <c r="U49" s="1836"/>
      <c r="V49" s="1148"/>
      <c r="W49" s="1836"/>
      <c r="X49" s="1514"/>
      <c r="Y49" s="1836"/>
      <c r="Z49" s="1836"/>
      <c r="AA49" s="1871"/>
      <c r="AB49" s="150">
        <v>5</v>
      </c>
      <c r="AC49" s="149" t="s">
        <v>2461</v>
      </c>
      <c r="AD49" s="149">
        <v>2</v>
      </c>
      <c r="AE49" s="149" t="s">
        <v>2462</v>
      </c>
      <c r="AF49" s="145" t="str">
        <f t="shared" si="13"/>
        <v>Probabilidad</v>
      </c>
      <c r="AG49" s="151" t="s">
        <v>221</v>
      </c>
      <c r="AH49" s="146">
        <f t="shared" si="14"/>
        <v>0.25</v>
      </c>
      <c r="AI49" s="151" t="s">
        <v>222</v>
      </c>
      <c r="AJ49" s="146">
        <f t="shared" si="15"/>
        <v>0.15</v>
      </c>
      <c r="AK49" s="147">
        <f t="shared" si="16"/>
        <v>0.4</v>
      </c>
      <c r="AL49" s="152">
        <f>IFERROR(IF(AND(AF48="Probabilidad",AF49="Probabilidad"),(AL48-(+AL48*AK49)),IF(AND(AF48="Impacto",AF49="Probabilidad"),(AL47-(+AL47*AK49)),IF(AF49="Impacto",AL48,""))),"")</f>
        <v>6.2207999999999986E-2</v>
      </c>
      <c r="AM49" s="152">
        <f>IFERROR(IF(AND(AF48="Impacto",AF49="Impacto"),(AM48-(+AM48*AK49)),IF(AND(AF48="Probabilidad",AF49="Impacto"),(AM47-(+AM47*AK49)),IF(AF49="Probabilidad",AM48,""))),"")</f>
        <v>0.6</v>
      </c>
      <c r="AN49" s="153" t="s">
        <v>223</v>
      </c>
      <c r="AO49" s="153" t="s">
        <v>291</v>
      </c>
      <c r="AP49" s="153" t="s">
        <v>241</v>
      </c>
      <c r="AQ49" s="153" t="s">
        <v>226</v>
      </c>
      <c r="AR49" s="1031"/>
      <c r="AS49" s="1051"/>
      <c r="AT49" s="1051"/>
      <c r="AU49" s="1048"/>
      <c r="AV49" s="1051"/>
      <c r="AW49" s="1051"/>
      <c r="AX49" s="1048"/>
      <c r="AY49" s="1048"/>
      <c r="AZ49" s="1048"/>
      <c r="BA49" s="995"/>
      <c r="BB49" s="130"/>
      <c r="BC49" s="130"/>
      <c r="BD49" s="173" t="str">
        <f t="shared" si="17"/>
        <v/>
      </c>
      <c r="BE49" s="149"/>
      <c r="BF49" s="149"/>
      <c r="BG49" s="149"/>
      <c r="BH49" s="149"/>
      <c r="BI49" s="130"/>
      <c r="BJ49" s="130"/>
      <c r="BK49" s="130"/>
      <c r="BL49" s="130"/>
      <c r="BM49" s="155"/>
      <c r="BN49" s="155"/>
      <c r="BO49" s="155"/>
      <c r="BP49" s="155"/>
      <c r="BQ49" s="156" t="str">
        <f t="shared" si="12"/>
        <v/>
      </c>
      <c r="BR49" s="157" t="str">
        <f t="shared" si="18"/>
        <v/>
      </c>
      <c r="BS49" s="304" t="s">
        <v>2461</v>
      </c>
      <c r="BT49" s="774" t="s">
        <v>3128</v>
      </c>
      <c r="BU49" s="1386"/>
      <c r="BV49" s="1425"/>
      <c r="BW49" s="1425"/>
      <c r="BX49" s="1428"/>
      <c r="BY49" s="1004"/>
      <c r="BZ49" s="1004"/>
    </row>
    <row r="50" spans="1:78" ht="97" thickBot="1" x14ac:dyDescent="0.25">
      <c r="A50" s="1647"/>
      <c r="B50" s="1514"/>
      <c r="C50" s="1652"/>
      <c r="D50" s="1396"/>
      <c r="E50" s="1398"/>
      <c r="F50" s="1401"/>
      <c r="G50" s="1418"/>
      <c r="H50" s="1405"/>
      <c r="I50" s="1407"/>
      <c r="J50" s="1410"/>
      <c r="K50" s="1412"/>
      <c r="L50" s="1404"/>
      <c r="M50" s="1459"/>
      <c r="N50" s="1404"/>
      <c r="O50" s="1404"/>
      <c r="P50" s="1487"/>
      <c r="Q50" s="1494"/>
      <c r="R50" s="1407"/>
      <c r="S50" s="1888"/>
      <c r="T50" s="1407"/>
      <c r="U50" s="1888"/>
      <c r="V50" s="1407"/>
      <c r="W50" s="1888"/>
      <c r="X50" s="1891"/>
      <c r="Y50" s="1888"/>
      <c r="Z50" s="1888"/>
      <c r="AA50" s="1893"/>
      <c r="AB50" s="256">
        <v>6</v>
      </c>
      <c r="AC50" s="254" t="s">
        <v>2463</v>
      </c>
      <c r="AD50" s="254">
        <v>2</v>
      </c>
      <c r="AE50" s="254" t="s">
        <v>2464</v>
      </c>
      <c r="AF50" s="257" t="str">
        <f t="shared" si="13"/>
        <v>Probabilidad</v>
      </c>
      <c r="AG50" s="258" t="s">
        <v>221</v>
      </c>
      <c r="AH50" s="255">
        <f t="shared" si="14"/>
        <v>0.25</v>
      </c>
      <c r="AI50" s="258" t="s">
        <v>222</v>
      </c>
      <c r="AJ50" s="255">
        <f t="shared" si="15"/>
        <v>0.15</v>
      </c>
      <c r="AK50" s="259">
        <f t="shared" si="16"/>
        <v>0.4</v>
      </c>
      <c r="AL50" s="260">
        <f>IFERROR(IF(AND(AF49="Probabilidad",AF50="Probabilidad"),(AL49-(+AL49*AK50)),IF(AND(AF49="Impacto",AF50="Probabilidad"),(AL48-(+AL48*AK50)),IF(AF50="Impacto",AL49,""))),"")</f>
        <v>3.7324799999999991E-2</v>
      </c>
      <c r="AM50" s="260">
        <f>IFERROR(IF(AND(AF49="Impacto",AF50="Impacto"),(AM49-(+AM49*AK50)),IF(AND(AF49="Probabilidad",AF50="Impacto"),(AM48-(+AM48*AK50)),IF(AF50="Probabilidad",AM49,""))),"")</f>
        <v>0.6</v>
      </c>
      <c r="AN50" s="589" t="s">
        <v>223</v>
      </c>
      <c r="AO50" s="261" t="s">
        <v>291</v>
      </c>
      <c r="AP50" s="261" t="s">
        <v>241</v>
      </c>
      <c r="AQ50" s="261" t="s">
        <v>226</v>
      </c>
      <c r="AR50" s="1160"/>
      <c r="AS50" s="1183"/>
      <c r="AT50" s="1183"/>
      <c r="AU50" s="1171"/>
      <c r="AV50" s="1183"/>
      <c r="AW50" s="1183"/>
      <c r="AX50" s="1171"/>
      <c r="AY50" s="1171"/>
      <c r="AZ50" s="1171"/>
      <c r="BA50" s="1161"/>
      <c r="BB50" s="262"/>
      <c r="BC50" s="262"/>
      <c r="BD50" s="263" t="str">
        <f t="shared" si="17"/>
        <v/>
      </c>
      <c r="BE50" s="254"/>
      <c r="BF50" s="254"/>
      <c r="BG50" s="254"/>
      <c r="BH50" s="254"/>
      <c r="BI50" s="262"/>
      <c r="BJ50" s="262"/>
      <c r="BK50" s="262"/>
      <c r="BL50" s="262"/>
      <c r="BM50" s="264"/>
      <c r="BN50" s="264"/>
      <c r="BO50" s="264"/>
      <c r="BP50" s="264"/>
      <c r="BQ50" s="265" t="str">
        <f t="shared" si="12"/>
        <v/>
      </c>
      <c r="BR50" s="266" t="str">
        <f t="shared" si="18"/>
        <v/>
      </c>
      <c r="BS50" s="711" t="s">
        <v>2463</v>
      </c>
      <c r="BT50" s="754" t="s">
        <v>3161</v>
      </c>
      <c r="BU50" s="1386"/>
      <c r="BV50" s="1462"/>
      <c r="BW50" s="1462"/>
      <c r="BX50" s="1885"/>
      <c r="BY50" s="1005"/>
      <c r="BZ50" s="1555"/>
    </row>
    <row r="51" spans="1:78" ht="120.75" customHeight="1" x14ac:dyDescent="0.2">
      <c r="A51" s="1647"/>
      <c r="B51" s="1514"/>
      <c r="C51" s="1652"/>
      <c r="D51" s="1394" t="s">
        <v>2388</v>
      </c>
      <c r="E51" s="1397" t="s">
        <v>587</v>
      </c>
      <c r="F51" s="1399">
        <v>3</v>
      </c>
      <c r="G51" s="1402" t="s">
        <v>642</v>
      </c>
      <c r="H51" s="1236"/>
      <c r="I51" s="1406"/>
      <c r="J51" s="1408" t="s">
        <v>2465</v>
      </c>
      <c r="K51" s="1411" t="s">
        <v>313</v>
      </c>
      <c r="L51" s="1402" t="s">
        <v>314</v>
      </c>
      <c r="M51" s="1457" t="s">
        <v>2452</v>
      </c>
      <c r="N51" s="1402"/>
      <c r="O51" s="1402"/>
      <c r="P51" s="1882" t="s">
        <v>1386</v>
      </c>
      <c r="Q51" s="1873"/>
      <c r="R51" s="1273" t="s">
        <v>250</v>
      </c>
      <c r="S51" s="1291">
        <f>IF(R51="Muy Alta",100%,IF(R51="Alta",80%,IF(R51="Media",60%,IF(R51="Baja",40%,IF(R51="Muy Baja",20%,"")))))</f>
        <v>0.4</v>
      </c>
      <c r="T51" s="1273" t="s">
        <v>218</v>
      </c>
      <c r="U51" s="1291">
        <f>IF(T51="Catastrófico",100%,IF(T51="Mayor",80%,IF(T51="Moderado",60%,IF(T51="Menor",40%,IF(T51="Leve",20%,"")))))</f>
        <v>0.6</v>
      </c>
      <c r="V51" s="1273" t="s">
        <v>218</v>
      </c>
      <c r="W51" s="1291">
        <f>IF(V51="Catastrófico",100%,IF(V51="Mayor",80%,IF(V51="Moderado",60%,IF(V51="Menor",40%,IF(V51="Leve",20%,"")))))</f>
        <v>0.6</v>
      </c>
      <c r="X51" s="1292" t="str">
        <f>IF(Y51=100%,"Catastrófico",IF(Y51=80%,"Mayor",IF(Y51=60%,"Moderado",IF(Y51=40%,"Menor",IF(Y51=20%,"Leve","")))))</f>
        <v>Moderado</v>
      </c>
      <c r="Y51" s="1291">
        <f>IF(AND(U51="",W51=""),"",MAX(U51,W51))</f>
        <v>0.6</v>
      </c>
      <c r="Z51" s="1291" t="str">
        <f>CONCATENATE(R51,X51)</f>
        <v>BajaModerado</v>
      </c>
      <c r="AA51" s="1290" t="str">
        <f>IF(Z51="Muy AltaLeve","Alto",IF(Z51="Muy AltaMenor","Alto",IF(Z51="Muy AltaModerado","Alto",IF(Z51="Muy AltaMayor","Alto",IF(Z51="Muy AltaCatastrófico","Extremo",IF(Z51="AltaLeve","Moderado",IF(Z51="AltaMenor","Moderado",IF(Z51="AltaModerado","Alto",IF(Z51="AltaMayor","Alto",IF(Z51="AltaCatastrófico","Extremo",IF(Z51="MediaLeve","Moderado",IF(Z51="MediaMenor","Moderado",IF(Z51="MediaModerado","Moderado",IF(Z51="MediaMayor","Alto",IF(Z51="MediaCatastrófico","Extremo",IF(Z51="BajaLeve","Bajo",IF(Z51="BajaMenor","Moderado",IF(Z51="BajaModerado","Moderado",IF(Z51="BajaMayor","Alto",IF(Z51="BajaCatastrófico","Extremo",IF(Z51="Muy BajaLeve","Bajo",IF(Z51="Muy BajaMenor","Bajo",IF(Z51="Muy BajaModerado","Moderado",IF(Z51="Muy BajaMayor","Alto",IF(Z51="Muy BajaCatastrófico","Extremo","")))))))))))))))))))))))))</f>
        <v>Moderado</v>
      </c>
      <c r="AB51" s="229">
        <v>1</v>
      </c>
      <c r="AC51" s="28" t="s">
        <v>646</v>
      </c>
      <c r="AD51" s="28">
        <v>2</v>
      </c>
      <c r="AE51" s="28" t="s">
        <v>647</v>
      </c>
      <c r="AF51" s="231" t="str">
        <f t="shared" si="13"/>
        <v>Probabilidad</v>
      </c>
      <c r="AG51" s="232" t="s">
        <v>221</v>
      </c>
      <c r="AH51" s="228">
        <f t="shared" si="14"/>
        <v>0.25</v>
      </c>
      <c r="AI51" s="232" t="s">
        <v>222</v>
      </c>
      <c r="AJ51" s="228">
        <f t="shared" si="15"/>
        <v>0.15</v>
      </c>
      <c r="AK51" s="233">
        <f t="shared" si="16"/>
        <v>0.4</v>
      </c>
      <c r="AL51" s="234">
        <f>IFERROR(IF(AF51="Probabilidad",(S51-(+S51*AK51)),IF(AF51="Impacto",S51,"")),"")</f>
        <v>0.24</v>
      </c>
      <c r="AM51" s="234">
        <f>IFERROR(IF(AF51="Impacto",(Y51-(+Y51*AK51)),IF(AF51="Probabilidad",Y51,"")),"")</f>
        <v>0.6</v>
      </c>
      <c r="AN51" s="247" t="s">
        <v>223</v>
      </c>
      <c r="AO51" s="247" t="s">
        <v>291</v>
      </c>
      <c r="AP51" s="247" t="s">
        <v>241</v>
      </c>
      <c r="AQ51" s="247" t="s">
        <v>226</v>
      </c>
      <c r="AR51" s="1177" t="s">
        <v>2438</v>
      </c>
      <c r="AS51" s="1289">
        <f>S51</f>
        <v>0.4</v>
      </c>
      <c r="AT51" s="1289">
        <f>IF(AL51="","",MIN(AL51:AL56))</f>
        <v>5.183999999999999E-2</v>
      </c>
      <c r="AU51" s="1290" t="str">
        <f>IFERROR(IF(AT51="","",IF(AT51&lt;=0.2,"Muy Baja",IF(AT51&lt;=0.4,"Baja",IF(AT51&lt;=0.6,"Media",IF(AT51&lt;=0.8,"Alta","Muy Alta"))))),"")</f>
        <v>Muy Baja</v>
      </c>
      <c r="AV51" s="1289">
        <f>Y51</f>
        <v>0.6</v>
      </c>
      <c r="AW51" s="1289">
        <f>IF(AM51="","",MIN(AM51:AM56))</f>
        <v>0.6</v>
      </c>
      <c r="AX51" s="1290" t="str">
        <f>IFERROR(IF(AW51="","",IF(AW51&lt;=0.2,"Leve",IF(AW51&lt;=0.4,"Menor",IF(AW51&lt;=0.6,"Moderado",IF(AW51&lt;=0.8,"Mayor","Catastrófico"))))),"")</f>
        <v>Moderado</v>
      </c>
      <c r="AY51" s="1290" t="str">
        <f>AA51</f>
        <v>Moderado</v>
      </c>
      <c r="AZ51" s="1290" t="str">
        <f>IFERROR(IF(OR(AND(AU51="Muy Baja",AX51="Leve"),AND(AU51="Muy Baja",AX51="Menor"),AND(AU51="Baja",AX51="Leve")),"Bajo",IF(OR(AND(AU51="Muy baja",AX51="Moderado"),AND(AU51="Baja",AX51="Menor"),AND(AU51="Baja",AX51="Moderado"),AND(AU51="Media",AX51="Leve"),AND(AU51="Media",AX51="Menor"),AND(AU51="Media",AX51="Moderado"),AND(AU51="Alta",AX51="Leve"),AND(AU51="Alta",AX51="Menor")),"Moderado",IF(OR(AND(AU51="Muy Baja",AX51="Mayor"),AND(AU51="Baja",AX51="Mayor"),AND(AU51="Media",AX51="Mayor"),AND(AU51="Alta",AX51="Moderado"),AND(AU51="Alta",AX51="Mayor"),AND(AU51="Muy Alta",AX51="Leve"),AND(AU51="Muy Alta",AX51="Menor"),AND(AU51="Muy Alta",AX51="Moderado"),AND(AU51="Muy Alta",AX51="Mayor")),"Alto",IF(OR(AND(AU51="Muy Baja",AX51="Catastrófico"),AND(AU51="Baja",AX51="Catastrófico"),AND(AU51="Media",AX51="Catastrófico"),AND(AU51="Alta",AX51="Catastrófico"),AND(AU51="Muy Alta",AX51="Catastrófico")),"Extremo","")))),"")</f>
        <v>Moderado</v>
      </c>
      <c r="BA51" s="1273" t="s">
        <v>228</v>
      </c>
      <c r="BB51" s="388" t="s">
        <v>649</v>
      </c>
      <c r="BC51" s="575" t="s">
        <v>468</v>
      </c>
      <c r="BD51" s="548">
        <f t="shared" si="17"/>
        <v>12</v>
      </c>
      <c r="BE51" s="28">
        <v>3</v>
      </c>
      <c r="BF51" s="28">
        <v>3</v>
      </c>
      <c r="BG51" s="28">
        <v>3</v>
      </c>
      <c r="BH51" s="28">
        <v>3</v>
      </c>
      <c r="BI51" s="572" t="s">
        <v>612</v>
      </c>
      <c r="BJ51" s="573" t="s">
        <v>650</v>
      </c>
      <c r="BK51" s="248" t="s">
        <v>3113</v>
      </c>
      <c r="BL51" s="248" t="s">
        <v>3130</v>
      </c>
      <c r="BM51" s="875">
        <v>3</v>
      </c>
      <c r="BN51" s="251">
        <v>3</v>
      </c>
      <c r="BO51" s="251"/>
      <c r="BP51" s="251"/>
      <c r="BQ51" s="237">
        <f t="shared" si="12"/>
        <v>6</v>
      </c>
      <c r="BR51" s="238">
        <f t="shared" si="18"/>
        <v>0.5</v>
      </c>
      <c r="BS51" s="710" t="s">
        <v>646</v>
      </c>
      <c r="BT51" s="9" t="s">
        <v>3132</v>
      </c>
      <c r="BU51" s="1385" t="s">
        <v>1386</v>
      </c>
      <c r="BV51" s="1889" t="s">
        <v>2813</v>
      </c>
      <c r="BW51" s="1889" t="s">
        <v>1386</v>
      </c>
      <c r="BX51" s="1894" t="s">
        <v>1386</v>
      </c>
      <c r="BY51" s="1066" t="s">
        <v>3108</v>
      </c>
      <c r="BZ51" s="1240"/>
    </row>
    <row r="52" spans="1:78" ht="96" x14ac:dyDescent="0.2">
      <c r="A52" s="1647"/>
      <c r="B52" s="1514"/>
      <c r="C52" s="1652"/>
      <c r="D52" s="1395"/>
      <c r="E52" s="1397"/>
      <c r="F52" s="1400"/>
      <c r="G52" s="1403"/>
      <c r="H52" s="1236"/>
      <c r="I52" s="1148"/>
      <c r="J52" s="1409"/>
      <c r="K52" s="1411"/>
      <c r="L52" s="1403"/>
      <c r="M52" s="1458"/>
      <c r="N52" s="1403"/>
      <c r="O52" s="1403"/>
      <c r="P52" s="1486"/>
      <c r="Q52" s="1493"/>
      <c r="R52" s="995"/>
      <c r="S52" s="1057"/>
      <c r="T52" s="995"/>
      <c r="U52" s="1057"/>
      <c r="V52" s="995"/>
      <c r="W52" s="1057"/>
      <c r="X52" s="1060"/>
      <c r="Y52" s="1057"/>
      <c r="Z52" s="1057"/>
      <c r="AA52" s="1048"/>
      <c r="AB52" s="150">
        <v>2</v>
      </c>
      <c r="AC52" s="149" t="s">
        <v>651</v>
      </c>
      <c r="AD52" s="149">
        <v>2</v>
      </c>
      <c r="AE52" s="149" t="s">
        <v>652</v>
      </c>
      <c r="AF52" s="145" t="str">
        <f t="shared" si="13"/>
        <v>Probabilidad</v>
      </c>
      <c r="AG52" s="151" t="s">
        <v>221</v>
      </c>
      <c r="AH52" s="146">
        <f t="shared" si="14"/>
        <v>0.25</v>
      </c>
      <c r="AI52" s="151" t="s">
        <v>222</v>
      </c>
      <c r="AJ52" s="146">
        <f t="shared" si="15"/>
        <v>0.15</v>
      </c>
      <c r="AK52" s="147">
        <f t="shared" si="16"/>
        <v>0.4</v>
      </c>
      <c r="AL52" s="152">
        <f>IFERROR(IF(AND(AF51="Probabilidad",AF52="Probabilidad"),(AL51-(+AL51*AK52)),IF(AF52="Probabilidad",(S51-(+S51*AK52)),IF(AF52="Impacto",AL51,""))),"")</f>
        <v>0.14399999999999999</v>
      </c>
      <c r="AM52" s="152">
        <f>IFERROR(IF(AND(AF51="Impacto",AF52="Impacto"),(AM51-(+AM51*AK52)),IF(AF52="Impacto",(Y51-(Y51*AK52)),IF(AF52="Probabilidad",AM51,""))),"")</f>
        <v>0.6</v>
      </c>
      <c r="AN52" s="153" t="s">
        <v>223</v>
      </c>
      <c r="AO52" s="153" t="s">
        <v>291</v>
      </c>
      <c r="AP52" s="153" t="s">
        <v>241</v>
      </c>
      <c r="AQ52" s="153" t="s">
        <v>226</v>
      </c>
      <c r="AR52" s="1031"/>
      <c r="AS52" s="1051"/>
      <c r="AT52" s="1051"/>
      <c r="AU52" s="1048"/>
      <c r="AV52" s="1051"/>
      <c r="AW52" s="1051"/>
      <c r="AX52" s="1048"/>
      <c r="AY52" s="1048"/>
      <c r="AZ52" s="1048"/>
      <c r="BA52" s="995"/>
      <c r="BB52" s="130"/>
      <c r="BC52" s="130"/>
      <c r="BD52" s="173" t="str">
        <f t="shared" si="17"/>
        <v/>
      </c>
      <c r="BE52" s="149"/>
      <c r="BF52" s="149"/>
      <c r="BG52" s="149"/>
      <c r="BH52" s="149"/>
      <c r="BI52" s="130"/>
      <c r="BJ52" s="130"/>
      <c r="BK52" s="130"/>
      <c r="BL52" s="130"/>
      <c r="BM52" s="155"/>
      <c r="BN52" s="155"/>
      <c r="BO52" s="155"/>
      <c r="BP52" s="155"/>
      <c r="BQ52" s="156" t="str">
        <f t="shared" si="12"/>
        <v/>
      </c>
      <c r="BR52" s="157" t="str">
        <f t="shared" si="18"/>
        <v/>
      </c>
      <c r="BS52" s="304" t="s">
        <v>651</v>
      </c>
      <c r="BT52" s="774" t="s">
        <v>3133</v>
      </c>
      <c r="BU52" s="1386"/>
      <c r="BV52" s="1425"/>
      <c r="BW52" s="1425"/>
      <c r="BX52" s="1428"/>
      <c r="BY52" s="1067"/>
      <c r="BZ52" s="1915"/>
    </row>
    <row r="53" spans="1:78" ht="96" x14ac:dyDescent="0.2">
      <c r="A53" s="1647"/>
      <c r="B53" s="1514"/>
      <c r="C53" s="1652"/>
      <c r="D53" s="1395"/>
      <c r="E53" s="1397"/>
      <c r="F53" s="1400"/>
      <c r="G53" s="1403"/>
      <c r="H53" s="1236"/>
      <c r="I53" s="1148"/>
      <c r="J53" s="1409"/>
      <c r="K53" s="1411"/>
      <c r="L53" s="1403"/>
      <c r="M53" s="1458"/>
      <c r="N53" s="1403"/>
      <c r="O53" s="1403"/>
      <c r="P53" s="1486"/>
      <c r="Q53" s="1493"/>
      <c r="R53" s="995"/>
      <c r="S53" s="1057"/>
      <c r="T53" s="995"/>
      <c r="U53" s="1057"/>
      <c r="V53" s="995"/>
      <c r="W53" s="1057"/>
      <c r="X53" s="1060"/>
      <c r="Y53" s="1057"/>
      <c r="Z53" s="1057"/>
      <c r="AA53" s="1048"/>
      <c r="AB53" s="150">
        <v>3</v>
      </c>
      <c r="AC53" s="149" t="s">
        <v>655</v>
      </c>
      <c r="AD53" s="149">
        <v>2</v>
      </c>
      <c r="AE53" s="149" t="s">
        <v>656</v>
      </c>
      <c r="AF53" s="145" t="str">
        <f t="shared" si="13"/>
        <v>Probabilidad</v>
      </c>
      <c r="AG53" s="151" t="s">
        <v>221</v>
      </c>
      <c r="AH53" s="146">
        <f t="shared" si="14"/>
        <v>0.25</v>
      </c>
      <c r="AI53" s="151" t="s">
        <v>222</v>
      </c>
      <c r="AJ53" s="146">
        <f t="shared" si="15"/>
        <v>0.15</v>
      </c>
      <c r="AK53" s="147">
        <f t="shared" si="16"/>
        <v>0.4</v>
      </c>
      <c r="AL53" s="152">
        <f>IFERROR(IF(AND(AF52="Probabilidad",AF53="Probabilidad"),(AL52-(+AL52*AK53)),IF(AND(AF52="Impacto",AF53="Probabilidad"),(AL51-(+AL51*AK53)),IF(AF53="Impacto",AL52,""))),"")</f>
        <v>8.6399999999999991E-2</v>
      </c>
      <c r="AM53" s="152">
        <f>IFERROR(IF(AND(AF52="Impacto",AF53="Impacto"),(AM52-(+AM52*AK53)),IF(AND(AF52="Probabilidad",AF53="Impacto"),(AM51-(+AM51*AK53)),IF(AF53="Probabilidad",AM52,""))),"")</f>
        <v>0.6</v>
      </c>
      <c r="AN53" s="153" t="s">
        <v>223</v>
      </c>
      <c r="AO53" s="153" t="s">
        <v>291</v>
      </c>
      <c r="AP53" s="153" t="s">
        <v>241</v>
      </c>
      <c r="AQ53" s="153" t="s">
        <v>226</v>
      </c>
      <c r="AR53" s="1031"/>
      <c r="AS53" s="1051"/>
      <c r="AT53" s="1051"/>
      <c r="AU53" s="1048"/>
      <c r="AV53" s="1051"/>
      <c r="AW53" s="1051"/>
      <c r="AX53" s="1048"/>
      <c r="AY53" s="1048"/>
      <c r="AZ53" s="1048"/>
      <c r="BA53" s="995"/>
      <c r="BB53" s="130"/>
      <c r="BC53" s="130"/>
      <c r="BD53" s="173" t="str">
        <f t="shared" si="17"/>
        <v/>
      </c>
      <c r="BE53" s="149"/>
      <c r="BF53" s="149"/>
      <c r="BG53" s="149"/>
      <c r="BH53" s="149"/>
      <c r="BI53" s="130"/>
      <c r="BJ53" s="130"/>
      <c r="BK53" s="130"/>
      <c r="BL53" s="130"/>
      <c r="BM53" s="155"/>
      <c r="BN53" s="155"/>
      <c r="BO53" s="155"/>
      <c r="BP53" s="155"/>
      <c r="BQ53" s="156" t="str">
        <f t="shared" si="12"/>
        <v/>
      </c>
      <c r="BR53" s="157" t="str">
        <f t="shared" si="18"/>
        <v/>
      </c>
      <c r="BS53" s="304" t="s">
        <v>655</v>
      </c>
      <c r="BT53" s="774" t="s">
        <v>3134</v>
      </c>
      <c r="BU53" s="1386"/>
      <c r="BV53" s="1425"/>
      <c r="BW53" s="1425"/>
      <c r="BX53" s="1428"/>
      <c r="BY53" s="1067"/>
      <c r="BZ53" s="1915"/>
    </row>
    <row r="54" spans="1:78" ht="96" x14ac:dyDescent="0.2">
      <c r="A54" s="1647"/>
      <c r="B54" s="1514"/>
      <c r="C54" s="1652"/>
      <c r="D54" s="1395"/>
      <c r="E54" s="1397"/>
      <c r="F54" s="1400"/>
      <c r="G54" s="1403"/>
      <c r="H54" s="1236"/>
      <c r="I54" s="1148"/>
      <c r="J54" s="1409"/>
      <c r="K54" s="1411"/>
      <c r="L54" s="1403"/>
      <c r="M54" s="1458"/>
      <c r="N54" s="1403"/>
      <c r="O54" s="1403"/>
      <c r="P54" s="1486"/>
      <c r="Q54" s="1493"/>
      <c r="R54" s="995"/>
      <c r="S54" s="1057"/>
      <c r="T54" s="995"/>
      <c r="U54" s="1057"/>
      <c r="V54" s="995"/>
      <c r="W54" s="1057"/>
      <c r="X54" s="1060"/>
      <c r="Y54" s="1057"/>
      <c r="Z54" s="1057"/>
      <c r="AA54" s="1048"/>
      <c r="AB54" s="150">
        <v>4</v>
      </c>
      <c r="AC54" s="149" t="s">
        <v>657</v>
      </c>
      <c r="AD54" s="149">
        <v>2</v>
      </c>
      <c r="AE54" s="149" t="s">
        <v>658</v>
      </c>
      <c r="AF54" s="145" t="str">
        <f t="shared" si="13"/>
        <v>Probabilidad</v>
      </c>
      <c r="AG54" s="151" t="s">
        <v>221</v>
      </c>
      <c r="AH54" s="146">
        <f t="shared" si="14"/>
        <v>0.25</v>
      </c>
      <c r="AI54" s="151" t="s">
        <v>222</v>
      </c>
      <c r="AJ54" s="146">
        <f t="shared" si="15"/>
        <v>0.15</v>
      </c>
      <c r="AK54" s="147">
        <f t="shared" si="16"/>
        <v>0.4</v>
      </c>
      <c r="AL54" s="152">
        <f>IFERROR(IF(AND(AF53="Probabilidad",AF54="Probabilidad"),(AL53-(+AL53*AK54)),IF(AND(AF53="Impacto",AF54="Probabilidad"),(AL52-(+AL52*AK54)),IF(AF54="Impacto",AL53,""))),"")</f>
        <v>5.183999999999999E-2</v>
      </c>
      <c r="AM54" s="152">
        <f>IFERROR(IF(AND(AF53="Impacto",AF54="Impacto"),(AM53-(+AM53*AK54)),IF(AND(AF53="Probabilidad",AF54="Impacto"),(AM52-(+AM52*AK54)),IF(AF54="Probabilidad",AM53,""))),"")</f>
        <v>0.6</v>
      </c>
      <c r="AN54" s="153" t="s">
        <v>223</v>
      </c>
      <c r="AO54" s="153" t="s">
        <v>291</v>
      </c>
      <c r="AP54" s="153" t="s">
        <v>241</v>
      </c>
      <c r="AQ54" s="153" t="s">
        <v>226</v>
      </c>
      <c r="AR54" s="1031"/>
      <c r="AS54" s="1051"/>
      <c r="AT54" s="1051"/>
      <c r="AU54" s="1048"/>
      <c r="AV54" s="1051"/>
      <c r="AW54" s="1051"/>
      <c r="AX54" s="1048"/>
      <c r="AY54" s="1048"/>
      <c r="AZ54" s="1048"/>
      <c r="BA54" s="995"/>
      <c r="BB54" s="130"/>
      <c r="BC54" s="130"/>
      <c r="BD54" s="173" t="str">
        <f t="shared" si="17"/>
        <v/>
      </c>
      <c r="BE54" s="149"/>
      <c r="BF54" s="149"/>
      <c r="BG54" s="149"/>
      <c r="BH54" s="149"/>
      <c r="BI54" s="130"/>
      <c r="BJ54" s="130"/>
      <c r="BK54" s="130"/>
      <c r="BL54" s="130"/>
      <c r="BM54" s="155"/>
      <c r="BN54" s="155"/>
      <c r="BO54" s="155"/>
      <c r="BP54" s="155"/>
      <c r="BQ54" s="156" t="str">
        <f t="shared" si="12"/>
        <v/>
      </c>
      <c r="BR54" s="157" t="str">
        <f t="shared" si="18"/>
        <v/>
      </c>
      <c r="BS54" s="304" t="s">
        <v>657</v>
      </c>
      <c r="BT54" s="774" t="s">
        <v>3135</v>
      </c>
      <c r="BU54" s="1386"/>
      <c r="BV54" s="1425"/>
      <c r="BW54" s="1425"/>
      <c r="BX54" s="1428"/>
      <c r="BY54" s="1067"/>
      <c r="BZ54" s="1915"/>
    </row>
    <row r="55" spans="1:78" ht="16" x14ac:dyDescent="0.2">
      <c r="A55" s="1647"/>
      <c r="B55" s="1514"/>
      <c r="C55" s="1652"/>
      <c r="D55" s="1395"/>
      <c r="E55" s="1397"/>
      <c r="F55" s="1400"/>
      <c r="G55" s="1403"/>
      <c r="H55" s="1236"/>
      <c r="I55" s="1148"/>
      <c r="J55" s="1409"/>
      <c r="K55" s="1411"/>
      <c r="L55" s="1403"/>
      <c r="M55" s="1458"/>
      <c r="N55" s="1403"/>
      <c r="O55" s="1403"/>
      <c r="P55" s="1486"/>
      <c r="Q55" s="1493"/>
      <c r="R55" s="995"/>
      <c r="S55" s="1057"/>
      <c r="T55" s="995"/>
      <c r="U55" s="1057"/>
      <c r="V55" s="995"/>
      <c r="W55" s="1057"/>
      <c r="X55" s="1060"/>
      <c r="Y55" s="1057"/>
      <c r="Z55" s="1057"/>
      <c r="AA55" s="1048"/>
      <c r="AB55" s="150">
        <v>5</v>
      </c>
      <c r="AC55" s="149"/>
      <c r="AD55" s="149"/>
      <c r="AE55" s="149"/>
      <c r="AF55" s="145" t="str">
        <f t="shared" si="13"/>
        <v/>
      </c>
      <c r="AG55" s="151"/>
      <c r="AH55" s="146" t="str">
        <f t="shared" si="14"/>
        <v/>
      </c>
      <c r="AI55" s="151"/>
      <c r="AJ55" s="146" t="str">
        <f t="shared" si="15"/>
        <v/>
      </c>
      <c r="AK55" s="147" t="str">
        <f t="shared" si="16"/>
        <v/>
      </c>
      <c r="AL55" s="152" t="str">
        <f>IFERROR(IF(AND(AF54="Probabilidad",AF55="Probabilidad"),(AL54-(+AL54*AK55)),IF(AND(AF54="Impacto",AF55="Probabilidad"),(AL53-(+AL53*AK55)),IF(AF55="Impacto",AL54,""))),"")</f>
        <v/>
      </c>
      <c r="AM55" s="152" t="str">
        <f>IFERROR(IF(AND(AF54="Impacto",AF55="Impacto"),(AM54-(+AM54*AK55)),IF(AND(AF54="Probabilidad",AF55="Impacto"),(AM53-(+AM53*AK55)),IF(AF55="Probabilidad",AM54,""))),"")</f>
        <v/>
      </c>
      <c r="AN55" s="153"/>
      <c r="AO55" s="153"/>
      <c r="AP55" s="153"/>
      <c r="AQ55" s="153"/>
      <c r="AR55" s="1031"/>
      <c r="AS55" s="1051"/>
      <c r="AT55" s="1051"/>
      <c r="AU55" s="1048"/>
      <c r="AV55" s="1051"/>
      <c r="AW55" s="1051"/>
      <c r="AX55" s="1048"/>
      <c r="AY55" s="1048"/>
      <c r="AZ55" s="1048"/>
      <c r="BA55" s="995"/>
      <c r="BB55" s="130"/>
      <c r="BC55" s="130"/>
      <c r="BD55" s="173" t="str">
        <f t="shared" si="17"/>
        <v/>
      </c>
      <c r="BE55" s="149"/>
      <c r="BF55" s="149"/>
      <c r="BG55" s="149"/>
      <c r="BH55" s="149"/>
      <c r="BI55" s="130"/>
      <c r="BJ55" s="130"/>
      <c r="BK55" s="130"/>
      <c r="BL55" s="130"/>
      <c r="BM55" s="155"/>
      <c r="BN55" s="155"/>
      <c r="BO55" s="155"/>
      <c r="BP55" s="155"/>
      <c r="BQ55" s="156" t="str">
        <f t="shared" si="12"/>
        <v/>
      </c>
      <c r="BR55" s="157" t="str">
        <f t="shared" si="18"/>
        <v/>
      </c>
      <c r="BS55" s="304"/>
      <c r="BT55" s="149"/>
      <c r="BU55" s="1386"/>
      <c r="BV55" s="1425"/>
      <c r="BW55" s="1425"/>
      <c r="BX55" s="1428"/>
      <c r="BY55" s="1067"/>
      <c r="BZ55" s="1915"/>
    </row>
    <row r="56" spans="1:78" ht="17" thickBot="1" x14ac:dyDescent="0.25">
      <c r="A56" s="1648"/>
      <c r="B56" s="1650"/>
      <c r="C56" s="1653"/>
      <c r="D56" s="1396"/>
      <c r="E56" s="1398"/>
      <c r="F56" s="1401"/>
      <c r="G56" s="1404"/>
      <c r="H56" s="1405"/>
      <c r="I56" s="1407"/>
      <c r="J56" s="1410"/>
      <c r="K56" s="1412"/>
      <c r="L56" s="1404"/>
      <c r="M56" s="1459"/>
      <c r="N56" s="1404"/>
      <c r="O56" s="1404"/>
      <c r="P56" s="1487"/>
      <c r="Q56" s="1494"/>
      <c r="R56" s="1161"/>
      <c r="S56" s="1167"/>
      <c r="T56" s="1161"/>
      <c r="U56" s="1167"/>
      <c r="V56" s="1161"/>
      <c r="W56" s="1167"/>
      <c r="X56" s="1170"/>
      <c r="Y56" s="1167"/>
      <c r="Z56" s="1167"/>
      <c r="AA56" s="1171"/>
      <c r="AB56" s="256">
        <v>6</v>
      </c>
      <c r="AC56" s="254"/>
      <c r="AD56" s="254"/>
      <c r="AE56" s="254"/>
      <c r="AF56" s="257" t="str">
        <f t="shared" si="13"/>
        <v/>
      </c>
      <c r="AG56" s="258"/>
      <c r="AH56" s="255" t="str">
        <f t="shared" si="14"/>
        <v/>
      </c>
      <c r="AI56" s="258"/>
      <c r="AJ56" s="255" t="str">
        <f t="shared" si="15"/>
        <v/>
      </c>
      <c r="AK56" s="259" t="str">
        <f t="shared" si="16"/>
        <v/>
      </c>
      <c r="AL56" s="260" t="str">
        <f>IFERROR(IF(AND(AF55="Probabilidad",AF56="Probabilidad"),(AL55-(+AL55*AK56)),IF(AND(AF55="Impacto",AF56="Probabilidad"),(AL54-(+AL54*AK56)),IF(AF56="Impacto",AL55,""))),"")</f>
        <v/>
      </c>
      <c r="AM56" s="260" t="str">
        <f>IFERROR(IF(AND(AF55="Impacto",AF56="Impacto"),(AM55-(+AM55*AK56)),IF(AND(AF55="Probabilidad",AF56="Impacto"),(AM54-(+AM54*AK56)),IF(AF56="Probabilidad",AM55,""))),"")</f>
        <v/>
      </c>
      <c r="AN56" s="261"/>
      <c r="AO56" s="261"/>
      <c r="AP56" s="261"/>
      <c r="AQ56" s="261"/>
      <c r="AR56" s="1160"/>
      <c r="AS56" s="1183"/>
      <c r="AT56" s="1183"/>
      <c r="AU56" s="1171"/>
      <c r="AV56" s="1183"/>
      <c r="AW56" s="1183"/>
      <c r="AX56" s="1171"/>
      <c r="AY56" s="1171"/>
      <c r="AZ56" s="1171"/>
      <c r="BA56" s="1161"/>
      <c r="BB56" s="262"/>
      <c r="BC56" s="262"/>
      <c r="BD56" s="263" t="str">
        <f t="shared" si="17"/>
        <v/>
      </c>
      <c r="BE56" s="254"/>
      <c r="BF56" s="254"/>
      <c r="BG56" s="254"/>
      <c r="BH56" s="254"/>
      <c r="BI56" s="262"/>
      <c r="BJ56" s="262"/>
      <c r="BK56" s="262"/>
      <c r="BL56" s="262"/>
      <c r="BM56" s="264"/>
      <c r="BN56" s="264"/>
      <c r="BO56" s="264"/>
      <c r="BP56" s="264"/>
      <c r="BQ56" s="265" t="str">
        <f t="shared" si="12"/>
        <v/>
      </c>
      <c r="BR56" s="266" t="str">
        <f t="shared" si="18"/>
        <v/>
      </c>
      <c r="BS56" s="711"/>
      <c r="BT56" s="160"/>
      <c r="BU56" s="1387"/>
      <c r="BV56" s="1426"/>
      <c r="BW56" s="1426"/>
      <c r="BX56" s="1429"/>
      <c r="BY56" s="1068"/>
      <c r="BZ56" s="1287"/>
    </row>
    <row r="57" spans="1:78" ht="146.25" customHeight="1" x14ac:dyDescent="0.2">
      <c r="A57" s="1654" t="s">
        <v>698</v>
      </c>
      <c r="B57" s="1656" t="s">
        <v>699</v>
      </c>
      <c r="C57" s="1657" t="s">
        <v>700</v>
      </c>
      <c r="D57" s="1021" t="s">
        <v>2388</v>
      </c>
      <c r="E57" s="1024" t="s">
        <v>701</v>
      </c>
      <c r="F57" s="1027">
        <v>1</v>
      </c>
      <c r="G57" s="1000" t="s">
        <v>2466</v>
      </c>
      <c r="H57" s="1030"/>
      <c r="I57" s="994"/>
      <c r="J57" s="1033" t="s">
        <v>2467</v>
      </c>
      <c r="K57" s="1036" t="s">
        <v>313</v>
      </c>
      <c r="L57" s="1000" t="s">
        <v>314</v>
      </c>
      <c r="M57" s="1041" t="s">
        <v>2468</v>
      </c>
      <c r="N57" s="1000"/>
      <c r="O57" s="1000"/>
      <c r="P57" s="1063" t="s">
        <v>2469</v>
      </c>
      <c r="Q57" s="1077" t="s">
        <v>2469</v>
      </c>
      <c r="R57" s="994" t="s">
        <v>217</v>
      </c>
      <c r="S57" s="1056">
        <f>IF(R57="Muy Alta",100%,IF(R57="Alta",80%,IF(R57="Media",60%,IF(R57="Baja",40%,IF(R57="Muy Baja",20%,"")))))</f>
        <v>0.6</v>
      </c>
      <c r="T57" s="994"/>
      <c r="U57" s="1056" t="str">
        <f>IF(T57="Catastrófico",100%,IF(T57="Mayor",80%,IF(T57="Moderado",60%,IF(T57="Menor",40%,IF(T57="Leve",20%,"")))))</f>
        <v/>
      </c>
      <c r="V57" s="994" t="s">
        <v>218</v>
      </c>
      <c r="W57" s="1056">
        <f>IF(V57="Catastrófico",100%,IF(V57="Mayor",80%,IF(V57="Moderado",60%,IF(V57="Menor",40%,IF(V57="Leve",20%,"")))))</f>
        <v>0.6</v>
      </c>
      <c r="X57" s="1059" t="str">
        <f>IF(Y57=100%,"Catastrófico",IF(Y57=80%,"Mayor",IF(Y57=60%,"Moderado",IF(Y57=40%,"Menor",IF(Y57=20%,"Leve","")))))</f>
        <v>Moderado</v>
      </c>
      <c r="Y57" s="1056">
        <f>IF(AND(U57="",W57=""),"",MAX(U57,W57))</f>
        <v>0.6</v>
      </c>
      <c r="Z57" s="1056" t="str">
        <f>CONCATENATE(R57,X57)</f>
        <v>MediaModerado</v>
      </c>
      <c r="AA57" s="1047" t="str">
        <f>IF(Z57="Muy AltaLeve","Alto",IF(Z57="Muy AltaMenor","Alto",IF(Z57="Muy AltaModerado","Alto",IF(Z57="Muy AltaMayor","Alto",IF(Z57="Muy AltaCatastrófico","Extremo",IF(Z57="AltaLeve","Moderado",IF(Z57="AltaMenor","Moderado",IF(Z57="AltaModerado","Alto",IF(Z57="AltaMayor","Alto",IF(Z57="AltaCatastrófico","Extremo",IF(Z57="MediaLeve","Moderado",IF(Z57="MediaMenor","Moderado",IF(Z57="MediaModerado","Moderado",IF(Z57="MediaMayor","Alto",IF(Z57="MediaCatastrófico","Extremo",IF(Z57="BajaLeve","Bajo",IF(Z57="BajaMenor","Moderado",IF(Z57="BajaModerado","Moderado",IF(Z57="BajaMayor","Alto",IF(Z57="BajaCatastrófico","Extremo",IF(Z57="Muy BajaLeve","Bajo",IF(Z57="Muy BajaMenor","Bajo",IF(Z57="Muy BajaModerado","Moderado",IF(Z57="Muy BajaMayor","Alto",IF(Z57="Muy BajaCatastrófico","Extremo","")))))))))))))))))))))))))</f>
        <v>Moderado</v>
      </c>
      <c r="AB57" s="97">
        <v>1</v>
      </c>
      <c r="AC57" s="9" t="s">
        <v>2470</v>
      </c>
      <c r="AD57" s="9">
        <v>1</v>
      </c>
      <c r="AE57" s="9" t="s">
        <v>1738</v>
      </c>
      <c r="AF57" s="99" t="str">
        <f t="shared" ref="AF57:AF86" si="19">IF(OR(AG57="Preventivo",AG57="Detectivo"),"Probabilidad",IF(AG57="Correctivo","Impacto",""))</f>
        <v>Probabilidad</v>
      </c>
      <c r="AG57" s="10" t="s">
        <v>221</v>
      </c>
      <c r="AH57" s="14">
        <f t="shared" ref="AH57:AH86" si="20">IF(AG57="","",IF(AG57="Preventivo",25%,IF(AG57="Detectivo",15%,IF(AG57="Correctivo",10%))))</f>
        <v>0.25</v>
      </c>
      <c r="AI57" s="10" t="s">
        <v>222</v>
      </c>
      <c r="AJ57" s="14">
        <f t="shared" ref="AJ57:AJ86" si="21">IF(AI57="Automático",25%,IF(AI57="Manual",15%,""))</f>
        <v>0.15</v>
      </c>
      <c r="AK57" s="101">
        <f t="shared" ref="AK57:AK86" si="22">IF(OR(AH57="",AJ57=""),"",AH57+AJ57)</f>
        <v>0.4</v>
      </c>
      <c r="AL57" s="100">
        <f>IFERROR(IF(AF57="Probabilidad",(S57-(+S57*AK57)),IF(AF57="Impacto",S57,"")),"")</f>
        <v>0.36</v>
      </c>
      <c r="AM57" s="100">
        <f>IFERROR(IF(AF57="Impacto",(Y57-(+Y57*AK57)),IF(AF57="Probabilidad",Y57,"")),"")</f>
        <v>0.6</v>
      </c>
      <c r="AN57" s="50" t="s">
        <v>223</v>
      </c>
      <c r="AO57" s="50" t="s">
        <v>291</v>
      </c>
      <c r="AP57" s="335" t="s">
        <v>225</v>
      </c>
      <c r="AQ57" s="335" t="s">
        <v>226</v>
      </c>
      <c r="AR57" s="1036" t="s">
        <v>2414</v>
      </c>
      <c r="AS57" s="1050">
        <f>S57</f>
        <v>0.6</v>
      </c>
      <c r="AT57" s="1050">
        <f>IF(AL57="","",MIN(AL57:AL62))</f>
        <v>0.10584</v>
      </c>
      <c r="AU57" s="1047" t="str">
        <f>IFERROR(IF(AT57="","",IF(AT57&lt;=0.2,"Muy Baja",IF(AT57&lt;=0.4,"Baja",IF(AT57&lt;=0.6,"Media",IF(AT57&lt;=0.8,"Alta","Muy Alta"))))),"")</f>
        <v>Muy Baja</v>
      </c>
      <c r="AV57" s="1050">
        <f>Y57</f>
        <v>0.6</v>
      </c>
      <c r="AW57" s="1050">
        <f>IF(AM57="","",MIN(AM57:AM62))</f>
        <v>0.6</v>
      </c>
      <c r="AX57" s="1047" t="str">
        <f>IFERROR(IF(AW57="","",IF(AW57&lt;=0.2,"Leve",IF(AW57&lt;=0.4,"Menor",IF(AW57&lt;=0.6,"Moderado",IF(AW57&lt;=0.8,"Mayor","Catastrófico"))))),"")</f>
        <v>Moderado</v>
      </c>
      <c r="AY57" s="1047" t="str">
        <f>AA57</f>
        <v>Moderado</v>
      </c>
      <c r="AZ57" s="1047" t="str">
        <f>IFERROR(IF(OR(AND(AU57="Muy Baja",AX57="Leve"),AND(AU57="Muy Baja",AX57="Menor"),AND(AU57="Baja",AX57="Leve")),"Bajo",IF(OR(AND(AU57="Muy baja",AX57="Moderado"),AND(AU57="Baja",AX57="Menor"),AND(AU57="Baja",AX57="Moderado"),AND(AU57="Media",AX57="Leve"),AND(AU57="Media",AX57="Menor"),AND(AU57="Media",AX57="Moderado"),AND(AU57="Alta",AX57="Leve"),AND(AU57="Alta",AX57="Menor")),"Moderado",IF(OR(AND(AU57="Muy Baja",AX57="Mayor"),AND(AU57="Baja",AX57="Mayor"),AND(AU57="Media",AX57="Mayor"),AND(AU57="Alta",AX57="Moderado"),AND(AU57="Alta",AX57="Mayor"),AND(AU57="Muy Alta",AX57="Leve"),AND(AU57="Muy Alta",AX57="Menor"),AND(AU57="Muy Alta",AX57="Moderado"),AND(AU57="Muy Alta",AX57="Mayor")),"Alto",IF(OR(AND(AU57="Muy Baja",AX57="Catastrófico"),AND(AU57="Baja",AX57="Catastrófico"),AND(AU57="Media",AX57="Catastrófico"),AND(AU57="Alta",AX57="Catastrófico"),AND(AU57="Muy Alta",AX57="Catastrófico")),"Extremo","")))),"")</f>
        <v>Moderado</v>
      </c>
      <c r="BA57" s="994" t="s">
        <v>228</v>
      </c>
      <c r="BB57" s="356" t="s">
        <v>2471</v>
      </c>
      <c r="BC57" s="302" t="s">
        <v>2472</v>
      </c>
      <c r="BD57" s="103">
        <f t="shared" ref="BD57:BD104" si="23">IF(SUM(BE57:BH57)=0,"",SUM(BE57:BH57))</f>
        <v>4</v>
      </c>
      <c r="BE57" s="9">
        <v>1</v>
      </c>
      <c r="BF57" s="9">
        <v>1</v>
      </c>
      <c r="BG57" s="9">
        <v>1</v>
      </c>
      <c r="BH57" s="9">
        <v>1</v>
      </c>
      <c r="BI57" s="46" t="s">
        <v>2473</v>
      </c>
      <c r="BJ57" s="46" t="s">
        <v>2474</v>
      </c>
      <c r="BK57" s="46" t="s">
        <v>2984</v>
      </c>
      <c r="BL57" s="11" t="s">
        <v>2985</v>
      </c>
      <c r="BM57" s="663">
        <v>1</v>
      </c>
      <c r="BN57" s="48">
        <v>1</v>
      </c>
      <c r="BO57" s="48"/>
      <c r="BP57" s="48"/>
      <c r="BQ57" s="104">
        <f t="shared" ref="BQ57:BQ104" si="24">IF(SUM(BM57:BP57)=0,"",SUM(BM57:BP57))</f>
        <v>2</v>
      </c>
      <c r="BR57" s="128">
        <f t="shared" si="18"/>
        <v>0.5</v>
      </c>
      <c r="BS57" s="710" t="s">
        <v>2470</v>
      </c>
      <c r="BT57" s="774" t="s">
        <v>2986</v>
      </c>
      <c r="BU57" s="1063" t="s">
        <v>2469</v>
      </c>
      <c r="BV57" s="1063" t="s">
        <v>2792</v>
      </c>
      <c r="BW57" s="1063" t="s">
        <v>2866</v>
      </c>
      <c r="BX57" s="1063" t="s">
        <v>2866</v>
      </c>
      <c r="BY57" s="1003" t="s">
        <v>2990</v>
      </c>
      <c r="BZ57" s="1003"/>
    </row>
    <row r="58" spans="1:78" ht="96" x14ac:dyDescent="0.2">
      <c r="A58" s="1647"/>
      <c r="B58" s="1514"/>
      <c r="C58" s="1652"/>
      <c r="D58" s="1022"/>
      <c r="E58" s="1025"/>
      <c r="F58" s="1028"/>
      <c r="G58" s="1039"/>
      <c r="H58" s="1031"/>
      <c r="I58" s="995"/>
      <c r="J58" s="1034"/>
      <c r="K58" s="1037"/>
      <c r="L58" s="1039"/>
      <c r="M58" s="1042"/>
      <c r="N58" s="1039"/>
      <c r="O58" s="1039"/>
      <c r="P58" s="1072"/>
      <c r="Q58" s="1078"/>
      <c r="R58" s="995"/>
      <c r="S58" s="1057"/>
      <c r="T58" s="995"/>
      <c r="U58" s="1057"/>
      <c r="V58" s="995"/>
      <c r="W58" s="1057"/>
      <c r="X58" s="1060"/>
      <c r="Y58" s="1057"/>
      <c r="Z58" s="1057"/>
      <c r="AA58" s="1048"/>
      <c r="AB58" s="150">
        <v>2</v>
      </c>
      <c r="AC58" s="149" t="s">
        <v>2076</v>
      </c>
      <c r="AD58" s="149">
        <v>1</v>
      </c>
      <c r="AE58" s="149" t="s">
        <v>1792</v>
      </c>
      <c r="AF58" s="145" t="str">
        <f t="shared" si="19"/>
        <v>Probabilidad</v>
      </c>
      <c r="AG58" s="151" t="s">
        <v>281</v>
      </c>
      <c r="AH58" s="146">
        <f t="shared" si="20"/>
        <v>0.15</v>
      </c>
      <c r="AI58" s="151" t="s">
        <v>222</v>
      </c>
      <c r="AJ58" s="146">
        <f t="shared" si="21"/>
        <v>0.15</v>
      </c>
      <c r="AK58" s="147">
        <f t="shared" si="22"/>
        <v>0.3</v>
      </c>
      <c r="AL58" s="152">
        <f>IFERROR(IF(AND(AF57="Probabilidad",AF58="Probabilidad"),(AL57-(+AL57*AK58)),IF(AF58="Probabilidad",(S57-(+S57*AK58)),IF(AF58="Impacto",AL57,""))),"")</f>
        <v>0.252</v>
      </c>
      <c r="AM58" s="152">
        <f>IFERROR(IF(AND(AF57="Impacto",AF58="Impacto"),(AM57-(+AM57*AK58)),IF(AF58="Impacto",(Y57-(Y57*AK58)),IF(AF58="Probabilidad",AM57,""))),"")</f>
        <v>0.6</v>
      </c>
      <c r="AN58" s="153" t="s">
        <v>223</v>
      </c>
      <c r="AO58" s="153" t="s">
        <v>291</v>
      </c>
      <c r="AP58" s="153" t="s">
        <v>225</v>
      </c>
      <c r="AQ58" s="153" t="s">
        <v>226</v>
      </c>
      <c r="AR58" s="1037"/>
      <c r="AS58" s="1051"/>
      <c r="AT58" s="1051"/>
      <c r="AU58" s="1048"/>
      <c r="AV58" s="1051"/>
      <c r="AW58" s="1051"/>
      <c r="AX58" s="1048"/>
      <c r="AY58" s="1048"/>
      <c r="AZ58" s="1048"/>
      <c r="BA58" s="995"/>
      <c r="BB58" s="130"/>
      <c r="BC58" s="130"/>
      <c r="BD58" s="173" t="str">
        <f t="shared" si="23"/>
        <v/>
      </c>
      <c r="BE58" s="149"/>
      <c r="BF58" s="149"/>
      <c r="BG58" s="149"/>
      <c r="BH58" s="149"/>
      <c r="BI58" s="130"/>
      <c r="BJ58" s="130"/>
      <c r="BK58" s="130"/>
      <c r="BL58" s="130"/>
      <c r="BM58" s="155"/>
      <c r="BN58" s="155"/>
      <c r="BO58" s="155"/>
      <c r="BP58" s="155"/>
      <c r="BQ58" s="156" t="str">
        <f t="shared" si="24"/>
        <v/>
      </c>
      <c r="BR58" s="157" t="str">
        <f t="shared" si="18"/>
        <v/>
      </c>
      <c r="BS58" s="304" t="s">
        <v>2076</v>
      </c>
      <c r="BT58" s="185" t="s">
        <v>2987</v>
      </c>
      <c r="BU58" s="1064"/>
      <c r="BV58" s="1064"/>
      <c r="BW58" s="1064"/>
      <c r="BX58" s="1064"/>
      <c r="BY58" s="1004"/>
      <c r="BZ58" s="1004"/>
    </row>
    <row r="59" spans="1:78" ht="156" customHeight="1" x14ac:dyDescent="0.2">
      <c r="A59" s="1647"/>
      <c r="B59" s="1514"/>
      <c r="C59" s="1652"/>
      <c r="D59" s="1022"/>
      <c r="E59" s="1025"/>
      <c r="F59" s="1028"/>
      <c r="G59" s="1039"/>
      <c r="H59" s="1031"/>
      <c r="I59" s="995"/>
      <c r="J59" s="1034"/>
      <c r="K59" s="1037"/>
      <c r="L59" s="1039"/>
      <c r="M59" s="1042"/>
      <c r="N59" s="1039"/>
      <c r="O59" s="1039"/>
      <c r="P59" s="1072"/>
      <c r="Q59" s="1078"/>
      <c r="R59" s="995"/>
      <c r="S59" s="1057"/>
      <c r="T59" s="995"/>
      <c r="U59" s="1057"/>
      <c r="V59" s="995"/>
      <c r="W59" s="1057"/>
      <c r="X59" s="1060"/>
      <c r="Y59" s="1057"/>
      <c r="Z59" s="1057"/>
      <c r="AA59" s="1048"/>
      <c r="AB59" s="150">
        <v>3</v>
      </c>
      <c r="AC59" s="149" t="s">
        <v>1820</v>
      </c>
      <c r="AD59" s="149">
        <v>1</v>
      </c>
      <c r="AE59" s="149" t="s">
        <v>1821</v>
      </c>
      <c r="AF59" s="145" t="str">
        <f t="shared" si="19"/>
        <v>Probabilidad</v>
      </c>
      <c r="AG59" s="151" t="s">
        <v>281</v>
      </c>
      <c r="AH59" s="146">
        <f t="shared" si="20"/>
        <v>0.15</v>
      </c>
      <c r="AI59" s="151" t="s">
        <v>222</v>
      </c>
      <c r="AJ59" s="146">
        <f t="shared" si="21"/>
        <v>0.15</v>
      </c>
      <c r="AK59" s="147">
        <f t="shared" si="22"/>
        <v>0.3</v>
      </c>
      <c r="AL59" s="152">
        <f>IFERROR(IF(AND(AF58="Probabilidad",AF59="Probabilidad"),(AL58-(+AL58*AK59)),IF(AND(AF58="Impacto",AF59="Probabilidad"),(AL57-(+AL57*AK59)),IF(AF59="Impacto",AL58,""))),"")</f>
        <v>0.1764</v>
      </c>
      <c r="AM59" s="152">
        <f>IFERROR(IF(AND(AF58="Impacto",AF59="Impacto"),(AM58-(+AM58*AK59)),IF(AND(AF58="Probabilidad",AF59="Impacto"),(AM57-(+AM57*AK59)),IF(AF59="Probabilidad",AM58,""))),"")</f>
        <v>0.6</v>
      </c>
      <c r="AN59" s="153" t="s">
        <v>223</v>
      </c>
      <c r="AO59" s="153" t="s">
        <v>291</v>
      </c>
      <c r="AP59" s="51" t="s">
        <v>225</v>
      </c>
      <c r="AQ59" s="51" t="s">
        <v>226</v>
      </c>
      <c r="AR59" s="1037"/>
      <c r="AS59" s="1051"/>
      <c r="AT59" s="1051"/>
      <c r="AU59" s="1048"/>
      <c r="AV59" s="1051"/>
      <c r="AW59" s="1051"/>
      <c r="AX59" s="1048"/>
      <c r="AY59" s="1048"/>
      <c r="AZ59" s="1048"/>
      <c r="BA59" s="995"/>
      <c r="BB59" s="130"/>
      <c r="BC59" s="130"/>
      <c r="BD59" s="173" t="str">
        <f t="shared" si="23"/>
        <v/>
      </c>
      <c r="BE59" s="149"/>
      <c r="BF59" s="149"/>
      <c r="BG59" s="149"/>
      <c r="BH59" s="149"/>
      <c r="BI59" s="130"/>
      <c r="BJ59" s="130"/>
      <c r="BK59" s="130"/>
      <c r="BL59" s="130"/>
      <c r="BM59" s="155"/>
      <c r="BN59" s="155"/>
      <c r="BO59" s="155"/>
      <c r="BP59" s="155"/>
      <c r="BQ59" s="156" t="str">
        <f t="shared" si="24"/>
        <v/>
      </c>
      <c r="BR59" s="157" t="str">
        <f t="shared" si="18"/>
        <v/>
      </c>
      <c r="BS59" s="304" t="s">
        <v>1820</v>
      </c>
      <c r="BT59" s="774" t="s">
        <v>2988</v>
      </c>
      <c r="BU59" s="1064"/>
      <c r="BV59" s="1064"/>
      <c r="BW59" s="1064"/>
      <c r="BX59" s="1064"/>
      <c r="BY59" s="1004"/>
      <c r="BZ59" s="1004"/>
    </row>
    <row r="60" spans="1:78" ht="122" x14ac:dyDescent="0.2">
      <c r="A60" s="1647"/>
      <c r="B60" s="1514"/>
      <c r="C60" s="1652"/>
      <c r="D60" s="1022"/>
      <c r="E60" s="1025"/>
      <c r="F60" s="1028"/>
      <c r="G60" s="1039"/>
      <c r="H60" s="1031"/>
      <c r="I60" s="995"/>
      <c r="J60" s="1034"/>
      <c r="K60" s="1037"/>
      <c r="L60" s="1039"/>
      <c r="M60" s="1042"/>
      <c r="N60" s="1039"/>
      <c r="O60" s="1039"/>
      <c r="P60" s="1072"/>
      <c r="Q60" s="1078"/>
      <c r="R60" s="995"/>
      <c r="S60" s="1057"/>
      <c r="T60" s="995"/>
      <c r="U60" s="1057"/>
      <c r="V60" s="995"/>
      <c r="W60" s="1057"/>
      <c r="X60" s="1060"/>
      <c r="Y60" s="1057"/>
      <c r="Z60" s="1057"/>
      <c r="AA60" s="1048"/>
      <c r="AB60" s="150">
        <v>4</v>
      </c>
      <c r="AC60" s="131" t="s">
        <v>1571</v>
      </c>
      <c r="AD60" s="178">
        <v>2</v>
      </c>
      <c r="AE60" s="149" t="s">
        <v>1572</v>
      </c>
      <c r="AF60" s="145" t="str">
        <f t="shared" si="19"/>
        <v>Probabilidad</v>
      </c>
      <c r="AG60" s="151" t="s">
        <v>221</v>
      </c>
      <c r="AH60" s="146">
        <f t="shared" si="20"/>
        <v>0.25</v>
      </c>
      <c r="AI60" s="151" t="s">
        <v>222</v>
      </c>
      <c r="AJ60" s="146">
        <f t="shared" si="21"/>
        <v>0.15</v>
      </c>
      <c r="AK60" s="147">
        <f t="shared" si="22"/>
        <v>0.4</v>
      </c>
      <c r="AL60" s="152">
        <f>IFERROR(IF(AND(AF59="Probabilidad",AF60="Probabilidad"),(AL59-(+AL59*AK60)),IF(AND(AF59="Impacto",AF60="Probabilidad"),(AL58-(+AL58*AK60)),IF(AF60="Impacto",AL59,""))),"")</f>
        <v>0.10584</v>
      </c>
      <c r="AM60" s="152">
        <f>IFERROR(IF(AND(AF59="Impacto",AF60="Impacto"),(AM59-(+AM59*AK60)),IF(AND(AF59="Probabilidad",AF60="Impacto"),(AM58-(+AM58*AK60)),IF(AF60="Probabilidad",AM59,""))),"")</f>
        <v>0.6</v>
      </c>
      <c r="AN60" s="153" t="s">
        <v>223</v>
      </c>
      <c r="AO60" s="153" t="s">
        <v>291</v>
      </c>
      <c r="AP60" s="126" t="s">
        <v>225</v>
      </c>
      <c r="AQ60" s="126" t="s">
        <v>226</v>
      </c>
      <c r="AR60" s="1037"/>
      <c r="AS60" s="1051"/>
      <c r="AT60" s="1051"/>
      <c r="AU60" s="1048"/>
      <c r="AV60" s="1051"/>
      <c r="AW60" s="1051"/>
      <c r="AX60" s="1048"/>
      <c r="AY60" s="1048"/>
      <c r="AZ60" s="1048"/>
      <c r="BA60" s="995"/>
      <c r="BB60" s="130"/>
      <c r="BC60" s="130"/>
      <c r="BD60" s="173" t="str">
        <f t="shared" si="23"/>
        <v/>
      </c>
      <c r="BE60" s="149"/>
      <c r="BF60" s="149"/>
      <c r="BG60" s="149"/>
      <c r="BH60" s="149"/>
      <c r="BI60" s="130"/>
      <c r="BJ60" s="130"/>
      <c r="BK60" s="130"/>
      <c r="BL60" s="130"/>
      <c r="BM60" s="155"/>
      <c r="BN60" s="155"/>
      <c r="BO60" s="155"/>
      <c r="BP60" s="155"/>
      <c r="BQ60" s="156" t="str">
        <f t="shared" si="24"/>
        <v/>
      </c>
      <c r="BR60" s="157" t="str">
        <f t="shared" si="18"/>
        <v/>
      </c>
      <c r="BS60" s="304" t="s">
        <v>1571</v>
      </c>
      <c r="BT60" s="28" t="s">
        <v>2989</v>
      </c>
      <c r="BU60" s="1064"/>
      <c r="BV60" s="1064"/>
      <c r="BW60" s="1064"/>
      <c r="BX60" s="1064"/>
      <c r="BY60" s="1004"/>
      <c r="BZ60" s="1004"/>
    </row>
    <row r="61" spans="1:78" ht="16" x14ac:dyDescent="0.2">
      <c r="A61" s="1647"/>
      <c r="B61" s="1514"/>
      <c r="C61" s="1652"/>
      <c r="D61" s="1022"/>
      <c r="E61" s="1025"/>
      <c r="F61" s="1028"/>
      <c r="G61" s="1039"/>
      <c r="H61" s="1031"/>
      <c r="I61" s="995"/>
      <c r="J61" s="1034"/>
      <c r="K61" s="1037"/>
      <c r="L61" s="1039"/>
      <c r="M61" s="1042"/>
      <c r="N61" s="1039"/>
      <c r="O61" s="1039"/>
      <c r="P61" s="1072"/>
      <c r="Q61" s="1078"/>
      <c r="R61" s="995"/>
      <c r="S61" s="1057"/>
      <c r="T61" s="995"/>
      <c r="U61" s="1057"/>
      <c r="V61" s="995"/>
      <c r="W61" s="1057"/>
      <c r="X61" s="1060"/>
      <c r="Y61" s="1057"/>
      <c r="Z61" s="1057"/>
      <c r="AA61" s="1048"/>
      <c r="AB61" s="150">
        <v>5</v>
      </c>
      <c r="AC61" s="149"/>
      <c r="AD61" s="149"/>
      <c r="AE61" s="149"/>
      <c r="AF61" s="145" t="str">
        <f t="shared" si="19"/>
        <v/>
      </c>
      <c r="AG61" s="151"/>
      <c r="AH61" s="146" t="str">
        <f t="shared" si="20"/>
        <v/>
      </c>
      <c r="AI61" s="151"/>
      <c r="AJ61" s="146" t="str">
        <f t="shared" si="21"/>
        <v/>
      </c>
      <c r="AK61" s="147" t="str">
        <f t="shared" si="22"/>
        <v/>
      </c>
      <c r="AL61" s="152" t="str">
        <f>IFERROR(IF(AND(AF60="Probabilidad",AF61="Probabilidad"),(AL60-(+AL60*AK61)),IF(AND(AF60="Impacto",AF61="Probabilidad"),(AL59-(+AL59*AK61)),IF(AF61="Impacto",AL60,""))),"")</f>
        <v/>
      </c>
      <c r="AM61" s="152" t="str">
        <f>IFERROR(IF(AND(AF60="Impacto",AF61="Impacto"),(AM60-(+AM60*AK61)),IF(AND(AF60="Probabilidad",AF61="Impacto"),(AM59-(+AM59*AK61)),IF(AF61="Probabilidad",AM60,""))),"")</f>
        <v/>
      </c>
      <c r="AN61" s="153"/>
      <c r="AO61" s="153"/>
      <c r="AP61" s="153"/>
      <c r="AQ61" s="153"/>
      <c r="AR61" s="1037"/>
      <c r="AS61" s="1051"/>
      <c r="AT61" s="1051"/>
      <c r="AU61" s="1048"/>
      <c r="AV61" s="1051"/>
      <c r="AW61" s="1051"/>
      <c r="AX61" s="1048"/>
      <c r="AY61" s="1048"/>
      <c r="AZ61" s="1048"/>
      <c r="BA61" s="995"/>
      <c r="BB61" s="130"/>
      <c r="BC61" s="130"/>
      <c r="BD61" s="173" t="str">
        <f t="shared" si="23"/>
        <v/>
      </c>
      <c r="BE61" s="149"/>
      <c r="BF61" s="149"/>
      <c r="BG61" s="149"/>
      <c r="BH61" s="149"/>
      <c r="BI61" s="130"/>
      <c r="BJ61" s="130"/>
      <c r="BK61" s="130"/>
      <c r="BL61" s="130"/>
      <c r="BM61" s="155"/>
      <c r="BN61" s="155"/>
      <c r="BO61" s="155"/>
      <c r="BP61" s="155"/>
      <c r="BQ61" s="156" t="str">
        <f t="shared" si="24"/>
        <v/>
      </c>
      <c r="BR61" s="157" t="str">
        <f t="shared" si="18"/>
        <v/>
      </c>
      <c r="BS61" s="304"/>
      <c r="BT61" s="149"/>
      <c r="BU61" s="1064"/>
      <c r="BV61" s="1064"/>
      <c r="BW61" s="1064"/>
      <c r="BX61" s="1064"/>
      <c r="BY61" s="1004"/>
      <c r="BZ61" s="1004"/>
    </row>
    <row r="62" spans="1:78" ht="17" thickBot="1" x14ac:dyDescent="0.25">
      <c r="A62" s="1655"/>
      <c r="B62" s="1515"/>
      <c r="C62" s="1658"/>
      <c r="D62" s="1023"/>
      <c r="E62" s="1026"/>
      <c r="F62" s="1029"/>
      <c r="G62" s="1040"/>
      <c r="H62" s="1032"/>
      <c r="I62" s="996"/>
      <c r="J62" s="1035"/>
      <c r="K62" s="1038"/>
      <c r="L62" s="1040"/>
      <c r="M62" s="1043"/>
      <c r="N62" s="1040"/>
      <c r="O62" s="1040"/>
      <c r="P62" s="1073"/>
      <c r="Q62" s="1079"/>
      <c r="R62" s="996"/>
      <c r="S62" s="1058"/>
      <c r="T62" s="996"/>
      <c r="U62" s="1058"/>
      <c r="V62" s="996"/>
      <c r="W62" s="1058"/>
      <c r="X62" s="1061"/>
      <c r="Y62" s="1058"/>
      <c r="Z62" s="1058"/>
      <c r="AA62" s="1049"/>
      <c r="AB62" s="162">
        <v>6</v>
      </c>
      <c r="AC62" s="160"/>
      <c r="AD62" s="160"/>
      <c r="AE62" s="160"/>
      <c r="AF62" s="175" t="str">
        <f t="shared" si="19"/>
        <v/>
      </c>
      <c r="AG62" s="163"/>
      <c r="AH62" s="161" t="str">
        <f t="shared" si="20"/>
        <v/>
      </c>
      <c r="AI62" s="163"/>
      <c r="AJ62" s="161" t="str">
        <f t="shared" si="21"/>
        <v/>
      </c>
      <c r="AK62" s="164" t="str">
        <f t="shared" si="22"/>
        <v/>
      </c>
      <c r="AL62" s="220" t="str">
        <f>IFERROR(IF(AND(AF61="Probabilidad",AF62="Probabilidad"),(AL61-(+AL61*AK62)),IF(AND(AF61="Impacto",AF62="Probabilidad"),(AL60-(+AL60*AK62)),IF(AF62="Impacto",AL61,""))),"")</f>
        <v/>
      </c>
      <c r="AM62" s="220" t="str">
        <f>IFERROR(IF(AND(AF61="Impacto",AF62="Impacto"),(AM61-(+AM61*AK62)),IF(AND(AF61="Probabilidad",AF62="Impacto"),(AM60-(+AM60*AK62)),IF(AF62="Probabilidad",AM61,""))),"")</f>
        <v/>
      </c>
      <c r="AN62" s="221"/>
      <c r="AO62" s="221"/>
      <c r="AP62" s="221"/>
      <c r="AQ62" s="221"/>
      <c r="AR62" s="1038"/>
      <c r="AS62" s="1052"/>
      <c r="AT62" s="1052"/>
      <c r="AU62" s="1049"/>
      <c r="AV62" s="1052"/>
      <c r="AW62" s="1052"/>
      <c r="AX62" s="1049"/>
      <c r="AY62" s="1049"/>
      <c r="AZ62" s="1049"/>
      <c r="BA62" s="996"/>
      <c r="BB62" s="167"/>
      <c r="BC62" s="167"/>
      <c r="BD62" s="176" t="str">
        <f t="shared" si="23"/>
        <v/>
      </c>
      <c r="BE62" s="160"/>
      <c r="BF62" s="160"/>
      <c r="BG62" s="160"/>
      <c r="BH62" s="160"/>
      <c r="BI62" s="167"/>
      <c r="BJ62" s="167"/>
      <c r="BK62" s="167"/>
      <c r="BL62" s="167"/>
      <c r="BM62" s="168"/>
      <c r="BN62" s="168"/>
      <c r="BO62" s="168"/>
      <c r="BP62" s="168"/>
      <c r="BQ62" s="169" t="str">
        <f t="shared" si="24"/>
        <v/>
      </c>
      <c r="BR62" s="170" t="str">
        <f t="shared" si="18"/>
        <v/>
      </c>
      <c r="BS62" s="711"/>
      <c r="BT62" s="160"/>
      <c r="BU62" s="1065"/>
      <c r="BV62" s="1065"/>
      <c r="BW62" s="1065"/>
      <c r="BX62" s="1065"/>
      <c r="BY62" s="1005"/>
      <c r="BZ62" s="1005"/>
    </row>
    <row r="63" spans="1:78" ht="105" customHeight="1" x14ac:dyDescent="0.2">
      <c r="A63" s="1654" t="s">
        <v>807</v>
      </c>
      <c r="B63" s="1656" t="s">
        <v>207</v>
      </c>
      <c r="C63" s="1657" t="s">
        <v>1290</v>
      </c>
      <c r="D63" s="1021" t="s">
        <v>2388</v>
      </c>
      <c r="E63" s="1024" t="s">
        <v>809</v>
      </c>
      <c r="F63" s="1027">
        <v>1</v>
      </c>
      <c r="G63" s="1000" t="s">
        <v>810</v>
      </c>
      <c r="H63" s="1030"/>
      <c r="I63" s="994"/>
      <c r="J63" s="1033" t="s">
        <v>2475</v>
      </c>
      <c r="K63" s="1036" t="s">
        <v>313</v>
      </c>
      <c r="L63" s="1000" t="s">
        <v>314</v>
      </c>
      <c r="M63" s="1041" t="s">
        <v>2476</v>
      </c>
      <c r="N63" s="1000"/>
      <c r="O63" s="1000"/>
      <c r="P63" s="1063"/>
      <c r="Q63" s="1077"/>
      <c r="R63" s="994" t="s">
        <v>430</v>
      </c>
      <c r="S63" s="1056">
        <f>IF(R63="Muy Alta",100%,IF(R63="Alta",80%,IF(R63="Media",60%,IF(R63="Baja",40%,IF(R63="Muy Baja",20%,"")))))</f>
        <v>1</v>
      </c>
      <c r="T63" s="994"/>
      <c r="U63" s="1056" t="str">
        <f>IF(T63="Catastrófico",100%,IF(T63="Mayor",80%,IF(T63="Moderado",60%,IF(T63="Menor",40%,IF(T63="Leve",20%,"")))))</f>
        <v/>
      </c>
      <c r="V63" s="994" t="s">
        <v>218</v>
      </c>
      <c r="W63" s="1056">
        <f>IF(V63="Catastrófico",100%,IF(V63="Mayor",80%,IF(V63="Moderado",60%,IF(V63="Menor",40%,IF(V63="Leve",20%,"")))))</f>
        <v>0.6</v>
      </c>
      <c r="X63" s="1059" t="str">
        <f>IF(Y63=100%,"Catastrófico",IF(Y63=80%,"Mayor",IF(Y63=60%,"Moderado",IF(Y63=40%,"Menor",IF(Y63=20%,"Leve","")))))</f>
        <v>Moderado</v>
      </c>
      <c r="Y63" s="1056">
        <f>IF(AND(U63="",W63=""),"",MAX(U63,W63))</f>
        <v>0.6</v>
      </c>
      <c r="Z63" s="1056" t="str">
        <f>CONCATENATE(R63,X63)</f>
        <v>Muy AltaModerado</v>
      </c>
      <c r="AA63" s="1047" t="str">
        <f>IF(Z63="Muy AltaLeve","Alto",IF(Z63="Muy AltaMenor","Alto",IF(Z63="Muy AltaModerado","Alto",IF(Z63="Muy AltaMayor","Alto",IF(Z63="Muy AltaCatastrófico","Extremo",IF(Z63="AltaLeve","Moderado",IF(Z63="AltaMenor","Moderado",IF(Z63="AltaModerado","Alto",IF(Z63="AltaMayor","Alto",IF(Z63="AltaCatastrófico","Extremo",IF(Z63="MediaLeve","Moderado",IF(Z63="MediaMenor","Moderado",IF(Z63="MediaModerado","Moderado",IF(Z63="MediaMayor","Alto",IF(Z63="MediaCatastrófico","Extremo",IF(Z63="BajaLeve","Bajo",IF(Z63="BajaMenor","Moderado",IF(Z63="BajaModerado","Moderado",IF(Z63="BajaMayor","Alto",IF(Z63="BajaCatastrófico","Extremo",IF(Z63="Muy BajaLeve","Bajo",IF(Z63="Muy BajaMenor","Bajo",IF(Z63="Muy BajaModerado","Moderado",IF(Z63="Muy BajaMayor","Alto",IF(Z63="Muy BajaCatastrófico","Extremo","")))))))))))))))))))))))))</f>
        <v>Alto</v>
      </c>
      <c r="AB63" s="97">
        <v>1</v>
      </c>
      <c r="AC63" s="701" t="s">
        <v>2477</v>
      </c>
      <c r="AD63" s="306" t="s">
        <v>277</v>
      </c>
      <c r="AE63" s="306" t="s">
        <v>2478</v>
      </c>
      <c r="AF63" s="99" t="str">
        <f t="shared" si="19"/>
        <v>Probabilidad</v>
      </c>
      <c r="AG63" s="10" t="s">
        <v>221</v>
      </c>
      <c r="AH63" s="14">
        <f t="shared" si="20"/>
        <v>0.25</v>
      </c>
      <c r="AI63" s="10" t="s">
        <v>222</v>
      </c>
      <c r="AJ63" s="14">
        <f t="shared" si="21"/>
        <v>0.15</v>
      </c>
      <c r="AK63" s="101">
        <f t="shared" si="22"/>
        <v>0.4</v>
      </c>
      <c r="AL63" s="100">
        <f>IFERROR(IF(AF63="Probabilidad",(S63-(+S63*AK63)),IF(AF63="Impacto",S63,"")),"")</f>
        <v>0.6</v>
      </c>
      <c r="AM63" s="100">
        <f>IFERROR(IF(AF63="Impacto",(Y63-(+Y63*AK63)),IF(AF63="Probabilidad",Y63,"")),"")</f>
        <v>0.6</v>
      </c>
      <c r="AN63" s="50" t="s">
        <v>223</v>
      </c>
      <c r="AO63" s="50" t="s">
        <v>291</v>
      </c>
      <c r="AP63" s="50" t="s">
        <v>241</v>
      </c>
      <c r="AQ63" s="50" t="s">
        <v>242</v>
      </c>
      <c r="AR63" s="1062" t="s">
        <v>2479</v>
      </c>
      <c r="AS63" s="1050">
        <f>S63</f>
        <v>1</v>
      </c>
      <c r="AT63" s="1050">
        <f>IF(AL63="","",MIN(AL63:AL68))</f>
        <v>6.4799999999999996E-2</v>
      </c>
      <c r="AU63" s="1047" t="str">
        <f>IFERROR(IF(AT63="","",IF(AT63&lt;=0.2,"Muy Baja",IF(AT63&lt;=0.4,"Baja",IF(AT63&lt;=0.6,"Media",IF(AT63&lt;=0.8,"Alta","Muy Alta"))))),"")</f>
        <v>Muy Baja</v>
      </c>
      <c r="AV63" s="1050">
        <f>Y63</f>
        <v>0.6</v>
      </c>
      <c r="AW63" s="1050">
        <f>IF(AM63="","",MIN(AM63:AM68))</f>
        <v>0.6</v>
      </c>
      <c r="AX63" s="1047" t="str">
        <f>IFERROR(IF(AW63="","",IF(AW63&lt;=0.2,"Leve",IF(AW63&lt;=0.4,"Menor",IF(AW63&lt;=0.6,"Moderado",IF(AW63&lt;=0.8,"Mayor","Catastrófico"))))),"")</f>
        <v>Moderado</v>
      </c>
      <c r="AY63" s="1047" t="str">
        <f>AA63</f>
        <v>Alto</v>
      </c>
      <c r="AZ63" s="1047" t="str">
        <f>IFERROR(IF(OR(AND(AU63="Muy Baja",AX63="Leve"),AND(AU63="Muy Baja",AX63="Menor"),AND(AU63="Baja",AX63="Leve")),"Bajo",IF(OR(AND(AU63="Muy baja",AX63="Moderado"),AND(AU63="Baja",AX63="Menor"),AND(AU63="Baja",AX63="Moderado"),AND(AU63="Media",AX63="Leve"),AND(AU63="Media",AX63="Menor"),AND(AU63="Media",AX63="Moderado"),AND(AU63="Alta",AX63="Leve"),AND(AU63="Alta",AX63="Menor")),"Moderado",IF(OR(AND(AU63="Muy Baja",AX63="Mayor"),AND(AU63="Baja",AX63="Mayor"),AND(AU63="Media",AX63="Mayor"),AND(AU63="Alta",AX63="Moderado"),AND(AU63="Alta",AX63="Mayor"),AND(AU63="Muy Alta",AX63="Leve"),AND(AU63="Muy Alta",AX63="Menor"),AND(AU63="Muy Alta",AX63="Moderado"),AND(AU63="Muy Alta",AX63="Mayor")),"Alto",IF(OR(AND(AU63="Muy Baja",AX63="Catastrófico"),AND(AU63="Baja",AX63="Catastrófico"),AND(AU63="Media",AX63="Catastrófico"),AND(AU63="Alta",AX63="Catastrófico"),AND(AU63="Muy Alta",AX63="Catastrófico")),"Extremo","")))),"")</f>
        <v>Moderado</v>
      </c>
      <c r="BA63" s="994" t="s">
        <v>228</v>
      </c>
      <c r="BB63" s="990" t="s">
        <v>2480</v>
      </c>
      <c r="BC63" s="990" t="s">
        <v>2481</v>
      </c>
      <c r="BD63" s="103">
        <f t="shared" si="23"/>
        <v>4</v>
      </c>
      <c r="BE63" s="9">
        <v>1</v>
      </c>
      <c r="BF63" s="9">
        <v>1</v>
      </c>
      <c r="BG63" s="9">
        <v>1</v>
      </c>
      <c r="BH63" s="9">
        <v>1</v>
      </c>
      <c r="BI63" s="880" t="s">
        <v>1298</v>
      </c>
      <c r="BJ63" s="880" t="s">
        <v>2482</v>
      </c>
      <c r="BK63" s="46" t="s">
        <v>3084</v>
      </c>
      <c r="BL63" s="46" t="s">
        <v>3085</v>
      </c>
      <c r="BM63" s="732">
        <v>1</v>
      </c>
      <c r="BN63" s="48">
        <v>1</v>
      </c>
      <c r="BO63" s="48"/>
      <c r="BP63" s="48"/>
      <c r="BQ63" s="104">
        <f t="shared" si="24"/>
        <v>2</v>
      </c>
      <c r="BR63" s="128">
        <f t="shared" si="18"/>
        <v>0.5</v>
      </c>
      <c r="BS63" s="710" t="s">
        <v>2477</v>
      </c>
      <c r="BT63" s="9" t="s">
        <v>3089</v>
      </c>
      <c r="BU63" s="997" t="s">
        <v>1631</v>
      </c>
      <c r="BV63" s="1000" t="s">
        <v>2699</v>
      </c>
      <c r="BW63" s="1000" t="s">
        <v>1631</v>
      </c>
      <c r="BX63" s="1003" t="s">
        <v>1631</v>
      </c>
      <c r="BY63" s="1003" t="s">
        <v>3052</v>
      </c>
      <c r="BZ63" s="1003"/>
    </row>
    <row r="64" spans="1:78" ht="96" x14ac:dyDescent="0.2">
      <c r="A64" s="1647"/>
      <c r="B64" s="1514"/>
      <c r="C64" s="1652"/>
      <c r="D64" s="1022"/>
      <c r="E64" s="1025"/>
      <c r="F64" s="1028"/>
      <c r="G64" s="1039"/>
      <c r="H64" s="1031"/>
      <c r="I64" s="995"/>
      <c r="J64" s="1034"/>
      <c r="K64" s="1037"/>
      <c r="L64" s="1039"/>
      <c r="M64" s="1042"/>
      <c r="N64" s="1039"/>
      <c r="O64" s="1039"/>
      <c r="P64" s="1072"/>
      <c r="Q64" s="1078"/>
      <c r="R64" s="995"/>
      <c r="S64" s="1057"/>
      <c r="T64" s="995"/>
      <c r="U64" s="1057"/>
      <c r="V64" s="995"/>
      <c r="W64" s="1057"/>
      <c r="X64" s="1060"/>
      <c r="Y64" s="1057"/>
      <c r="Z64" s="1057"/>
      <c r="AA64" s="1048"/>
      <c r="AB64" s="150">
        <v>2</v>
      </c>
      <c r="AC64" s="532" t="s">
        <v>2483</v>
      </c>
      <c r="AD64" s="131" t="s">
        <v>277</v>
      </c>
      <c r="AE64" s="131" t="s">
        <v>2484</v>
      </c>
      <c r="AF64" s="145" t="str">
        <f t="shared" si="19"/>
        <v>Probabilidad</v>
      </c>
      <c r="AG64" s="151" t="s">
        <v>221</v>
      </c>
      <c r="AH64" s="146">
        <f t="shared" si="20"/>
        <v>0.25</v>
      </c>
      <c r="AI64" s="151" t="s">
        <v>734</v>
      </c>
      <c r="AJ64" s="146">
        <f t="shared" si="21"/>
        <v>0.25</v>
      </c>
      <c r="AK64" s="147">
        <f t="shared" si="22"/>
        <v>0.5</v>
      </c>
      <c r="AL64" s="152">
        <f>IFERROR(IF(AND(AF63="Probabilidad",AF64="Probabilidad"),(AL63-(+AL63*AK64)),IF(AF64="Probabilidad",(S63-(+S63*AK64)),IF(AF64="Impacto",AL63,""))),"")</f>
        <v>0.3</v>
      </c>
      <c r="AM64" s="152">
        <f>IFERROR(IF(AND(AF63="Impacto",AF64="Impacto"),(AM63-(+AM63*AK64)),IF(AF64="Impacto",(Y63-(Y63*AK64)),IF(AF64="Probabilidad",AM63,""))),"")</f>
        <v>0.6</v>
      </c>
      <c r="AN64" s="153" t="s">
        <v>223</v>
      </c>
      <c r="AO64" s="153" t="s">
        <v>291</v>
      </c>
      <c r="AP64" s="153" t="s">
        <v>241</v>
      </c>
      <c r="AQ64" s="153" t="s">
        <v>226</v>
      </c>
      <c r="AR64" s="1031"/>
      <c r="AS64" s="1051"/>
      <c r="AT64" s="1051"/>
      <c r="AU64" s="1048"/>
      <c r="AV64" s="1051"/>
      <c r="AW64" s="1051"/>
      <c r="AX64" s="1048"/>
      <c r="AY64" s="1048"/>
      <c r="AZ64" s="1048"/>
      <c r="BA64" s="995"/>
      <c r="BB64" s="990" t="s">
        <v>2485</v>
      </c>
      <c r="BC64" s="990" t="s">
        <v>2486</v>
      </c>
      <c r="BD64" s="173">
        <f t="shared" si="23"/>
        <v>4</v>
      </c>
      <c r="BE64" s="149">
        <v>1</v>
      </c>
      <c r="BF64" s="149">
        <v>1</v>
      </c>
      <c r="BG64" s="149">
        <v>1</v>
      </c>
      <c r="BH64" s="149">
        <v>1</v>
      </c>
      <c r="BI64" s="880" t="s">
        <v>1298</v>
      </c>
      <c r="BJ64" s="880" t="s">
        <v>2487</v>
      </c>
      <c r="BK64" s="789" t="s">
        <v>3086</v>
      </c>
      <c r="BL64" s="789" t="s">
        <v>3087</v>
      </c>
      <c r="BM64" s="823">
        <v>1</v>
      </c>
      <c r="BN64" s="791">
        <v>1</v>
      </c>
      <c r="BO64" s="791"/>
      <c r="BP64" s="791"/>
      <c r="BQ64" s="156">
        <f t="shared" si="24"/>
        <v>2</v>
      </c>
      <c r="BR64" s="157">
        <f t="shared" si="18"/>
        <v>0.5</v>
      </c>
      <c r="BS64" s="304" t="s">
        <v>2483</v>
      </c>
      <c r="BT64" s="149" t="s">
        <v>3090</v>
      </c>
      <c r="BU64" s="998"/>
      <c r="BV64" s="1001"/>
      <c r="BW64" s="1001"/>
      <c r="BX64" s="1004"/>
      <c r="BY64" s="1004"/>
      <c r="BZ64" s="1004"/>
    </row>
    <row r="65" spans="1:78" ht="145" x14ac:dyDescent="0.2">
      <c r="A65" s="1647"/>
      <c r="B65" s="1514"/>
      <c r="C65" s="1652"/>
      <c r="D65" s="1022"/>
      <c r="E65" s="1025"/>
      <c r="F65" s="1028"/>
      <c r="G65" s="1039"/>
      <c r="H65" s="1031"/>
      <c r="I65" s="995"/>
      <c r="J65" s="1034"/>
      <c r="K65" s="1037"/>
      <c r="L65" s="1039"/>
      <c r="M65" s="1042"/>
      <c r="N65" s="1039"/>
      <c r="O65" s="1039"/>
      <c r="P65" s="1072"/>
      <c r="Q65" s="1078"/>
      <c r="R65" s="995"/>
      <c r="S65" s="1057"/>
      <c r="T65" s="995"/>
      <c r="U65" s="1057"/>
      <c r="V65" s="995"/>
      <c r="W65" s="1057"/>
      <c r="X65" s="1060"/>
      <c r="Y65" s="1057"/>
      <c r="Z65" s="1057"/>
      <c r="AA65" s="1048"/>
      <c r="AB65" s="150">
        <v>3</v>
      </c>
      <c r="AC65" s="699" t="s">
        <v>814</v>
      </c>
      <c r="AD65" s="131" t="s">
        <v>277</v>
      </c>
      <c r="AE65" s="696" t="s">
        <v>815</v>
      </c>
      <c r="AF65" s="145" t="str">
        <f t="shared" si="19"/>
        <v>Probabilidad</v>
      </c>
      <c r="AG65" s="151" t="s">
        <v>221</v>
      </c>
      <c r="AH65" s="146">
        <f t="shared" si="20"/>
        <v>0.25</v>
      </c>
      <c r="AI65" s="151" t="s">
        <v>222</v>
      </c>
      <c r="AJ65" s="146">
        <f t="shared" si="21"/>
        <v>0.15</v>
      </c>
      <c r="AK65" s="147">
        <f t="shared" si="22"/>
        <v>0.4</v>
      </c>
      <c r="AL65" s="152">
        <f>IFERROR(IF(AND(AF64="Probabilidad",AF65="Probabilidad"),(AL64-(+AL64*AK65)),IF(AND(AF64="Impacto",AF65="Probabilidad"),(AL63-(+AL63*AK65)),IF(AF65="Impacto",AL64,""))),"")</f>
        <v>0.18</v>
      </c>
      <c r="AM65" s="152">
        <f>IFERROR(IF(AND(AF64="Impacto",AF65="Impacto"),(AM64-(+AM64*AK65)),IF(AND(AF64="Probabilidad",AF65="Impacto"),(AM63-(+AM63*AK65)),IF(AF65="Probabilidad",AM64,""))),"")</f>
        <v>0.6</v>
      </c>
      <c r="AN65" s="153" t="s">
        <v>223</v>
      </c>
      <c r="AO65" s="153" t="s">
        <v>291</v>
      </c>
      <c r="AP65" s="153" t="s">
        <v>241</v>
      </c>
      <c r="AQ65" s="153" t="s">
        <v>242</v>
      </c>
      <c r="AR65" s="1031"/>
      <c r="AS65" s="1051"/>
      <c r="AT65" s="1051"/>
      <c r="AU65" s="1048"/>
      <c r="AV65" s="1051"/>
      <c r="AW65" s="1051"/>
      <c r="AX65" s="1048"/>
      <c r="AY65" s="1048"/>
      <c r="AZ65" s="1048"/>
      <c r="BA65" s="995"/>
      <c r="BB65" s="130"/>
      <c r="BC65" s="130"/>
      <c r="BD65" s="173" t="str">
        <f t="shared" si="23"/>
        <v/>
      </c>
      <c r="BE65" s="149"/>
      <c r="BF65" s="149"/>
      <c r="BG65" s="149"/>
      <c r="BH65" s="149"/>
      <c r="BI65" s="130"/>
      <c r="BJ65" s="130"/>
      <c r="BK65" s="130"/>
      <c r="BL65" s="130"/>
      <c r="BM65" s="155"/>
      <c r="BN65" s="155"/>
      <c r="BO65" s="155"/>
      <c r="BP65" s="155"/>
      <c r="BQ65" s="156" t="str">
        <f t="shared" si="24"/>
        <v/>
      </c>
      <c r="BR65" s="157" t="str">
        <f t="shared" si="18"/>
        <v/>
      </c>
      <c r="BS65" s="304" t="s">
        <v>3088</v>
      </c>
      <c r="BT65" s="149" t="s">
        <v>3048</v>
      </c>
      <c r="BU65" s="998"/>
      <c r="BV65" s="1001"/>
      <c r="BW65" s="1001"/>
      <c r="BX65" s="1004"/>
      <c r="BY65" s="1004"/>
      <c r="BZ65" s="1004"/>
    </row>
    <row r="66" spans="1:78" ht="96" x14ac:dyDescent="0.2">
      <c r="A66" s="1647"/>
      <c r="B66" s="1514"/>
      <c r="C66" s="1652"/>
      <c r="D66" s="1022"/>
      <c r="E66" s="1025"/>
      <c r="F66" s="1028"/>
      <c r="G66" s="1039"/>
      <c r="H66" s="1031"/>
      <c r="I66" s="995"/>
      <c r="J66" s="1034"/>
      <c r="K66" s="1037"/>
      <c r="L66" s="1039"/>
      <c r="M66" s="1042"/>
      <c r="N66" s="1039"/>
      <c r="O66" s="1039"/>
      <c r="P66" s="1072"/>
      <c r="Q66" s="1078"/>
      <c r="R66" s="995"/>
      <c r="S66" s="1057"/>
      <c r="T66" s="995"/>
      <c r="U66" s="1057"/>
      <c r="V66" s="995"/>
      <c r="W66" s="1057"/>
      <c r="X66" s="1060"/>
      <c r="Y66" s="1057"/>
      <c r="Z66" s="1057"/>
      <c r="AA66" s="1048"/>
      <c r="AB66" s="150">
        <v>4</v>
      </c>
      <c r="AC66" s="699" t="s">
        <v>821</v>
      </c>
      <c r="AD66" s="131" t="s">
        <v>277</v>
      </c>
      <c r="AE66" s="696" t="s">
        <v>822</v>
      </c>
      <c r="AF66" s="145" t="str">
        <f t="shared" si="19"/>
        <v>Probabilidad</v>
      </c>
      <c r="AG66" s="151" t="s">
        <v>221</v>
      </c>
      <c r="AH66" s="146">
        <f t="shared" si="20"/>
        <v>0.25</v>
      </c>
      <c r="AI66" s="151" t="s">
        <v>222</v>
      </c>
      <c r="AJ66" s="146">
        <f t="shared" si="21"/>
        <v>0.15</v>
      </c>
      <c r="AK66" s="147">
        <f t="shared" si="22"/>
        <v>0.4</v>
      </c>
      <c r="AL66" s="152">
        <f>IFERROR(IF(AND(AF65="Probabilidad",AF66="Probabilidad"),(AL65-(+AL65*AK66)),IF(AND(AF65="Impacto",AF66="Probabilidad"),(AL64-(+AL64*AK66)),IF(AF66="Impacto",AL65,""))),"")</f>
        <v>0.108</v>
      </c>
      <c r="AM66" s="172">
        <f>IFERROR(IF(AND(AF65="Impacto",AF66="Impacto"),(AM65-(+AM65*AK66)),IF(AND(AF65="Probabilidad",AF66="Impacto"),(AM64-(+AM64*AK66)),IF(AF66="Probabilidad",AM65,""))),"")</f>
        <v>0.6</v>
      </c>
      <c r="AN66" s="153" t="s">
        <v>223</v>
      </c>
      <c r="AO66" s="153" t="s">
        <v>291</v>
      </c>
      <c r="AP66" s="153" t="s">
        <v>241</v>
      </c>
      <c r="AQ66" s="153" t="s">
        <v>242</v>
      </c>
      <c r="AR66" s="1031"/>
      <c r="AS66" s="1051"/>
      <c r="AT66" s="1051"/>
      <c r="AU66" s="1048"/>
      <c r="AV66" s="1051"/>
      <c r="AW66" s="1051"/>
      <c r="AX66" s="1048"/>
      <c r="AY66" s="1048"/>
      <c r="AZ66" s="1048"/>
      <c r="BA66" s="995"/>
      <c r="BB66" s="130"/>
      <c r="BC66" s="130"/>
      <c r="BD66" s="173" t="str">
        <f t="shared" si="23"/>
        <v/>
      </c>
      <c r="BE66" s="149"/>
      <c r="BF66" s="149"/>
      <c r="BG66" s="149"/>
      <c r="BH66" s="149"/>
      <c r="BI66" s="130"/>
      <c r="BJ66" s="130"/>
      <c r="BK66" s="130"/>
      <c r="BL66" s="130"/>
      <c r="BM66" s="155"/>
      <c r="BN66" s="155"/>
      <c r="BO66" s="155"/>
      <c r="BP66" s="155"/>
      <c r="BQ66" s="156" t="str">
        <f t="shared" si="24"/>
        <v/>
      </c>
      <c r="BR66" s="157" t="str">
        <f t="shared" si="18"/>
        <v/>
      </c>
      <c r="BS66" s="304" t="s">
        <v>821</v>
      </c>
      <c r="BT66" s="149" t="s">
        <v>3049</v>
      </c>
      <c r="BU66" s="998"/>
      <c r="BV66" s="1001"/>
      <c r="BW66" s="1001"/>
      <c r="BX66" s="1004"/>
      <c r="BY66" s="1004"/>
      <c r="BZ66" s="1004"/>
    </row>
    <row r="67" spans="1:78" ht="202.5" customHeight="1" x14ac:dyDescent="0.2">
      <c r="A67" s="1647"/>
      <c r="B67" s="1514"/>
      <c r="C67" s="1652"/>
      <c r="D67" s="1022"/>
      <c r="E67" s="1025"/>
      <c r="F67" s="1028"/>
      <c r="G67" s="1039"/>
      <c r="H67" s="1031"/>
      <c r="I67" s="995"/>
      <c r="J67" s="1034"/>
      <c r="K67" s="1037"/>
      <c r="L67" s="1039"/>
      <c r="M67" s="1042"/>
      <c r="N67" s="1039"/>
      <c r="O67" s="1039"/>
      <c r="P67" s="1072"/>
      <c r="Q67" s="1078"/>
      <c r="R67" s="995"/>
      <c r="S67" s="1057"/>
      <c r="T67" s="995"/>
      <c r="U67" s="1057"/>
      <c r="V67" s="995"/>
      <c r="W67" s="1057"/>
      <c r="X67" s="1060"/>
      <c r="Y67" s="1057"/>
      <c r="Z67" s="1057"/>
      <c r="AA67" s="1048"/>
      <c r="AB67" s="150">
        <v>5</v>
      </c>
      <c r="AC67" s="699" t="s">
        <v>2488</v>
      </c>
      <c r="AD67" s="131" t="s">
        <v>277</v>
      </c>
      <c r="AE67" s="696" t="s">
        <v>824</v>
      </c>
      <c r="AF67" s="145" t="str">
        <f t="shared" si="19"/>
        <v>Probabilidad</v>
      </c>
      <c r="AG67" s="151" t="s">
        <v>221</v>
      </c>
      <c r="AH67" s="146">
        <f t="shared" si="20"/>
        <v>0.25</v>
      </c>
      <c r="AI67" s="151" t="s">
        <v>222</v>
      </c>
      <c r="AJ67" s="146">
        <f t="shared" si="21"/>
        <v>0.15</v>
      </c>
      <c r="AK67" s="147">
        <f t="shared" si="22"/>
        <v>0.4</v>
      </c>
      <c r="AL67" s="152">
        <f>IFERROR(IF(AND(AF66="Probabilidad",AF67="Probabilidad"),(AL66-(+AL66*AK67)),IF(AND(AF66="Impacto",AF67="Probabilidad"),(AL65-(+AL65*AK67)),IF(AF67="Impacto",AL66,""))),"")</f>
        <v>6.4799999999999996E-2</v>
      </c>
      <c r="AM67" s="152">
        <f>IFERROR(IF(AND(AF66="Impacto",AF67="Impacto"),(AM66-(+AM66*AK67)),IF(AND(AF66="Probabilidad",AF67="Impacto"),(AM65-(+AM65*AK67)),IF(AF67="Probabilidad",AM66,""))),"")</f>
        <v>0.6</v>
      </c>
      <c r="AN67" s="153" t="s">
        <v>223</v>
      </c>
      <c r="AO67" s="153" t="s">
        <v>291</v>
      </c>
      <c r="AP67" s="153" t="s">
        <v>241</v>
      </c>
      <c r="AQ67" s="153" t="s">
        <v>242</v>
      </c>
      <c r="AR67" s="1031"/>
      <c r="AS67" s="1051"/>
      <c r="AT67" s="1051"/>
      <c r="AU67" s="1048"/>
      <c r="AV67" s="1051"/>
      <c r="AW67" s="1051"/>
      <c r="AX67" s="1048"/>
      <c r="AY67" s="1048"/>
      <c r="AZ67" s="1048"/>
      <c r="BA67" s="995"/>
      <c r="BB67" s="130"/>
      <c r="BC67" s="130"/>
      <c r="BD67" s="173" t="str">
        <f t="shared" si="23"/>
        <v/>
      </c>
      <c r="BE67" s="149"/>
      <c r="BF67" s="149"/>
      <c r="BG67" s="149"/>
      <c r="BH67" s="149"/>
      <c r="BI67" s="130"/>
      <c r="BJ67" s="130"/>
      <c r="BK67" s="130"/>
      <c r="BL67" s="130"/>
      <c r="BM67" s="155"/>
      <c r="BN67" s="155"/>
      <c r="BO67" s="155"/>
      <c r="BP67" s="155"/>
      <c r="BQ67" s="156" t="str">
        <f t="shared" si="24"/>
        <v/>
      </c>
      <c r="BR67" s="157" t="str">
        <f t="shared" si="18"/>
        <v/>
      </c>
      <c r="BS67" s="304" t="s">
        <v>2488</v>
      </c>
      <c r="BT67" s="149" t="s">
        <v>3050</v>
      </c>
      <c r="BU67" s="998"/>
      <c r="BV67" s="1001"/>
      <c r="BW67" s="1001"/>
      <c r="BX67" s="1004"/>
      <c r="BY67" s="1004"/>
      <c r="BZ67" s="1004"/>
    </row>
    <row r="68" spans="1:78" ht="17" thickBot="1" x14ac:dyDescent="0.25">
      <c r="A68" s="1647"/>
      <c r="B68" s="1514"/>
      <c r="C68" s="1652"/>
      <c r="D68" s="1023"/>
      <c r="E68" s="1026"/>
      <c r="F68" s="1029"/>
      <c r="G68" s="1040"/>
      <c r="H68" s="1032"/>
      <c r="I68" s="996"/>
      <c r="J68" s="1035"/>
      <c r="K68" s="1038"/>
      <c r="L68" s="1040"/>
      <c r="M68" s="1043"/>
      <c r="N68" s="1040"/>
      <c r="O68" s="1040"/>
      <c r="P68" s="1073"/>
      <c r="Q68" s="1079"/>
      <c r="R68" s="996"/>
      <c r="S68" s="1058"/>
      <c r="T68" s="996"/>
      <c r="U68" s="1058"/>
      <c r="V68" s="996"/>
      <c r="W68" s="1058"/>
      <c r="X68" s="1061"/>
      <c r="Y68" s="1058"/>
      <c r="Z68" s="1058"/>
      <c r="AA68" s="1049"/>
      <c r="AB68" s="162">
        <v>6</v>
      </c>
      <c r="AC68" s="303"/>
      <c r="AD68" s="303"/>
      <c r="AE68" s="303"/>
      <c r="AF68" s="175" t="str">
        <f t="shared" si="19"/>
        <v/>
      </c>
      <c r="AG68" s="163"/>
      <c r="AH68" s="161" t="str">
        <f t="shared" si="20"/>
        <v/>
      </c>
      <c r="AI68" s="163"/>
      <c r="AJ68" s="161" t="str">
        <f t="shared" si="21"/>
        <v/>
      </c>
      <c r="AK68" s="164" t="str">
        <f t="shared" si="22"/>
        <v/>
      </c>
      <c r="AL68" s="152" t="str">
        <f>IFERROR(IF(AND(AF67="Probabilidad",AF68="Probabilidad"),(AL67-(+AL67*AK68)),IF(AND(AF67="Impacto",AF68="Probabilidad"),(AL66-(+AL66*AK68)),IF(AF68="Impacto",AL67,""))),"")</f>
        <v/>
      </c>
      <c r="AM68" s="152" t="str">
        <f>IFERROR(IF(AND(AF67="Impacto",AF68="Impacto"),(AM67-(+AM67*AK68)),IF(AND(AF67="Probabilidad",AF68="Impacto"),(AM66-(+AM66*AK68)),IF(AF68="Probabilidad",AM67,""))),"")</f>
        <v/>
      </c>
      <c r="AN68" s="51"/>
      <c r="AO68" s="51"/>
      <c r="AP68" s="51"/>
      <c r="AQ68" s="51"/>
      <c r="AR68" s="1032"/>
      <c r="AS68" s="1052"/>
      <c r="AT68" s="1052"/>
      <c r="AU68" s="1049"/>
      <c r="AV68" s="1052"/>
      <c r="AW68" s="1052"/>
      <c r="AX68" s="1049"/>
      <c r="AY68" s="1049"/>
      <c r="AZ68" s="1049"/>
      <c r="BA68" s="996"/>
      <c r="BB68" s="167"/>
      <c r="BC68" s="167"/>
      <c r="BD68" s="176" t="str">
        <f t="shared" si="23"/>
        <v/>
      </c>
      <c r="BE68" s="160"/>
      <c r="BF68" s="160"/>
      <c r="BG68" s="160"/>
      <c r="BH68" s="160"/>
      <c r="BI68" s="167"/>
      <c r="BJ68" s="167"/>
      <c r="BK68" s="167"/>
      <c r="BL68" s="167"/>
      <c r="BM68" s="168"/>
      <c r="BN68" s="168"/>
      <c r="BO68" s="168"/>
      <c r="BP68" s="168"/>
      <c r="BQ68" s="169" t="str">
        <f t="shared" si="24"/>
        <v/>
      </c>
      <c r="BR68" s="170" t="str">
        <f t="shared" si="18"/>
        <v/>
      </c>
      <c r="BS68" s="711"/>
      <c r="BT68" s="160"/>
      <c r="BU68" s="999"/>
      <c r="BV68" s="1002"/>
      <c r="BW68" s="1002"/>
      <c r="BX68" s="1005"/>
      <c r="BY68" s="1005"/>
      <c r="BZ68" s="1005"/>
    </row>
    <row r="69" spans="1:78" ht="212.25" customHeight="1" x14ac:dyDescent="0.2">
      <c r="A69" s="1647"/>
      <c r="B69" s="1514"/>
      <c r="C69" s="1652"/>
      <c r="D69" s="1021" t="s">
        <v>2388</v>
      </c>
      <c r="E69" s="1024" t="s">
        <v>809</v>
      </c>
      <c r="F69" s="1027">
        <v>2</v>
      </c>
      <c r="G69" s="1000" t="s">
        <v>2489</v>
      </c>
      <c r="H69" s="1030"/>
      <c r="I69" s="994"/>
      <c r="J69" s="1033" t="s">
        <v>2490</v>
      </c>
      <c r="K69" s="1036" t="s">
        <v>313</v>
      </c>
      <c r="L69" s="1000" t="s">
        <v>314</v>
      </c>
      <c r="M69" s="1041" t="s">
        <v>2476</v>
      </c>
      <c r="N69" s="1000"/>
      <c r="O69" s="1000"/>
      <c r="P69" s="1063"/>
      <c r="Q69" s="1077"/>
      <c r="R69" s="994" t="s">
        <v>340</v>
      </c>
      <c r="S69" s="1056">
        <f>IF(R69="Muy Alta",100%,IF(R69="Alta",80%,IF(R69="Media",60%,IF(R69="Baja",40%,IF(R69="Muy Baja",20%,"")))))</f>
        <v>0.8</v>
      </c>
      <c r="T69" s="994"/>
      <c r="U69" s="1056" t="str">
        <f>IF(T69="Catastrófico",100%,IF(T69="Mayor",80%,IF(T69="Moderado",60%,IF(T69="Menor",40%,IF(T69="Leve",20%,"")))))</f>
        <v/>
      </c>
      <c r="V69" s="994" t="s">
        <v>218</v>
      </c>
      <c r="W69" s="1056">
        <f>IF(V69="Catastrófico",100%,IF(V69="Mayor",80%,IF(V69="Moderado",60%,IF(V69="Menor",40%,IF(V69="Leve",20%,"")))))</f>
        <v>0.6</v>
      </c>
      <c r="X69" s="1059" t="str">
        <f>IF(Y69=100%,"Catastrófico",IF(Y69=80%,"Mayor",IF(Y69=60%,"Moderado",IF(Y69=40%,"Menor",IF(Y69=20%,"Leve","")))))</f>
        <v>Moderado</v>
      </c>
      <c r="Y69" s="1056">
        <f>IF(AND(U69="",W69=""),"",MAX(U69,W69))</f>
        <v>0.6</v>
      </c>
      <c r="Z69" s="1056" t="str">
        <f>CONCATENATE(R69,X69)</f>
        <v>AltaModerado</v>
      </c>
      <c r="AA69" s="1047" t="str">
        <f>IF(Z69="Muy AltaLeve","Alto",IF(Z69="Muy AltaMenor","Alto",IF(Z69="Muy AltaModerado","Alto",IF(Z69="Muy AltaMayor","Alto",IF(Z69="Muy AltaCatastrófico","Extremo",IF(Z69="AltaLeve","Moderado",IF(Z69="AltaMenor","Moderado",IF(Z69="AltaModerado","Alto",IF(Z69="AltaMayor","Alto",IF(Z69="AltaCatastrófico","Extremo",IF(Z69="MediaLeve","Moderado",IF(Z69="MediaMenor","Moderado",IF(Z69="MediaModerado","Moderado",IF(Z69="MediaMayor","Alto",IF(Z69="MediaCatastrófico","Extremo",IF(Z69="BajaLeve","Bajo",IF(Z69="BajaMenor","Moderado",IF(Z69="BajaModerado","Moderado",IF(Z69="BajaMayor","Alto",IF(Z69="BajaCatastrófico","Extremo",IF(Z69="Muy BajaLeve","Bajo",IF(Z69="Muy BajaMenor","Bajo",IF(Z69="Muy BajaModerado","Moderado",IF(Z69="Muy BajaMayor","Alto",IF(Z69="Muy BajaCatastrófico","Extremo","")))))))))))))))))))))))))</f>
        <v>Alto</v>
      </c>
      <c r="AB69" s="97">
        <v>1</v>
      </c>
      <c r="AC69" s="700" t="s">
        <v>2491</v>
      </c>
      <c r="AD69" s="286" t="s">
        <v>277</v>
      </c>
      <c r="AE69" s="286" t="s">
        <v>858</v>
      </c>
      <c r="AF69" s="231" t="str">
        <f t="shared" si="19"/>
        <v>Probabilidad</v>
      </c>
      <c r="AG69" s="232" t="s">
        <v>221</v>
      </c>
      <c r="AH69" s="14">
        <f t="shared" si="20"/>
        <v>0.25</v>
      </c>
      <c r="AI69" s="232" t="s">
        <v>222</v>
      </c>
      <c r="AJ69" s="14">
        <f t="shared" si="21"/>
        <v>0.15</v>
      </c>
      <c r="AK69" s="101">
        <f t="shared" si="22"/>
        <v>0.4</v>
      </c>
      <c r="AL69" s="100">
        <f>IFERROR(IF(AF69="Probabilidad",(S69-(+S69*AK69)),IF(AF69="Impacto",S69,"")),"")</f>
        <v>0.48</v>
      </c>
      <c r="AM69" s="100">
        <f>IFERROR(IF(AF69="Impacto",(Y69-(+Y69*AK69)),IF(AF69="Probabilidad",Y69,"")),"")</f>
        <v>0.6</v>
      </c>
      <c r="AN69" s="50" t="s">
        <v>859</v>
      </c>
      <c r="AO69" s="50" t="s">
        <v>291</v>
      </c>
      <c r="AP69" s="50" t="s">
        <v>225</v>
      </c>
      <c r="AQ69" s="50" t="s">
        <v>242</v>
      </c>
      <c r="AR69" s="1062" t="s">
        <v>2479</v>
      </c>
      <c r="AS69" s="1050">
        <f>S69</f>
        <v>0.8</v>
      </c>
      <c r="AT69" s="1050">
        <f>IF(AL69="","",MIN(AL69:AL74))</f>
        <v>3.7324799999999991E-2</v>
      </c>
      <c r="AU69" s="1047" t="str">
        <f>IFERROR(IF(AT69="","",IF(AT69&lt;=0.2,"Muy Baja",IF(AT69&lt;=0.4,"Baja",IF(AT69&lt;=0.6,"Media",IF(AT69&lt;=0.8,"Alta","Muy Alta"))))),"")</f>
        <v>Muy Baja</v>
      </c>
      <c r="AV69" s="1050">
        <f>Y69</f>
        <v>0.6</v>
      </c>
      <c r="AW69" s="1050">
        <f>IF(AM69="","",MIN(AM69:AM74))</f>
        <v>0.6</v>
      </c>
      <c r="AX69" s="1047" t="str">
        <f>IFERROR(IF(AW69="","",IF(AW69&lt;=0.2,"Leve",IF(AW69&lt;=0.4,"Menor",IF(AW69&lt;=0.6,"Moderado",IF(AW69&lt;=0.8,"Mayor","Catastrófico"))))),"")</f>
        <v>Moderado</v>
      </c>
      <c r="AY69" s="1047" t="str">
        <f>AA69</f>
        <v>Alto</v>
      </c>
      <c r="AZ69" s="1047" t="str">
        <f>IFERROR(IF(OR(AND(AU69="Muy Baja",AX69="Leve"),AND(AU69="Muy Baja",AX69="Menor"),AND(AU69="Baja",AX69="Leve")),"Bajo",IF(OR(AND(AU69="Muy baja",AX69="Moderado"),AND(AU69="Baja",AX69="Menor"),AND(AU69="Baja",AX69="Moderado"),AND(AU69="Media",AX69="Leve"),AND(AU69="Media",AX69="Menor"),AND(AU69="Media",AX69="Moderado"),AND(AU69="Alta",AX69="Leve"),AND(AU69="Alta",AX69="Menor")),"Moderado",IF(OR(AND(AU69="Muy Baja",AX69="Mayor"),AND(AU69="Baja",AX69="Mayor"),AND(AU69="Media",AX69="Mayor"),AND(AU69="Alta",AX69="Moderado"),AND(AU69="Alta",AX69="Mayor"),AND(AU69="Muy Alta",AX69="Leve"),AND(AU69="Muy Alta",AX69="Menor"),AND(AU69="Muy Alta",AX69="Moderado"),AND(AU69="Muy Alta",AX69="Mayor")),"Alto",IF(OR(AND(AU69="Muy Baja",AX69="Catastrófico"),AND(AU69="Baja",AX69="Catastrófico"),AND(AU69="Media",AX69="Catastrófico"),AND(AU69="Alta",AX69="Catastrófico"),AND(AU69="Muy Alta",AX69="Catastrófico")),"Extremo","")))),"")</f>
        <v>Moderado</v>
      </c>
      <c r="BA69" s="994" t="s">
        <v>228</v>
      </c>
      <c r="BB69" s="348" t="s">
        <v>2492</v>
      </c>
      <c r="BC69" s="348" t="s">
        <v>2493</v>
      </c>
      <c r="BD69" s="103">
        <f t="shared" si="23"/>
        <v>4</v>
      </c>
      <c r="BE69" s="9">
        <v>1</v>
      </c>
      <c r="BF69" s="9">
        <v>1</v>
      </c>
      <c r="BG69" s="9">
        <v>1</v>
      </c>
      <c r="BH69" s="9">
        <v>1</v>
      </c>
      <c r="BI69" s="880" t="s">
        <v>1298</v>
      </c>
      <c r="BJ69" s="348" t="s">
        <v>864</v>
      </c>
      <c r="BK69" s="855" t="s">
        <v>3091</v>
      </c>
      <c r="BL69" s="46" t="s">
        <v>3092</v>
      </c>
      <c r="BM69" s="732">
        <v>1</v>
      </c>
      <c r="BN69" s="48">
        <v>1</v>
      </c>
      <c r="BO69" s="48"/>
      <c r="BP69" s="48"/>
      <c r="BQ69" s="104">
        <f t="shared" si="24"/>
        <v>2</v>
      </c>
      <c r="BR69" s="128">
        <f t="shared" si="18"/>
        <v>0.5</v>
      </c>
      <c r="BS69" s="710" t="s">
        <v>2491</v>
      </c>
      <c r="BT69" s="856" t="s">
        <v>3066</v>
      </c>
      <c r="BU69" s="997" t="s">
        <v>1631</v>
      </c>
      <c r="BV69" s="1000" t="s">
        <v>2699</v>
      </c>
      <c r="BW69" s="1000" t="s">
        <v>1631</v>
      </c>
      <c r="BX69" s="1003" t="s">
        <v>1631</v>
      </c>
      <c r="BY69" s="1003" t="s">
        <v>3052</v>
      </c>
      <c r="BZ69" s="1003"/>
    </row>
    <row r="70" spans="1:78" ht="96" x14ac:dyDescent="0.2">
      <c r="A70" s="1647"/>
      <c r="B70" s="1514"/>
      <c r="C70" s="1652"/>
      <c r="D70" s="1022"/>
      <c r="E70" s="1025"/>
      <c r="F70" s="1028"/>
      <c r="G70" s="1039"/>
      <c r="H70" s="1031"/>
      <c r="I70" s="995"/>
      <c r="J70" s="1034"/>
      <c r="K70" s="1037"/>
      <c r="L70" s="1039"/>
      <c r="M70" s="1042"/>
      <c r="N70" s="1039"/>
      <c r="O70" s="1039"/>
      <c r="P70" s="1072"/>
      <c r="Q70" s="1078"/>
      <c r="R70" s="995"/>
      <c r="S70" s="1057"/>
      <c r="T70" s="995"/>
      <c r="U70" s="1057"/>
      <c r="V70" s="995"/>
      <c r="W70" s="1057"/>
      <c r="X70" s="1060"/>
      <c r="Y70" s="1057"/>
      <c r="Z70" s="1057"/>
      <c r="AA70" s="1048"/>
      <c r="AB70" s="150">
        <v>2</v>
      </c>
      <c r="AC70" s="700" t="s">
        <v>865</v>
      </c>
      <c r="AD70" s="286" t="s">
        <v>277</v>
      </c>
      <c r="AE70" s="286" t="s">
        <v>866</v>
      </c>
      <c r="AF70" s="145" t="str">
        <f t="shared" si="19"/>
        <v>Probabilidad</v>
      </c>
      <c r="AG70" s="151" t="s">
        <v>221</v>
      </c>
      <c r="AH70" s="146">
        <f t="shared" si="20"/>
        <v>0.25</v>
      </c>
      <c r="AI70" s="151" t="s">
        <v>222</v>
      </c>
      <c r="AJ70" s="146">
        <f t="shared" si="21"/>
        <v>0.15</v>
      </c>
      <c r="AK70" s="147">
        <f t="shared" si="22"/>
        <v>0.4</v>
      </c>
      <c r="AL70" s="152">
        <f>IFERROR(IF(AND(AF69="Probabilidad",AF70="Probabilidad"),(AL69-(+AL69*AK70)),IF(AF70="Probabilidad",(S69-(+S69*AK70)),IF(AF70="Impacto",AL69,""))),"")</f>
        <v>0.28799999999999998</v>
      </c>
      <c r="AM70" s="152">
        <f>IFERROR(IF(AND(AF69="Impacto",AF70="Impacto"),(AM69-(+AM69*AK70)),IF(AF70="Impacto",(Y69-(Y69*AK70)),IF(AF70="Probabilidad",AM69,""))),"")</f>
        <v>0.6</v>
      </c>
      <c r="AN70" s="153" t="s">
        <v>859</v>
      </c>
      <c r="AO70" s="153" t="s">
        <v>291</v>
      </c>
      <c r="AP70" s="153" t="s">
        <v>241</v>
      </c>
      <c r="AQ70" s="153" t="s">
        <v>242</v>
      </c>
      <c r="AR70" s="1031"/>
      <c r="AS70" s="1051"/>
      <c r="AT70" s="1051"/>
      <c r="AU70" s="1048"/>
      <c r="AV70" s="1051"/>
      <c r="AW70" s="1051"/>
      <c r="AX70" s="1048"/>
      <c r="AY70" s="1048"/>
      <c r="AZ70" s="1048"/>
      <c r="BA70" s="995"/>
      <c r="BB70" s="130"/>
      <c r="BC70" s="130"/>
      <c r="BD70" s="173" t="str">
        <f t="shared" si="23"/>
        <v/>
      </c>
      <c r="BE70" s="149"/>
      <c r="BF70" s="149"/>
      <c r="BG70" s="149"/>
      <c r="BH70" s="149"/>
      <c r="BI70" s="130"/>
      <c r="BJ70" s="130"/>
      <c r="BK70" s="130"/>
      <c r="BL70" s="130"/>
      <c r="BM70" s="155"/>
      <c r="BN70" s="155"/>
      <c r="BO70" s="155"/>
      <c r="BP70" s="155"/>
      <c r="BQ70" s="156" t="str">
        <f t="shared" si="24"/>
        <v/>
      </c>
      <c r="BR70" s="157" t="str">
        <f t="shared" si="18"/>
        <v/>
      </c>
      <c r="BS70" s="304" t="s">
        <v>865</v>
      </c>
      <c r="BT70" s="857" t="s">
        <v>3067</v>
      </c>
      <c r="BU70" s="998"/>
      <c r="BV70" s="1001"/>
      <c r="BW70" s="1001"/>
      <c r="BX70" s="1004"/>
      <c r="BY70" s="1004"/>
      <c r="BZ70" s="1004"/>
    </row>
    <row r="71" spans="1:78" ht="199.5" customHeight="1" x14ac:dyDescent="0.2">
      <c r="A71" s="1647"/>
      <c r="B71" s="1514"/>
      <c r="C71" s="1652"/>
      <c r="D71" s="1022"/>
      <c r="E71" s="1025"/>
      <c r="F71" s="1028"/>
      <c r="G71" s="1039"/>
      <c r="H71" s="1031"/>
      <c r="I71" s="995"/>
      <c r="J71" s="1034"/>
      <c r="K71" s="1037"/>
      <c r="L71" s="1039"/>
      <c r="M71" s="1042"/>
      <c r="N71" s="1039"/>
      <c r="O71" s="1039"/>
      <c r="P71" s="1072"/>
      <c r="Q71" s="1078"/>
      <c r="R71" s="995"/>
      <c r="S71" s="1057"/>
      <c r="T71" s="995"/>
      <c r="U71" s="1057"/>
      <c r="V71" s="995"/>
      <c r="W71" s="1057"/>
      <c r="X71" s="1060"/>
      <c r="Y71" s="1057"/>
      <c r="Z71" s="1057"/>
      <c r="AA71" s="1048"/>
      <c r="AB71" s="150">
        <v>3</v>
      </c>
      <c r="AC71" s="700" t="s">
        <v>869</v>
      </c>
      <c r="AD71" s="286" t="s">
        <v>277</v>
      </c>
      <c r="AE71" s="286" t="s">
        <v>870</v>
      </c>
      <c r="AF71" s="145" t="str">
        <f t="shared" si="19"/>
        <v>Probabilidad</v>
      </c>
      <c r="AG71" s="151" t="s">
        <v>221</v>
      </c>
      <c r="AH71" s="146">
        <f t="shared" si="20"/>
        <v>0.25</v>
      </c>
      <c r="AI71" s="151" t="s">
        <v>222</v>
      </c>
      <c r="AJ71" s="146">
        <f t="shared" si="21"/>
        <v>0.15</v>
      </c>
      <c r="AK71" s="147">
        <f t="shared" si="22"/>
        <v>0.4</v>
      </c>
      <c r="AL71" s="152">
        <f>IFERROR(IF(AND(AF70="Probabilidad",AF71="Probabilidad"),(AL70-(+AL70*AK71)),IF(AND(AF70="Impacto",AF71="Probabilidad"),(AL69-(+AL69*AK71)),IF(AF71="Impacto",AL70,""))),"")</f>
        <v>0.17279999999999998</v>
      </c>
      <c r="AM71" s="152">
        <f>IFERROR(IF(AND(AF70="Impacto",AF71="Impacto"),(AM70-(+AM70*AK71)),IF(AND(AF70="Probabilidad",AF71="Impacto"),(AM69-(+AM69*AK71)),IF(AF71="Probabilidad",AM70,""))),"")</f>
        <v>0.6</v>
      </c>
      <c r="AN71" s="153" t="s">
        <v>859</v>
      </c>
      <c r="AO71" s="153" t="s">
        <v>291</v>
      </c>
      <c r="AP71" s="153" t="s">
        <v>241</v>
      </c>
      <c r="AQ71" s="153" t="s">
        <v>242</v>
      </c>
      <c r="AR71" s="1031"/>
      <c r="AS71" s="1051"/>
      <c r="AT71" s="1051"/>
      <c r="AU71" s="1048"/>
      <c r="AV71" s="1051"/>
      <c r="AW71" s="1051"/>
      <c r="AX71" s="1048"/>
      <c r="AY71" s="1048"/>
      <c r="AZ71" s="1048"/>
      <c r="BA71" s="995"/>
      <c r="BB71" s="130"/>
      <c r="BC71" s="130"/>
      <c r="BD71" s="173" t="str">
        <f t="shared" si="23"/>
        <v/>
      </c>
      <c r="BE71" s="149"/>
      <c r="BF71" s="149"/>
      <c r="BG71" s="149"/>
      <c r="BH71" s="149"/>
      <c r="BI71" s="130"/>
      <c r="BJ71" s="130"/>
      <c r="BK71" s="130"/>
      <c r="BL71" s="130"/>
      <c r="BM71" s="155"/>
      <c r="BN71" s="155"/>
      <c r="BO71" s="155"/>
      <c r="BP71" s="155"/>
      <c r="BQ71" s="156" t="str">
        <f t="shared" si="24"/>
        <v/>
      </c>
      <c r="BR71" s="157" t="str">
        <f t="shared" si="18"/>
        <v/>
      </c>
      <c r="BS71" s="304" t="s">
        <v>869</v>
      </c>
      <c r="BT71" s="857" t="s">
        <v>3068</v>
      </c>
      <c r="BU71" s="998"/>
      <c r="BV71" s="1001"/>
      <c r="BW71" s="1001"/>
      <c r="BX71" s="1004"/>
      <c r="BY71" s="1004"/>
      <c r="BZ71" s="1004"/>
    </row>
    <row r="72" spans="1:78" ht="152.25" customHeight="1" x14ac:dyDescent="0.2">
      <c r="A72" s="1647"/>
      <c r="B72" s="1514"/>
      <c r="C72" s="1652"/>
      <c r="D72" s="1022"/>
      <c r="E72" s="1025"/>
      <c r="F72" s="1028"/>
      <c r="G72" s="1039"/>
      <c r="H72" s="1031"/>
      <c r="I72" s="995"/>
      <c r="J72" s="1034"/>
      <c r="K72" s="1037"/>
      <c r="L72" s="1039"/>
      <c r="M72" s="1042"/>
      <c r="N72" s="1039"/>
      <c r="O72" s="1039"/>
      <c r="P72" s="1072"/>
      <c r="Q72" s="1078"/>
      <c r="R72" s="995"/>
      <c r="S72" s="1057"/>
      <c r="T72" s="995"/>
      <c r="U72" s="1057"/>
      <c r="V72" s="995"/>
      <c r="W72" s="1057"/>
      <c r="X72" s="1060"/>
      <c r="Y72" s="1057"/>
      <c r="Z72" s="1057"/>
      <c r="AA72" s="1048"/>
      <c r="AB72" s="150">
        <v>4</v>
      </c>
      <c r="AC72" s="700" t="s">
        <v>871</v>
      </c>
      <c r="AD72" s="286" t="s">
        <v>277</v>
      </c>
      <c r="AE72" s="286" t="s">
        <v>872</v>
      </c>
      <c r="AF72" s="145" t="str">
        <f t="shared" si="19"/>
        <v>Probabilidad</v>
      </c>
      <c r="AG72" s="151" t="s">
        <v>221</v>
      </c>
      <c r="AH72" s="146">
        <f t="shared" si="20"/>
        <v>0.25</v>
      </c>
      <c r="AI72" s="151" t="s">
        <v>222</v>
      </c>
      <c r="AJ72" s="146">
        <f t="shared" si="21"/>
        <v>0.15</v>
      </c>
      <c r="AK72" s="147">
        <f t="shared" si="22"/>
        <v>0.4</v>
      </c>
      <c r="AL72" s="152">
        <f>IFERROR(IF(AND(AF71="Probabilidad",AF72="Probabilidad"),(AL71-(+AL71*AK72)),IF(AND(AF71="Impacto",AF72="Probabilidad"),(AL70-(+AL70*AK72)),IF(AF72="Impacto",AL71,""))),"")</f>
        <v>0.10367999999999998</v>
      </c>
      <c r="AM72" s="152">
        <f>IFERROR(IF(AND(AF71="Impacto",AF72="Impacto"),(AM71-(+AM71*AK72)),IF(AND(AF71="Probabilidad",AF72="Impacto"),(AM70-(+AM70*AK72)),IF(AF72="Probabilidad",AM71,""))),"")</f>
        <v>0.6</v>
      </c>
      <c r="AN72" s="153" t="s">
        <v>859</v>
      </c>
      <c r="AO72" s="153" t="s">
        <v>291</v>
      </c>
      <c r="AP72" s="153" t="s">
        <v>241</v>
      </c>
      <c r="AQ72" s="153" t="s">
        <v>242</v>
      </c>
      <c r="AR72" s="1031"/>
      <c r="AS72" s="1051"/>
      <c r="AT72" s="1051"/>
      <c r="AU72" s="1048"/>
      <c r="AV72" s="1051"/>
      <c r="AW72" s="1051"/>
      <c r="AX72" s="1048"/>
      <c r="AY72" s="1048"/>
      <c r="AZ72" s="1048"/>
      <c r="BA72" s="995"/>
      <c r="BB72" s="130"/>
      <c r="BC72" s="130"/>
      <c r="BD72" s="173" t="str">
        <f t="shared" si="23"/>
        <v/>
      </c>
      <c r="BE72" s="149"/>
      <c r="BF72" s="149"/>
      <c r="BG72" s="149"/>
      <c r="BH72" s="149"/>
      <c r="BI72" s="130"/>
      <c r="BJ72" s="130"/>
      <c r="BK72" s="130"/>
      <c r="BL72" s="130"/>
      <c r="BM72" s="155"/>
      <c r="BN72" s="155"/>
      <c r="BO72" s="155"/>
      <c r="BP72" s="155"/>
      <c r="BQ72" s="156" t="str">
        <f t="shared" si="24"/>
        <v/>
      </c>
      <c r="BR72" s="157" t="str">
        <f t="shared" si="18"/>
        <v/>
      </c>
      <c r="BS72" s="304" t="s">
        <v>871</v>
      </c>
      <c r="BT72" s="857" t="s">
        <v>3069</v>
      </c>
      <c r="BU72" s="998"/>
      <c r="BV72" s="1001"/>
      <c r="BW72" s="1001"/>
      <c r="BX72" s="1004"/>
      <c r="BY72" s="1004"/>
      <c r="BZ72" s="1004"/>
    </row>
    <row r="73" spans="1:78" ht="140.25" customHeight="1" x14ac:dyDescent="0.2">
      <c r="A73" s="1647"/>
      <c r="B73" s="1514"/>
      <c r="C73" s="1652"/>
      <c r="D73" s="1022"/>
      <c r="E73" s="1025"/>
      <c r="F73" s="1028"/>
      <c r="G73" s="1039"/>
      <c r="H73" s="1031"/>
      <c r="I73" s="995"/>
      <c r="J73" s="1034"/>
      <c r="K73" s="1037"/>
      <c r="L73" s="1039"/>
      <c r="M73" s="1042"/>
      <c r="N73" s="1039"/>
      <c r="O73" s="1039"/>
      <c r="P73" s="1072"/>
      <c r="Q73" s="1078"/>
      <c r="R73" s="995"/>
      <c r="S73" s="1057"/>
      <c r="T73" s="995"/>
      <c r="U73" s="1057"/>
      <c r="V73" s="995"/>
      <c r="W73" s="1057"/>
      <c r="X73" s="1060"/>
      <c r="Y73" s="1057"/>
      <c r="Z73" s="1057"/>
      <c r="AA73" s="1048"/>
      <c r="AB73" s="150">
        <v>5</v>
      </c>
      <c r="AC73" s="700" t="s">
        <v>873</v>
      </c>
      <c r="AD73" s="286" t="s">
        <v>277</v>
      </c>
      <c r="AE73" s="286" t="s">
        <v>874</v>
      </c>
      <c r="AF73" s="145" t="str">
        <f t="shared" si="19"/>
        <v>Probabilidad</v>
      </c>
      <c r="AG73" s="151" t="s">
        <v>221</v>
      </c>
      <c r="AH73" s="146">
        <f t="shared" si="20"/>
        <v>0.25</v>
      </c>
      <c r="AI73" s="151" t="s">
        <v>222</v>
      </c>
      <c r="AJ73" s="146">
        <f t="shared" si="21"/>
        <v>0.15</v>
      </c>
      <c r="AK73" s="147">
        <f t="shared" si="22"/>
        <v>0.4</v>
      </c>
      <c r="AL73" s="152">
        <f>IFERROR(IF(AND(AF72="Probabilidad",AF73="Probabilidad"),(AL72-(+AL72*AK73)),IF(AND(AF72="Impacto",AF73="Probabilidad"),(AL71-(+AL71*AK73)),IF(AF73="Impacto",AL72,""))),"")</f>
        <v>6.2207999999999986E-2</v>
      </c>
      <c r="AM73" s="152">
        <f>IFERROR(IF(AND(AF72="Impacto",AF73="Impacto"),(AM72-(+AM72*AK73)),IF(AND(AF72="Probabilidad",AF73="Impacto"),(AM71-(+AM71*AK73)),IF(AF73="Probabilidad",AM72,""))),"")</f>
        <v>0.6</v>
      </c>
      <c r="AN73" s="153" t="s">
        <v>859</v>
      </c>
      <c r="AO73" s="153" t="s">
        <v>291</v>
      </c>
      <c r="AP73" s="153" t="s">
        <v>241</v>
      </c>
      <c r="AQ73" s="153" t="s">
        <v>226</v>
      </c>
      <c r="AR73" s="1031"/>
      <c r="AS73" s="1051"/>
      <c r="AT73" s="1051"/>
      <c r="AU73" s="1048"/>
      <c r="AV73" s="1051"/>
      <c r="AW73" s="1051"/>
      <c r="AX73" s="1048"/>
      <c r="AY73" s="1048"/>
      <c r="AZ73" s="1048"/>
      <c r="BA73" s="995"/>
      <c r="BB73" s="130"/>
      <c r="BC73" s="130"/>
      <c r="BD73" s="173" t="str">
        <f t="shared" si="23"/>
        <v/>
      </c>
      <c r="BE73" s="149"/>
      <c r="BF73" s="149"/>
      <c r="BG73" s="149"/>
      <c r="BH73" s="149"/>
      <c r="BI73" s="130"/>
      <c r="BJ73" s="130"/>
      <c r="BK73" s="130"/>
      <c r="BL73" s="130"/>
      <c r="BM73" s="155"/>
      <c r="BN73" s="155"/>
      <c r="BO73" s="155"/>
      <c r="BP73" s="155"/>
      <c r="BQ73" s="156" t="str">
        <f t="shared" si="24"/>
        <v/>
      </c>
      <c r="BR73" s="157" t="str">
        <f t="shared" ref="BR73:BR104" si="25">IF(ISERROR(BQ73/BD73),"",(BQ73/BD73))</f>
        <v/>
      </c>
      <c r="BS73" s="304" t="s">
        <v>873</v>
      </c>
      <c r="BT73" s="857" t="s">
        <v>3093</v>
      </c>
      <c r="BU73" s="998"/>
      <c r="BV73" s="1001"/>
      <c r="BW73" s="1001"/>
      <c r="BX73" s="1004"/>
      <c r="BY73" s="1004"/>
      <c r="BZ73" s="1004"/>
    </row>
    <row r="74" spans="1:78" ht="159" customHeight="1" thickBot="1" x14ac:dyDescent="0.25">
      <c r="A74" s="1648"/>
      <c r="B74" s="1650"/>
      <c r="C74" s="1653"/>
      <c r="D74" s="1023"/>
      <c r="E74" s="1026"/>
      <c r="F74" s="1029"/>
      <c r="G74" s="1040"/>
      <c r="H74" s="1032"/>
      <c r="I74" s="996"/>
      <c r="J74" s="1035"/>
      <c r="K74" s="1038"/>
      <c r="L74" s="1040"/>
      <c r="M74" s="1043"/>
      <c r="N74" s="1040"/>
      <c r="O74" s="1040"/>
      <c r="P74" s="1073"/>
      <c r="Q74" s="1079"/>
      <c r="R74" s="996"/>
      <c r="S74" s="1058"/>
      <c r="T74" s="996"/>
      <c r="U74" s="1058"/>
      <c r="V74" s="996"/>
      <c r="W74" s="1058"/>
      <c r="X74" s="1061"/>
      <c r="Y74" s="1058"/>
      <c r="Z74" s="1058"/>
      <c r="AA74" s="1049"/>
      <c r="AB74" s="162">
        <v>6</v>
      </c>
      <c r="AC74" s="700" t="s">
        <v>2494</v>
      </c>
      <c r="AD74" s="286" t="s">
        <v>277</v>
      </c>
      <c r="AE74" s="286" t="s">
        <v>876</v>
      </c>
      <c r="AF74" s="98" t="str">
        <f t="shared" si="19"/>
        <v>Probabilidad</v>
      </c>
      <c r="AG74" s="239" t="s">
        <v>221</v>
      </c>
      <c r="AH74" s="161">
        <f t="shared" si="20"/>
        <v>0.25</v>
      </c>
      <c r="AI74" s="239" t="s">
        <v>222</v>
      </c>
      <c r="AJ74" s="161">
        <f t="shared" si="21"/>
        <v>0.15</v>
      </c>
      <c r="AK74" s="164">
        <f t="shared" si="22"/>
        <v>0.4</v>
      </c>
      <c r="AL74" s="152">
        <f>IFERROR(IF(AND(AF73="Probabilidad",AF74="Probabilidad"),(AL73-(+AL73*AK74)),IF(AND(AF73="Impacto",AF74="Probabilidad"),(AL72-(+AL72*AK74)),IF(AF74="Impacto",AL73,""))),"")</f>
        <v>3.7324799999999991E-2</v>
      </c>
      <c r="AM74" s="152">
        <f>IFERROR(IF(AND(AF73="Impacto",AF74="Impacto"),(AM73-(+AM73*AK74)),IF(AND(AF73="Probabilidad",AF74="Impacto"),(AM72-(+AM72*AK74)),IF(AF74="Probabilidad",AM73,""))),"")</f>
        <v>0.6</v>
      </c>
      <c r="AN74" s="51" t="s">
        <v>859</v>
      </c>
      <c r="AO74" s="51" t="s">
        <v>291</v>
      </c>
      <c r="AP74" s="51" t="s">
        <v>241</v>
      </c>
      <c r="AQ74" s="51" t="s">
        <v>226</v>
      </c>
      <c r="AR74" s="1032"/>
      <c r="AS74" s="1052"/>
      <c r="AT74" s="1052"/>
      <c r="AU74" s="1049"/>
      <c r="AV74" s="1052"/>
      <c r="AW74" s="1052"/>
      <c r="AX74" s="1049"/>
      <c r="AY74" s="1049"/>
      <c r="AZ74" s="1049"/>
      <c r="BA74" s="996"/>
      <c r="BB74" s="167"/>
      <c r="BC74" s="167"/>
      <c r="BD74" s="176" t="str">
        <f t="shared" si="23"/>
        <v/>
      </c>
      <c r="BE74" s="160"/>
      <c r="BF74" s="160"/>
      <c r="BG74" s="160"/>
      <c r="BH74" s="160"/>
      <c r="BI74" s="167"/>
      <c r="BJ74" s="167"/>
      <c r="BK74" s="167"/>
      <c r="BL74" s="167"/>
      <c r="BM74" s="168"/>
      <c r="BN74" s="168"/>
      <c r="BO74" s="168"/>
      <c r="BP74" s="168"/>
      <c r="BQ74" s="169" t="str">
        <f t="shared" si="24"/>
        <v/>
      </c>
      <c r="BR74" s="170" t="str">
        <f t="shared" si="25"/>
        <v/>
      </c>
      <c r="BS74" s="711" t="s">
        <v>2494</v>
      </c>
      <c r="BT74" s="858" t="s">
        <v>3071</v>
      </c>
      <c r="BU74" s="999"/>
      <c r="BV74" s="1002"/>
      <c r="BW74" s="1002"/>
      <c r="BX74" s="1005"/>
      <c r="BY74" s="1005"/>
      <c r="BZ74" s="1005"/>
    </row>
    <row r="75" spans="1:78" ht="315" customHeight="1" x14ac:dyDescent="0.2">
      <c r="A75" s="1144" t="s">
        <v>894</v>
      </c>
      <c r="B75" s="1086" t="s">
        <v>207</v>
      </c>
      <c r="C75" s="1089" t="s">
        <v>895</v>
      </c>
      <c r="D75" s="1021" t="s">
        <v>2388</v>
      </c>
      <c r="E75" s="1024" t="s">
        <v>896</v>
      </c>
      <c r="F75" s="1027">
        <v>1</v>
      </c>
      <c r="G75" s="1000" t="s">
        <v>913</v>
      </c>
      <c r="H75" s="1030"/>
      <c r="I75" s="994"/>
      <c r="J75" s="1033" t="s">
        <v>2495</v>
      </c>
      <c r="K75" s="1036" t="s">
        <v>313</v>
      </c>
      <c r="L75" s="1000" t="s">
        <v>314</v>
      </c>
      <c r="M75" s="1069" t="s">
        <v>2496</v>
      </c>
      <c r="N75" s="1000"/>
      <c r="O75" s="1000"/>
      <c r="P75" s="1895"/>
      <c r="Q75" s="1077"/>
      <c r="R75" s="994" t="s">
        <v>430</v>
      </c>
      <c r="S75" s="1056">
        <f>IF(R75="Muy Alta",100%,IF(R75="Alta",80%,IF(R75="Media",60%,IF(R75="Baja",40%,IF(R75="Muy Baja",20%,"")))))</f>
        <v>1</v>
      </c>
      <c r="T75" s="994"/>
      <c r="U75" s="1056" t="str">
        <f>IF(T75="Catastrófico",100%,IF(T75="Mayor",80%,IF(T75="Moderado",60%,IF(T75="Menor",40%,IF(T75="Leve",20%,"")))))</f>
        <v/>
      </c>
      <c r="V75" s="994" t="s">
        <v>251</v>
      </c>
      <c r="W75" s="1056">
        <f>IF(V75="Catastrófico",100%,IF(V75="Mayor",80%,IF(V75="Moderado",60%,IF(V75="Menor",40%,IF(V75="Leve",20%,"")))))</f>
        <v>0.4</v>
      </c>
      <c r="X75" s="1059" t="str">
        <f>IF(Y75=100%,"Catastrófico",IF(Y75=80%,"Mayor",IF(Y75=60%,"Moderado",IF(Y75=40%,"Menor",IF(Y75=20%,"Leve","")))))</f>
        <v>Menor</v>
      </c>
      <c r="Y75" s="1056">
        <f>IF(AND(U75="",W75=""),"",MAX(U75,W75))</f>
        <v>0.4</v>
      </c>
      <c r="Z75" s="1056" t="str">
        <f>CONCATENATE(R75,X75)</f>
        <v>Muy AltaMenor</v>
      </c>
      <c r="AA75" s="1047" t="str">
        <f>IF(Z75="Muy AltaLeve","Alto",IF(Z75="Muy AltaMenor","Alto",IF(Z75="Muy AltaModerado","Alto",IF(Z75="Muy AltaMayor","Alto",IF(Z75="Muy AltaCatastrófico","Extremo",IF(Z75="AltaLeve","Moderado",IF(Z75="AltaMenor","Moderado",IF(Z75="AltaModerado","Alto",IF(Z75="AltaMayor","Alto",IF(Z75="AltaCatastrófico","Extremo",IF(Z75="MediaLeve","Moderado",IF(Z75="MediaMenor","Moderado",IF(Z75="MediaModerado","Moderado",IF(Z75="MediaMayor","Alto",IF(Z75="MediaCatastrófico","Extremo",IF(Z75="BajaLeve","Bajo",IF(Z75="BajaMenor","Moderado",IF(Z75="BajaModerado","Moderado",IF(Z75="BajaMayor","Alto",IF(Z75="BajaCatastrófico","Extremo",IF(Z75="Muy BajaLeve","Bajo",IF(Z75="Muy BajaMenor","Bajo",IF(Z75="Muy BajaModerado","Moderado",IF(Z75="Muy BajaMayor","Alto",IF(Z75="Muy BajaCatastrófico","Extremo","")))))))))))))))))))))))))</f>
        <v>Alto</v>
      </c>
      <c r="AB75" s="97">
        <v>1</v>
      </c>
      <c r="AC75" s="606" t="s">
        <v>2497</v>
      </c>
      <c r="AD75" s="230" t="s">
        <v>277</v>
      </c>
      <c r="AE75" s="301" t="s">
        <v>2498</v>
      </c>
      <c r="AF75" s="99" t="str">
        <f t="shared" si="19"/>
        <v>Probabilidad</v>
      </c>
      <c r="AG75" s="10" t="s">
        <v>221</v>
      </c>
      <c r="AH75" s="14">
        <f t="shared" si="20"/>
        <v>0.25</v>
      </c>
      <c r="AI75" s="10" t="s">
        <v>222</v>
      </c>
      <c r="AJ75" s="14">
        <f t="shared" si="21"/>
        <v>0.15</v>
      </c>
      <c r="AK75" s="101">
        <f t="shared" si="22"/>
        <v>0.4</v>
      </c>
      <c r="AL75" s="100">
        <f>IFERROR(IF(AF75="Probabilidad",(S75-(+S75*AK75)),IF(AF75="Impacto",S75,"")),"")</f>
        <v>0.6</v>
      </c>
      <c r="AM75" s="100">
        <f>IFERROR(IF(AF75="Impacto",(Y75-(+Y75*AK75)),IF(AF75="Probabilidad",Y75,"")),"")</f>
        <v>0.4</v>
      </c>
      <c r="AN75" s="50" t="s">
        <v>223</v>
      </c>
      <c r="AO75" s="50" t="s">
        <v>291</v>
      </c>
      <c r="AP75" s="50" t="s">
        <v>225</v>
      </c>
      <c r="AQ75" s="50" t="s">
        <v>226</v>
      </c>
      <c r="AR75" s="1062" t="s">
        <v>2499</v>
      </c>
      <c r="AS75" s="1050">
        <f>S75</f>
        <v>1</v>
      </c>
      <c r="AT75" s="1050">
        <f>IF(AL75="","",MIN(AL75:AL80))</f>
        <v>0.36</v>
      </c>
      <c r="AU75" s="1047" t="str">
        <f>IFERROR(IF(AT75="","",IF(AT75&lt;=0.2,"Muy Baja",IF(AT75&lt;=0.4,"Baja",IF(AT75&lt;=0.6,"Media",IF(AT75&lt;=0.8,"Alta","Muy Alta"))))),"")</f>
        <v>Baja</v>
      </c>
      <c r="AV75" s="1050">
        <f>Y75</f>
        <v>0.4</v>
      </c>
      <c r="AW75" s="1050">
        <f>IF(AM75="","",MIN(AM75:AM80))</f>
        <v>0.4</v>
      </c>
      <c r="AX75" s="1047" t="str">
        <f>IFERROR(IF(AW75="","",IF(AW75&lt;=0.2,"Leve",IF(AW75&lt;=0.4,"Menor",IF(AW75&lt;=0.6,"Moderado",IF(AW75&lt;=0.8,"Mayor","Catastrófico"))))),"")</f>
        <v>Menor</v>
      </c>
      <c r="AY75" s="1047" t="str">
        <f>AA75</f>
        <v>Alto</v>
      </c>
      <c r="AZ75" s="1047" t="str">
        <f>IFERROR(IF(OR(AND(AU75="Muy Baja",AX75="Leve"),AND(AU75="Muy Baja",AX75="Menor"),AND(AU75="Baja",AX75="Leve")),"Bajo",IF(OR(AND(AU75="Muy baja",AX75="Moderado"),AND(AU75="Baja",AX75="Menor"),AND(AU75="Baja",AX75="Moderado"),AND(AU75="Media",AX75="Leve"),AND(AU75="Media",AX75="Menor"),AND(AU75="Media",AX75="Moderado"),AND(AU75="Alta",AX75="Leve"),AND(AU75="Alta",AX75="Menor")),"Moderado",IF(OR(AND(AU75="Muy Baja",AX75="Mayor"),AND(AU75="Baja",AX75="Mayor"),AND(AU75="Media",AX75="Mayor"),AND(AU75="Alta",AX75="Moderado"),AND(AU75="Alta",AX75="Mayor"),AND(AU75="Muy Alta",AX75="Leve"),AND(AU75="Muy Alta",AX75="Menor"),AND(AU75="Muy Alta",AX75="Moderado"),AND(AU75="Muy Alta",AX75="Mayor")),"Alto",IF(OR(AND(AU75="Muy Baja",AX75="Catastrófico"),AND(AU75="Baja",AX75="Catastrófico"),AND(AU75="Media",AX75="Catastrófico"),AND(AU75="Alta",AX75="Catastrófico"),AND(AU75="Muy Alta",AX75="Catastrófico")),"Extremo","")))),"")</f>
        <v>Moderado</v>
      </c>
      <c r="BA75" s="994" t="s">
        <v>228</v>
      </c>
      <c r="BB75" s="46" t="s">
        <v>2500</v>
      </c>
      <c r="BC75" s="46" t="s">
        <v>2501</v>
      </c>
      <c r="BD75" s="103">
        <f t="shared" si="23"/>
        <v>4</v>
      </c>
      <c r="BE75" s="9">
        <v>1</v>
      </c>
      <c r="BF75" s="9">
        <v>1</v>
      </c>
      <c r="BG75" s="9">
        <v>1</v>
      </c>
      <c r="BH75" s="9">
        <v>1</v>
      </c>
      <c r="BI75" s="9" t="s">
        <v>469</v>
      </c>
      <c r="BJ75" s="9" t="s">
        <v>922</v>
      </c>
      <c r="BK75" s="9" t="s">
        <v>3039</v>
      </c>
      <c r="BL75" s="46" t="s">
        <v>3040</v>
      </c>
      <c r="BM75" s="732">
        <v>1</v>
      </c>
      <c r="BN75" s="48">
        <v>1</v>
      </c>
      <c r="BO75" s="48"/>
      <c r="BP75" s="48"/>
      <c r="BQ75" s="104">
        <f t="shared" si="24"/>
        <v>2</v>
      </c>
      <c r="BR75" s="128">
        <f t="shared" si="25"/>
        <v>0.5</v>
      </c>
      <c r="BS75" s="710" t="s">
        <v>2497</v>
      </c>
      <c r="BT75" s="847" t="s">
        <v>3035</v>
      </c>
      <c r="BU75" s="997" t="s">
        <v>1631</v>
      </c>
      <c r="BV75" s="1000" t="s">
        <v>2699</v>
      </c>
      <c r="BW75" s="1000" t="s">
        <v>1631</v>
      </c>
      <c r="BX75" s="1003" t="s">
        <v>1631</v>
      </c>
      <c r="BY75" s="1003" t="s">
        <v>3032</v>
      </c>
      <c r="BZ75" s="1003"/>
    </row>
    <row r="76" spans="1:78" ht="180" customHeight="1" x14ac:dyDescent="0.2">
      <c r="A76" s="1145"/>
      <c r="B76" s="1087"/>
      <c r="C76" s="1090"/>
      <c r="D76" s="1022"/>
      <c r="E76" s="1025"/>
      <c r="F76" s="1028"/>
      <c r="G76" s="1039"/>
      <c r="H76" s="1031"/>
      <c r="I76" s="995"/>
      <c r="J76" s="1034"/>
      <c r="K76" s="1037"/>
      <c r="L76" s="1039"/>
      <c r="M76" s="1070"/>
      <c r="N76" s="1039"/>
      <c r="O76" s="1039"/>
      <c r="P76" s="1896"/>
      <c r="Q76" s="1078"/>
      <c r="R76" s="995"/>
      <c r="S76" s="1057"/>
      <c r="T76" s="995"/>
      <c r="U76" s="1057"/>
      <c r="V76" s="995"/>
      <c r="W76" s="1057"/>
      <c r="X76" s="1060"/>
      <c r="Y76" s="1057"/>
      <c r="Z76" s="1057"/>
      <c r="AA76" s="1048"/>
      <c r="AB76" s="150">
        <v>2</v>
      </c>
      <c r="AC76" s="178" t="s">
        <v>2502</v>
      </c>
      <c r="AD76" s="178" t="s">
        <v>354</v>
      </c>
      <c r="AE76" s="301" t="s">
        <v>2503</v>
      </c>
      <c r="AF76" s="145" t="str">
        <f t="shared" si="19"/>
        <v>Probabilidad</v>
      </c>
      <c r="AG76" s="151" t="s">
        <v>221</v>
      </c>
      <c r="AH76" s="146">
        <f t="shared" si="20"/>
        <v>0.25</v>
      </c>
      <c r="AI76" s="151" t="s">
        <v>222</v>
      </c>
      <c r="AJ76" s="146">
        <f t="shared" si="21"/>
        <v>0.15</v>
      </c>
      <c r="AK76" s="147">
        <f t="shared" si="22"/>
        <v>0.4</v>
      </c>
      <c r="AL76" s="152">
        <f>IFERROR(IF(AND(AF75="Probabilidad",AF76="Probabilidad"),(AL75-(+AL75*AK76)),IF(AF76="Probabilidad",(S75-(+S75*AK76)),IF(AF76="Impacto",AL75,""))),"")</f>
        <v>0.36</v>
      </c>
      <c r="AM76" s="152">
        <f>IFERROR(IF(AND(AF75="Impacto",AF76="Impacto"),(AM75-(+AM75*AK76)),IF(AF76="Impacto",(Y75-(+Y75*AK76)),IF(AF76="Probabilidad",AM75,""))),"")</f>
        <v>0.4</v>
      </c>
      <c r="AN76" s="153" t="s">
        <v>223</v>
      </c>
      <c r="AO76" s="153" t="s">
        <v>291</v>
      </c>
      <c r="AP76" s="153" t="s">
        <v>225</v>
      </c>
      <c r="AQ76" s="153" t="s">
        <v>226</v>
      </c>
      <c r="AR76" s="1031"/>
      <c r="AS76" s="1051"/>
      <c r="AT76" s="1051"/>
      <c r="AU76" s="1048"/>
      <c r="AV76" s="1051"/>
      <c r="AW76" s="1051"/>
      <c r="AX76" s="1048"/>
      <c r="AY76" s="1048"/>
      <c r="AZ76" s="1048"/>
      <c r="BA76" s="995"/>
      <c r="BB76" s="177"/>
      <c r="BC76" s="130"/>
      <c r="BD76" s="173" t="str">
        <f t="shared" si="23"/>
        <v/>
      </c>
      <c r="BE76" s="149"/>
      <c r="BF76" s="149"/>
      <c r="BG76" s="149"/>
      <c r="BH76" s="149"/>
      <c r="BI76" s="130"/>
      <c r="BJ76" s="130"/>
      <c r="BK76" s="130"/>
      <c r="BL76" s="130"/>
      <c r="BM76" s="155"/>
      <c r="BN76" s="155"/>
      <c r="BO76" s="155"/>
      <c r="BP76" s="155"/>
      <c r="BQ76" s="156" t="str">
        <f t="shared" si="24"/>
        <v/>
      </c>
      <c r="BR76" s="157" t="str">
        <f t="shared" si="25"/>
        <v/>
      </c>
      <c r="BS76" s="304" t="s">
        <v>2502</v>
      </c>
      <c r="BT76" s="846" t="s">
        <v>3041</v>
      </c>
      <c r="BU76" s="998"/>
      <c r="BV76" s="1001"/>
      <c r="BW76" s="1001"/>
      <c r="BX76" s="1004"/>
      <c r="BY76" s="1004"/>
      <c r="BZ76" s="1004"/>
    </row>
    <row r="77" spans="1:78" ht="16" x14ac:dyDescent="0.2">
      <c r="A77" s="1145"/>
      <c r="B77" s="1087"/>
      <c r="C77" s="1090"/>
      <c r="D77" s="1022"/>
      <c r="E77" s="1025"/>
      <c r="F77" s="1028"/>
      <c r="G77" s="1039"/>
      <c r="H77" s="1031"/>
      <c r="I77" s="995"/>
      <c r="J77" s="1034"/>
      <c r="K77" s="1037"/>
      <c r="L77" s="1039"/>
      <c r="M77" s="1070"/>
      <c r="N77" s="1039"/>
      <c r="O77" s="1039"/>
      <c r="P77" s="1896"/>
      <c r="Q77" s="1078"/>
      <c r="R77" s="995"/>
      <c r="S77" s="1057"/>
      <c r="T77" s="995"/>
      <c r="U77" s="1057"/>
      <c r="V77" s="995"/>
      <c r="W77" s="1057"/>
      <c r="X77" s="1060"/>
      <c r="Y77" s="1057"/>
      <c r="Z77" s="1057"/>
      <c r="AA77" s="1048"/>
      <c r="AB77" s="150">
        <v>3</v>
      </c>
      <c r="AC77" s="178"/>
      <c r="AD77" s="178"/>
      <c r="AE77" s="149"/>
      <c r="AF77" s="145" t="str">
        <f t="shared" si="19"/>
        <v/>
      </c>
      <c r="AG77" s="151"/>
      <c r="AH77" s="146" t="str">
        <f t="shared" si="20"/>
        <v/>
      </c>
      <c r="AI77" s="151"/>
      <c r="AJ77" s="146" t="str">
        <f t="shared" si="21"/>
        <v/>
      </c>
      <c r="AK77" s="147" t="str">
        <f t="shared" si="22"/>
        <v/>
      </c>
      <c r="AL77" s="152" t="str">
        <f>IFERROR(IF(AND(AF76="Probabilidad",AF77="Probabilidad"),(AL76-(+AL76*AK77)),IF(AND(AF76="Impacto",AF77="Probabilidad"),(AL75-(+AL75*AK77)),IF(AF77="Impacto",AL76,""))),"")</f>
        <v/>
      </c>
      <c r="AM77" s="152" t="str">
        <f>IFERROR(IF(AND(AF76="Impacto",AF77="Impacto"),(AM76-(+AM76*AK77)),IF(AND(AF76="Probabilidad",AF77="Impacto"),(AM75-(+AM75*AK77)),IF(AF77="Probabilidad",AM76,""))),"")</f>
        <v/>
      </c>
      <c r="AN77" s="153"/>
      <c r="AO77" s="153"/>
      <c r="AP77" s="153"/>
      <c r="AQ77" s="153"/>
      <c r="AR77" s="1031"/>
      <c r="AS77" s="1051"/>
      <c r="AT77" s="1051"/>
      <c r="AU77" s="1048"/>
      <c r="AV77" s="1051"/>
      <c r="AW77" s="1051"/>
      <c r="AX77" s="1048"/>
      <c r="AY77" s="1048"/>
      <c r="AZ77" s="1048"/>
      <c r="BA77" s="995"/>
      <c r="BB77" s="177"/>
      <c r="BC77" s="130"/>
      <c r="BD77" s="173" t="str">
        <f t="shared" si="23"/>
        <v/>
      </c>
      <c r="BE77" s="149"/>
      <c r="BF77" s="149"/>
      <c r="BG77" s="149"/>
      <c r="BH77" s="149"/>
      <c r="BI77" s="130"/>
      <c r="BJ77" s="130"/>
      <c r="BK77" s="130"/>
      <c r="BL77" s="130"/>
      <c r="BM77" s="155"/>
      <c r="BN77" s="155"/>
      <c r="BO77" s="155"/>
      <c r="BP77" s="155"/>
      <c r="BQ77" s="156" t="str">
        <f t="shared" si="24"/>
        <v/>
      </c>
      <c r="BR77" s="157" t="str">
        <f t="shared" si="25"/>
        <v/>
      </c>
      <c r="BS77" s="304"/>
      <c r="BT77" s="149"/>
      <c r="BU77" s="998"/>
      <c r="BV77" s="1001"/>
      <c r="BW77" s="1001"/>
      <c r="BX77" s="1004"/>
      <c r="BY77" s="1004"/>
      <c r="BZ77" s="1004"/>
    </row>
    <row r="78" spans="1:78" ht="16" x14ac:dyDescent="0.2">
      <c r="A78" s="1145"/>
      <c r="B78" s="1087"/>
      <c r="C78" s="1090"/>
      <c r="D78" s="1022"/>
      <c r="E78" s="1025"/>
      <c r="F78" s="1028"/>
      <c r="G78" s="1039"/>
      <c r="H78" s="1031"/>
      <c r="I78" s="995"/>
      <c r="J78" s="1034"/>
      <c r="K78" s="1037"/>
      <c r="L78" s="1039"/>
      <c r="M78" s="1070"/>
      <c r="N78" s="1039"/>
      <c r="O78" s="1039"/>
      <c r="P78" s="1896"/>
      <c r="Q78" s="1078"/>
      <c r="R78" s="995"/>
      <c r="S78" s="1057"/>
      <c r="T78" s="995"/>
      <c r="U78" s="1057"/>
      <c r="V78" s="995"/>
      <c r="W78" s="1057"/>
      <c r="X78" s="1060"/>
      <c r="Y78" s="1057"/>
      <c r="Z78" s="1057"/>
      <c r="AA78" s="1048"/>
      <c r="AB78" s="150">
        <v>4</v>
      </c>
      <c r="AC78" s="178"/>
      <c r="AD78" s="178"/>
      <c r="AE78" s="149"/>
      <c r="AF78" s="145" t="str">
        <f t="shared" si="19"/>
        <v/>
      </c>
      <c r="AG78" s="151"/>
      <c r="AH78" s="146" t="str">
        <f t="shared" si="20"/>
        <v/>
      </c>
      <c r="AI78" s="151"/>
      <c r="AJ78" s="146" t="str">
        <f t="shared" si="21"/>
        <v/>
      </c>
      <c r="AK78" s="147" t="str">
        <f t="shared" si="22"/>
        <v/>
      </c>
      <c r="AL78" s="152" t="str">
        <f>IFERROR(IF(AND(AF77="Probabilidad",AF78="Probabilidad"),(AL77-(+AL77*AK78)),IF(AND(AF77="Impacto",AF78="Probabilidad"),(AL76-(+AL76*AK78)),IF(AF78="Impacto",AL77,""))),"")</f>
        <v/>
      </c>
      <c r="AM78" s="152" t="str">
        <f>IFERROR(IF(AND(AF77="Impacto",AF78="Impacto"),(AM77-(+AM77*AK78)),IF(AND(AF77="Probabilidad",AF78="Impacto"),(AM76-(+AM76*AK78)),IF(AF78="Probabilidad",AM77,""))),"")</f>
        <v/>
      </c>
      <c r="AN78" s="153"/>
      <c r="AO78" s="153"/>
      <c r="AP78" s="153"/>
      <c r="AQ78" s="153"/>
      <c r="AR78" s="1031"/>
      <c r="AS78" s="1051"/>
      <c r="AT78" s="1051"/>
      <c r="AU78" s="1048"/>
      <c r="AV78" s="1051"/>
      <c r="AW78" s="1051"/>
      <c r="AX78" s="1048"/>
      <c r="AY78" s="1048"/>
      <c r="AZ78" s="1048"/>
      <c r="BA78" s="995"/>
      <c r="BB78" s="177"/>
      <c r="BC78" s="130"/>
      <c r="BD78" s="173" t="str">
        <f t="shared" si="23"/>
        <v/>
      </c>
      <c r="BE78" s="149"/>
      <c r="BF78" s="149"/>
      <c r="BG78" s="149"/>
      <c r="BH78" s="149"/>
      <c r="BI78" s="130"/>
      <c r="BJ78" s="130"/>
      <c r="BK78" s="130"/>
      <c r="BL78" s="130"/>
      <c r="BM78" s="155"/>
      <c r="BN78" s="155"/>
      <c r="BO78" s="155"/>
      <c r="BP78" s="155"/>
      <c r="BQ78" s="156" t="str">
        <f t="shared" si="24"/>
        <v/>
      </c>
      <c r="BR78" s="157" t="str">
        <f t="shared" si="25"/>
        <v/>
      </c>
      <c r="BS78" s="304"/>
      <c r="BT78" s="149"/>
      <c r="BU78" s="998"/>
      <c r="BV78" s="1001"/>
      <c r="BW78" s="1001"/>
      <c r="BX78" s="1004"/>
      <c r="BY78" s="1004"/>
      <c r="BZ78" s="1004"/>
    </row>
    <row r="79" spans="1:78" ht="16" x14ac:dyDescent="0.2">
      <c r="A79" s="1145"/>
      <c r="B79" s="1087"/>
      <c r="C79" s="1090"/>
      <c r="D79" s="1022"/>
      <c r="E79" s="1025"/>
      <c r="F79" s="1028"/>
      <c r="G79" s="1039"/>
      <c r="H79" s="1031"/>
      <c r="I79" s="995"/>
      <c r="J79" s="1034"/>
      <c r="K79" s="1037"/>
      <c r="L79" s="1039"/>
      <c r="M79" s="1070"/>
      <c r="N79" s="1039"/>
      <c r="O79" s="1039"/>
      <c r="P79" s="1896"/>
      <c r="Q79" s="1078"/>
      <c r="R79" s="995"/>
      <c r="S79" s="1057"/>
      <c r="T79" s="995"/>
      <c r="U79" s="1057"/>
      <c r="V79" s="995"/>
      <c r="W79" s="1057"/>
      <c r="X79" s="1060"/>
      <c r="Y79" s="1057"/>
      <c r="Z79" s="1057"/>
      <c r="AA79" s="1048"/>
      <c r="AB79" s="150">
        <v>5</v>
      </c>
      <c r="AC79" s="179"/>
      <c r="AD79" s="179"/>
      <c r="AE79" s="28"/>
      <c r="AF79" s="145" t="str">
        <f t="shared" si="19"/>
        <v/>
      </c>
      <c r="AG79" s="151"/>
      <c r="AH79" s="146" t="str">
        <f t="shared" si="20"/>
        <v/>
      </c>
      <c r="AI79" s="151"/>
      <c r="AJ79" s="146" t="str">
        <f t="shared" si="21"/>
        <v/>
      </c>
      <c r="AK79" s="147" t="str">
        <f t="shared" si="22"/>
        <v/>
      </c>
      <c r="AL79" s="152" t="str">
        <f>IFERROR(IF(AND(AF78="Probabilidad",AF79="Probabilidad"),(AL78-(+AL78*AK79)),IF(AND(AF78="Impacto",AF79="Probabilidad"),(AL77-(+AL77*AK79)),IF(AF79="Impacto",AL78,""))),"")</f>
        <v/>
      </c>
      <c r="AM79" s="152" t="str">
        <f>IFERROR(IF(AND(AF78="Impacto",AF79="Impacto"),(AM78-(+AM78*AK79)),IF(AND(AF78="Probabilidad",AF79="Impacto"),(AM77-(+AM77*AK79)),IF(AF79="Probabilidad",AM78,""))),"")</f>
        <v/>
      </c>
      <c r="AN79" s="153"/>
      <c r="AO79" s="153"/>
      <c r="AP79" s="153"/>
      <c r="AQ79" s="153"/>
      <c r="AR79" s="1031"/>
      <c r="AS79" s="1051"/>
      <c r="AT79" s="1051"/>
      <c r="AU79" s="1048"/>
      <c r="AV79" s="1051"/>
      <c r="AW79" s="1051"/>
      <c r="AX79" s="1048"/>
      <c r="AY79" s="1048"/>
      <c r="AZ79" s="1048"/>
      <c r="BA79" s="995"/>
      <c r="BB79" s="177"/>
      <c r="BC79" s="130"/>
      <c r="BD79" s="173" t="str">
        <f t="shared" si="23"/>
        <v/>
      </c>
      <c r="BE79" s="149"/>
      <c r="BF79" s="149"/>
      <c r="BG79" s="149"/>
      <c r="BH79" s="149"/>
      <c r="BI79" s="130"/>
      <c r="BJ79" s="130"/>
      <c r="BK79" s="130"/>
      <c r="BL79" s="130"/>
      <c r="BM79" s="155"/>
      <c r="BN79" s="155"/>
      <c r="BO79" s="155"/>
      <c r="BP79" s="155"/>
      <c r="BQ79" s="156" t="str">
        <f t="shared" si="24"/>
        <v/>
      </c>
      <c r="BR79" s="157" t="str">
        <f t="shared" si="25"/>
        <v/>
      </c>
      <c r="BS79" s="304"/>
      <c r="BT79" s="149"/>
      <c r="BU79" s="998"/>
      <c r="BV79" s="1001"/>
      <c r="BW79" s="1001"/>
      <c r="BX79" s="1004"/>
      <c r="BY79" s="1004"/>
      <c r="BZ79" s="1004"/>
    </row>
    <row r="80" spans="1:78" ht="17" thickBot="1" x14ac:dyDescent="0.25">
      <c r="A80" s="1145"/>
      <c r="B80" s="1087"/>
      <c r="C80" s="1090"/>
      <c r="D80" s="1023"/>
      <c r="E80" s="1026"/>
      <c r="F80" s="1029"/>
      <c r="G80" s="1040"/>
      <c r="H80" s="1032"/>
      <c r="I80" s="996"/>
      <c r="J80" s="1035"/>
      <c r="K80" s="1038"/>
      <c r="L80" s="1040"/>
      <c r="M80" s="1071"/>
      <c r="N80" s="1040"/>
      <c r="O80" s="1040"/>
      <c r="P80" s="1897"/>
      <c r="Q80" s="1079"/>
      <c r="R80" s="996"/>
      <c r="S80" s="1058"/>
      <c r="T80" s="996"/>
      <c r="U80" s="1058"/>
      <c r="V80" s="996"/>
      <c r="W80" s="1058"/>
      <c r="X80" s="1061"/>
      <c r="Y80" s="1058"/>
      <c r="Z80" s="1058"/>
      <c r="AA80" s="1049"/>
      <c r="AB80" s="162">
        <v>6</v>
      </c>
      <c r="AC80" s="160"/>
      <c r="AD80" s="160"/>
      <c r="AE80" s="160"/>
      <c r="AF80" s="175" t="str">
        <f t="shared" si="19"/>
        <v/>
      </c>
      <c r="AG80" s="163"/>
      <c r="AH80" s="161" t="str">
        <f t="shared" si="20"/>
        <v/>
      </c>
      <c r="AI80" s="163"/>
      <c r="AJ80" s="161" t="str">
        <f t="shared" si="21"/>
        <v/>
      </c>
      <c r="AK80" s="164" t="str">
        <f t="shared" si="22"/>
        <v/>
      </c>
      <c r="AL80" s="152" t="str">
        <f>IFERROR(IF(AND(AF79="Probabilidad",AF80="Probabilidad"),(AL79-(+AL79*AK80)),IF(AND(AF79="Impacto",AF80="Probabilidad"),(AL78-(+AL78*AK80)),IF(AF80="Impacto",AL79,""))),"")</f>
        <v/>
      </c>
      <c r="AM80" s="152" t="str">
        <f>IFERROR(IF(AND(AF79="Impacto",AF80="Impacto"),(AM79-(+AM79*AK80)),IF(AND(AF79="Probabilidad",AF80="Impacto"),(AM78-(+AM78*AK80)),IF(AF80="Probabilidad",AM79,""))),"")</f>
        <v/>
      </c>
      <c r="AN80" s="51"/>
      <c r="AO80" s="51"/>
      <c r="AP80" s="51"/>
      <c r="AQ80" s="51"/>
      <c r="AR80" s="1032"/>
      <c r="AS80" s="1052"/>
      <c r="AT80" s="1052"/>
      <c r="AU80" s="1049"/>
      <c r="AV80" s="1052"/>
      <c r="AW80" s="1052"/>
      <c r="AX80" s="1049"/>
      <c r="AY80" s="1049"/>
      <c r="AZ80" s="1049"/>
      <c r="BA80" s="996"/>
      <c r="BB80" s="310"/>
      <c r="BC80" s="167"/>
      <c r="BD80" s="176" t="str">
        <f t="shared" si="23"/>
        <v/>
      </c>
      <c r="BE80" s="160"/>
      <c r="BF80" s="160"/>
      <c r="BG80" s="160"/>
      <c r="BH80" s="160"/>
      <c r="BI80" s="167"/>
      <c r="BJ80" s="167"/>
      <c r="BK80" s="167"/>
      <c r="BL80" s="167"/>
      <c r="BM80" s="168"/>
      <c r="BN80" s="168"/>
      <c r="BO80" s="168"/>
      <c r="BP80" s="168"/>
      <c r="BQ80" s="169" t="str">
        <f t="shared" si="24"/>
        <v/>
      </c>
      <c r="BR80" s="170" t="str">
        <f t="shared" si="25"/>
        <v/>
      </c>
      <c r="BS80" s="711"/>
      <c r="BT80" s="160"/>
      <c r="BU80" s="999"/>
      <c r="BV80" s="1002"/>
      <c r="BW80" s="1002"/>
      <c r="BX80" s="1005"/>
      <c r="BY80" s="1005"/>
      <c r="BZ80" s="1005"/>
    </row>
    <row r="81" spans="1:78" ht="97" thickBot="1" x14ac:dyDescent="0.25">
      <c r="A81" s="1145"/>
      <c r="B81" s="1087"/>
      <c r="C81" s="1090"/>
      <c r="D81" s="1021" t="s">
        <v>2388</v>
      </c>
      <c r="E81" s="1024" t="s">
        <v>896</v>
      </c>
      <c r="F81" s="1274">
        <v>2</v>
      </c>
      <c r="G81" s="1000" t="s">
        <v>2504</v>
      </c>
      <c r="H81" s="1030"/>
      <c r="I81" s="994"/>
      <c r="J81" s="1033" t="s">
        <v>2505</v>
      </c>
      <c r="K81" s="1036" t="s">
        <v>213</v>
      </c>
      <c r="L81" s="1000" t="s">
        <v>314</v>
      </c>
      <c r="M81" s="1069" t="s">
        <v>2506</v>
      </c>
      <c r="N81" s="1000"/>
      <c r="O81" s="1000"/>
      <c r="P81" s="1895"/>
      <c r="Q81" s="1077"/>
      <c r="R81" s="994" t="s">
        <v>430</v>
      </c>
      <c r="S81" s="1056">
        <f>IF(R81="Muy Alta",100%,IF(R81="Alta",80%,IF(R81="Media",60%,IF(R81="Baja",40%,IF(R81="Muy Baja",20%,"")))))</f>
        <v>1</v>
      </c>
      <c r="T81" s="994"/>
      <c r="U81" s="1056" t="str">
        <f>IF(T81="Catastrófico",100%,IF(T81="Mayor",80%,IF(T81="Moderado",60%,IF(T81="Menor",40%,IF(T81="Leve",20%,"")))))</f>
        <v/>
      </c>
      <c r="V81" s="994" t="s">
        <v>251</v>
      </c>
      <c r="W81" s="1056">
        <f>IF(V81="Catastrófico",100%,IF(V81="Mayor",80%,IF(V81="Moderado",60%,IF(V81="Menor",40%,IF(V81="Leve",20%,"")))))</f>
        <v>0.4</v>
      </c>
      <c r="X81" s="1059" t="str">
        <f>IF(Y81=100%,"Catastrófico",IF(Y81=80%,"Mayor",IF(Y81=60%,"Moderado",IF(Y81=40%,"Menor",IF(Y81=20%,"Leve","")))))</f>
        <v>Menor</v>
      </c>
      <c r="Y81" s="1056">
        <f>IF(AND(U81="",W81=""),"",MAX(U81,W81))</f>
        <v>0.4</v>
      </c>
      <c r="Z81" s="1056" t="str">
        <f>CONCATENATE(R81,X81)</f>
        <v>Muy AltaMenor</v>
      </c>
      <c r="AA81" s="1047" t="str">
        <f>IF(Z81="Muy AltaLeve","Alto",IF(Z81="Muy AltaMenor","Alto",IF(Z81="Muy AltaModerado","Alto",IF(Z81="Muy AltaMayor","Alto",IF(Z81="Muy AltaCatastrófico","Extremo",IF(Z81="AltaLeve","Moderado",IF(Z81="AltaMenor","Moderado",IF(Z81="AltaModerado","Alto",IF(Z81="AltaMayor","Alto",IF(Z81="AltaCatastrófico","Extremo",IF(Z81="MediaLeve","Moderado",IF(Z81="MediaMenor","Moderado",IF(Z81="MediaModerado","Moderado",IF(Z81="MediaMayor","Alto",IF(Z81="MediaCatastrófico","Extremo",IF(Z81="BajaLeve","Bajo",IF(Z81="BajaMenor","Moderado",IF(Z81="BajaModerado","Moderado",IF(Z81="BajaMayor","Alto",IF(Z81="BajaCatastrófico","Extremo",IF(Z81="Muy BajaLeve","Bajo",IF(Z81="Muy BajaMenor","Bajo",IF(Z81="Muy BajaModerado","Moderado",IF(Z81="Muy BajaMayor","Alto",IF(Z81="Muy BajaCatastrófico","Extremo","")))))))))))))))))))))))))</f>
        <v>Alto</v>
      </c>
      <c r="AB81" s="97">
        <v>1</v>
      </c>
      <c r="AC81" s="532" t="s">
        <v>2502</v>
      </c>
      <c r="AD81" s="178" t="s">
        <v>354</v>
      </c>
      <c r="AE81" s="301" t="s">
        <v>2503</v>
      </c>
      <c r="AF81" s="99" t="str">
        <f t="shared" si="19"/>
        <v>Probabilidad</v>
      </c>
      <c r="AG81" s="10" t="s">
        <v>221</v>
      </c>
      <c r="AH81" s="14">
        <f t="shared" si="20"/>
        <v>0.25</v>
      </c>
      <c r="AI81" s="10" t="s">
        <v>222</v>
      </c>
      <c r="AJ81" s="14">
        <f t="shared" si="21"/>
        <v>0.15</v>
      </c>
      <c r="AK81" s="101">
        <f t="shared" si="22"/>
        <v>0.4</v>
      </c>
      <c r="AL81" s="100">
        <f>IFERROR(IF(AF81="Probabilidad",(S81-(+S81*AK81)),IF(AF81="Impacto",S81,"")),"")</f>
        <v>0.6</v>
      </c>
      <c r="AM81" s="100">
        <f>IFERROR(IF(AF81="Impacto",(Y81-(+Y81*AK81)),IF(AF81="Probabilidad",Y81,"")),"")</f>
        <v>0.4</v>
      </c>
      <c r="AN81" s="50" t="s">
        <v>223</v>
      </c>
      <c r="AO81" s="50" t="s">
        <v>291</v>
      </c>
      <c r="AP81" s="50" t="s">
        <v>444</v>
      </c>
      <c r="AQ81" s="50" t="s">
        <v>226</v>
      </c>
      <c r="AR81" s="1062" t="s">
        <v>2507</v>
      </c>
      <c r="AS81" s="1050">
        <f>S81</f>
        <v>1</v>
      </c>
      <c r="AT81" s="1050">
        <f>IF(AL81="","",MIN(AL81:AL86))</f>
        <v>0.6</v>
      </c>
      <c r="AU81" s="1047" t="str">
        <f>IFERROR(IF(AT81="","",IF(AT81&lt;=0.2,"Muy Baja",IF(AT81&lt;=0.4,"Baja",IF(AT81&lt;=0.6,"Media",IF(AT81&lt;=0.8,"Alta","Muy Alta"))))),"")</f>
        <v>Media</v>
      </c>
      <c r="AV81" s="1050">
        <f>Y81</f>
        <v>0.4</v>
      </c>
      <c r="AW81" s="1050">
        <f>IF(AM81="","",MIN(AM81:AM86))</f>
        <v>0.4</v>
      </c>
      <c r="AX81" s="1047" t="str">
        <f>IFERROR(IF(AW81="","",IF(AW81&lt;=0.2,"Leve",IF(AW81&lt;=0.4,"Menor",IF(AW81&lt;=0.6,"Moderado",IF(AW81&lt;=0.8,"Mayor","Catastrófico"))))),"")</f>
        <v>Menor</v>
      </c>
      <c r="AY81" s="1047" t="str">
        <f>AA81</f>
        <v>Alto</v>
      </c>
      <c r="AZ81" s="1047" t="str">
        <f>IFERROR(IF(OR(AND(AU81="Muy Baja",AX81="Leve"),AND(AU81="Muy Baja",AX81="Menor"),AND(AU81="Baja",AX81="Leve")),"Bajo",IF(OR(AND(AU81="Muy baja",AX81="Moderado"),AND(AU81="Baja",AX81="Menor"),AND(AU81="Baja",AX81="Moderado"),AND(AU81="Media",AX81="Leve"),AND(AU81="Media",AX81="Menor"),AND(AU81="Media",AX81="Moderado"),AND(AU81="Alta",AX81="Leve"),AND(AU81="Alta",AX81="Menor")),"Moderado",IF(OR(AND(AU81="Muy Baja",AX81="Mayor"),AND(AU81="Baja",AX81="Mayor"),AND(AU81="Media",AX81="Mayor"),AND(AU81="Alta",AX81="Moderado"),AND(AU81="Alta",AX81="Mayor"),AND(AU81="Muy Alta",AX81="Leve"),AND(AU81="Muy Alta",AX81="Menor"),AND(AU81="Muy Alta",AX81="Moderado"),AND(AU81="Muy Alta",AX81="Mayor")),"Alto",IF(OR(AND(AU81="Muy Baja",AX81="Catastrófico"),AND(AU81="Baja",AX81="Catastrófico"),AND(AU81="Media",AX81="Catastrófico"),AND(AU81="Alta",AX81="Catastrófico"),AND(AU81="Muy Alta",AX81="Catastrófico")),"Extremo","")))),"")</f>
        <v>Moderado</v>
      </c>
      <c r="BA81" s="994" t="s">
        <v>228</v>
      </c>
      <c r="BB81" s="46" t="s">
        <v>2508</v>
      </c>
      <c r="BC81" s="46" t="s">
        <v>2509</v>
      </c>
      <c r="BD81" s="103">
        <f t="shared" si="23"/>
        <v>4</v>
      </c>
      <c r="BE81" s="9">
        <v>1</v>
      </c>
      <c r="BF81" s="9">
        <v>1</v>
      </c>
      <c r="BG81" s="9">
        <v>1</v>
      </c>
      <c r="BH81" s="9">
        <v>1</v>
      </c>
      <c r="BI81" s="9" t="s">
        <v>469</v>
      </c>
      <c r="BJ81" s="9" t="s">
        <v>922</v>
      </c>
      <c r="BK81" s="849" t="s">
        <v>3042</v>
      </c>
      <c r="BL81" s="850" t="s">
        <v>3043</v>
      </c>
      <c r="BM81" s="732">
        <v>1</v>
      </c>
      <c r="BN81" s="48">
        <v>1</v>
      </c>
      <c r="BO81" s="48"/>
      <c r="BP81" s="48"/>
      <c r="BQ81" s="104">
        <f t="shared" si="24"/>
        <v>2</v>
      </c>
      <c r="BR81" s="128">
        <f t="shared" si="25"/>
        <v>0.5</v>
      </c>
      <c r="BS81" s="710" t="s">
        <v>2502</v>
      </c>
      <c r="BT81" s="848" t="s">
        <v>3044</v>
      </c>
      <c r="BU81" s="997" t="s">
        <v>1631</v>
      </c>
      <c r="BV81" s="1000" t="s">
        <v>2699</v>
      </c>
      <c r="BW81" s="1000" t="s">
        <v>1631</v>
      </c>
      <c r="BX81" s="1003" t="s">
        <v>1631</v>
      </c>
      <c r="BY81" s="1003" t="s">
        <v>3032</v>
      </c>
      <c r="BZ81" s="1003"/>
    </row>
    <row r="82" spans="1:78" ht="16" x14ac:dyDescent="0.2">
      <c r="A82" s="1145"/>
      <c r="B82" s="1087"/>
      <c r="C82" s="1090"/>
      <c r="D82" s="1025"/>
      <c r="E82" s="1025"/>
      <c r="F82" s="1275"/>
      <c r="G82" s="1039"/>
      <c r="H82" s="1031"/>
      <c r="I82" s="995"/>
      <c r="J82" s="1034"/>
      <c r="K82" s="1037"/>
      <c r="L82" s="1039"/>
      <c r="M82" s="1070"/>
      <c r="N82" s="1039"/>
      <c r="O82" s="1039"/>
      <c r="P82" s="1896"/>
      <c r="Q82" s="1078"/>
      <c r="R82" s="995"/>
      <c r="S82" s="1057"/>
      <c r="T82" s="995"/>
      <c r="U82" s="1057"/>
      <c r="V82" s="995"/>
      <c r="W82" s="1057"/>
      <c r="X82" s="1060"/>
      <c r="Y82" s="1057"/>
      <c r="Z82" s="1057"/>
      <c r="AA82" s="1048"/>
      <c r="AB82" s="150">
        <v>2</v>
      </c>
      <c r="AC82" s="149"/>
      <c r="AD82" s="149"/>
      <c r="AE82" s="149"/>
      <c r="AF82" s="145" t="str">
        <f t="shared" si="19"/>
        <v/>
      </c>
      <c r="AG82" s="151"/>
      <c r="AH82" s="146" t="str">
        <f t="shared" si="20"/>
        <v/>
      </c>
      <c r="AI82" s="151"/>
      <c r="AJ82" s="146" t="str">
        <f t="shared" si="21"/>
        <v/>
      </c>
      <c r="AK82" s="147" t="str">
        <f t="shared" si="22"/>
        <v/>
      </c>
      <c r="AL82" s="152" t="str">
        <f>IFERROR(IF(AND(AF81="Probabilidad",AF82="Probabilidad"),(AL81-(+AL81*AK82)),IF(AF82="Probabilidad",(S81-(+S81*AK82)),IF(AF82="Impacto",AL81,""))),"")</f>
        <v/>
      </c>
      <c r="AM82" s="152" t="str">
        <f>IFERROR(IF(AND(AF81="Impacto",AF82="Impacto"),(AM81-(+AM81*AK82)),IF(AF82="Impacto",(Y81-(+Y81*AK82)),IF(AF82="Probabilidad",AM81,""))),"")</f>
        <v/>
      </c>
      <c r="AN82" s="153"/>
      <c r="AO82" s="153"/>
      <c r="AP82" s="153"/>
      <c r="AQ82" s="153"/>
      <c r="AR82" s="1031"/>
      <c r="AS82" s="1051"/>
      <c r="AT82" s="1051"/>
      <c r="AU82" s="1048"/>
      <c r="AV82" s="1051"/>
      <c r="AW82" s="1051"/>
      <c r="AX82" s="1048"/>
      <c r="AY82" s="1048"/>
      <c r="AZ82" s="1048"/>
      <c r="BA82" s="995"/>
      <c r="BB82" s="130"/>
      <c r="BC82" s="130"/>
      <c r="BD82" s="173" t="str">
        <f t="shared" si="23"/>
        <v/>
      </c>
      <c r="BE82" s="149"/>
      <c r="BF82" s="149"/>
      <c r="BG82" s="149"/>
      <c r="BH82" s="149"/>
      <c r="BI82" s="130"/>
      <c r="BJ82" s="130"/>
      <c r="BK82" s="235"/>
      <c r="BL82" s="235"/>
      <c r="BM82" s="155"/>
      <c r="BN82" s="155"/>
      <c r="BO82" s="155"/>
      <c r="BP82" s="155"/>
      <c r="BQ82" s="156" t="str">
        <f t="shared" si="24"/>
        <v/>
      </c>
      <c r="BR82" s="157" t="str">
        <f t="shared" si="25"/>
        <v/>
      </c>
      <c r="BS82" s="304"/>
      <c r="BT82" s="149"/>
      <c r="BU82" s="998"/>
      <c r="BV82" s="1001"/>
      <c r="BW82" s="1001"/>
      <c r="BX82" s="1004"/>
      <c r="BY82" s="1004"/>
      <c r="BZ82" s="1004"/>
    </row>
    <row r="83" spans="1:78" ht="16" x14ac:dyDescent="0.2">
      <c r="A83" s="1145"/>
      <c r="B83" s="1087"/>
      <c r="C83" s="1090"/>
      <c r="D83" s="1025"/>
      <c r="E83" s="1025"/>
      <c r="F83" s="1275"/>
      <c r="G83" s="1039"/>
      <c r="H83" s="1031"/>
      <c r="I83" s="995"/>
      <c r="J83" s="1034"/>
      <c r="K83" s="1037"/>
      <c r="L83" s="1039"/>
      <c r="M83" s="1070"/>
      <c r="N83" s="1039"/>
      <c r="O83" s="1039"/>
      <c r="P83" s="1896"/>
      <c r="Q83" s="1078"/>
      <c r="R83" s="995"/>
      <c r="S83" s="1057"/>
      <c r="T83" s="995"/>
      <c r="U83" s="1057"/>
      <c r="V83" s="995"/>
      <c r="W83" s="1057"/>
      <c r="X83" s="1060"/>
      <c r="Y83" s="1057"/>
      <c r="Z83" s="1057"/>
      <c r="AA83" s="1048"/>
      <c r="AB83" s="150">
        <v>3</v>
      </c>
      <c r="AC83" s="149"/>
      <c r="AD83" s="149"/>
      <c r="AE83" s="149"/>
      <c r="AF83" s="145" t="str">
        <f t="shared" si="19"/>
        <v/>
      </c>
      <c r="AG83" s="151"/>
      <c r="AH83" s="146" t="str">
        <f t="shared" si="20"/>
        <v/>
      </c>
      <c r="AI83" s="151"/>
      <c r="AJ83" s="146" t="str">
        <f t="shared" si="21"/>
        <v/>
      </c>
      <c r="AK83" s="147" t="str">
        <f t="shared" si="22"/>
        <v/>
      </c>
      <c r="AL83" s="152" t="str">
        <f>IFERROR(IF(AND(AF82="Probabilidad",AF83="Probabilidad"),(AL82-(+AL82*AK83)),IF(AND(AF82="Impacto",AF83="Probabilidad"),(AL81-(+AL81*AK83)),IF(AF83="Impacto",AL82,""))),"")</f>
        <v/>
      </c>
      <c r="AM83" s="152" t="str">
        <f>IFERROR(IF(AND(AF82="Impacto",AF83="Impacto"),(AM82-(+AM82*AK83)),IF(AND(AF82="Probabilidad",AF83="Impacto"),(AM81-(+AM81*AK83)),IF(AF83="Probabilidad",AM82,""))),"")</f>
        <v/>
      </c>
      <c r="AN83" s="153"/>
      <c r="AO83" s="153"/>
      <c r="AP83" s="153"/>
      <c r="AQ83" s="153"/>
      <c r="AR83" s="1031"/>
      <c r="AS83" s="1051"/>
      <c r="AT83" s="1051"/>
      <c r="AU83" s="1048"/>
      <c r="AV83" s="1051"/>
      <c r="AW83" s="1051"/>
      <c r="AX83" s="1048"/>
      <c r="AY83" s="1048"/>
      <c r="AZ83" s="1048"/>
      <c r="BA83" s="995"/>
      <c r="BB83" s="130"/>
      <c r="BC83" s="130"/>
      <c r="BD83" s="173" t="str">
        <f t="shared" si="23"/>
        <v/>
      </c>
      <c r="BE83" s="149"/>
      <c r="BF83" s="149"/>
      <c r="BG83" s="149"/>
      <c r="BH83" s="149"/>
      <c r="BI83" s="130"/>
      <c r="BJ83" s="130"/>
      <c r="BK83" s="130"/>
      <c r="BL83" s="130"/>
      <c r="BM83" s="155"/>
      <c r="BN83" s="155"/>
      <c r="BO83" s="155"/>
      <c r="BP83" s="155"/>
      <c r="BQ83" s="156" t="str">
        <f t="shared" si="24"/>
        <v/>
      </c>
      <c r="BR83" s="157" t="str">
        <f t="shared" si="25"/>
        <v/>
      </c>
      <c r="BS83" s="304"/>
      <c r="BT83" s="149"/>
      <c r="BU83" s="998"/>
      <c r="BV83" s="1001"/>
      <c r="BW83" s="1001"/>
      <c r="BX83" s="1004"/>
      <c r="BY83" s="1004"/>
      <c r="BZ83" s="1004"/>
    </row>
    <row r="84" spans="1:78" ht="16" x14ac:dyDescent="0.2">
      <c r="A84" s="1145"/>
      <c r="B84" s="1087"/>
      <c r="C84" s="1090"/>
      <c r="D84" s="1025"/>
      <c r="E84" s="1025"/>
      <c r="F84" s="1275"/>
      <c r="G84" s="1039"/>
      <c r="H84" s="1031"/>
      <c r="I84" s="995"/>
      <c r="J84" s="1034"/>
      <c r="K84" s="1037"/>
      <c r="L84" s="1039"/>
      <c r="M84" s="1070"/>
      <c r="N84" s="1039"/>
      <c r="O84" s="1039"/>
      <c r="P84" s="1896"/>
      <c r="Q84" s="1078"/>
      <c r="R84" s="995"/>
      <c r="S84" s="1057"/>
      <c r="T84" s="995"/>
      <c r="U84" s="1057"/>
      <c r="V84" s="995"/>
      <c r="W84" s="1057"/>
      <c r="X84" s="1060"/>
      <c r="Y84" s="1057"/>
      <c r="Z84" s="1057"/>
      <c r="AA84" s="1048"/>
      <c r="AB84" s="150">
        <v>4</v>
      </c>
      <c r="AC84" s="149"/>
      <c r="AD84" s="149"/>
      <c r="AE84" s="149"/>
      <c r="AF84" s="145" t="str">
        <f t="shared" si="19"/>
        <v/>
      </c>
      <c r="AG84" s="151"/>
      <c r="AH84" s="146" t="str">
        <f t="shared" si="20"/>
        <v/>
      </c>
      <c r="AI84" s="151"/>
      <c r="AJ84" s="146" t="str">
        <f t="shared" si="21"/>
        <v/>
      </c>
      <c r="AK84" s="147" t="str">
        <f t="shared" si="22"/>
        <v/>
      </c>
      <c r="AL84" s="152" t="str">
        <f>IFERROR(IF(AND(AF83="Probabilidad",AF84="Probabilidad"),(AL83-(+AL83*AK84)),IF(AND(AF83="Impacto",AF84="Probabilidad"),(AL82-(+AL82*AK84)),IF(AF84="Impacto",AL83,""))),"")</f>
        <v/>
      </c>
      <c r="AM84" s="152" t="str">
        <f>IFERROR(IF(AND(AF83="Impacto",AF84="Impacto"),(AM83-(+AM83*AK84)),IF(AND(AF83="Probabilidad",AF84="Impacto"),(AM82-(+AM82*AK84)),IF(AF84="Probabilidad",AM83,""))),"")</f>
        <v/>
      </c>
      <c r="AN84" s="153"/>
      <c r="AO84" s="153"/>
      <c r="AP84" s="153"/>
      <c r="AQ84" s="153"/>
      <c r="AR84" s="1031"/>
      <c r="AS84" s="1051"/>
      <c r="AT84" s="1051"/>
      <c r="AU84" s="1048"/>
      <c r="AV84" s="1051"/>
      <c r="AW84" s="1051"/>
      <c r="AX84" s="1048"/>
      <c r="AY84" s="1048"/>
      <c r="AZ84" s="1048"/>
      <c r="BA84" s="995"/>
      <c r="BB84" s="130"/>
      <c r="BC84" s="130"/>
      <c r="BD84" s="173" t="str">
        <f t="shared" si="23"/>
        <v/>
      </c>
      <c r="BE84" s="149"/>
      <c r="BF84" s="149"/>
      <c r="BG84" s="149"/>
      <c r="BH84" s="149"/>
      <c r="BI84" s="130"/>
      <c r="BJ84" s="130"/>
      <c r="BK84" s="130"/>
      <c r="BL84" s="130"/>
      <c r="BM84" s="155"/>
      <c r="BN84" s="155"/>
      <c r="BO84" s="155"/>
      <c r="BP84" s="155"/>
      <c r="BQ84" s="156" t="str">
        <f t="shared" si="24"/>
        <v/>
      </c>
      <c r="BR84" s="157" t="str">
        <f t="shared" si="25"/>
        <v/>
      </c>
      <c r="BS84" s="304"/>
      <c r="BT84" s="149"/>
      <c r="BU84" s="998"/>
      <c r="BV84" s="1001"/>
      <c r="BW84" s="1001"/>
      <c r="BX84" s="1004"/>
      <c r="BY84" s="1004"/>
      <c r="BZ84" s="1004"/>
    </row>
    <row r="85" spans="1:78" ht="16" x14ac:dyDescent="0.2">
      <c r="A85" s="1145"/>
      <c r="B85" s="1087"/>
      <c r="C85" s="1090"/>
      <c r="D85" s="1025"/>
      <c r="E85" s="1025"/>
      <c r="F85" s="1275"/>
      <c r="G85" s="1039"/>
      <c r="H85" s="1031"/>
      <c r="I85" s="995"/>
      <c r="J85" s="1034"/>
      <c r="K85" s="1037"/>
      <c r="L85" s="1039"/>
      <c r="M85" s="1070"/>
      <c r="N85" s="1039"/>
      <c r="O85" s="1039"/>
      <c r="P85" s="1896"/>
      <c r="Q85" s="1078"/>
      <c r="R85" s="995"/>
      <c r="S85" s="1057"/>
      <c r="T85" s="995"/>
      <c r="U85" s="1057"/>
      <c r="V85" s="995"/>
      <c r="W85" s="1057"/>
      <c r="X85" s="1060"/>
      <c r="Y85" s="1057"/>
      <c r="Z85" s="1057"/>
      <c r="AA85" s="1048"/>
      <c r="AB85" s="150">
        <v>5</v>
      </c>
      <c r="AC85" s="149"/>
      <c r="AD85" s="149"/>
      <c r="AE85" s="149"/>
      <c r="AF85" s="145" t="str">
        <f t="shared" si="19"/>
        <v/>
      </c>
      <c r="AG85" s="151"/>
      <c r="AH85" s="146" t="str">
        <f t="shared" si="20"/>
        <v/>
      </c>
      <c r="AI85" s="151"/>
      <c r="AJ85" s="146" t="str">
        <f t="shared" si="21"/>
        <v/>
      </c>
      <c r="AK85" s="147" t="str">
        <f t="shared" si="22"/>
        <v/>
      </c>
      <c r="AL85" s="152" t="str">
        <f>IFERROR(IF(AND(AF84="Probabilidad",AF85="Probabilidad"),(AL84-(+AL84*AK85)),IF(AND(AF84="Impacto",AF85="Probabilidad"),(AL83-(+AL83*AK85)),IF(AF85="Impacto",AL84,""))),"")</f>
        <v/>
      </c>
      <c r="AM85" s="152" t="str">
        <f>IFERROR(IF(AND(AF84="Impacto",AF85="Impacto"),(AM84-(+AM84*AK85)),IF(AND(AF84="Probabilidad",AF85="Impacto"),(AM83-(+AM83*AK85)),IF(AF85="Probabilidad",AM84,""))),"")</f>
        <v/>
      </c>
      <c r="AN85" s="153"/>
      <c r="AO85" s="153"/>
      <c r="AP85" s="153"/>
      <c r="AQ85" s="153"/>
      <c r="AR85" s="1031"/>
      <c r="AS85" s="1051"/>
      <c r="AT85" s="1051"/>
      <c r="AU85" s="1048"/>
      <c r="AV85" s="1051"/>
      <c r="AW85" s="1051"/>
      <c r="AX85" s="1048"/>
      <c r="AY85" s="1048"/>
      <c r="AZ85" s="1048"/>
      <c r="BA85" s="995"/>
      <c r="BB85" s="130"/>
      <c r="BC85" s="130"/>
      <c r="BD85" s="173" t="str">
        <f t="shared" si="23"/>
        <v/>
      </c>
      <c r="BE85" s="149"/>
      <c r="BF85" s="149"/>
      <c r="BG85" s="149"/>
      <c r="BH85" s="149"/>
      <c r="BI85" s="130"/>
      <c r="BJ85" s="130"/>
      <c r="BK85" s="130"/>
      <c r="BL85" s="130"/>
      <c r="BM85" s="155"/>
      <c r="BN85" s="155"/>
      <c r="BO85" s="155"/>
      <c r="BP85" s="155"/>
      <c r="BQ85" s="156" t="str">
        <f t="shared" si="24"/>
        <v/>
      </c>
      <c r="BR85" s="157" t="str">
        <f t="shared" si="25"/>
        <v/>
      </c>
      <c r="BS85" s="304"/>
      <c r="BT85" s="149"/>
      <c r="BU85" s="998"/>
      <c r="BV85" s="1001"/>
      <c r="BW85" s="1001"/>
      <c r="BX85" s="1004"/>
      <c r="BY85" s="1004"/>
      <c r="BZ85" s="1004"/>
    </row>
    <row r="86" spans="1:78" ht="17" thickBot="1" x14ac:dyDescent="0.25">
      <c r="A86" s="1201"/>
      <c r="B86" s="1510"/>
      <c r="C86" s="1203"/>
      <c r="D86" s="1026"/>
      <c r="E86" s="1026"/>
      <c r="F86" s="1276"/>
      <c r="G86" s="1040"/>
      <c r="H86" s="1032"/>
      <c r="I86" s="996"/>
      <c r="J86" s="1035"/>
      <c r="K86" s="1038"/>
      <c r="L86" s="1040"/>
      <c r="M86" s="1071"/>
      <c r="N86" s="1040"/>
      <c r="O86" s="1040"/>
      <c r="P86" s="1897"/>
      <c r="Q86" s="1079"/>
      <c r="R86" s="996"/>
      <c r="S86" s="1058"/>
      <c r="T86" s="996"/>
      <c r="U86" s="1058"/>
      <c r="V86" s="996"/>
      <c r="W86" s="1058"/>
      <c r="X86" s="1061"/>
      <c r="Y86" s="1058"/>
      <c r="Z86" s="1058"/>
      <c r="AA86" s="1049"/>
      <c r="AB86" s="162">
        <v>6</v>
      </c>
      <c r="AC86" s="160"/>
      <c r="AD86" s="160"/>
      <c r="AE86" s="160"/>
      <c r="AF86" s="175" t="str">
        <f t="shared" si="19"/>
        <v/>
      </c>
      <c r="AG86" s="163"/>
      <c r="AH86" s="161" t="str">
        <f t="shared" si="20"/>
        <v/>
      </c>
      <c r="AI86" s="163"/>
      <c r="AJ86" s="161" t="str">
        <f t="shared" si="21"/>
        <v/>
      </c>
      <c r="AK86" s="164" t="str">
        <f t="shared" si="22"/>
        <v/>
      </c>
      <c r="AL86" s="152" t="str">
        <f>IFERROR(IF(AND(AF85="Probabilidad",AF86="Probabilidad"),(AL85-(+AL85*AK86)),IF(AND(AF85="Impacto",AF86="Probabilidad"),(AL84-(+AL84*AK86)),IF(AF86="Impacto",AL85,""))),"")</f>
        <v/>
      </c>
      <c r="AM86" s="152" t="str">
        <f>IFERROR(IF(AND(AF85="Impacto",AF86="Impacto"),(AM85-(+AM85*AK86)),IF(AND(AF85="Probabilidad",AF86="Impacto"),(AM84-(+AM84*AK86)),IF(AF86="Probabilidad",AM85,""))),"")</f>
        <v/>
      </c>
      <c r="AN86" s="51"/>
      <c r="AO86" s="51"/>
      <c r="AP86" s="51"/>
      <c r="AQ86" s="51"/>
      <c r="AR86" s="1032"/>
      <c r="AS86" s="1052"/>
      <c r="AT86" s="1052"/>
      <c r="AU86" s="1049"/>
      <c r="AV86" s="1052"/>
      <c r="AW86" s="1052"/>
      <c r="AX86" s="1049"/>
      <c r="AY86" s="1049"/>
      <c r="AZ86" s="1049"/>
      <c r="BA86" s="996"/>
      <c r="BB86" s="167"/>
      <c r="BC86" s="167"/>
      <c r="BD86" s="176" t="str">
        <f t="shared" si="23"/>
        <v/>
      </c>
      <c r="BE86" s="160"/>
      <c r="BF86" s="160"/>
      <c r="BG86" s="160"/>
      <c r="BH86" s="160"/>
      <c r="BI86" s="167"/>
      <c r="BJ86" s="167"/>
      <c r="BK86" s="167"/>
      <c r="BL86" s="167"/>
      <c r="BM86" s="168"/>
      <c r="BN86" s="168"/>
      <c r="BO86" s="168"/>
      <c r="BP86" s="168"/>
      <c r="BQ86" s="169" t="str">
        <f t="shared" si="24"/>
        <v/>
      </c>
      <c r="BR86" s="170" t="str">
        <f t="shared" si="25"/>
        <v/>
      </c>
      <c r="BS86" s="711"/>
      <c r="BT86" s="160"/>
      <c r="BU86" s="999"/>
      <c r="BV86" s="1002"/>
      <c r="BW86" s="1002"/>
      <c r="BX86" s="1005"/>
      <c r="BY86" s="1005"/>
      <c r="BZ86" s="1005"/>
    </row>
    <row r="87" spans="1:78" ht="95.25" customHeight="1" x14ac:dyDescent="0.2">
      <c r="A87" s="1654" t="s">
        <v>929</v>
      </c>
      <c r="B87" s="1656" t="s">
        <v>207</v>
      </c>
      <c r="C87" s="1657" t="s">
        <v>930</v>
      </c>
      <c r="D87" s="1021" t="s">
        <v>2388</v>
      </c>
      <c r="E87" s="1024" t="s">
        <v>931</v>
      </c>
      <c r="F87" s="1027">
        <v>1</v>
      </c>
      <c r="G87" s="1000" t="s">
        <v>932</v>
      </c>
      <c r="H87" s="1030"/>
      <c r="I87" s="994"/>
      <c r="J87" s="1033" t="s">
        <v>2510</v>
      </c>
      <c r="K87" s="1030" t="s">
        <v>313</v>
      </c>
      <c r="L87" s="1000" t="s">
        <v>314</v>
      </c>
      <c r="M87" s="1041" t="s">
        <v>2511</v>
      </c>
      <c r="N87" s="1000"/>
      <c r="O87" s="1000"/>
      <c r="P87" s="1063"/>
      <c r="Q87" s="1077"/>
      <c r="R87" s="994" t="s">
        <v>250</v>
      </c>
      <c r="S87" s="1056">
        <f>IF(R87="Muy Alta",100%,IF(R87="Alta",80%,IF(R87="Media",60%,IF(R87="Baja",40%,IF(R87="Muy Baja",20%,"")))))</f>
        <v>0.4</v>
      </c>
      <c r="T87" s="994"/>
      <c r="U87" s="1056" t="str">
        <f>IF(T87="Catastrófico",100%,IF(T87="Mayor",80%,IF(T87="Moderado",60%,IF(T87="Menor",40%,IF(T87="Leve",20%,"")))))</f>
        <v/>
      </c>
      <c r="V87" s="994" t="s">
        <v>218</v>
      </c>
      <c r="W87" s="1056">
        <f>IF(V87="Catastrófico",100%,IF(V87="Mayor",80%,IF(V87="Moderado",60%,IF(V87="Menor",40%,IF(V87="Leve",20%,"")))))</f>
        <v>0.6</v>
      </c>
      <c r="X87" s="1059" t="str">
        <f>IF(Y87=100%,"Catastrófico",IF(Y87=80%,"Mayor",IF(Y87=60%,"Moderado",IF(Y87=40%,"Menor",IF(Y87=20%,"Leve","")))))</f>
        <v>Moderado</v>
      </c>
      <c r="Y87" s="1056">
        <f>IF(AND(U87="",W87=""),"",MAX(U87,W87))</f>
        <v>0.6</v>
      </c>
      <c r="Z87" s="1056" t="str">
        <f>CONCATENATE(R87,X87)</f>
        <v>BajaModerado</v>
      </c>
      <c r="AA87" s="1047" t="str">
        <f>IF(Z87="Muy AltaLeve","Alto",IF(Z87="Muy AltaMenor","Alto",IF(Z87="Muy AltaModerado","Alto",IF(Z87="Muy AltaMayor","Alto",IF(Z87="Muy AltaCatastrófico","Extremo",IF(Z87="AltaLeve","Moderado",IF(Z87="AltaMenor","Moderado",IF(Z87="AltaModerado","Alto",IF(Z87="AltaMayor","Alto",IF(Z87="AltaCatastrófico","Extremo",IF(Z87="MediaLeve","Moderado",IF(Z87="MediaMenor","Moderado",IF(Z87="MediaModerado","Moderado",IF(Z87="MediaMayor","Alto",IF(Z87="MediaCatastrófico","Extremo",IF(Z87="BajaLeve","Bajo",IF(Z87="BajaMenor","Moderado",IF(Z87="BajaModerado","Moderado",IF(Z87="BajaMayor","Alto",IF(Z87="BajaCatastrófico","Extremo",IF(Z87="Muy BajaLeve","Bajo",IF(Z87="Muy BajaMenor","Bajo",IF(Z87="Muy BajaModerado","Moderado",IF(Z87="Muy BajaMayor","Alto",IF(Z87="Muy BajaCatastrófico","Extremo","")))))))))))))))))))))))))</f>
        <v>Moderado</v>
      </c>
      <c r="AB87" s="97">
        <v>1</v>
      </c>
      <c r="AC87" s="607" t="s">
        <v>2512</v>
      </c>
      <c r="AD87" s="9" t="s">
        <v>277</v>
      </c>
      <c r="AE87" s="607" t="s">
        <v>2513</v>
      </c>
      <c r="AF87" s="99" t="str">
        <f t="shared" ref="AF87:AF146" si="26">IF(OR(AG87="Preventivo",AG87="Detectivo"),"Probabilidad",IF(AG87="Correctivo","Impacto",""))</f>
        <v>Probabilidad</v>
      </c>
      <c r="AG87" s="10" t="s">
        <v>221</v>
      </c>
      <c r="AH87" s="14">
        <f t="shared" ref="AH87:AH146" si="27">IF(AG87="","",IF(AG87="Preventivo",25%,IF(AG87="Detectivo",15%,IF(AG87="Correctivo",10%))))</f>
        <v>0.25</v>
      </c>
      <c r="AI87" s="10" t="s">
        <v>222</v>
      </c>
      <c r="AJ87" s="14">
        <f t="shared" ref="AJ87:AJ146" si="28">IF(AI87="Automático",25%,IF(AI87="Manual",15%,""))</f>
        <v>0.15</v>
      </c>
      <c r="AK87" s="101">
        <f t="shared" ref="AK87:AK146" si="29">IF(OR(AH87="",AJ87=""),"",AH87+AJ87)</f>
        <v>0.4</v>
      </c>
      <c r="AL87" s="100">
        <f>IFERROR(IF(AF87="Probabilidad",(S87-(+S87*AK87)),IF(AF87="Impacto",S87,"")),"")</f>
        <v>0.24</v>
      </c>
      <c r="AM87" s="100">
        <f>IFERROR(IF(AF87="Impacto",(Y87-(+Y87*AK87)),IF(AF87="Probabilidad",Y87,"")),"")</f>
        <v>0.6</v>
      </c>
      <c r="AN87" s="50" t="s">
        <v>223</v>
      </c>
      <c r="AO87" s="50" t="s">
        <v>291</v>
      </c>
      <c r="AP87" s="50" t="s">
        <v>225</v>
      </c>
      <c r="AQ87" s="50" t="s">
        <v>226</v>
      </c>
      <c r="AR87" s="1062" t="s">
        <v>2514</v>
      </c>
      <c r="AS87" s="1050">
        <f>S87</f>
        <v>0.4</v>
      </c>
      <c r="AT87" s="1050">
        <f>IF(AL87="","",MIN(AL87:AL92))</f>
        <v>0.11759999999999998</v>
      </c>
      <c r="AU87" s="1047" t="str">
        <f>IFERROR(IF(AT87="","",IF(AT87&lt;=0.2,"Muy Baja",IF(AT87&lt;=0.4,"Baja",IF(AT87&lt;=0.6,"Media",IF(AT87&lt;=0.8,"Alta","Muy Alta"))))),"")</f>
        <v>Muy Baja</v>
      </c>
      <c r="AV87" s="1050">
        <f>Y87</f>
        <v>0.6</v>
      </c>
      <c r="AW87" s="1050">
        <f>IF(AM87="","",MIN(AM87:AM92))</f>
        <v>0.6</v>
      </c>
      <c r="AX87" s="1047" t="str">
        <f>IFERROR(IF(AW87="","",IF(AW87&lt;=0.2,"Leve",IF(AW87&lt;=0.4,"Menor",IF(AW87&lt;=0.6,"Moderado",IF(AW87&lt;=0.8,"Mayor","Catastrófico"))))),"")</f>
        <v>Moderado</v>
      </c>
      <c r="AY87" s="1047" t="str">
        <f>AA87</f>
        <v>Moderado</v>
      </c>
      <c r="AZ87" s="1047" t="str">
        <f>IFERROR(IF(OR(AND(AU87="Muy Baja",AX87="Leve"),AND(AU87="Muy Baja",AX87="Menor"),AND(AU87="Baja",AX87="Leve")),"Bajo",IF(OR(AND(AU87="Muy baja",AX87="Moderado"),AND(AU87="Baja",AX87="Menor"),AND(AU87="Baja",AX87="Moderado"),AND(AU87="Media",AX87="Leve"),AND(AU87="Media",AX87="Menor"),AND(AU87="Media",AX87="Moderado"),AND(AU87="Alta",AX87="Leve"),AND(AU87="Alta",AX87="Menor")),"Moderado",IF(OR(AND(AU87="Muy Baja",AX87="Mayor"),AND(AU87="Baja",AX87="Mayor"),AND(AU87="Media",AX87="Mayor"),AND(AU87="Alta",AX87="Moderado"),AND(AU87="Alta",AX87="Mayor"),AND(AU87="Muy Alta",AX87="Leve"),AND(AU87="Muy Alta",AX87="Menor"),AND(AU87="Muy Alta",AX87="Moderado"),AND(AU87="Muy Alta",AX87="Mayor")),"Alto",IF(OR(AND(AU87="Muy Baja",AX87="Catastrófico"),AND(AU87="Baja",AX87="Catastrófico"),AND(AU87="Media",AX87="Catastrófico"),AND(AU87="Alta",AX87="Catastrófico"),AND(AU87="Muy Alta",AX87="Catastrófico")),"Extremo","")))),"")</f>
        <v>Moderado</v>
      </c>
      <c r="BA87" s="994" t="s">
        <v>228</v>
      </c>
      <c r="BB87" s="130" t="s">
        <v>2515</v>
      </c>
      <c r="BC87" s="130" t="s">
        <v>2516</v>
      </c>
      <c r="BD87" s="103">
        <f t="shared" si="23"/>
        <v>9</v>
      </c>
      <c r="BE87" s="9">
        <v>0</v>
      </c>
      <c r="BF87" s="9">
        <v>3</v>
      </c>
      <c r="BG87" s="9">
        <v>3</v>
      </c>
      <c r="BH87" s="9">
        <v>3</v>
      </c>
      <c r="BI87" s="599" t="s">
        <v>2517</v>
      </c>
      <c r="BJ87" s="599" t="s">
        <v>2518</v>
      </c>
      <c r="BK87" s="832" t="s">
        <v>3016</v>
      </c>
      <c r="BL87" s="833" t="s">
        <v>3017</v>
      </c>
      <c r="BM87" s="732">
        <v>2</v>
      </c>
      <c r="BN87" s="48">
        <v>3</v>
      </c>
      <c r="BO87" s="48"/>
      <c r="BP87" s="48"/>
      <c r="BQ87" s="104">
        <f t="shared" si="24"/>
        <v>5</v>
      </c>
      <c r="BR87" s="128">
        <f t="shared" si="25"/>
        <v>0.55555555555555558</v>
      </c>
      <c r="BS87" s="710" t="s">
        <v>2512</v>
      </c>
      <c r="BT87" s="831" t="s">
        <v>3018</v>
      </c>
      <c r="BU87" s="997" t="s">
        <v>1631</v>
      </c>
      <c r="BV87" s="1000" t="s">
        <v>2699</v>
      </c>
      <c r="BW87" s="1000" t="s">
        <v>1631</v>
      </c>
      <c r="BX87" s="1003" t="s">
        <v>1631</v>
      </c>
      <c r="BY87" s="1003" t="s">
        <v>3011</v>
      </c>
      <c r="BZ87" s="1003"/>
    </row>
    <row r="88" spans="1:78" ht="96" x14ac:dyDescent="0.2">
      <c r="A88" s="1647"/>
      <c r="B88" s="1514"/>
      <c r="C88" s="1652"/>
      <c r="D88" s="1022"/>
      <c r="E88" s="1025"/>
      <c r="F88" s="1028"/>
      <c r="G88" s="1039"/>
      <c r="H88" s="1031"/>
      <c r="I88" s="995"/>
      <c r="J88" s="1034"/>
      <c r="K88" s="1031"/>
      <c r="L88" s="1039"/>
      <c r="M88" s="1042"/>
      <c r="N88" s="1039"/>
      <c r="O88" s="1039"/>
      <c r="P88" s="1072"/>
      <c r="Q88" s="1078"/>
      <c r="R88" s="995"/>
      <c r="S88" s="1057"/>
      <c r="T88" s="995"/>
      <c r="U88" s="1057"/>
      <c r="V88" s="995"/>
      <c r="W88" s="1057"/>
      <c r="X88" s="1060"/>
      <c r="Y88" s="1057"/>
      <c r="Z88" s="1057"/>
      <c r="AA88" s="1048"/>
      <c r="AB88" s="150">
        <v>2</v>
      </c>
      <c r="AC88" s="301" t="s">
        <v>2519</v>
      </c>
      <c r="AD88" s="149" t="s">
        <v>277</v>
      </c>
      <c r="AE88" s="301" t="s">
        <v>2520</v>
      </c>
      <c r="AF88" s="145" t="str">
        <f t="shared" si="26"/>
        <v>Probabilidad</v>
      </c>
      <c r="AG88" s="151" t="s">
        <v>281</v>
      </c>
      <c r="AH88" s="146">
        <f t="shared" si="27"/>
        <v>0.15</v>
      </c>
      <c r="AI88" s="151" t="s">
        <v>222</v>
      </c>
      <c r="AJ88" s="146">
        <f t="shared" si="28"/>
        <v>0.15</v>
      </c>
      <c r="AK88" s="147">
        <f t="shared" si="29"/>
        <v>0.3</v>
      </c>
      <c r="AL88" s="152">
        <f>IFERROR(IF(AND(AF87="Probabilidad",AF88="Probabilidad"),(AL87-(+AL87*AK88)),IF(AF88="Probabilidad",(S87-(+S87*AK88)),IF(AF88="Impacto",AL87,""))),"")</f>
        <v>0.16799999999999998</v>
      </c>
      <c r="AM88" s="152">
        <f>IFERROR(IF(AND(AF87="Impacto",AF88="Impacto"),(AM87-(+AM87*AK88)),IF(AF88="Impacto",(Y87-(+Y87*AK88)),IF(AF88="Probabilidad",AM87,""))),"")</f>
        <v>0.6</v>
      </c>
      <c r="AN88" s="153" t="s">
        <v>223</v>
      </c>
      <c r="AO88" s="153" t="s">
        <v>291</v>
      </c>
      <c r="AP88" s="153" t="s">
        <v>225</v>
      </c>
      <c r="AQ88" s="153" t="s">
        <v>226</v>
      </c>
      <c r="AR88" s="1031"/>
      <c r="AS88" s="1051"/>
      <c r="AT88" s="1051"/>
      <c r="AU88" s="1048"/>
      <c r="AV88" s="1051"/>
      <c r="AW88" s="1051"/>
      <c r="AX88" s="1048"/>
      <c r="AY88" s="1048"/>
      <c r="AZ88" s="1048"/>
      <c r="BA88" s="995"/>
      <c r="BB88" s="130"/>
      <c r="BC88" s="130"/>
      <c r="BD88" s="173" t="str">
        <f t="shared" si="23"/>
        <v/>
      </c>
      <c r="BE88" s="149"/>
      <c r="BF88" s="149"/>
      <c r="BG88" s="149"/>
      <c r="BH88" s="149"/>
      <c r="BI88" s="599"/>
      <c r="BJ88" s="599"/>
      <c r="BK88" s="130"/>
      <c r="BL88" s="130"/>
      <c r="BM88" s="155"/>
      <c r="BN88" s="155"/>
      <c r="BO88" s="155"/>
      <c r="BP88" s="155"/>
      <c r="BQ88" s="156" t="str">
        <f t="shared" si="24"/>
        <v/>
      </c>
      <c r="BR88" s="157" t="str">
        <f t="shared" si="25"/>
        <v/>
      </c>
      <c r="BS88" s="304" t="s">
        <v>2519</v>
      </c>
      <c r="BT88" s="831" t="s">
        <v>3019</v>
      </c>
      <c r="BU88" s="998"/>
      <c r="BV88" s="1001"/>
      <c r="BW88" s="1001"/>
      <c r="BX88" s="1004"/>
      <c r="BY88" s="1004"/>
      <c r="BZ88" s="1004"/>
    </row>
    <row r="89" spans="1:78" ht="72" x14ac:dyDescent="0.2">
      <c r="A89" s="1647"/>
      <c r="B89" s="1514"/>
      <c r="C89" s="1652"/>
      <c r="D89" s="1022"/>
      <c r="E89" s="1025"/>
      <c r="F89" s="1028"/>
      <c r="G89" s="1039"/>
      <c r="H89" s="1031"/>
      <c r="I89" s="995"/>
      <c r="J89" s="1034"/>
      <c r="K89" s="1031"/>
      <c r="L89" s="1039"/>
      <c r="M89" s="1042"/>
      <c r="N89" s="1039"/>
      <c r="O89" s="1039"/>
      <c r="P89" s="1072"/>
      <c r="Q89" s="1078"/>
      <c r="R89" s="995"/>
      <c r="S89" s="1057"/>
      <c r="T89" s="995"/>
      <c r="U89" s="1057"/>
      <c r="V89" s="995"/>
      <c r="W89" s="1057"/>
      <c r="X89" s="1060"/>
      <c r="Y89" s="1057"/>
      <c r="Z89" s="1057"/>
      <c r="AA89" s="1048"/>
      <c r="AB89" s="150">
        <v>3</v>
      </c>
      <c r="AC89" s="301" t="s">
        <v>2521</v>
      </c>
      <c r="AD89" s="28" t="s">
        <v>277</v>
      </c>
      <c r="AE89" s="301" t="s">
        <v>2522</v>
      </c>
      <c r="AF89" s="145" t="str">
        <f t="shared" si="26"/>
        <v>Probabilidad</v>
      </c>
      <c r="AG89" s="151" t="s">
        <v>281</v>
      </c>
      <c r="AH89" s="146">
        <f t="shared" si="27"/>
        <v>0.15</v>
      </c>
      <c r="AI89" s="151" t="s">
        <v>222</v>
      </c>
      <c r="AJ89" s="146">
        <f t="shared" si="28"/>
        <v>0.15</v>
      </c>
      <c r="AK89" s="147">
        <f t="shared" si="29"/>
        <v>0.3</v>
      </c>
      <c r="AL89" s="152">
        <f>IFERROR(IF(AND(AF88="Probabilidad",AF89="Probabilidad"),(AL88-(+AL88*AK89)),IF(AND(AF88="Impacto",AF89="Probabilidad"),(AL87-(+AL87*AK89)),IF(AF89="Impacto",AL88,""))),"")</f>
        <v>0.11759999999999998</v>
      </c>
      <c r="AM89" s="152">
        <f>IFERROR(IF(AND(AF88="Impacto",AF89="Impacto"),(AM88-(+AM88*AK89)),IF(AND(AF88="Probabilidad",AF89="Impacto"),(AM87-(+AM87*AK89)),IF(AF89="Probabilidad",AM88,""))),"")</f>
        <v>0.6</v>
      </c>
      <c r="AN89" s="153" t="s">
        <v>223</v>
      </c>
      <c r="AO89" s="153" t="s">
        <v>245</v>
      </c>
      <c r="AP89" s="153" t="s">
        <v>225</v>
      </c>
      <c r="AQ89" s="153" t="s">
        <v>226</v>
      </c>
      <c r="AR89" s="1031"/>
      <c r="AS89" s="1051"/>
      <c r="AT89" s="1051"/>
      <c r="AU89" s="1048"/>
      <c r="AV89" s="1051"/>
      <c r="AW89" s="1051"/>
      <c r="AX89" s="1048"/>
      <c r="AY89" s="1048"/>
      <c r="AZ89" s="1048"/>
      <c r="BA89" s="995"/>
      <c r="BB89" s="130"/>
      <c r="BC89" s="130"/>
      <c r="BD89" s="173" t="str">
        <f t="shared" si="23"/>
        <v/>
      </c>
      <c r="BE89" s="149"/>
      <c r="BF89" s="149"/>
      <c r="BG89" s="149"/>
      <c r="BH89" s="149"/>
      <c r="BI89" s="130"/>
      <c r="BJ89" s="130"/>
      <c r="BK89" s="130"/>
      <c r="BL89" s="130"/>
      <c r="BM89" s="155"/>
      <c r="BN89" s="155"/>
      <c r="BO89" s="155"/>
      <c r="BP89" s="155"/>
      <c r="BQ89" s="156" t="str">
        <f t="shared" si="24"/>
        <v/>
      </c>
      <c r="BR89" s="157" t="str">
        <f t="shared" si="25"/>
        <v/>
      </c>
      <c r="BS89" s="304" t="s">
        <v>2521</v>
      </c>
      <c r="BT89" s="831" t="s">
        <v>3020</v>
      </c>
      <c r="BU89" s="998"/>
      <c r="BV89" s="1001"/>
      <c r="BW89" s="1001"/>
      <c r="BX89" s="1004"/>
      <c r="BY89" s="1004"/>
      <c r="BZ89" s="1004"/>
    </row>
    <row r="90" spans="1:78" ht="16" x14ac:dyDescent="0.2">
      <c r="A90" s="1647"/>
      <c r="B90" s="1514"/>
      <c r="C90" s="1652"/>
      <c r="D90" s="1022"/>
      <c r="E90" s="1025"/>
      <c r="F90" s="1028"/>
      <c r="G90" s="1039"/>
      <c r="H90" s="1031"/>
      <c r="I90" s="995"/>
      <c r="J90" s="1034"/>
      <c r="K90" s="1031"/>
      <c r="L90" s="1039"/>
      <c r="M90" s="1042"/>
      <c r="N90" s="1039"/>
      <c r="O90" s="1039"/>
      <c r="P90" s="1072"/>
      <c r="Q90" s="1078"/>
      <c r="R90" s="995"/>
      <c r="S90" s="1057"/>
      <c r="T90" s="995"/>
      <c r="U90" s="1057"/>
      <c r="V90" s="995"/>
      <c r="W90" s="1057"/>
      <c r="X90" s="1060"/>
      <c r="Y90" s="1057"/>
      <c r="Z90" s="1057"/>
      <c r="AA90" s="1048"/>
      <c r="AB90" s="150">
        <v>4</v>
      </c>
      <c r="AC90" s="301"/>
      <c r="AD90" s="149"/>
      <c r="AE90" s="301"/>
      <c r="AF90" s="145" t="str">
        <f t="shared" si="26"/>
        <v/>
      </c>
      <c r="AG90" s="151"/>
      <c r="AH90" s="146" t="str">
        <f t="shared" si="27"/>
        <v/>
      </c>
      <c r="AI90" s="151"/>
      <c r="AJ90" s="146" t="str">
        <f t="shared" si="28"/>
        <v/>
      </c>
      <c r="AK90" s="147" t="str">
        <f t="shared" si="29"/>
        <v/>
      </c>
      <c r="AL90" s="152" t="str">
        <f>IFERROR(IF(AND(AF89="Probabilidad",AF90="Probabilidad"),(AL89-(+AL89*AK90)),IF(AND(AF89="Impacto",AF90="Probabilidad"),(AL88-(+AL88*AK90)),IF(AF90="Impacto",AL89,""))),"")</f>
        <v/>
      </c>
      <c r="AM90" s="152" t="str">
        <f>IFERROR(IF(AND(AF89="Impacto",AF90="Impacto"),(AM89-(+AM89*AK90)),IF(AND(AF89="Probabilidad",AF90="Impacto"),(AM88-(+AM88*AK90)),IF(AF90="Probabilidad",AM89,""))),"")</f>
        <v/>
      </c>
      <c r="AN90" s="153"/>
      <c r="AO90" s="153"/>
      <c r="AP90" s="153"/>
      <c r="AQ90" s="153"/>
      <c r="AR90" s="1031"/>
      <c r="AS90" s="1051"/>
      <c r="AT90" s="1051"/>
      <c r="AU90" s="1048"/>
      <c r="AV90" s="1051"/>
      <c r="AW90" s="1051"/>
      <c r="AX90" s="1048"/>
      <c r="AY90" s="1048"/>
      <c r="AZ90" s="1048"/>
      <c r="BA90" s="995"/>
      <c r="BB90" s="130"/>
      <c r="BC90" s="130"/>
      <c r="BD90" s="173" t="str">
        <f t="shared" si="23"/>
        <v/>
      </c>
      <c r="BE90" s="149"/>
      <c r="BF90" s="149"/>
      <c r="BG90" s="149"/>
      <c r="BH90" s="149"/>
      <c r="BI90" s="130"/>
      <c r="BJ90" s="130"/>
      <c r="BK90" s="130"/>
      <c r="BL90" s="130"/>
      <c r="BM90" s="155"/>
      <c r="BN90" s="155"/>
      <c r="BO90" s="155"/>
      <c r="BP90" s="155"/>
      <c r="BQ90" s="156" t="str">
        <f t="shared" si="24"/>
        <v/>
      </c>
      <c r="BR90" s="157" t="str">
        <f t="shared" si="25"/>
        <v/>
      </c>
      <c r="BS90" s="304"/>
      <c r="BT90" s="149"/>
      <c r="BU90" s="998"/>
      <c r="BV90" s="1001"/>
      <c r="BW90" s="1001"/>
      <c r="BX90" s="1004"/>
      <c r="BY90" s="1004"/>
      <c r="BZ90" s="1004"/>
    </row>
    <row r="91" spans="1:78" ht="16" x14ac:dyDescent="0.2">
      <c r="A91" s="1647"/>
      <c r="B91" s="1514"/>
      <c r="C91" s="1652"/>
      <c r="D91" s="1022"/>
      <c r="E91" s="1025"/>
      <c r="F91" s="1028"/>
      <c r="G91" s="1039"/>
      <c r="H91" s="1031"/>
      <c r="I91" s="995"/>
      <c r="J91" s="1034"/>
      <c r="K91" s="1031"/>
      <c r="L91" s="1039"/>
      <c r="M91" s="1042"/>
      <c r="N91" s="1039"/>
      <c r="O91" s="1039"/>
      <c r="P91" s="1072"/>
      <c r="Q91" s="1078"/>
      <c r="R91" s="995"/>
      <c r="S91" s="1057"/>
      <c r="T91" s="995"/>
      <c r="U91" s="1057"/>
      <c r="V91" s="995"/>
      <c r="W91" s="1057"/>
      <c r="X91" s="1060"/>
      <c r="Y91" s="1057"/>
      <c r="Z91" s="1057"/>
      <c r="AA91" s="1048"/>
      <c r="AB91" s="150">
        <v>5</v>
      </c>
      <c r="AC91" s="301"/>
      <c r="AD91" s="149"/>
      <c r="AE91" s="301"/>
      <c r="AF91" s="145" t="str">
        <f t="shared" si="26"/>
        <v/>
      </c>
      <c r="AG91" s="151"/>
      <c r="AH91" s="146" t="str">
        <f t="shared" si="27"/>
        <v/>
      </c>
      <c r="AI91" s="151"/>
      <c r="AJ91" s="146" t="str">
        <f t="shared" si="28"/>
        <v/>
      </c>
      <c r="AK91" s="147" t="str">
        <f t="shared" si="29"/>
        <v/>
      </c>
      <c r="AL91" s="152" t="str">
        <f>IFERROR(IF(AND(AF90="Probabilidad",AF91="Probabilidad"),(AL90-(+AL90*AK91)),IF(AND(AF90="Impacto",AF91="Probabilidad"),(AL89-(+AL89*AK91)),IF(AF91="Impacto",AL90,""))),"")</f>
        <v/>
      </c>
      <c r="AM91" s="152" t="str">
        <f>IFERROR(IF(AND(AF90="Impacto",AF91="Impacto"),(AM90-(+AM90*AK91)),IF(AND(AF90="Probabilidad",AF91="Impacto"),(AM89-(+AM89*AK91)),IF(AF91="Probabilidad",AM90,""))),"")</f>
        <v/>
      </c>
      <c r="AN91" s="153"/>
      <c r="AO91" s="153"/>
      <c r="AP91" s="153"/>
      <c r="AQ91" s="153"/>
      <c r="AR91" s="1031"/>
      <c r="AS91" s="1051"/>
      <c r="AT91" s="1051"/>
      <c r="AU91" s="1048"/>
      <c r="AV91" s="1051"/>
      <c r="AW91" s="1051"/>
      <c r="AX91" s="1048"/>
      <c r="AY91" s="1048"/>
      <c r="AZ91" s="1048"/>
      <c r="BA91" s="995"/>
      <c r="BB91" s="130"/>
      <c r="BC91" s="130"/>
      <c r="BD91" s="173" t="str">
        <f t="shared" si="23"/>
        <v/>
      </c>
      <c r="BE91" s="149"/>
      <c r="BF91" s="149"/>
      <c r="BG91" s="149"/>
      <c r="BH91" s="149"/>
      <c r="BI91" s="130"/>
      <c r="BJ91" s="130"/>
      <c r="BK91" s="130"/>
      <c r="BL91" s="130"/>
      <c r="BM91" s="155"/>
      <c r="BN91" s="155"/>
      <c r="BO91" s="155"/>
      <c r="BP91" s="155"/>
      <c r="BQ91" s="156" t="str">
        <f t="shared" si="24"/>
        <v/>
      </c>
      <c r="BR91" s="157" t="str">
        <f t="shared" si="25"/>
        <v/>
      </c>
      <c r="BS91" s="304"/>
      <c r="BT91" s="149"/>
      <c r="BU91" s="998"/>
      <c r="BV91" s="1001"/>
      <c r="BW91" s="1001"/>
      <c r="BX91" s="1004"/>
      <c r="BY91" s="1004"/>
      <c r="BZ91" s="1004"/>
    </row>
    <row r="92" spans="1:78" ht="17" thickBot="1" x14ac:dyDescent="0.25">
      <c r="A92" s="1647"/>
      <c r="B92" s="1514"/>
      <c r="C92" s="1652"/>
      <c r="D92" s="1023"/>
      <c r="E92" s="1026"/>
      <c r="F92" s="1029"/>
      <c r="G92" s="1040"/>
      <c r="H92" s="1032"/>
      <c r="I92" s="996"/>
      <c r="J92" s="1035"/>
      <c r="K92" s="1032"/>
      <c r="L92" s="1040"/>
      <c r="M92" s="1043"/>
      <c r="N92" s="1040"/>
      <c r="O92" s="1040"/>
      <c r="P92" s="1073"/>
      <c r="Q92" s="1079"/>
      <c r="R92" s="996"/>
      <c r="S92" s="1058"/>
      <c r="T92" s="996"/>
      <c r="U92" s="1058"/>
      <c r="V92" s="996"/>
      <c r="W92" s="1058"/>
      <c r="X92" s="1061"/>
      <c r="Y92" s="1058"/>
      <c r="Z92" s="1058"/>
      <c r="AA92" s="1049"/>
      <c r="AB92" s="162">
        <v>6</v>
      </c>
      <c r="AC92" s="611"/>
      <c r="AD92" s="160"/>
      <c r="AE92" s="611"/>
      <c r="AF92" s="175" t="str">
        <f t="shared" si="26"/>
        <v/>
      </c>
      <c r="AG92" s="163"/>
      <c r="AH92" s="161" t="str">
        <f t="shared" si="27"/>
        <v/>
      </c>
      <c r="AI92" s="163"/>
      <c r="AJ92" s="161" t="str">
        <f t="shared" si="28"/>
        <v/>
      </c>
      <c r="AK92" s="164" t="str">
        <f t="shared" si="29"/>
        <v/>
      </c>
      <c r="AL92" s="152" t="str">
        <f>IFERROR(IF(AND(AF91="Probabilidad",AF92="Probabilidad"),(AL91-(+AL91*AK92)),IF(AND(AF91="Impacto",AF92="Probabilidad"),(AL90-(+AL90*AK92)),IF(AF92="Impacto",AL91,""))),"")</f>
        <v/>
      </c>
      <c r="AM92" s="152" t="str">
        <f>IFERROR(IF(AND(AF91="Impacto",AF92="Impacto"),(AM91-(+AM91*AK92)),IF(AND(AF91="Probabilidad",AF92="Impacto"),(AM90-(+AM90*AK92)),IF(AF92="Probabilidad",AM91,""))),"")</f>
        <v/>
      </c>
      <c r="AN92" s="51"/>
      <c r="AO92" s="51"/>
      <c r="AP92" s="51"/>
      <c r="AQ92" s="51"/>
      <c r="AR92" s="1032"/>
      <c r="AS92" s="1052"/>
      <c r="AT92" s="1052"/>
      <c r="AU92" s="1049"/>
      <c r="AV92" s="1052"/>
      <c r="AW92" s="1052"/>
      <c r="AX92" s="1049"/>
      <c r="AY92" s="1049"/>
      <c r="AZ92" s="1049"/>
      <c r="BA92" s="996"/>
      <c r="BB92" s="167"/>
      <c r="BC92" s="167"/>
      <c r="BD92" s="176" t="str">
        <f t="shared" si="23"/>
        <v/>
      </c>
      <c r="BE92" s="160"/>
      <c r="BF92" s="160"/>
      <c r="BG92" s="160"/>
      <c r="BH92" s="160"/>
      <c r="BI92" s="167"/>
      <c r="BJ92" s="167"/>
      <c r="BK92" s="167"/>
      <c r="BL92" s="167"/>
      <c r="BM92" s="168"/>
      <c r="BN92" s="168"/>
      <c r="BO92" s="168"/>
      <c r="BP92" s="168"/>
      <c r="BQ92" s="169" t="str">
        <f t="shared" si="24"/>
        <v/>
      </c>
      <c r="BR92" s="170" t="str">
        <f t="shared" si="25"/>
        <v/>
      </c>
      <c r="BS92" s="711"/>
      <c r="BT92" s="160"/>
      <c r="BU92" s="999"/>
      <c r="BV92" s="1002"/>
      <c r="BW92" s="1002"/>
      <c r="BX92" s="1005"/>
      <c r="BY92" s="1005"/>
      <c r="BZ92" s="1005"/>
    </row>
    <row r="93" spans="1:78" ht="126" customHeight="1" x14ac:dyDescent="0.2">
      <c r="A93" s="1647"/>
      <c r="B93" s="1514"/>
      <c r="C93" s="1652"/>
      <c r="D93" s="1021" t="s">
        <v>2388</v>
      </c>
      <c r="E93" s="1024" t="s">
        <v>931</v>
      </c>
      <c r="F93" s="1027">
        <v>2</v>
      </c>
      <c r="G93" s="1000" t="s">
        <v>1305</v>
      </c>
      <c r="H93" s="1030"/>
      <c r="I93" s="994"/>
      <c r="J93" s="1033" t="s">
        <v>2523</v>
      </c>
      <c r="K93" s="1036" t="s">
        <v>213</v>
      </c>
      <c r="L93" s="1000" t="s">
        <v>314</v>
      </c>
      <c r="M93" s="1041" t="s">
        <v>2524</v>
      </c>
      <c r="N93" s="1000"/>
      <c r="O93" s="1000"/>
      <c r="P93" s="1063"/>
      <c r="Q93" s="1077"/>
      <c r="R93" s="994" t="s">
        <v>340</v>
      </c>
      <c r="S93" s="1056">
        <f>IF(R93="Muy Alta",100%,IF(R93="Alta",80%,IF(R93="Media",60%,IF(R93="Baja",40%,IF(R93="Muy Baja",20%,"")))))</f>
        <v>0.8</v>
      </c>
      <c r="T93" s="994"/>
      <c r="U93" s="1056" t="str">
        <f>IF(T93="Catastrófico",100%,IF(T93="Mayor",80%,IF(T93="Moderado",60%,IF(T93="Menor",40%,IF(T93="Leve",20%,"")))))</f>
        <v/>
      </c>
      <c r="V93" s="994" t="s">
        <v>251</v>
      </c>
      <c r="W93" s="1056">
        <f>IF(V93="Catastrófico",100%,IF(V93="Mayor",80%,IF(V93="Moderado",60%,IF(V93="Menor",40%,IF(V93="Leve",20%,"")))))</f>
        <v>0.4</v>
      </c>
      <c r="X93" s="1059" t="str">
        <f>IF(Y93=100%,"Catastrófico",IF(Y93=80%,"Mayor",IF(Y93=60%,"Moderado",IF(Y93=40%,"Menor",IF(Y93=20%,"Leve","")))))</f>
        <v>Menor</v>
      </c>
      <c r="Y93" s="1056">
        <f>IF(AND(U93="",W93=""),"",MAX(U93,W93))</f>
        <v>0.4</v>
      </c>
      <c r="Z93" s="1056" t="str">
        <f>CONCATENATE(R93,X93)</f>
        <v>AltaMenor</v>
      </c>
      <c r="AA93" s="1047" t="str">
        <f>IF(Z93="Muy AltaLeve","Alto",IF(Z93="Muy AltaMenor","Alto",IF(Z93="Muy AltaModerado","Alto",IF(Z93="Muy AltaMayor","Alto",IF(Z93="Muy AltaCatastrófico","Extremo",IF(Z93="AltaLeve","Moderado",IF(Z93="AltaMenor","Moderado",IF(Z93="AltaModerado","Alto",IF(Z93="AltaMayor","Alto",IF(Z93="AltaCatastrófico","Extremo",IF(Z93="MediaLeve","Moderado",IF(Z93="MediaMenor","Moderado",IF(Z93="MediaModerado","Moderado",IF(Z93="MediaMayor","Alto",IF(Z93="MediaCatastrófico","Extremo",IF(Z93="BajaLeve","Bajo",IF(Z93="BajaMenor","Moderado",IF(Z93="BajaModerado","Moderado",IF(Z93="BajaMayor","Alto",IF(Z93="BajaCatastrófico","Extremo",IF(Z93="Muy BajaLeve","Bajo",IF(Z93="Muy BajaMenor","Bajo",IF(Z93="Muy BajaModerado","Moderado",IF(Z93="Muy BajaMayor","Alto",IF(Z93="Muy BajaCatastrófico","Extremo","")))))))))))))))))))))))))</f>
        <v>Moderado</v>
      </c>
      <c r="AB93" s="97">
        <v>1</v>
      </c>
      <c r="AC93" s="607" t="s">
        <v>947</v>
      </c>
      <c r="AD93" s="9" t="s">
        <v>354</v>
      </c>
      <c r="AE93" s="607" t="s">
        <v>1308</v>
      </c>
      <c r="AF93" s="99" t="str">
        <f t="shared" si="26"/>
        <v>Probabilidad</v>
      </c>
      <c r="AG93" s="10" t="s">
        <v>221</v>
      </c>
      <c r="AH93" s="14">
        <f t="shared" si="27"/>
        <v>0.25</v>
      </c>
      <c r="AI93" s="10" t="s">
        <v>222</v>
      </c>
      <c r="AJ93" s="14">
        <f t="shared" si="28"/>
        <v>0.15</v>
      </c>
      <c r="AK93" s="101">
        <f t="shared" si="29"/>
        <v>0.4</v>
      </c>
      <c r="AL93" s="100">
        <f>IFERROR(IF(AF93="Probabilidad",(S93-(+S93*AK93)),IF(AF93="Impacto",S93,"")),"")</f>
        <v>0.48</v>
      </c>
      <c r="AM93" s="100">
        <f>IFERROR(IF(AF93="Impacto",(Y93-(+Y93*AK93)),IF(AF93="Probabilidad",Y93,"")),"")</f>
        <v>0.4</v>
      </c>
      <c r="AN93" s="335" t="s">
        <v>223</v>
      </c>
      <c r="AO93" s="335" t="s">
        <v>291</v>
      </c>
      <c r="AP93" s="335" t="s">
        <v>225</v>
      </c>
      <c r="AQ93" s="335" t="s">
        <v>226</v>
      </c>
      <c r="AR93" s="1062" t="s">
        <v>2525</v>
      </c>
      <c r="AS93" s="1050">
        <f>S93</f>
        <v>0.8</v>
      </c>
      <c r="AT93" s="1050">
        <f>IF(AL93="","",MIN(AL93:AL98))</f>
        <v>0.28799999999999998</v>
      </c>
      <c r="AU93" s="1047" t="str">
        <f>IFERROR(IF(AT93="","",IF(AT93&lt;=0.2,"Muy Baja",IF(AT93&lt;=0.4,"Baja",IF(AT93&lt;=0.6,"Media",IF(AT93&lt;=0.8,"Alta","Muy Alta"))))),"")</f>
        <v>Baja</v>
      </c>
      <c r="AV93" s="1050">
        <f>Y93</f>
        <v>0.4</v>
      </c>
      <c r="AW93" s="1050">
        <f>IF(AM93="","",MIN(AM93:AM98))</f>
        <v>0.30000000000000004</v>
      </c>
      <c r="AX93" s="1047" t="str">
        <f>IFERROR(IF(AW93="","",IF(AW93&lt;=0.2,"Leve",IF(AW93&lt;=0.4,"Menor",IF(AW93&lt;=0.6,"Moderado",IF(AW93&lt;=0.8,"Mayor","Catastrófico"))))),"")</f>
        <v>Menor</v>
      </c>
      <c r="AY93" s="1047" t="str">
        <f>AA93</f>
        <v>Moderado</v>
      </c>
      <c r="AZ93" s="1047" t="str">
        <f>IFERROR(IF(OR(AND(AU93="Muy Baja",AX93="Leve"),AND(AU93="Muy Baja",AX93="Menor"),AND(AU93="Baja",AX93="Leve")),"Bajo",IF(OR(AND(AU93="Muy baja",AX93="Moderado"),AND(AU93="Baja",AX93="Menor"),AND(AU93="Baja",AX93="Moderado"),AND(AU93="Media",AX93="Leve"),AND(AU93="Media",AX93="Menor"),AND(AU93="Media",AX93="Moderado"),AND(AU93="Alta",AX93="Leve"),AND(AU93="Alta",AX93="Menor")),"Moderado",IF(OR(AND(AU93="Muy Baja",AX93="Mayor"),AND(AU93="Baja",AX93="Mayor"),AND(AU93="Media",AX93="Mayor"),AND(AU93="Alta",AX93="Moderado"),AND(AU93="Alta",AX93="Mayor"),AND(AU93="Muy Alta",AX93="Leve"),AND(AU93="Muy Alta",AX93="Menor"),AND(AU93="Muy Alta",AX93="Moderado"),AND(AU93="Muy Alta",AX93="Mayor")),"Alto",IF(OR(AND(AU93="Muy Baja",AX93="Catastrófico"),AND(AU93="Baja",AX93="Catastrófico"),AND(AU93="Media",AX93="Catastrófico"),AND(AU93="Alta",AX93="Catastrófico"),AND(AU93="Muy Alta",AX93="Catastrófico")),"Extremo","")))),"")</f>
        <v>Moderado</v>
      </c>
      <c r="BA93" s="994" t="s">
        <v>228</v>
      </c>
      <c r="BB93" s="210" t="s">
        <v>1310</v>
      </c>
      <c r="BC93" s="289" t="s">
        <v>1311</v>
      </c>
      <c r="BD93" s="103">
        <f t="shared" si="23"/>
        <v>4</v>
      </c>
      <c r="BE93" s="9">
        <v>1</v>
      </c>
      <c r="BF93" s="9">
        <v>1</v>
      </c>
      <c r="BG93" s="9">
        <v>1</v>
      </c>
      <c r="BH93" s="9">
        <v>1</v>
      </c>
      <c r="BI93" s="599" t="s">
        <v>1312</v>
      </c>
      <c r="BJ93" s="599" t="s">
        <v>1313</v>
      </c>
      <c r="BK93" s="833" t="s">
        <v>3021</v>
      </c>
      <c r="BL93" s="833" t="s">
        <v>3008</v>
      </c>
      <c r="BM93" s="841">
        <v>1</v>
      </c>
      <c r="BN93" s="48">
        <v>1</v>
      </c>
      <c r="BO93" s="48"/>
      <c r="BP93" s="48"/>
      <c r="BQ93" s="104">
        <f t="shared" si="24"/>
        <v>2</v>
      </c>
      <c r="BR93" s="128">
        <f t="shared" si="25"/>
        <v>0.5</v>
      </c>
      <c r="BS93" s="710" t="s">
        <v>947</v>
      </c>
      <c r="BT93" s="831" t="s">
        <v>2996</v>
      </c>
      <c r="BU93" s="997" t="s">
        <v>1631</v>
      </c>
      <c r="BV93" s="1000" t="s">
        <v>2699</v>
      </c>
      <c r="BW93" s="997" t="s">
        <v>1631</v>
      </c>
      <c r="BX93" s="997" t="s">
        <v>1631</v>
      </c>
      <c r="BY93" s="1003" t="s">
        <v>3011</v>
      </c>
      <c r="BZ93" s="1003"/>
    </row>
    <row r="94" spans="1:78" ht="96" x14ac:dyDescent="0.2">
      <c r="A94" s="1647"/>
      <c r="B94" s="1514"/>
      <c r="C94" s="1652"/>
      <c r="D94" s="1022"/>
      <c r="E94" s="1025"/>
      <c r="F94" s="1028"/>
      <c r="G94" s="1039"/>
      <c r="H94" s="1031"/>
      <c r="I94" s="995"/>
      <c r="J94" s="1034"/>
      <c r="K94" s="1037"/>
      <c r="L94" s="1039"/>
      <c r="M94" s="1042"/>
      <c r="N94" s="1039"/>
      <c r="O94" s="1039"/>
      <c r="P94" s="1072"/>
      <c r="Q94" s="1078"/>
      <c r="R94" s="995"/>
      <c r="S94" s="1057"/>
      <c r="T94" s="995"/>
      <c r="U94" s="1057"/>
      <c r="V94" s="995"/>
      <c r="W94" s="1057"/>
      <c r="X94" s="1060"/>
      <c r="Y94" s="1057"/>
      <c r="Z94" s="1057"/>
      <c r="AA94" s="1048"/>
      <c r="AB94" s="150">
        <v>2</v>
      </c>
      <c r="AC94" s="301" t="s">
        <v>950</v>
      </c>
      <c r="AD94" s="149" t="s">
        <v>271</v>
      </c>
      <c r="AE94" s="301" t="s">
        <v>951</v>
      </c>
      <c r="AF94" s="145" t="str">
        <f t="shared" si="26"/>
        <v>Impacto</v>
      </c>
      <c r="AG94" s="151" t="s">
        <v>264</v>
      </c>
      <c r="AH94" s="146">
        <f t="shared" si="27"/>
        <v>0.1</v>
      </c>
      <c r="AI94" s="151" t="s">
        <v>222</v>
      </c>
      <c r="AJ94" s="146">
        <f t="shared" si="28"/>
        <v>0.15</v>
      </c>
      <c r="AK94" s="147">
        <f t="shared" si="29"/>
        <v>0.25</v>
      </c>
      <c r="AL94" s="152">
        <f>IFERROR(IF(AND(AF93="Probabilidad",AF94="Probabilidad"),(AL93-(+AL93*AK94)),IF(AF94="Probabilidad",(S93-(+S93*AK94)),IF(AF94="Impacto",AL93,""))),"")</f>
        <v>0.48</v>
      </c>
      <c r="AM94" s="152">
        <f>IFERROR(IF(AND(AF93="Impacto",AF94="Impacto"),(AM93-(+AM93*AK94)),IF(AF94="Impacto",(Y93-(Y93*AK94)),IF(AF94="Probabilidad",AM93,""))),"")</f>
        <v>0.30000000000000004</v>
      </c>
      <c r="AN94" s="153" t="s">
        <v>223</v>
      </c>
      <c r="AO94" s="153" t="s">
        <v>291</v>
      </c>
      <c r="AP94" s="153" t="s">
        <v>225</v>
      </c>
      <c r="AQ94" s="153" t="s">
        <v>226</v>
      </c>
      <c r="AR94" s="1031"/>
      <c r="AS94" s="1051"/>
      <c r="AT94" s="1051"/>
      <c r="AU94" s="1048"/>
      <c r="AV94" s="1051"/>
      <c r="AW94" s="1051"/>
      <c r="AX94" s="1048"/>
      <c r="AY94" s="1048"/>
      <c r="AZ94" s="1048"/>
      <c r="BA94" s="995"/>
      <c r="BB94" s="130"/>
      <c r="BC94" s="129"/>
      <c r="BD94" s="173" t="str">
        <f t="shared" si="23"/>
        <v/>
      </c>
      <c r="BE94" s="149"/>
      <c r="BF94" s="149"/>
      <c r="BG94" s="149"/>
      <c r="BH94" s="149"/>
      <c r="BI94" s="599"/>
      <c r="BJ94" s="599"/>
      <c r="BK94" s="130"/>
      <c r="BL94" s="130"/>
      <c r="BM94" s="155"/>
      <c r="BN94" s="155"/>
      <c r="BO94" s="155"/>
      <c r="BP94" s="155"/>
      <c r="BQ94" s="156" t="str">
        <f t="shared" si="24"/>
        <v/>
      </c>
      <c r="BR94" s="157" t="str">
        <f t="shared" si="25"/>
        <v/>
      </c>
      <c r="BS94" s="304" t="s">
        <v>950</v>
      </c>
      <c r="BT94" s="831" t="s">
        <v>3009</v>
      </c>
      <c r="BU94" s="998"/>
      <c r="BV94" s="1001"/>
      <c r="BW94" s="998"/>
      <c r="BX94" s="998"/>
      <c r="BY94" s="1004"/>
      <c r="BZ94" s="1004"/>
    </row>
    <row r="95" spans="1:78" ht="96" x14ac:dyDescent="0.2">
      <c r="A95" s="1647"/>
      <c r="B95" s="1514"/>
      <c r="C95" s="1652"/>
      <c r="D95" s="1022"/>
      <c r="E95" s="1025"/>
      <c r="F95" s="1028"/>
      <c r="G95" s="1039"/>
      <c r="H95" s="1031"/>
      <c r="I95" s="995"/>
      <c r="J95" s="1034"/>
      <c r="K95" s="1037"/>
      <c r="L95" s="1039"/>
      <c r="M95" s="1042"/>
      <c r="N95" s="1039"/>
      <c r="O95" s="1039"/>
      <c r="P95" s="1072"/>
      <c r="Q95" s="1078"/>
      <c r="R95" s="995"/>
      <c r="S95" s="1057"/>
      <c r="T95" s="995"/>
      <c r="U95" s="1057"/>
      <c r="V95" s="995"/>
      <c r="W95" s="1057"/>
      <c r="X95" s="1060"/>
      <c r="Y95" s="1057"/>
      <c r="Z95" s="1057"/>
      <c r="AA95" s="1048"/>
      <c r="AB95" s="150">
        <v>3</v>
      </c>
      <c r="AC95" s="301" t="s">
        <v>958</v>
      </c>
      <c r="AD95" s="149" t="s">
        <v>354</v>
      </c>
      <c r="AE95" s="301" t="s">
        <v>1314</v>
      </c>
      <c r="AF95" s="145" t="str">
        <f t="shared" si="26"/>
        <v>Probabilidad</v>
      </c>
      <c r="AG95" s="151" t="s">
        <v>221</v>
      </c>
      <c r="AH95" s="146">
        <f t="shared" si="27"/>
        <v>0.25</v>
      </c>
      <c r="AI95" s="151" t="s">
        <v>222</v>
      </c>
      <c r="AJ95" s="146">
        <f t="shared" si="28"/>
        <v>0.15</v>
      </c>
      <c r="AK95" s="147">
        <f t="shared" si="29"/>
        <v>0.4</v>
      </c>
      <c r="AL95" s="152">
        <f>IFERROR(IF(AND(AF94="Probabilidad",AF95="Probabilidad"),(AL94-(+AL94*AK95)),IF(AND(AF94="Impacto",AF95="Probabilidad"),(AL93-(+AL93*AK95)),IF(AF95="Impacto",AL94,""))),"")</f>
        <v>0.28799999999999998</v>
      </c>
      <c r="AM95" s="152">
        <f>IFERROR(IF(AND(AF94="Impacto",AF95="Impacto"),(AM94-(+AM94*AK95)),IF(AND(AF94="Probabilidad",AF95="Impacto"),(AM93-(+AM93*AK95)),IF(AF95="Probabilidad",AM94,""))),"")</f>
        <v>0.30000000000000004</v>
      </c>
      <c r="AN95" s="153" t="s">
        <v>223</v>
      </c>
      <c r="AO95" s="153" t="s">
        <v>291</v>
      </c>
      <c r="AP95" s="153" t="s">
        <v>225</v>
      </c>
      <c r="AQ95" s="153" t="s">
        <v>226</v>
      </c>
      <c r="AR95" s="1031"/>
      <c r="AS95" s="1051"/>
      <c r="AT95" s="1051"/>
      <c r="AU95" s="1048"/>
      <c r="AV95" s="1051"/>
      <c r="AW95" s="1051"/>
      <c r="AX95" s="1048"/>
      <c r="AY95" s="1048"/>
      <c r="AZ95" s="1048"/>
      <c r="BA95" s="995"/>
      <c r="BB95" s="130"/>
      <c r="BC95" s="129"/>
      <c r="BD95" s="173" t="str">
        <f t="shared" si="23"/>
        <v/>
      </c>
      <c r="BE95" s="149"/>
      <c r="BF95" s="149"/>
      <c r="BG95" s="149"/>
      <c r="BH95" s="149"/>
      <c r="BI95" s="130"/>
      <c r="BJ95" s="130"/>
      <c r="BK95" s="130"/>
      <c r="BL95" s="130"/>
      <c r="BM95" s="155"/>
      <c r="BN95" s="155"/>
      <c r="BO95" s="155"/>
      <c r="BP95" s="155"/>
      <c r="BQ95" s="156" t="str">
        <f t="shared" si="24"/>
        <v/>
      </c>
      <c r="BR95" s="157" t="str">
        <f t="shared" si="25"/>
        <v/>
      </c>
      <c r="BS95" s="304" t="s">
        <v>958</v>
      </c>
      <c r="BT95" s="831" t="s">
        <v>3010</v>
      </c>
      <c r="BU95" s="998"/>
      <c r="BV95" s="1001"/>
      <c r="BW95" s="998"/>
      <c r="BX95" s="998"/>
      <c r="BY95" s="1004"/>
      <c r="BZ95" s="1004"/>
    </row>
    <row r="96" spans="1:78" ht="16" x14ac:dyDescent="0.2">
      <c r="A96" s="1647"/>
      <c r="B96" s="1514"/>
      <c r="C96" s="1652"/>
      <c r="D96" s="1022"/>
      <c r="E96" s="1025"/>
      <c r="F96" s="1028"/>
      <c r="G96" s="1039"/>
      <c r="H96" s="1031"/>
      <c r="I96" s="995"/>
      <c r="J96" s="1034"/>
      <c r="K96" s="1037"/>
      <c r="L96" s="1039"/>
      <c r="M96" s="1042"/>
      <c r="N96" s="1039"/>
      <c r="O96" s="1039"/>
      <c r="P96" s="1072"/>
      <c r="Q96" s="1078"/>
      <c r="R96" s="995"/>
      <c r="S96" s="1057"/>
      <c r="T96" s="995"/>
      <c r="U96" s="1057"/>
      <c r="V96" s="995"/>
      <c r="W96" s="1057"/>
      <c r="X96" s="1060"/>
      <c r="Y96" s="1057"/>
      <c r="Z96" s="1057"/>
      <c r="AA96" s="1048"/>
      <c r="AB96" s="150">
        <v>4</v>
      </c>
      <c r="AC96" s="301"/>
      <c r="AD96" s="230"/>
      <c r="AE96" s="533"/>
      <c r="AF96" s="231" t="str">
        <f t="shared" si="26"/>
        <v/>
      </c>
      <c r="AG96" s="232"/>
      <c r="AH96" s="228" t="str">
        <f t="shared" si="27"/>
        <v/>
      </c>
      <c r="AI96" s="232"/>
      <c r="AJ96" s="228" t="str">
        <f t="shared" si="28"/>
        <v/>
      </c>
      <c r="AK96" s="233" t="str">
        <f t="shared" si="29"/>
        <v/>
      </c>
      <c r="AL96" s="234" t="str">
        <f>IFERROR(IF(AND(AF95="Probabilidad",AF96="Probabilidad"),(AL95-(+AL95*AK96)),IF(AND(AF95="Impacto",AF96="Probabilidad"),(AL94-(+AL94*AK96)),IF(AF96="Impacto",AL95,""))),"")</f>
        <v/>
      </c>
      <c r="AM96" s="234" t="str">
        <f>IFERROR(IF(AND(AF95="Impacto",AF96="Impacto"),(AM95-(+AM95*AK96)),IF(AND(AF95="Probabilidad",AF96="Impacto"),(AM94-(+AM94*AK96)),IF(AF96="Probabilidad",AM95,""))),"")</f>
        <v/>
      </c>
      <c r="AN96" s="51"/>
      <c r="AO96" s="126"/>
      <c r="AP96" s="126"/>
      <c r="AQ96" s="51"/>
      <c r="AR96" s="1031"/>
      <c r="AS96" s="1051"/>
      <c r="AT96" s="1051"/>
      <c r="AU96" s="1048"/>
      <c r="AV96" s="1051"/>
      <c r="AW96" s="1051"/>
      <c r="AX96" s="1048"/>
      <c r="AY96" s="1048"/>
      <c r="AZ96" s="1048"/>
      <c r="BA96" s="995"/>
      <c r="BB96" s="130"/>
      <c r="BC96" s="130"/>
      <c r="BD96" s="173" t="str">
        <f t="shared" si="23"/>
        <v/>
      </c>
      <c r="BE96" s="149"/>
      <c r="BF96" s="149"/>
      <c r="BG96" s="149"/>
      <c r="BH96" s="149"/>
      <c r="BI96" s="130"/>
      <c r="BJ96" s="130"/>
      <c r="BK96" s="130"/>
      <c r="BL96" s="130"/>
      <c r="BM96" s="155"/>
      <c r="BN96" s="155"/>
      <c r="BO96" s="155"/>
      <c r="BP96" s="155"/>
      <c r="BQ96" s="156" t="str">
        <f t="shared" si="24"/>
        <v/>
      </c>
      <c r="BR96" s="157" t="str">
        <f t="shared" si="25"/>
        <v/>
      </c>
      <c r="BS96" s="304"/>
      <c r="BT96" s="149"/>
      <c r="BU96" s="998"/>
      <c r="BV96" s="1001"/>
      <c r="BW96" s="998"/>
      <c r="BX96" s="998"/>
      <c r="BY96" s="1004"/>
      <c r="BZ96" s="1004"/>
    </row>
    <row r="97" spans="1:78" ht="16" x14ac:dyDescent="0.2">
      <c r="A97" s="1647"/>
      <c r="B97" s="1514"/>
      <c r="C97" s="1652"/>
      <c r="D97" s="1022"/>
      <c r="E97" s="1025"/>
      <c r="F97" s="1028"/>
      <c r="G97" s="1039"/>
      <c r="H97" s="1031"/>
      <c r="I97" s="995"/>
      <c r="J97" s="1034"/>
      <c r="K97" s="1037"/>
      <c r="L97" s="1039"/>
      <c r="M97" s="1042"/>
      <c r="N97" s="1039"/>
      <c r="O97" s="1039"/>
      <c r="P97" s="1072"/>
      <c r="Q97" s="1078"/>
      <c r="R97" s="995"/>
      <c r="S97" s="1057"/>
      <c r="T97" s="995"/>
      <c r="U97" s="1057"/>
      <c r="V97" s="995"/>
      <c r="W97" s="1057"/>
      <c r="X97" s="1060"/>
      <c r="Y97" s="1057"/>
      <c r="Z97" s="1057"/>
      <c r="AA97" s="1048"/>
      <c r="AB97" s="150">
        <v>5</v>
      </c>
      <c r="AC97" s="301"/>
      <c r="AD97" s="149"/>
      <c r="AE97" s="301"/>
      <c r="AF97" s="145" t="str">
        <f t="shared" si="26"/>
        <v/>
      </c>
      <c r="AG97" s="151"/>
      <c r="AH97" s="146" t="str">
        <f t="shared" si="27"/>
        <v/>
      </c>
      <c r="AI97" s="151"/>
      <c r="AJ97" s="146" t="str">
        <f t="shared" si="28"/>
        <v/>
      </c>
      <c r="AK97" s="147" t="str">
        <f t="shared" si="29"/>
        <v/>
      </c>
      <c r="AL97" s="152" t="str">
        <f>IFERROR(IF(AND(AF96="Probabilidad",AF97="Probabilidad"),(AL96-(+AL96*AK97)),IF(AND(AF96="Impacto",AF97="Probabilidad"),(AL95-(+AL95*AK97)),IF(AF97="Impacto",AL96,""))),"")</f>
        <v/>
      </c>
      <c r="AM97" s="152" t="str">
        <f>IFERROR(IF(AND(AF96="Impacto",AF97="Impacto"),(AM96-(+AM96*AK97)),IF(AND(AF96="Probabilidad",AF97="Impacto"),(AM95-(+AM95*AK97)),IF(AF97="Probabilidad",AM96,""))),"")</f>
        <v/>
      </c>
      <c r="AN97" s="153"/>
      <c r="AO97" s="153"/>
      <c r="AP97" s="153"/>
      <c r="AQ97" s="153"/>
      <c r="AR97" s="1031"/>
      <c r="AS97" s="1051"/>
      <c r="AT97" s="1051"/>
      <c r="AU97" s="1048"/>
      <c r="AV97" s="1051"/>
      <c r="AW97" s="1051"/>
      <c r="AX97" s="1048"/>
      <c r="AY97" s="1048"/>
      <c r="AZ97" s="1048"/>
      <c r="BA97" s="995"/>
      <c r="BB97" s="130"/>
      <c r="BC97" s="130"/>
      <c r="BD97" s="173" t="str">
        <f t="shared" si="23"/>
        <v/>
      </c>
      <c r="BE97" s="149"/>
      <c r="BF97" s="149"/>
      <c r="BG97" s="149"/>
      <c r="BH97" s="149"/>
      <c r="BI97" s="130"/>
      <c r="BJ97" s="130"/>
      <c r="BK97" s="130"/>
      <c r="BL97" s="130"/>
      <c r="BM97" s="155"/>
      <c r="BN97" s="155"/>
      <c r="BO97" s="155"/>
      <c r="BP97" s="155"/>
      <c r="BQ97" s="156" t="str">
        <f t="shared" si="24"/>
        <v/>
      </c>
      <c r="BR97" s="157" t="str">
        <f t="shared" si="25"/>
        <v/>
      </c>
      <c r="BS97" s="304"/>
      <c r="BT97" s="149"/>
      <c r="BU97" s="998"/>
      <c r="BV97" s="1001"/>
      <c r="BW97" s="998"/>
      <c r="BX97" s="998"/>
      <c r="BY97" s="1004"/>
      <c r="BZ97" s="1004"/>
    </row>
    <row r="98" spans="1:78" ht="17" thickBot="1" x14ac:dyDescent="0.25">
      <c r="A98" s="1647"/>
      <c r="B98" s="1514"/>
      <c r="C98" s="1652"/>
      <c r="D98" s="1023"/>
      <c r="E98" s="1026"/>
      <c r="F98" s="1029"/>
      <c r="G98" s="1040"/>
      <c r="H98" s="1032"/>
      <c r="I98" s="996"/>
      <c r="J98" s="1035"/>
      <c r="K98" s="1038"/>
      <c r="L98" s="1040"/>
      <c r="M98" s="1043"/>
      <c r="N98" s="1040"/>
      <c r="O98" s="1040"/>
      <c r="P98" s="1073"/>
      <c r="Q98" s="1079"/>
      <c r="R98" s="996"/>
      <c r="S98" s="1058"/>
      <c r="T98" s="996"/>
      <c r="U98" s="1058"/>
      <c r="V98" s="996"/>
      <c r="W98" s="1058"/>
      <c r="X98" s="1061"/>
      <c r="Y98" s="1058"/>
      <c r="Z98" s="1058"/>
      <c r="AA98" s="1049"/>
      <c r="AB98" s="162">
        <v>6</v>
      </c>
      <c r="AC98" s="611"/>
      <c r="AD98" s="160"/>
      <c r="AE98" s="611"/>
      <c r="AF98" s="98" t="str">
        <f t="shared" si="26"/>
        <v/>
      </c>
      <c r="AG98" s="239"/>
      <c r="AH98" s="161" t="str">
        <f t="shared" si="27"/>
        <v/>
      </c>
      <c r="AI98" s="239"/>
      <c r="AJ98" s="161" t="str">
        <f t="shared" si="28"/>
        <v/>
      </c>
      <c r="AK98" s="164" t="str">
        <f t="shared" si="29"/>
        <v/>
      </c>
      <c r="AL98" s="152" t="str">
        <f>IFERROR(IF(AND(AF97="Probabilidad",AF98="Probabilidad"),(AL97-(+AL97*AK98)),IF(AND(AF97="Impacto",AF98="Probabilidad"),(AL96-(+AL96*AK98)),IF(AF98="Impacto",AL97,""))),"")</f>
        <v/>
      </c>
      <c r="AM98" s="152" t="str">
        <f>IFERROR(IF(AND(AF97="Impacto",AF98="Impacto"),(AM97-(+AM97*AK98)),IF(AND(AF97="Probabilidad",AF98="Impacto"),(AM96-(+AM96*AK98)),IF(AF98="Probabilidad",AM97,""))),"")</f>
        <v/>
      </c>
      <c r="AN98" s="51"/>
      <c r="AO98" s="51"/>
      <c r="AP98" s="51"/>
      <c r="AQ98" s="51"/>
      <c r="AR98" s="1032"/>
      <c r="AS98" s="1052"/>
      <c r="AT98" s="1052"/>
      <c r="AU98" s="1049"/>
      <c r="AV98" s="1052"/>
      <c r="AW98" s="1052"/>
      <c r="AX98" s="1049"/>
      <c r="AY98" s="1049"/>
      <c r="AZ98" s="1049"/>
      <c r="BA98" s="996"/>
      <c r="BB98" s="167"/>
      <c r="BC98" s="167"/>
      <c r="BD98" s="176" t="str">
        <f t="shared" si="23"/>
        <v/>
      </c>
      <c r="BE98" s="160"/>
      <c r="BF98" s="160"/>
      <c r="BG98" s="160"/>
      <c r="BH98" s="160"/>
      <c r="BI98" s="167"/>
      <c r="BJ98" s="167"/>
      <c r="BK98" s="167"/>
      <c r="BL98" s="167"/>
      <c r="BM98" s="168"/>
      <c r="BN98" s="168"/>
      <c r="BO98" s="168"/>
      <c r="BP98" s="168"/>
      <c r="BQ98" s="169" t="str">
        <f t="shared" si="24"/>
        <v/>
      </c>
      <c r="BR98" s="170" t="str">
        <f t="shared" si="25"/>
        <v/>
      </c>
      <c r="BS98" s="711"/>
      <c r="BT98" s="160"/>
      <c r="BU98" s="999"/>
      <c r="BV98" s="1002"/>
      <c r="BW98" s="999"/>
      <c r="BX98" s="999"/>
      <c r="BY98" s="1005"/>
      <c r="BZ98" s="1005"/>
    </row>
    <row r="99" spans="1:78" ht="96" x14ac:dyDescent="0.2">
      <c r="A99" s="1647"/>
      <c r="B99" s="1514"/>
      <c r="C99" s="1652"/>
      <c r="D99" s="1021" t="s">
        <v>2388</v>
      </c>
      <c r="E99" s="1024" t="s">
        <v>931</v>
      </c>
      <c r="F99" s="1027">
        <v>3</v>
      </c>
      <c r="G99" s="1000" t="s">
        <v>1315</v>
      </c>
      <c r="H99" s="1030"/>
      <c r="I99" s="994"/>
      <c r="J99" s="1033" t="s">
        <v>2526</v>
      </c>
      <c r="K99" s="1036" t="s">
        <v>213</v>
      </c>
      <c r="L99" s="1000" t="s">
        <v>314</v>
      </c>
      <c r="M99" s="1041" t="s">
        <v>2527</v>
      </c>
      <c r="N99" s="1000"/>
      <c r="O99" s="1000"/>
      <c r="P99" s="1063"/>
      <c r="Q99" s="1077"/>
      <c r="R99" s="994" t="s">
        <v>217</v>
      </c>
      <c r="S99" s="1056">
        <f>IF(R99="Muy Alta",100%,IF(R99="Alta",80%,IF(R99="Media",60%,IF(R99="Baja",40%,IF(R99="Muy Baja",20%,"")))))</f>
        <v>0.6</v>
      </c>
      <c r="T99" s="994"/>
      <c r="U99" s="1056" t="str">
        <f>IF(T99="Catastrófico",100%,IF(T99="Mayor",80%,IF(T99="Moderado",60%,IF(T99="Menor",40%,IF(T99="Leve",20%,"")))))</f>
        <v/>
      </c>
      <c r="V99" s="994" t="s">
        <v>251</v>
      </c>
      <c r="W99" s="1056">
        <f>IF(V99="Catastrófico",100%,IF(V99="Mayor",80%,IF(V99="Moderado",60%,IF(V99="Menor",40%,IF(V99="Leve",20%,"")))))</f>
        <v>0.4</v>
      </c>
      <c r="X99" s="1059" t="str">
        <f>IF(Y99=100%,"Catastrófico",IF(Y99=80%,"Mayor",IF(Y99=60%,"Moderado",IF(Y99=40%,"Menor",IF(Y99=20%,"Leve","")))))</f>
        <v>Menor</v>
      </c>
      <c r="Y99" s="1056">
        <f>IF(AND(U99="",W99=""),"",MAX(U99,W99))</f>
        <v>0.4</v>
      </c>
      <c r="Z99" s="1056" t="str">
        <f>CONCATENATE(R99,X99)</f>
        <v>MediaMenor</v>
      </c>
      <c r="AA99" s="1047" t="str">
        <f>IF(Z99="Muy AltaLeve","Alto",IF(Z99="Muy AltaMenor","Alto",IF(Z99="Muy AltaModerado","Alto",IF(Z99="Muy AltaMayor","Alto",IF(Z99="Muy AltaCatastrófico","Extremo",IF(Z99="AltaLeve","Moderado",IF(Z99="AltaMenor","Moderado",IF(Z99="AltaModerado","Alto",IF(Z99="AltaMayor","Alto",IF(Z99="AltaCatastrófico","Extremo",IF(Z99="MediaLeve","Moderado",IF(Z99="MediaMenor","Moderado",IF(Z99="MediaModerado","Moderado",IF(Z99="MediaMayor","Alto",IF(Z99="MediaCatastrófico","Extremo",IF(Z99="BajaLeve","Bajo",IF(Z99="BajaMenor","Moderado",IF(Z99="BajaModerado","Moderado",IF(Z99="BajaMayor","Alto",IF(Z99="BajaCatastrófico","Extremo",IF(Z99="Muy BajaLeve","Bajo",IF(Z99="Muy BajaMenor","Bajo",IF(Z99="Muy BajaModerado","Moderado",IF(Z99="Muy BajaMayor","Alto",IF(Z99="Muy BajaCatastrófico","Extremo","")))))))))))))))))))))))))</f>
        <v>Moderado</v>
      </c>
      <c r="AB99" s="97">
        <v>1</v>
      </c>
      <c r="AC99" s="607" t="s">
        <v>1323</v>
      </c>
      <c r="AD99" s="9" t="s">
        <v>271</v>
      </c>
      <c r="AE99" s="607" t="s">
        <v>2528</v>
      </c>
      <c r="AF99" s="99" t="str">
        <f t="shared" si="26"/>
        <v>Impacto</v>
      </c>
      <c r="AG99" s="10" t="s">
        <v>264</v>
      </c>
      <c r="AH99" s="14">
        <f t="shared" si="27"/>
        <v>0.1</v>
      </c>
      <c r="AI99" s="10" t="s">
        <v>222</v>
      </c>
      <c r="AJ99" s="14">
        <f t="shared" si="28"/>
        <v>0.15</v>
      </c>
      <c r="AK99" s="101">
        <f t="shared" si="29"/>
        <v>0.25</v>
      </c>
      <c r="AL99" s="100">
        <f>IFERROR(IF(AF99="Probabilidad",(S99-(+S99*AK99)),IF(AF99="Impacto",S99,"")),"")</f>
        <v>0.6</v>
      </c>
      <c r="AM99" s="100">
        <f>IFERROR(IF(AF99="Impacto",(Y99-(+Y99*AK99)),IF(AF99="Probabilidad",Y99,"")),"")</f>
        <v>0.30000000000000004</v>
      </c>
      <c r="AN99" s="50" t="s">
        <v>223</v>
      </c>
      <c r="AO99" s="50" t="s">
        <v>291</v>
      </c>
      <c r="AP99" s="50" t="s">
        <v>225</v>
      </c>
      <c r="AQ99" s="50" t="s">
        <v>226</v>
      </c>
      <c r="AR99" s="1062" t="s">
        <v>2529</v>
      </c>
      <c r="AS99" s="1050">
        <f>S99</f>
        <v>0.6</v>
      </c>
      <c r="AT99" s="1050">
        <f>IF(AL99="","",MIN(AL99:AL104))</f>
        <v>0.36</v>
      </c>
      <c r="AU99" s="1047" t="str">
        <f>IFERROR(IF(AT99="","",IF(AT99&lt;=0.2,"Muy Baja",IF(AT99&lt;=0.4,"Baja",IF(AT99&lt;=0.6,"Media",IF(AT99&lt;=0.8,"Alta","Muy Alta"))))),"")</f>
        <v>Baja</v>
      </c>
      <c r="AV99" s="1050">
        <f>Y99</f>
        <v>0.4</v>
      </c>
      <c r="AW99" s="1050">
        <f>IF(AM99="","",MIN(AM99:AM104))</f>
        <v>0.30000000000000004</v>
      </c>
      <c r="AX99" s="1047" t="str">
        <f>IFERROR(IF(AW99="","",IF(AW99&lt;=0.2,"Leve",IF(AW99&lt;=0.4,"Menor",IF(AW99&lt;=0.6,"Moderado",IF(AW99&lt;=0.8,"Mayor","Catastrófico"))))),"")</f>
        <v>Menor</v>
      </c>
      <c r="AY99" s="1047" t="str">
        <f>AA99</f>
        <v>Moderado</v>
      </c>
      <c r="AZ99" s="1047" t="str">
        <f>IFERROR(IF(OR(AND(AU99="Muy Baja",AX99="Leve"),AND(AU99="Muy Baja",AX99="Menor"),AND(AU99="Baja",AX99="Leve")),"Bajo",IF(OR(AND(AU99="Muy baja",AX99="Moderado"),AND(AU99="Baja",AX99="Menor"),AND(AU99="Baja",AX99="Moderado"),AND(AU99="Media",AX99="Leve"),AND(AU99="Media",AX99="Menor"),AND(AU99="Media",AX99="Moderado"),AND(AU99="Alta",AX99="Leve"),AND(AU99="Alta",AX99="Menor")),"Moderado",IF(OR(AND(AU99="Muy Baja",AX99="Mayor"),AND(AU99="Baja",AX99="Mayor"),AND(AU99="Media",AX99="Mayor"),AND(AU99="Alta",AX99="Moderado"),AND(AU99="Alta",AX99="Mayor"),AND(AU99="Muy Alta",AX99="Leve"),AND(AU99="Muy Alta",AX99="Menor"),AND(AU99="Muy Alta",AX99="Moderado"),AND(AU99="Muy Alta",AX99="Mayor")),"Alto",IF(OR(AND(AU99="Muy Baja",AX99="Catastrófico"),AND(AU99="Baja",AX99="Catastrófico"),AND(AU99="Media",AX99="Catastrófico"),AND(AU99="Alta",AX99="Catastrófico"),AND(AU99="Muy Alta",AX99="Catastrófico")),"Extremo","")))),"")</f>
        <v>Moderado</v>
      </c>
      <c r="BA99" s="994" t="s">
        <v>228</v>
      </c>
      <c r="BB99" s="390" t="s">
        <v>2530</v>
      </c>
      <c r="BC99" s="390" t="s">
        <v>2531</v>
      </c>
      <c r="BD99" s="103">
        <f t="shared" si="23"/>
        <v>4</v>
      </c>
      <c r="BE99" s="9">
        <v>1</v>
      </c>
      <c r="BF99" s="9">
        <v>1</v>
      </c>
      <c r="BG99" s="9">
        <v>1</v>
      </c>
      <c r="BH99" s="9">
        <v>1</v>
      </c>
      <c r="BI99" s="599" t="s">
        <v>1312</v>
      </c>
      <c r="BJ99" s="599" t="s">
        <v>2532</v>
      </c>
      <c r="BK99" s="836" t="s">
        <v>3022</v>
      </c>
      <c r="BL99" s="842" t="s">
        <v>3023</v>
      </c>
      <c r="BM99" s="732">
        <v>1</v>
      </c>
      <c r="BN99" s="48">
        <v>1</v>
      </c>
      <c r="BO99" s="48"/>
      <c r="BP99" s="48"/>
      <c r="BQ99" s="104">
        <f t="shared" si="24"/>
        <v>2</v>
      </c>
      <c r="BR99" s="128">
        <f t="shared" si="25"/>
        <v>0.5</v>
      </c>
      <c r="BS99" s="710" t="s">
        <v>1323</v>
      </c>
      <c r="BT99" s="831" t="s">
        <v>3015</v>
      </c>
      <c r="BU99" s="997" t="s">
        <v>1631</v>
      </c>
      <c r="BV99" s="1000" t="s">
        <v>2699</v>
      </c>
      <c r="BW99" s="1000" t="s">
        <v>1631</v>
      </c>
      <c r="BX99" s="1003" t="s">
        <v>1631</v>
      </c>
      <c r="BY99" s="1003" t="s">
        <v>3011</v>
      </c>
      <c r="BZ99" s="1003"/>
    </row>
    <row r="100" spans="1:78" ht="146" thickBot="1" x14ac:dyDescent="0.25">
      <c r="A100" s="1647"/>
      <c r="B100" s="1514"/>
      <c r="C100" s="1652"/>
      <c r="D100" s="1022"/>
      <c r="E100" s="1025"/>
      <c r="F100" s="1028"/>
      <c r="G100" s="1039"/>
      <c r="H100" s="1031"/>
      <c r="I100" s="995"/>
      <c r="J100" s="1034"/>
      <c r="K100" s="1037"/>
      <c r="L100" s="1039"/>
      <c r="M100" s="1042"/>
      <c r="N100" s="1039"/>
      <c r="O100" s="1039"/>
      <c r="P100" s="1072"/>
      <c r="Q100" s="1078"/>
      <c r="R100" s="995"/>
      <c r="S100" s="1057"/>
      <c r="T100" s="995"/>
      <c r="U100" s="1057"/>
      <c r="V100" s="995"/>
      <c r="W100" s="1057"/>
      <c r="X100" s="1060"/>
      <c r="Y100" s="1057"/>
      <c r="Z100" s="1057"/>
      <c r="AA100" s="1048"/>
      <c r="AB100" s="150">
        <v>2</v>
      </c>
      <c r="AC100" s="533" t="s">
        <v>1318</v>
      </c>
      <c r="AD100" s="28" t="s">
        <v>271</v>
      </c>
      <c r="AE100" s="533" t="s">
        <v>1319</v>
      </c>
      <c r="AF100" s="145" t="str">
        <f t="shared" si="26"/>
        <v>Probabilidad</v>
      </c>
      <c r="AG100" s="151" t="s">
        <v>221</v>
      </c>
      <c r="AH100" s="146">
        <f t="shared" si="27"/>
        <v>0.25</v>
      </c>
      <c r="AI100" s="151" t="s">
        <v>222</v>
      </c>
      <c r="AJ100" s="146">
        <f t="shared" si="28"/>
        <v>0.15</v>
      </c>
      <c r="AK100" s="147">
        <f t="shared" si="29"/>
        <v>0.4</v>
      </c>
      <c r="AL100" s="152">
        <f>IFERROR(IF(AND(AF99="Probabilidad",AF100="Probabilidad"),(AL99-(+AL99*AK100)),IF(AF100="Probabilidad",(S99-(+S99*AK100)),IF(AF100="Impacto",AL99,""))),"")</f>
        <v>0.36</v>
      </c>
      <c r="AM100" s="152">
        <f>IFERROR(IF(AND(AF99="Impacto",AF100="Impacto"),(AM99-(+AM99*AK100)),IF(AF100="Impacto",(Y99-(Y99*AK100)),IF(AF100="Probabilidad",AM99,""))),"")</f>
        <v>0.30000000000000004</v>
      </c>
      <c r="AN100" s="153" t="s">
        <v>223</v>
      </c>
      <c r="AO100" s="153" t="s">
        <v>291</v>
      </c>
      <c r="AP100" s="153" t="s">
        <v>241</v>
      </c>
      <c r="AQ100" s="153" t="s">
        <v>226</v>
      </c>
      <c r="AR100" s="1031"/>
      <c r="AS100" s="1051"/>
      <c r="AT100" s="1051"/>
      <c r="AU100" s="1048"/>
      <c r="AV100" s="1051"/>
      <c r="AW100" s="1051"/>
      <c r="AX100" s="1048"/>
      <c r="AY100" s="1048"/>
      <c r="AZ100" s="1048"/>
      <c r="BA100" s="995"/>
      <c r="BB100" s="129" t="s">
        <v>2533</v>
      </c>
      <c r="BC100" s="129" t="s">
        <v>1322</v>
      </c>
      <c r="BD100" s="173">
        <f t="shared" si="23"/>
        <v>4</v>
      </c>
      <c r="BE100" s="149">
        <v>1</v>
      </c>
      <c r="BF100" s="149">
        <v>1</v>
      </c>
      <c r="BG100" s="149">
        <v>1</v>
      </c>
      <c r="BH100" s="149">
        <v>1</v>
      </c>
      <c r="BI100" s="599" t="s">
        <v>1312</v>
      </c>
      <c r="BJ100" s="130"/>
      <c r="BK100" s="836" t="s">
        <v>3012</v>
      </c>
      <c r="BL100" s="837" t="s">
        <v>3013</v>
      </c>
      <c r="BM100" s="823">
        <v>1</v>
      </c>
      <c r="BN100" s="791">
        <v>1</v>
      </c>
      <c r="BO100" s="791"/>
      <c r="BP100" s="791"/>
      <c r="BQ100" s="156">
        <f t="shared" si="24"/>
        <v>2</v>
      </c>
      <c r="BR100" s="157">
        <f t="shared" si="25"/>
        <v>0.5</v>
      </c>
      <c r="BS100" s="304" t="s">
        <v>1318</v>
      </c>
      <c r="BT100" s="838" t="s">
        <v>3014</v>
      </c>
      <c r="BU100" s="998"/>
      <c r="BV100" s="1001"/>
      <c r="BW100" s="1001"/>
      <c r="BX100" s="1004"/>
      <c r="BY100" s="1004"/>
      <c r="BZ100" s="1004"/>
    </row>
    <row r="101" spans="1:78" ht="16" x14ac:dyDescent="0.2">
      <c r="A101" s="1647"/>
      <c r="B101" s="1514"/>
      <c r="C101" s="1652"/>
      <c r="D101" s="1022"/>
      <c r="E101" s="1025"/>
      <c r="F101" s="1028"/>
      <c r="G101" s="1039"/>
      <c r="H101" s="1031"/>
      <c r="I101" s="995"/>
      <c r="J101" s="1034"/>
      <c r="K101" s="1037"/>
      <c r="L101" s="1039"/>
      <c r="M101" s="1042"/>
      <c r="N101" s="1039"/>
      <c r="O101" s="1039"/>
      <c r="P101" s="1072"/>
      <c r="Q101" s="1078"/>
      <c r="R101" s="995"/>
      <c r="S101" s="1057"/>
      <c r="T101" s="995"/>
      <c r="U101" s="1057"/>
      <c r="V101" s="995"/>
      <c r="W101" s="1057"/>
      <c r="X101" s="1060"/>
      <c r="Y101" s="1057"/>
      <c r="Z101" s="1057"/>
      <c r="AA101" s="1048"/>
      <c r="AB101" s="150">
        <v>3</v>
      </c>
      <c r="AC101" s="301"/>
      <c r="AD101" s="149"/>
      <c r="AE101" s="301"/>
      <c r="AF101" s="145" t="str">
        <f t="shared" si="26"/>
        <v/>
      </c>
      <c r="AG101" s="151"/>
      <c r="AH101" s="146" t="str">
        <f t="shared" si="27"/>
        <v/>
      </c>
      <c r="AI101" s="151"/>
      <c r="AJ101" s="146" t="str">
        <f t="shared" si="28"/>
        <v/>
      </c>
      <c r="AK101" s="147" t="str">
        <f t="shared" si="29"/>
        <v/>
      </c>
      <c r="AL101" s="152" t="str">
        <f>IFERROR(IF(AND(AF100="Probabilidad",AF101="Probabilidad"),(AL100-(+AL100*AK101)),IF(AND(AF100="Impacto",AF101="Probabilidad"),(AL99-(+AL99*AK101)),IF(AF101="Impacto",AL100,""))),"")</f>
        <v/>
      </c>
      <c r="AM101" s="152" t="str">
        <f>IFERROR(IF(AND(AF100="Impacto",AF101="Impacto"),(AM100-(+AM100*AK101)),IF(AND(AF100="Probabilidad",AF101="Impacto"),(AM99-(+AM99*AK101)),IF(AF101="Probabilidad",AM100,""))),"")</f>
        <v/>
      </c>
      <c r="AN101" s="153"/>
      <c r="AO101" s="153"/>
      <c r="AP101" s="153"/>
      <c r="AQ101" s="153"/>
      <c r="AR101" s="1031"/>
      <c r="AS101" s="1051"/>
      <c r="AT101" s="1051"/>
      <c r="AU101" s="1048"/>
      <c r="AV101" s="1051"/>
      <c r="AW101" s="1051"/>
      <c r="AX101" s="1048"/>
      <c r="AY101" s="1048"/>
      <c r="AZ101" s="1048"/>
      <c r="BA101" s="995"/>
      <c r="BB101" s="130"/>
      <c r="BC101" s="130"/>
      <c r="BD101" s="173" t="str">
        <f t="shared" si="23"/>
        <v/>
      </c>
      <c r="BE101" s="149"/>
      <c r="BF101" s="149"/>
      <c r="BG101" s="149"/>
      <c r="BH101" s="149"/>
      <c r="BI101" s="130"/>
      <c r="BJ101" s="130"/>
      <c r="BK101" s="130"/>
      <c r="BL101" s="130"/>
      <c r="BM101" s="155"/>
      <c r="BN101" s="155"/>
      <c r="BO101" s="155"/>
      <c r="BP101" s="155"/>
      <c r="BQ101" s="156" t="str">
        <f t="shared" si="24"/>
        <v/>
      </c>
      <c r="BR101" s="157" t="str">
        <f t="shared" si="25"/>
        <v/>
      </c>
      <c r="BS101" s="304"/>
      <c r="BT101" s="149"/>
      <c r="BU101" s="998"/>
      <c r="BV101" s="1001"/>
      <c r="BW101" s="1001"/>
      <c r="BX101" s="1004"/>
      <c r="BY101" s="1004"/>
      <c r="BZ101" s="1004"/>
    </row>
    <row r="102" spans="1:78" ht="16" x14ac:dyDescent="0.2">
      <c r="A102" s="1647"/>
      <c r="B102" s="1514"/>
      <c r="C102" s="1652"/>
      <c r="D102" s="1022"/>
      <c r="E102" s="1025"/>
      <c r="F102" s="1028"/>
      <c r="G102" s="1039"/>
      <c r="H102" s="1031"/>
      <c r="I102" s="995"/>
      <c r="J102" s="1034"/>
      <c r="K102" s="1037"/>
      <c r="L102" s="1039"/>
      <c r="M102" s="1042"/>
      <c r="N102" s="1039"/>
      <c r="O102" s="1039"/>
      <c r="P102" s="1072"/>
      <c r="Q102" s="1078"/>
      <c r="R102" s="995"/>
      <c r="S102" s="1057"/>
      <c r="T102" s="995"/>
      <c r="U102" s="1057"/>
      <c r="V102" s="995"/>
      <c r="W102" s="1057"/>
      <c r="X102" s="1060"/>
      <c r="Y102" s="1057"/>
      <c r="Z102" s="1057"/>
      <c r="AA102" s="1048"/>
      <c r="AB102" s="150">
        <v>4</v>
      </c>
      <c r="AC102" s="301"/>
      <c r="AD102" s="149"/>
      <c r="AE102" s="301"/>
      <c r="AF102" s="145" t="str">
        <f t="shared" si="26"/>
        <v/>
      </c>
      <c r="AG102" s="151"/>
      <c r="AH102" s="146" t="str">
        <f t="shared" si="27"/>
        <v/>
      </c>
      <c r="AI102" s="151"/>
      <c r="AJ102" s="146" t="str">
        <f t="shared" si="28"/>
        <v/>
      </c>
      <c r="AK102" s="147" t="str">
        <f t="shared" si="29"/>
        <v/>
      </c>
      <c r="AL102" s="152" t="str">
        <f>IFERROR(IF(AND(AF101="Probabilidad",AF102="Probabilidad"),(AL101-(+AL101*AK102)),IF(AND(AF101="Impacto",AF102="Probabilidad"),(AL100-(+AL100*AK102)),IF(AF102="Impacto",AL101,""))),"")</f>
        <v/>
      </c>
      <c r="AM102" s="172" t="str">
        <f>IFERROR(IF(AND(AF101="Impacto",AF102="Impacto"),(AM101-(+AM101*AK102)),IF(AND(AF101="Probabilidad",AF102="Impacto"),(AM100-(+AM100*AK102)),IF(AF102="Probabilidad",AM101,""))),"")</f>
        <v/>
      </c>
      <c r="AN102" s="153"/>
      <c r="AO102" s="153"/>
      <c r="AP102" s="153"/>
      <c r="AQ102" s="153"/>
      <c r="AR102" s="1031"/>
      <c r="AS102" s="1051"/>
      <c r="AT102" s="1051"/>
      <c r="AU102" s="1048"/>
      <c r="AV102" s="1051"/>
      <c r="AW102" s="1051"/>
      <c r="AX102" s="1048"/>
      <c r="AY102" s="1048"/>
      <c r="AZ102" s="1048"/>
      <c r="BA102" s="995"/>
      <c r="BB102" s="130"/>
      <c r="BC102" s="130"/>
      <c r="BD102" s="173" t="str">
        <f t="shared" si="23"/>
        <v/>
      </c>
      <c r="BE102" s="149"/>
      <c r="BF102" s="149"/>
      <c r="BG102" s="149"/>
      <c r="BH102" s="149"/>
      <c r="BI102" s="130"/>
      <c r="BJ102" s="130"/>
      <c r="BK102" s="130"/>
      <c r="BL102" s="130"/>
      <c r="BM102" s="155"/>
      <c r="BN102" s="155"/>
      <c r="BO102" s="155"/>
      <c r="BP102" s="155"/>
      <c r="BQ102" s="156" t="str">
        <f t="shared" si="24"/>
        <v/>
      </c>
      <c r="BR102" s="157" t="str">
        <f t="shared" si="25"/>
        <v/>
      </c>
      <c r="BS102" s="304"/>
      <c r="BT102" s="149"/>
      <c r="BU102" s="998"/>
      <c r="BV102" s="1001"/>
      <c r="BW102" s="1001"/>
      <c r="BX102" s="1004"/>
      <c r="BY102" s="1004"/>
      <c r="BZ102" s="1004"/>
    </row>
    <row r="103" spans="1:78" ht="16" x14ac:dyDescent="0.2">
      <c r="A103" s="1647"/>
      <c r="B103" s="1514"/>
      <c r="C103" s="1652"/>
      <c r="D103" s="1022"/>
      <c r="E103" s="1025"/>
      <c r="F103" s="1028"/>
      <c r="G103" s="1039"/>
      <c r="H103" s="1031"/>
      <c r="I103" s="995"/>
      <c r="J103" s="1034"/>
      <c r="K103" s="1037"/>
      <c r="L103" s="1039"/>
      <c r="M103" s="1042"/>
      <c r="N103" s="1039"/>
      <c r="O103" s="1039"/>
      <c r="P103" s="1072"/>
      <c r="Q103" s="1078"/>
      <c r="R103" s="995"/>
      <c r="S103" s="1057"/>
      <c r="T103" s="995"/>
      <c r="U103" s="1057"/>
      <c r="V103" s="995"/>
      <c r="W103" s="1057"/>
      <c r="X103" s="1060"/>
      <c r="Y103" s="1057"/>
      <c r="Z103" s="1057"/>
      <c r="AA103" s="1048"/>
      <c r="AB103" s="150">
        <v>5</v>
      </c>
      <c r="AC103" s="301"/>
      <c r="AD103" s="149"/>
      <c r="AE103" s="301"/>
      <c r="AF103" s="145" t="str">
        <f t="shared" si="26"/>
        <v/>
      </c>
      <c r="AG103" s="151"/>
      <c r="AH103" s="146" t="str">
        <f t="shared" si="27"/>
        <v/>
      </c>
      <c r="AI103" s="151"/>
      <c r="AJ103" s="146" t="str">
        <f t="shared" si="28"/>
        <v/>
      </c>
      <c r="AK103" s="147" t="str">
        <f t="shared" si="29"/>
        <v/>
      </c>
      <c r="AL103" s="152" t="str">
        <f>IFERROR(IF(AND(AF102="Probabilidad",AF103="Probabilidad"),(AL102-(+AL102*AK103)),IF(AND(AF102="Impacto",AF103="Probabilidad"),(AL101-(+AL101*AK103)),IF(AF103="Impacto",AL102,""))),"")</f>
        <v/>
      </c>
      <c r="AM103" s="152" t="str">
        <f>IFERROR(IF(AND(AF102="Impacto",AF103="Impacto"),(AM102-(+AM102*AK103)),IF(AND(AF102="Probabilidad",AF103="Impacto"),(AM101-(+AM101*AK103)),IF(AF103="Probabilidad",AM102,""))),"")</f>
        <v/>
      </c>
      <c r="AN103" s="153"/>
      <c r="AO103" s="153"/>
      <c r="AP103" s="153"/>
      <c r="AQ103" s="153"/>
      <c r="AR103" s="1031"/>
      <c r="AS103" s="1051"/>
      <c r="AT103" s="1051"/>
      <c r="AU103" s="1048"/>
      <c r="AV103" s="1051"/>
      <c r="AW103" s="1051"/>
      <c r="AX103" s="1048"/>
      <c r="AY103" s="1048"/>
      <c r="AZ103" s="1048"/>
      <c r="BA103" s="995"/>
      <c r="BB103" s="130"/>
      <c r="BC103" s="130"/>
      <c r="BD103" s="173" t="str">
        <f t="shared" si="23"/>
        <v/>
      </c>
      <c r="BE103" s="149"/>
      <c r="BF103" s="149"/>
      <c r="BG103" s="149"/>
      <c r="BH103" s="149"/>
      <c r="BI103" s="130"/>
      <c r="BJ103" s="130"/>
      <c r="BK103" s="130"/>
      <c r="BL103" s="130"/>
      <c r="BM103" s="155"/>
      <c r="BN103" s="155"/>
      <c r="BO103" s="155"/>
      <c r="BP103" s="155"/>
      <c r="BQ103" s="156" t="str">
        <f t="shared" si="24"/>
        <v/>
      </c>
      <c r="BR103" s="157" t="str">
        <f t="shared" si="25"/>
        <v/>
      </c>
      <c r="BS103" s="304"/>
      <c r="BT103" s="149"/>
      <c r="BU103" s="998"/>
      <c r="BV103" s="1001"/>
      <c r="BW103" s="1001"/>
      <c r="BX103" s="1004"/>
      <c r="BY103" s="1004"/>
      <c r="BZ103" s="1004"/>
    </row>
    <row r="104" spans="1:78" ht="17" thickBot="1" x14ac:dyDescent="0.25">
      <c r="A104" s="1655"/>
      <c r="B104" s="1515"/>
      <c r="C104" s="1658"/>
      <c r="D104" s="1023"/>
      <c r="E104" s="1026"/>
      <c r="F104" s="1029"/>
      <c r="G104" s="1040"/>
      <c r="H104" s="1032"/>
      <c r="I104" s="996"/>
      <c r="J104" s="1035"/>
      <c r="K104" s="1038"/>
      <c r="L104" s="1040"/>
      <c r="M104" s="1043"/>
      <c r="N104" s="1040"/>
      <c r="O104" s="1040"/>
      <c r="P104" s="1073"/>
      <c r="Q104" s="1079"/>
      <c r="R104" s="996"/>
      <c r="S104" s="1058"/>
      <c r="T104" s="996"/>
      <c r="U104" s="1058"/>
      <c r="V104" s="996"/>
      <c r="W104" s="1058"/>
      <c r="X104" s="1061"/>
      <c r="Y104" s="1058"/>
      <c r="Z104" s="1058"/>
      <c r="AA104" s="1049"/>
      <c r="AB104" s="162">
        <v>6</v>
      </c>
      <c r="AC104" s="611"/>
      <c r="AD104" s="160"/>
      <c r="AE104" s="611"/>
      <c r="AF104" s="175" t="str">
        <f t="shared" si="26"/>
        <v/>
      </c>
      <c r="AG104" s="163"/>
      <c r="AH104" s="161" t="str">
        <f t="shared" si="27"/>
        <v/>
      </c>
      <c r="AI104" s="163"/>
      <c r="AJ104" s="161" t="str">
        <f t="shared" si="28"/>
        <v/>
      </c>
      <c r="AK104" s="164" t="str">
        <f t="shared" si="29"/>
        <v/>
      </c>
      <c r="AL104" s="152" t="str">
        <f>IFERROR(IF(AND(AF103="Probabilidad",AF104="Probabilidad"),(AL103-(+AL103*AK104)),IF(AND(AF103="Impacto",AF104="Probabilidad"),(AL102-(+AL102*AK104)),IF(AF104="Impacto",AL103,""))),"")</f>
        <v/>
      </c>
      <c r="AM104" s="152" t="str">
        <f>IFERROR(IF(AND(AF103="Impacto",AF104="Impacto"),(AM103-(+AM103*AK104)),IF(AND(AF103="Probabilidad",AF104="Impacto"),(AM102-(+AM102*AK104)),IF(AF104="Probabilidad",AM103,""))),"")</f>
        <v/>
      </c>
      <c r="AN104" s="51"/>
      <c r="AO104" s="51"/>
      <c r="AP104" s="51"/>
      <c r="AQ104" s="51"/>
      <c r="AR104" s="1032"/>
      <c r="AS104" s="1052"/>
      <c r="AT104" s="1052"/>
      <c r="AU104" s="1049"/>
      <c r="AV104" s="1052"/>
      <c r="AW104" s="1052"/>
      <c r="AX104" s="1049"/>
      <c r="AY104" s="1049"/>
      <c r="AZ104" s="1049"/>
      <c r="BA104" s="996"/>
      <c r="BB104" s="167"/>
      <c r="BC104" s="167"/>
      <c r="BD104" s="176" t="str">
        <f t="shared" si="23"/>
        <v/>
      </c>
      <c r="BE104" s="160"/>
      <c r="BF104" s="160"/>
      <c r="BG104" s="160"/>
      <c r="BH104" s="160"/>
      <c r="BI104" s="167"/>
      <c r="BJ104" s="167"/>
      <c r="BK104" s="167"/>
      <c r="BL104" s="167"/>
      <c r="BM104" s="168"/>
      <c r="BN104" s="168"/>
      <c r="BO104" s="168"/>
      <c r="BP104" s="168"/>
      <c r="BQ104" s="169" t="str">
        <f t="shared" si="24"/>
        <v/>
      </c>
      <c r="BR104" s="170" t="str">
        <f t="shared" si="25"/>
        <v/>
      </c>
      <c r="BS104" s="711"/>
      <c r="BT104" s="160"/>
      <c r="BU104" s="999"/>
      <c r="BV104" s="1002"/>
      <c r="BW104" s="1002"/>
      <c r="BX104" s="1005"/>
      <c r="BY104" s="1005"/>
      <c r="BZ104" s="1005"/>
    </row>
    <row r="105" spans="1:78" ht="156.75" customHeight="1" x14ac:dyDescent="0.2">
      <c r="A105" s="1144" t="s">
        <v>971</v>
      </c>
      <c r="B105" s="1086" t="s">
        <v>207</v>
      </c>
      <c r="C105" s="1089" t="s">
        <v>972</v>
      </c>
      <c r="D105" s="1898" t="s">
        <v>2388</v>
      </c>
      <c r="E105" s="1024" t="s">
        <v>973</v>
      </c>
      <c r="F105" s="1274">
        <v>1</v>
      </c>
      <c r="G105" s="1000" t="s">
        <v>1342</v>
      </c>
      <c r="H105" s="1000"/>
      <c r="I105" s="994"/>
      <c r="J105" s="1033" t="s">
        <v>2534</v>
      </c>
      <c r="K105" s="1030" t="s">
        <v>313</v>
      </c>
      <c r="L105" s="1063" t="s">
        <v>314</v>
      </c>
      <c r="M105" s="1041" t="s">
        <v>2535</v>
      </c>
      <c r="N105" s="1000"/>
      <c r="O105" s="1000"/>
      <c r="P105" s="1044"/>
      <c r="Q105" s="1643"/>
      <c r="R105" s="1030" t="s">
        <v>217</v>
      </c>
      <c r="S105" s="1056">
        <f>IF(R105="Muy Alta",100%,IF(R105="Alta",80%,IF(R105="Media",60%,IF(R105="Baja",40%,IF(R105="Muy Baja",20%,"")))))</f>
        <v>0.6</v>
      </c>
      <c r="T105" s="994" t="s">
        <v>218</v>
      </c>
      <c r="U105" s="1056">
        <f>IF(T105="Catastrófico",100%,IF(T105="Mayor",80%,IF(T105="Moderado",60%,IF(T105="Menor",40%,IF(T105="Leve",20%,"")))))</f>
        <v>0.6</v>
      </c>
      <c r="V105" s="994" t="s">
        <v>218</v>
      </c>
      <c r="W105" s="1056">
        <f>IF(V105="Catastrófico",100%,IF(V105="Mayor",80%,IF(V105="Moderado",60%,IF(V105="Menor",40%,IF(V105="Leve",20%,"")))))</f>
        <v>0.6</v>
      </c>
      <c r="X105" s="1059" t="str">
        <f>IF(Y105=100%,"Catastrófico",IF(Y105=80%,"Mayor",IF(Y105=60%,"Moderado",IF(Y105=40%,"Menor",IF(Y105=20%,"Leve","")))))</f>
        <v>Moderado</v>
      </c>
      <c r="Y105" s="1056">
        <f>IF(AND(U105="",W105=""),"",MAX(U105,W105))</f>
        <v>0.6</v>
      </c>
      <c r="Z105" s="1056" t="str">
        <f>CONCATENATE(R105,X105)</f>
        <v>MediaModerado</v>
      </c>
      <c r="AA105" s="1047" t="str">
        <f>IF(Z105="Muy AltaLeve","Alto",IF(Z105="Muy AltaMenor","Alto",IF(Z105="Muy AltaModerado","Alto",IF(Z105="Muy AltaMayor","Alto",IF(Z105="Muy AltaCatastrófico","Extremo",IF(Z105="AltaLeve","Moderado",IF(Z105="AltaMenor","Moderado",IF(Z105="AltaModerado","Alto",IF(Z105="AltaMayor","Alto",IF(Z105="AltaCatastrófico","Extremo",IF(Z105="MediaLeve","Moderado",IF(Z105="MediaMenor","Moderado",IF(Z105="MediaModerado","Moderado",IF(Z105="MediaMayor","Alto",IF(Z105="MediaCatastrófico","Extremo",IF(Z105="BajaLeve","Bajo",IF(Z105="BajaMenor","Moderado",IF(Z105="BajaModerado","Moderado",IF(Z105="BajaMayor","Alto",IF(Z105="BajaCatastrófico","Extremo",IF(Z105="Muy BajaLeve","Bajo",IF(Z105="Muy BajaMenor","Bajo",IF(Z105="Muy BajaModerado","Moderado",IF(Z105="Muy BajaMayor","Alto",IF(Z105="Muy BajaCatastrófico","Extremo","")))))))))))))))))))))))))</f>
        <v>Moderado</v>
      </c>
      <c r="AB105" s="97">
        <v>1</v>
      </c>
      <c r="AC105" s="9" t="s">
        <v>2536</v>
      </c>
      <c r="AD105" s="527" t="s">
        <v>277</v>
      </c>
      <c r="AE105" s="9" t="s">
        <v>2537</v>
      </c>
      <c r="AF105" s="615" t="str">
        <f t="shared" si="26"/>
        <v>Probabilidad</v>
      </c>
      <c r="AG105" s="595" t="s">
        <v>221</v>
      </c>
      <c r="AH105" s="537">
        <f t="shared" si="27"/>
        <v>0.25</v>
      </c>
      <c r="AI105" s="595" t="s">
        <v>222</v>
      </c>
      <c r="AJ105" s="537">
        <f t="shared" si="28"/>
        <v>0.15</v>
      </c>
      <c r="AK105" s="536">
        <f t="shared" si="29"/>
        <v>0.4</v>
      </c>
      <c r="AL105" s="616">
        <f>IFERROR(IF(AF105="Probabilidad",(S105-(+S105*AK105)),IF(AF105="Impacto",S105,"")),"")</f>
        <v>0.36</v>
      </c>
      <c r="AM105" s="616">
        <f>IFERROR(IF(AF105="Impacto",(Y105-(+Y105*AK105)),IF(AF105="Probabilidad",Y105,"")),"")</f>
        <v>0.6</v>
      </c>
      <c r="AN105" s="50" t="s">
        <v>223</v>
      </c>
      <c r="AO105" s="50" t="s">
        <v>291</v>
      </c>
      <c r="AP105" s="50" t="s">
        <v>225</v>
      </c>
      <c r="AQ105" s="50" t="s">
        <v>226</v>
      </c>
      <c r="AR105" s="1030" t="s">
        <v>2538</v>
      </c>
      <c r="AS105" s="1050">
        <f>S105</f>
        <v>0.6</v>
      </c>
      <c r="AT105" s="1050">
        <f>IF(AL105="","",MIN(AL105:AL110))</f>
        <v>7.7759999999999996E-2</v>
      </c>
      <c r="AU105" s="1047" t="str">
        <f>IFERROR(IF(AT105="","",IF(AT105&lt;=0.2,"Muy Baja",IF(AT105&lt;=0.4,"Baja",IF(AT105&lt;=0.6,"Media",IF(AT105&lt;=0.8,"Alta","Muy Alta"))))),"")</f>
        <v>Muy Baja</v>
      </c>
      <c r="AV105" s="1050">
        <f>Y105</f>
        <v>0.6</v>
      </c>
      <c r="AW105" s="1050">
        <f>IF(AM105="","",MIN(AM105:AM110))</f>
        <v>0.6</v>
      </c>
      <c r="AX105" s="1047" t="str">
        <f>IFERROR(IF(AW105="","",IF(AW105&lt;=0.2,"Leve",IF(AW105&lt;=0.4,"Menor",IF(AW105&lt;=0.6,"Moderado",IF(AW105&lt;=0.8,"Mayor","Catastrófico"))))),"")</f>
        <v>Moderado</v>
      </c>
      <c r="AY105" s="1047" t="str">
        <f>AA105</f>
        <v>Moderado</v>
      </c>
      <c r="AZ105" s="1047" t="str">
        <f>IFERROR(IF(OR(AND(AU105="Muy Baja",AX105="Leve"),AND(AU105="Muy Baja",AX105="Menor"),AND(AU105="Baja",AX105="Leve")),"Bajo",IF(OR(AND(AU105="Muy baja",AX105="Moderado"),AND(AU105="Baja",AX105="Menor"),AND(AU105="Baja",AX105="Moderado"),AND(AU105="Media",AX105="Leve"),AND(AU105="Media",AX105="Menor"),AND(AU105="Media",AX105="Moderado"),AND(AU105="Alta",AX105="Leve"),AND(AU105="Alta",AX105="Menor")),"Moderado",IF(OR(AND(AU105="Muy Baja",AX105="Mayor"),AND(AU105="Baja",AX105="Mayor"),AND(AU105="Media",AX105="Mayor"),AND(AU105="Alta",AX105="Moderado"),AND(AU105="Alta",AX105="Mayor"),AND(AU105="Muy Alta",AX105="Leve"),AND(AU105="Muy Alta",AX105="Menor"),AND(AU105="Muy Alta",AX105="Moderado"),AND(AU105="Muy Alta",AX105="Mayor")),"Alto",IF(OR(AND(AU105="Muy Baja",AX105="Catastrófico"),AND(AU105="Baja",AX105="Catastrófico"),AND(AU105="Media",AX105="Catastrófico"),AND(AU105="Alta",AX105="Catastrófico"),AND(AU105="Muy Alta",AX105="Catastrófico")),"Extremo","")))),"")</f>
        <v>Moderado</v>
      </c>
      <c r="BA105" s="994" t="s">
        <v>228</v>
      </c>
      <c r="BB105" s="46" t="s">
        <v>2539</v>
      </c>
      <c r="BC105" s="46" t="s">
        <v>2540</v>
      </c>
      <c r="BD105" s="103">
        <f t="shared" ref="BD105:BD134" si="30">IF(SUM(BE105:BH105)=0,"",SUM(BE105:BH105))</f>
        <v>1</v>
      </c>
      <c r="BE105" s="9"/>
      <c r="BF105" s="9"/>
      <c r="BG105" s="9">
        <v>1</v>
      </c>
      <c r="BH105" s="9"/>
      <c r="BI105" s="46" t="s">
        <v>469</v>
      </c>
      <c r="BJ105" s="46" t="s">
        <v>983</v>
      </c>
      <c r="BK105" s="46"/>
      <c r="BL105" s="46"/>
      <c r="BM105" s="48"/>
      <c r="BN105" s="48"/>
      <c r="BO105" s="48"/>
      <c r="BP105" s="48"/>
      <c r="BQ105" s="104" t="str">
        <f t="shared" ref="BQ105:BQ134" si="31">IF(SUM(BM105:BP105)=0,"",SUM(BM105:BP105))</f>
        <v/>
      </c>
      <c r="BR105" s="128" t="str">
        <f t="shared" ref="BR105:BR136" si="32">IF(ISERROR(BQ105/BD105),"",(BQ105/BD105))</f>
        <v/>
      </c>
      <c r="BS105" s="710" t="s">
        <v>2536</v>
      </c>
      <c r="BT105" s="9" t="s">
        <v>2911</v>
      </c>
      <c r="BU105" s="1191" t="s">
        <v>1631</v>
      </c>
      <c r="BV105" s="1659" t="s">
        <v>2889</v>
      </c>
      <c r="BW105" s="1191" t="s">
        <v>1631</v>
      </c>
      <c r="BX105" s="1063" t="s">
        <v>1631</v>
      </c>
      <c r="BY105" s="1003" t="s">
        <v>2890</v>
      </c>
      <c r="BZ105" s="1003"/>
    </row>
    <row r="106" spans="1:78" ht="154.5" customHeight="1" x14ac:dyDescent="0.2">
      <c r="A106" s="1145"/>
      <c r="B106" s="1087"/>
      <c r="C106" s="1090"/>
      <c r="D106" s="1899"/>
      <c r="E106" s="1025"/>
      <c r="F106" s="1275"/>
      <c r="G106" s="1039"/>
      <c r="H106" s="1039"/>
      <c r="I106" s="995"/>
      <c r="J106" s="1034"/>
      <c r="K106" s="1031"/>
      <c r="L106" s="1072"/>
      <c r="M106" s="1042"/>
      <c r="N106" s="1039"/>
      <c r="O106" s="1039"/>
      <c r="P106" s="1045"/>
      <c r="Q106" s="1904"/>
      <c r="R106" s="1031"/>
      <c r="S106" s="1057"/>
      <c r="T106" s="995"/>
      <c r="U106" s="1057"/>
      <c r="V106" s="995"/>
      <c r="W106" s="1057"/>
      <c r="X106" s="1060"/>
      <c r="Y106" s="1057"/>
      <c r="Z106" s="1057"/>
      <c r="AA106" s="1048"/>
      <c r="AB106" s="150">
        <v>2</v>
      </c>
      <c r="AC106" s="179" t="s">
        <v>2541</v>
      </c>
      <c r="AD106" s="639" t="s">
        <v>277</v>
      </c>
      <c r="AE106" s="149" t="s">
        <v>2537</v>
      </c>
      <c r="AF106" s="145" t="str">
        <f t="shared" si="26"/>
        <v>Probabilidad</v>
      </c>
      <c r="AG106" s="151" t="s">
        <v>221</v>
      </c>
      <c r="AH106" s="146">
        <f t="shared" si="27"/>
        <v>0.25</v>
      </c>
      <c r="AI106" s="151" t="s">
        <v>222</v>
      </c>
      <c r="AJ106" s="146">
        <f t="shared" si="28"/>
        <v>0.15</v>
      </c>
      <c r="AK106" s="147">
        <f t="shared" si="29"/>
        <v>0.4</v>
      </c>
      <c r="AL106" s="152">
        <f>IFERROR(IF(AND(AF105="Probabilidad",AF106="Probabilidad"),(AL105-(+AL105*AK106)),IF(AF106="Probabilidad",(S105-(+S105*AK106)),IF(AF106="Impacto",AL105,""))),"")</f>
        <v>0.216</v>
      </c>
      <c r="AM106" s="152">
        <f>IFERROR(IF(AND(AF105="Impacto",AF106="Impacto"),(AM105-(+AM105*AK106)),IF(AF106="Impacto",(Y105-(+Y105*AK106)),IF(AF106="Probabilidad",AM105,""))),"")</f>
        <v>0.6</v>
      </c>
      <c r="AN106" s="153" t="s">
        <v>223</v>
      </c>
      <c r="AO106" s="153" t="s">
        <v>291</v>
      </c>
      <c r="AP106" s="153" t="s">
        <v>241</v>
      </c>
      <c r="AQ106" s="153" t="s">
        <v>226</v>
      </c>
      <c r="AR106" s="1031"/>
      <c r="AS106" s="1051"/>
      <c r="AT106" s="1051"/>
      <c r="AU106" s="1048"/>
      <c r="AV106" s="1051"/>
      <c r="AW106" s="1051"/>
      <c r="AX106" s="1048"/>
      <c r="AY106" s="1048"/>
      <c r="AZ106" s="1048"/>
      <c r="BA106" s="995"/>
      <c r="BB106" s="130"/>
      <c r="BC106" s="130"/>
      <c r="BD106" s="173" t="str">
        <f t="shared" si="30"/>
        <v/>
      </c>
      <c r="BE106" s="149"/>
      <c r="BF106" s="149"/>
      <c r="BG106" s="149"/>
      <c r="BH106" s="149"/>
      <c r="BI106" s="130"/>
      <c r="BJ106" s="130"/>
      <c r="BK106" s="130"/>
      <c r="BL106" s="130"/>
      <c r="BM106" s="155"/>
      <c r="BN106" s="155"/>
      <c r="BO106" s="155"/>
      <c r="BP106" s="155"/>
      <c r="BQ106" s="156" t="str">
        <f t="shared" si="31"/>
        <v/>
      </c>
      <c r="BR106" s="157" t="str">
        <f t="shared" si="32"/>
        <v/>
      </c>
      <c r="BS106" s="304" t="s">
        <v>2541</v>
      </c>
      <c r="BT106" s="774" t="s">
        <v>2912</v>
      </c>
      <c r="BU106" s="1629"/>
      <c r="BV106" s="1299"/>
      <c r="BW106" s="1629"/>
      <c r="BX106" s="1064"/>
      <c r="BY106" s="1004"/>
      <c r="BZ106" s="1004"/>
    </row>
    <row r="107" spans="1:78" ht="213" customHeight="1" x14ac:dyDescent="0.2">
      <c r="A107" s="1145"/>
      <c r="B107" s="1087"/>
      <c r="C107" s="1090"/>
      <c r="D107" s="1899"/>
      <c r="E107" s="1025"/>
      <c r="F107" s="1275"/>
      <c r="G107" s="1039"/>
      <c r="H107" s="1039"/>
      <c r="I107" s="995"/>
      <c r="J107" s="1034"/>
      <c r="K107" s="1031"/>
      <c r="L107" s="1072"/>
      <c r="M107" s="1042"/>
      <c r="N107" s="1039"/>
      <c r="O107" s="1039"/>
      <c r="P107" s="1045"/>
      <c r="Q107" s="1904"/>
      <c r="R107" s="1031"/>
      <c r="S107" s="1057"/>
      <c r="T107" s="995"/>
      <c r="U107" s="1057"/>
      <c r="V107" s="995"/>
      <c r="W107" s="1057"/>
      <c r="X107" s="1060"/>
      <c r="Y107" s="1057"/>
      <c r="Z107" s="1057"/>
      <c r="AA107" s="1048"/>
      <c r="AB107" s="150">
        <v>3</v>
      </c>
      <c r="AC107" s="149" t="s">
        <v>2542</v>
      </c>
      <c r="AD107" s="286" t="s">
        <v>354</v>
      </c>
      <c r="AE107" s="149" t="s">
        <v>2537</v>
      </c>
      <c r="AF107" s="145" t="str">
        <f t="shared" si="26"/>
        <v>Probabilidad</v>
      </c>
      <c r="AG107" s="151" t="s">
        <v>221</v>
      </c>
      <c r="AH107" s="146">
        <f t="shared" si="27"/>
        <v>0.25</v>
      </c>
      <c r="AI107" s="151" t="s">
        <v>222</v>
      </c>
      <c r="AJ107" s="146">
        <f t="shared" si="28"/>
        <v>0.15</v>
      </c>
      <c r="AK107" s="147">
        <f t="shared" si="29"/>
        <v>0.4</v>
      </c>
      <c r="AL107" s="152">
        <f>IFERROR(IF(AND(AF106="Probabilidad",AF107="Probabilidad"),(AL106-(+AL106*AK107)),IF(AND(AF106="Impacto",AF107="Probabilidad"),(AL105-(+AL105*AK107)),IF(AF107="Impacto",AL106,""))),"")</f>
        <v>0.12959999999999999</v>
      </c>
      <c r="AM107" s="152">
        <f>IFERROR(IF(AND(AF106="Impacto",AF107="Impacto"),(AM106-(+AM106*AK107)),IF(AND(AF106="Probabilidad",AF107="Impacto"),(AM105-(+AM105*AK107)),IF(AF107="Probabilidad",AM106,""))),"")</f>
        <v>0.6</v>
      </c>
      <c r="AN107" s="153" t="s">
        <v>223</v>
      </c>
      <c r="AO107" s="153" t="s">
        <v>291</v>
      </c>
      <c r="AP107" s="153" t="s">
        <v>241</v>
      </c>
      <c r="AQ107" s="153" t="s">
        <v>226</v>
      </c>
      <c r="AR107" s="1031"/>
      <c r="AS107" s="1051"/>
      <c r="AT107" s="1051"/>
      <c r="AU107" s="1048"/>
      <c r="AV107" s="1051"/>
      <c r="AW107" s="1051"/>
      <c r="AX107" s="1048"/>
      <c r="AY107" s="1048"/>
      <c r="AZ107" s="1048"/>
      <c r="BA107" s="995"/>
      <c r="BB107" s="130"/>
      <c r="BC107" s="130"/>
      <c r="BD107" s="173" t="str">
        <f t="shared" si="30"/>
        <v/>
      </c>
      <c r="BE107" s="149"/>
      <c r="BF107" s="149"/>
      <c r="BG107" s="149"/>
      <c r="BH107" s="149"/>
      <c r="BI107" s="130"/>
      <c r="BJ107" s="130"/>
      <c r="BK107" s="130"/>
      <c r="BL107" s="130"/>
      <c r="BM107" s="155"/>
      <c r="BN107" s="155"/>
      <c r="BO107" s="155"/>
      <c r="BP107" s="155"/>
      <c r="BQ107" s="156" t="str">
        <f t="shared" si="31"/>
        <v/>
      </c>
      <c r="BR107" s="157" t="str">
        <f t="shared" si="32"/>
        <v/>
      </c>
      <c r="BS107" s="304" t="s">
        <v>2542</v>
      </c>
      <c r="BT107" s="774" t="s">
        <v>2913</v>
      </c>
      <c r="BU107" s="1629"/>
      <c r="BV107" s="1299"/>
      <c r="BW107" s="1629"/>
      <c r="BX107" s="1064"/>
      <c r="BY107" s="1004"/>
      <c r="BZ107" s="1004"/>
    </row>
    <row r="108" spans="1:78" ht="240" customHeight="1" x14ac:dyDescent="0.2">
      <c r="A108" s="1145"/>
      <c r="B108" s="1087"/>
      <c r="C108" s="1090"/>
      <c r="D108" s="1899"/>
      <c r="E108" s="1025"/>
      <c r="F108" s="1275"/>
      <c r="G108" s="1039"/>
      <c r="H108" s="1039"/>
      <c r="I108" s="995"/>
      <c r="J108" s="1034"/>
      <c r="K108" s="1031"/>
      <c r="L108" s="1072"/>
      <c r="M108" s="1042"/>
      <c r="N108" s="1039"/>
      <c r="O108" s="1039"/>
      <c r="P108" s="1045"/>
      <c r="Q108" s="1904"/>
      <c r="R108" s="1031"/>
      <c r="S108" s="1057"/>
      <c r="T108" s="995"/>
      <c r="U108" s="1057"/>
      <c r="V108" s="995"/>
      <c r="W108" s="1057"/>
      <c r="X108" s="1060"/>
      <c r="Y108" s="1057"/>
      <c r="Z108" s="1057"/>
      <c r="AA108" s="1048"/>
      <c r="AB108" s="150">
        <v>4</v>
      </c>
      <c r="AC108" s="11" t="s">
        <v>2543</v>
      </c>
      <c r="AD108" s="286" t="s">
        <v>354</v>
      </c>
      <c r="AE108" s="149" t="s">
        <v>2544</v>
      </c>
      <c r="AF108" s="145" t="str">
        <f t="shared" si="26"/>
        <v>Probabilidad</v>
      </c>
      <c r="AG108" s="151" t="s">
        <v>221</v>
      </c>
      <c r="AH108" s="146">
        <f t="shared" si="27"/>
        <v>0.25</v>
      </c>
      <c r="AI108" s="151" t="s">
        <v>222</v>
      </c>
      <c r="AJ108" s="146">
        <f t="shared" si="28"/>
        <v>0.15</v>
      </c>
      <c r="AK108" s="147">
        <f t="shared" si="29"/>
        <v>0.4</v>
      </c>
      <c r="AL108" s="152">
        <f>IFERROR(IF(AND(AF107="Probabilidad",AF108="Probabilidad"),(AL107-(+AL107*AK108)),IF(AND(AF107="Impacto",AF108="Probabilidad"),(AL106-(+AL106*AK108)),IF(AF108="Impacto",AL107,""))),"")</f>
        <v>7.7759999999999996E-2</v>
      </c>
      <c r="AM108" s="152">
        <f>IFERROR(IF(AND(AF107="Impacto",AF108="Impacto"),(AM107-(+AM107*AK108)),IF(AND(AF107="Probabilidad",AF108="Impacto"),(AM106-(+AM106*AK108)),IF(AF108="Probabilidad",AM107,""))),"")</f>
        <v>0.6</v>
      </c>
      <c r="AN108" s="153" t="s">
        <v>223</v>
      </c>
      <c r="AO108" s="153" t="s">
        <v>291</v>
      </c>
      <c r="AP108" s="153" t="s">
        <v>225</v>
      </c>
      <c r="AQ108" s="153" t="s">
        <v>226</v>
      </c>
      <c r="AR108" s="1031"/>
      <c r="AS108" s="1051"/>
      <c r="AT108" s="1051"/>
      <c r="AU108" s="1048"/>
      <c r="AV108" s="1051"/>
      <c r="AW108" s="1051"/>
      <c r="AX108" s="1048"/>
      <c r="AY108" s="1048"/>
      <c r="AZ108" s="1048"/>
      <c r="BA108" s="995"/>
      <c r="BB108" s="130"/>
      <c r="BC108" s="130"/>
      <c r="BD108" s="173" t="str">
        <f t="shared" si="30"/>
        <v/>
      </c>
      <c r="BE108" s="149"/>
      <c r="BF108" s="149"/>
      <c r="BG108" s="149"/>
      <c r="BH108" s="149"/>
      <c r="BI108" s="130"/>
      <c r="BJ108" s="130"/>
      <c r="BK108" s="130"/>
      <c r="BL108" s="130"/>
      <c r="BM108" s="155"/>
      <c r="BN108" s="155"/>
      <c r="BO108" s="155"/>
      <c r="BP108" s="155"/>
      <c r="BQ108" s="156" t="str">
        <f t="shared" si="31"/>
        <v/>
      </c>
      <c r="BR108" s="157" t="str">
        <f t="shared" si="32"/>
        <v/>
      </c>
      <c r="BS108" s="304" t="s">
        <v>2543</v>
      </c>
      <c r="BT108" s="774" t="s">
        <v>2914</v>
      </c>
      <c r="BU108" s="1629"/>
      <c r="BV108" s="1299"/>
      <c r="BW108" s="1629"/>
      <c r="BX108" s="1064"/>
      <c r="BY108" s="1004"/>
      <c r="BZ108" s="1004"/>
    </row>
    <row r="109" spans="1:78" ht="16" x14ac:dyDescent="0.2">
      <c r="A109" s="1145"/>
      <c r="B109" s="1087"/>
      <c r="C109" s="1090"/>
      <c r="D109" s="1899"/>
      <c r="E109" s="1025"/>
      <c r="F109" s="1275"/>
      <c r="G109" s="1039"/>
      <c r="H109" s="1039"/>
      <c r="I109" s="995"/>
      <c r="J109" s="1034"/>
      <c r="K109" s="1031"/>
      <c r="L109" s="1072"/>
      <c r="M109" s="1042"/>
      <c r="N109" s="1039"/>
      <c r="O109" s="1039"/>
      <c r="P109" s="1045"/>
      <c r="Q109" s="1904"/>
      <c r="R109" s="1031"/>
      <c r="S109" s="1057"/>
      <c r="T109" s="995"/>
      <c r="U109" s="1057"/>
      <c r="V109" s="995"/>
      <c r="W109" s="1057"/>
      <c r="X109" s="1060"/>
      <c r="Y109" s="1057"/>
      <c r="Z109" s="1057"/>
      <c r="AA109" s="1048"/>
      <c r="AB109" s="150">
        <v>5</v>
      </c>
      <c r="AC109" s="149"/>
      <c r="AD109" s="286"/>
      <c r="AE109" s="149"/>
      <c r="AF109" s="640" t="str">
        <f t="shared" si="26"/>
        <v/>
      </c>
      <c r="AG109" s="631"/>
      <c r="AH109" s="641" t="str">
        <f t="shared" si="27"/>
        <v/>
      </c>
      <c r="AI109" s="631"/>
      <c r="AJ109" s="641" t="str">
        <f t="shared" si="28"/>
        <v/>
      </c>
      <c r="AK109" s="642" t="str">
        <f t="shared" si="29"/>
        <v/>
      </c>
      <c r="AL109" s="643" t="str">
        <f>IFERROR(IF(AND(AF108="Probabilidad",AF109="Probabilidad"),(AL108-(+AL108*AK109)),IF(AND(AF108="Impacto",AF109="Probabilidad"),(AL107-(+AL107*AK109)),IF(AF109="Impacto",AL108,""))),"")</f>
        <v/>
      </c>
      <c r="AM109" s="643" t="str">
        <f>IFERROR(IF(AND(AF108="Impacto",AF109="Impacto"),(AM108-(+AM108*AK109)),IF(AND(AF108="Probabilidad",AF109="Impacto"),(AM107-(+AM107*AK109)),IF(AF109="Probabilidad",AM108,""))),"")</f>
        <v/>
      </c>
      <c r="AN109" s="631"/>
      <c r="AO109" s="631"/>
      <c r="AP109" s="631"/>
      <c r="AQ109" s="631"/>
      <c r="AR109" s="1031"/>
      <c r="AS109" s="1051"/>
      <c r="AT109" s="1051"/>
      <c r="AU109" s="1048"/>
      <c r="AV109" s="1051"/>
      <c r="AW109" s="1051"/>
      <c r="AX109" s="1048"/>
      <c r="AY109" s="1048"/>
      <c r="AZ109" s="1048"/>
      <c r="BA109" s="995"/>
      <c r="BB109" s="130"/>
      <c r="BC109" s="130"/>
      <c r="BD109" s="173" t="str">
        <f t="shared" si="30"/>
        <v/>
      </c>
      <c r="BE109" s="149"/>
      <c r="BF109" s="149"/>
      <c r="BG109" s="149"/>
      <c r="BH109" s="149"/>
      <c r="BI109" s="130"/>
      <c r="BJ109" s="130"/>
      <c r="BK109" s="130"/>
      <c r="BL109" s="130"/>
      <c r="BM109" s="155"/>
      <c r="BN109" s="155"/>
      <c r="BO109" s="155"/>
      <c r="BP109" s="155"/>
      <c r="BQ109" s="156" t="str">
        <f t="shared" si="31"/>
        <v/>
      </c>
      <c r="BR109" s="157" t="str">
        <f t="shared" si="32"/>
        <v/>
      </c>
      <c r="BS109" s="304"/>
      <c r="BT109" s="149"/>
      <c r="BU109" s="1629"/>
      <c r="BV109" s="1299"/>
      <c r="BW109" s="1629"/>
      <c r="BX109" s="1064"/>
      <c r="BY109" s="1004"/>
      <c r="BZ109" s="1004"/>
    </row>
    <row r="110" spans="1:78" ht="17" thickBot="1" x14ac:dyDescent="0.25">
      <c r="A110" s="1145"/>
      <c r="B110" s="1087"/>
      <c r="C110" s="1090"/>
      <c r="D110" s="1900"/>
      <c r="E110" s="1026"/>
      <c r="F110" s="1276"/>
      <c r="G110" s="1040"/>
      <c r="H110" s="1040"/>
      <c r="I110" s="996"/>
      <c r="J110" s="1035"/>
      <c r="K110" s="1032"/>
      <c r="L110" s="1073"/>
      <c r="M110" s="1043"/>
      <c r="N110" s="1040"/>
      <c r="O110" s="1040"/>
      <c r="P110" s="1046"/>
      <c r="Q110" s="1905"/>
      <c r="R110" s="1032"/>
      <c r="S110" s="1058"/>
      <c r="T110" s="996"/>
      <c r="U110" s="1058"/>
      <c r="V110" s="996"/>
      <c r="W110" s="1058"/>
      <c r="X110" s="1061"/>
      <c r="Y110" s="1058"/>
      <c r="Z110" s="1058"/>
      <c r="AA110" s="1049"/>
      <c r="AB110" s="162">
        <v>6</v>
      </c>
      <c r="AC110" s="160"/>
      <c r="AD110" s="528"/>
      <c r="AE110" s="160"/>
      <c r="AF110" s="632" t="str">
        <f t="shared" si="26"/>
        <v/>
      </c>
      <c r="AG110" s="633"/>
      <c r="AH110" s="634" t="str">
        <f t="shared" si="27"/>
        <v/>
      </c>
      <c r="AI110" s="633"/>
      <c r="AJ110" s="634" t="str">
        <f t="shared" si="28"/>
        <v/>
      </c>
      <c r="AK110" s="635" t="str">
        <f t="shared" si="29"/>
        <v/>
      </c>
      <c r="AL110" s="636" t="str">
        <f>IFERROR(IF(AND(AF109="Probabilidad",AF110="Probabilidad"),(AL109-(+AL109*AK110)),IF(AND(AF109="Impacto",AF110="Probabilidad"),(AL108-(+AL108*AK110)),IF(AF110="Impacto",AL109,""))),"")</f>
        <v/>
      </c>
      <c r="AM110" s="636" t="str">
        <f>IFERROR(IF(AND(AF109="Impacto",AF110="Impacto"),(AM109-(+AM109*AK110)),IF(AND(AF109="Probabilidad",AF110="Impacto"),(AM108-(+AM108*AK110)),IF(AF110="Probabilidad",AM109,""))),"")</f>
        <v/>
      </c>
      <c r="AN110" s="633"/>
      <c r="AO110" s="633"/>
      <c r="AP110" s="633"/>
      <c r="AQ110" s="633"/>
      <c r="AR110" s="1032"/>
      <c r="AS110" s="1052"/>
      <c r="AT110" s="1052"/>
      <c r="AU110" s="1049"/>
      <c r="AV110" s="1052"/>
      <c r="AW110" s="1052"/>
      <c r="AX110" s="1049"/>
      <c r="AY110" s="1049"/>
      <c r="AZ110" s="1049"/>
      <c r="BA110" s="996"/>
      <c r="BB110" s="167"/>
      <c r="BC110" s="167"/>
      <c r="BD110" s="176" t="str">
        <f t="shared" si="30"/>
        <v/>
      </c>
      <c r="BE110" s="160"/>
      <c r="BF110" s="160"/>
      <c r="BG110" s="160"/>
      <c r="BH110" s="160"/>
      <c r="BI110" s="167"/>
      <c r="BJ110" s="167"/>
      <c r="BK110" s="167"/>
      <c r="BL110" s="167"/>
      <c r="BM110" s="168"/>
      <c r="BN110" s="168"/>
      <c r="BO110" s="168"/>
      <c r="BP110" s="168"/>
      <c r="BQ110" s="169" t="str">
        <f t="shared" si="31"/>
        <v/>
      </c>
      <c r="BR110" s="170" t="str">
        <f t="shared" si="32"/>
        <v/>
      </c>
      <c r="BS110" s="711"/>
      <c r="BT110" s="160"/>
      <c r="BU110" s="1630"/>
      <c r="BV110" s="1660"/>
      <c r="BW110" s="1630"/>
      <c r="BX110" s="1065"/>
      <c r="BY110" s="1005"/>
      <c r="BZ110" s="1005"/>
    </row>
    <row r="111" spans="1:78" ht="231.75" customHeight="1" x14ac:dyDescent="0.2">
      <c r="A111" s="1145"/>
      <c r="B111" s="1087"/>
      <c r="C111" s="1090"/>
      <c r="D111" s="1898" t="s">
        <v>2388</v>
      </c>
      <c r="E111" s="1024" t="s">
        <v>973</v>
      </c>
      <c r="F111" s="1027">
        <v>2</v>
      </c>
      <c r="G111" s="1000" t="s">
        <v>2545</v>
      </c>
      <c r="H111" s="1030"/>
      <c r="I111" s="994"/>
      <c r="J111" s="1033" t="s">
        <v>2546</v>
      </c>
      <c r="K111" s="1030" t="s">
        <v>313</v>
      </c>
      <c r="L111" s="1000" t="s">
        <v>314</v>
      </c>
      <c r="M111" s="1041" t="s">
        <v>2547</v>
      </c>
      <c r="N111" s="1000"/>
      <c r="O111" s="1000"/>
      <c r="P111" s="1063"/>
      <c r="Q111" s="1906"/>
      <c r="R111" s="1030" t="s">
        <v>217</v>
      </c>
      <c r="S111" s="1056">
        <f>IF(R111="Muy Alta",100%,IF(R111="Alta",80%,IF(R111="Media",60%,IF(R111="Baja",40%,IF(R111="Muy Baja",20%,"")))))</f>
        <v>0.6</v>
      </c>
      <c r="T111" s="994" t="s">
        <v>218</v>
      </c>
      <c r="U111" s="1056">
        <f>IF(T111="Catastrófico",100%,IF(T111="Mayor",80%,IF(T111="Moderado",60%,IF(T111="Menor",40%,IF(T111="Leve",20%,"")))))</f>
        <v>0.6</v>
      </c>
      <c r="V111" s="994" t="s">
        <v>251</v>
      </c>
      <c r="W111" s="1056">
        <f>IF(V111="Catastrófico",100%,IF(V111="Mayor",80%,IF(V111="Moderado",60%,IF(V111="Menor",40%,IF(V111="Leve",20%,"")))))</f>
        <v>0.4</v>
      </c>
      <c r="X111" s="1059" t="str">
        <f>IF(Y111=100%,"Catastrófico",IF(Y111=80%,"Mayor",IF(Y111=60%,"Moderado",IF(Y111=40%,"Menor",IF(Y111=20%,"Leve","")))))</f>
        <v>Moderado</v>
      </c>
      <c r="Y111" s="1056">
        <f>IF(AND(U111="",W111=""),"",MAX(U111,W111))</f>
        <v>0.6</v>
      </c>
      <c r="Z111" s="1056" t="str">
        <f>CONCATENATE(R111,X111)</f>
        <v>MediaModerado</v>
      </c>
      <c r="AA111" s="1047" t="str">
        <f>IF(Z111="Muy AltaLeve","Alto",IF(Z111="Muy AltaMenor","Alto",IF(Z111="Muy AltaModerado","Alto",IF(Z111="Muy AltaMayor","Alto",IF(Z111="Muy AltaCatastrófico","Extremo",IF(Z111="AltaLeve","Moderado",IF(Z111="AltaMenor","Moderado",IF(Z111="AltaModerado","Alto",IF(Z111="AltaMayor","Alto",IF(Z111="AltaCatastrófico","Extremo",IF(Z111="MediaLeve","Moderado",IF(Z111="MediaMenor","Moderado",IF(Z111="MediaModerado","Moderado",IF(Z111="MediaMayor","Alto",IF(Z111="MediaCatastrófico","Extremo",IF(Z111="BajaLeve","Bajo",IF(Z111="BajaMenor","Moderado",IF(Z111="BajaModerado","Moderado",IF(Z111="BajaMayor","Alto",IF(Z111="BajaCatastrófico","Extremo",IF(Z111="Muy BajaLeve","Bajo",IF(Z111="Muy BajaMenor","Bajo",IF(Z111="Muy BajaModerado","Moderado",IF(Z111="Muy BajaMayor","Alto",IF(Z111="Muy BajaCatastrófico","Extremo","")))))))))))))))))))))))))</f>
        <v>Moderado</v>
      </c>
      <c r="AB111" s="97">
        <v>1</v>
      </c>
      <c r="AC111" s="644" t="s">
        <v>2548</v>
      </c>
      <c r="AD111" s="527" t="s">
        <v>354</v>
      </c>
      <c r="AE111" s="9" t="s">
        <v>2544</v>
      </c>
      <c r="AF111" s="615" t="str">
        <f t="shared" si="26"/>
        <v>Probabilidad</v>
      </c>
      <c r="AG111" s="595" t="s">
        <v>221</v>
      </c>
      <c r="AH111" s="537">
        <f t="shared" si="27"/>
        <v>0.25</v>
      </c>
      <c r="AI111" s="595" t="s">
        <v>222</v>
      </c>
      <c r="AJ111" s="537">
        <f t="shared" si="28"/>
        <v>0.15</v>
      </c>
      <c r="AK111" s="536">
        <f t="shared" si="29"/>
        <v>0.4</v>
      </c>
      <c r="AL111" s="616">
        <f>IFERROR(IF(AF111="Probabilidad",(S111-(+S111*AK111)),IF(AF111="Impacto",S111,"")),"")</f>
        <v>0.36</v>
      </c>
      <c r="AM111" s="616">
        <f>IFERROR(IF(AF111="Impacto",(Y111-(+Y111*AK111)),IF(AF111="Probabilidad",Y111,"")),"")</f>
        <v>0.6</v>
      </c>
      <c r="AN111" s="50" t="s">
        <v>223</v>
      </c>
      <c r="AO111" s="50" t="s">
        <v>291</v>
      </c>
      <c r="AP111" s="50" t="s">
        <v>241</v>
      </c>
      <c r="AQ111" s="50" t="s">
        <v>226</v>
      </c>
      <c r="AR111" s="1030" t="s">
        <v>2549</v>
      </c>
      <c r="AS111" s="1050">
        <f>S111</f>
        <v>0.6</v>
      </c>
      <c r="AT111" s="1050">
        <f>IF(AL111="","",MIN(AL111:AL116))</f>
        <v>7.7759999999999996E-2</v>
      </c>
      <c r="AU111" s="1047" t="str">
        <f>IFERROR(IF(AT111="","",IF(AT111&lt;=0.2,"Muy Baja",IF(AT111&lt;=0.4,"Baja",IF(AT111&lt;=0.6,"Media",IF(AT111&lt;=0.8,"Alta","Muy Alta"))))),"")</f>
        <v>Muy Baja</v>
      </c>
      <c r="AV111" s="1050">
        <f>Y111</f>
        <v>0.6</v>
      </c>
      <c r="AW111" s="1050">
        <f>IF(AM111="","",MIN(AM111:AM116))</f>
        <v>0.6</v>
      </c>
      <c r="AX111" s="1047" t="str">
        <f>IFERROR(IF(AW111="","",IF(AW111&lt;=0.2,"Leve",IF(AW111&lt;=0.4,"Menor",IF(AW111&lt;=0.6,"Moderado",IF(AW111&lt;=0.8,"Mayor","Catastrófico"))))),"")</f>
        <v>Moderado</v>
      </c>
      <c r="AY111" s="1047" t="str">
        <f>AA111</f>
        <v>Moderado</v>
      </c>
      <c r="AZ111" s="1047" t="str">
        <f>IFERROR(IF(OR(AND(AU111="Muy Baja",AX111="Leve"),AND(AU111="Muy Baja",AX111="Menor"),AND(AU111="Baja",AX111="Leve")),"Bajo",IF(OR(AND(AU111="Muy baja",AX111="Moderado"),AND(AU111="Baja",AX111="Menor"),AND(AU111="Baja",AX111="Moderado"),AND(AU111="Media",AX111="Leve"),AND(AU111="Media",AX111="Menor"),AND(AU111="Media",AX111="Moderado"),AND(AU111="Alta",AX111="Leve"),AND(AU111="Alta",AX111="Menor")),"Moderado",IF(OR(AND(AU111="Muy Baja",AX111="Mayor"),AND(AU111="Baja",AX111="Mayor"),AND(AU111="Media",AX111="Mayor"),AND(AU111="Alta",AX111="Moderado"),AND(AU111="Alta",AX111="Mayor"),AND(AU111="Muy Alta",AX111="Leve"),AND(AU111="Muy Alta",AX111="Menor"),AND(AU111="Muy Alta",AX111="Moderado"),AND(AU111="Muy Alta",AX111="Mayor")),"Alto",IF(OR(AND(AU111="Muy Baja",AX111="Catastrófico"),AND(AU111="Baja",AX111="Catastrófico"),AND(AU111="Media",AX111="Catastrófico"),AND(AU111="Alta",AX111="Catastrófico"),AND(AU111="Muy Alta",AX111="Catastrófico")),"Extremo","")))),"")</f>
        <v>Moderado</v>
      </c>
      <c r="BA111" s="994" t="s">
        <v>228</v>
      </c>
      <c r="BB111" s="46" t="s">
        <v>2550</v>
      </c>
      <c r="BC111" s="46" t="s">
        <v>2551</v>
      </c>
      <c r="BD111" s="103">
        <f t="shared" si="30"/>
        <v>1</v>
      </c>
      <c r="BE111" s="9"/>
      <c r="BF111" s="9"/>
      <c r="BG111" s="9">
        <v>1</v>
      </c>
      <c r="BH111" s="9"/>
      <c r="BI111" s="46" t="s">
        <v>469</v>
      </c>
      <c r="BJ111" s="46" t="s">
        <v>983</v>
      </c>
      <c r="BK111" s="46"/>
      <c r="BL111" s="46"/>
      <c r="BM111" s="48"/>
      <c r="BN111" s="48"/>
      <c r="BO111" s="48"/>
      <c r="BP111" s="48"/>
      <c r="BQ111" s="104" t="str">
        <f t="shared" si="31"/>
        <v/>
      </c>
      <c r="BR111" s="128" t="str">
        <f t="shared" si="32"/>
        <v/>
      </c>
      <c r="BS111" s="710" t="s">
        <v>2548</v>
      </c>
      <c r="BT111" s="774" t="s">
        <v>2913</v>
      </c>
      <c r="BU111" s="1191" t="s">
        <v>1631</v>
      </c>
      <c r="BV111" s="1659" t="s">
        <v>2889</v>
      </c>
      <c r="BW111" s="1191" t="s">
        <v>1631</v>
      </c>
      <c r="BX111" s="1063" t="s">
        <v>1631</v>
      </c>
      <c r="BY111" s="1003" t="s">
        <v>2890</v>
      </c>
      <c r="BZ111" s="1003"/>
    </row>
    <row r="112" spans="1:78" ht="164.25" customHeight="1" x14ac:dyDescent="0.2">
      <c r="A112" s="1145"/>
      <c r="B112" s="1087"/>
      <c r="C112" s="1090"/>
      <c r="D112" s="1899"/>
      <c r="E112" s="1025"/>
      <c r="F112" s="1028"/>
      <c r="G112" s="1039"/>
      <c r="H112" s="1031"/>
      <c r="I112" s="995"/>
      <c r="J112" s="1034"/>
      <c r="K112" s="1031"/>
      <c r="L112" s="1039"/>
      <c r="M112" s="1042"/>
      <c r="N112" s="1039"/>
      <c r="O112" s="1039"/>
      <c r="P112" s="1072"/>
      <c r="Q112" s="1907"/>
      <c r="R112" s="1031"/>
      <c r="S112" s="1057"/>
      <c r="T112" s="995"/>
      <c r="U112" s="1057"/>
      <c r="V112" s="995"/>
      <c r="W112" s="1057"/>
      <c r="X112" s="1060"/>
      <c r="Y112" s="1057"/>
      <c r="Z112" s="1057"/>
      <c r="AA112" s="1048"/>
      <c r="AB112" s="150">
        <v>2</v>
      </c>
      <c r="AC112" s="179" t="s">
        <v>2552</v>
      </c>
      <c r="AD112" s="286" t="s">
        <v>354</v>
      </c>
      <c r="AE112" s="645" t="s">
        <v>2553</v>
      </c>
      <c r="AF112" s="145" t="str">
        <f t="shared" si="26"/>
        <v>Probabilidad</v>
      </c>
      <c r="AG112" s="151" t="s">
        <v>221</v>
      </c>
      <c r="AH112" s="146">
        <f t="shared" si="27"/>
        <v>0.25</v>
      </c>
      <c r="AI112" s="151" t="s">
        <v>222</v>
      </c>
      <c r="AJ112" s="146">
        <f t="shared" si="28"/>
        <v>0.15</v>
      </c>
      <c r="AK112" s="147">
        <f t="shared" si="29"/>
        <v>0.4</v>
      </c>
      <c r="AL112" s="152">
        <f>IFERROR(IF(AND(AF111="Probabilidad",AF112="Probabilidad"),(AL111-(+AL111*AK112)),IF(AF112="Probabilidad",(S111-(+S111*AK112)),IF(AF112="Impacto",AL111,""))),"")</f>
        <v>0.216</v>
      </c>
      <c r="AM112" s="152">
        <f>IFERROR(IF(AND(AF111="Impacto",AF112="Impacto"),(AM111-(+AM111*AK112)),IF(AF112="Impacto",(Y111-(+Y111*AK112)),IF(AF112="Probabilidad",AM111,""))),"")</f>
        <v>0.6</v>
      </c>
      <c r="AN112" s="153" t="s">
        <v>223</v>
      </c>
      <c r="AO112" s="153" t="s">
        <v>291</v>
      </c>
      <c r="AP112" s="153" t="s">
        <v>241</v>
      </c>
      <c r="AQ112" s="153" t="s">
        <v>226</v>
      </c>
      <c r="AR112" s="1031"/>
      <c r="AS112" s="1051"/>
      <c r="AT112" s="1051"/>
      <c r="AU112" s="1048"/>
      <c r="AV112" s="1051"/>
      <c r="AW112" s="1051"/>
      <c r="AX112" s="1048"/>
      <c r="AY112" s="1048"/>
      <c r="AZ112" s="1048"/>
      <c r="BA112" s="995"/>
      <c r="BB112" s="130"/>
      <c r="BC112" s="130"/>
      <c r="BD112" s="173" t="str">
        <f t="shared" si="30"/>
        <v/>
      </c>
      <c r="BE112" s="149"/>
      <c r="BF112" s="149"/>
      <c r="BG112" s="149"/>
      <c r="BH112" s="149"/>
      <c r="BI112" s="130"/>
      <c r="BJ112" s="130"/>
      <c r="BK112" s="130"/>
      <c r="BL112" s="130"/>
      <c r="BM112" s="155"/>
      <c r="BN112" s="155"/>
      <c r="BO112" s="155"/>
      <c r="BP112" s="155"/>
      <c r="BQ112" s="156" t="str">
        <f t="shared" si="31"/>
        <v/>
      </c>
      <c r="BR112" s="157" t="str">
        <f t="shared" si="32"/>
        <v/>
      </c>
      <c r="BS112" s="304" t="s">
        <v>2552</v>
      </c>
      <c r="BT112" s="774" t="s">
        <v>2914</v>
      </c>
      <c r="BU112" s="1629"/>
      <c r="BV112" s="1299"/>
      <c r="BW112" s="1629"/>
      <c r="BX112" s="1064"/>
      <c r="BY112" s="1004"/>
      <c r="BZ112" s="1004"/>
    </row>
    <row r="113" spans="1:78" ht="228" customHeight="1" x14ac:dyDescent="0.2">
      <c r="A113" s="1145"/>
      <c r="B113" s="1087"/>
      <c r="C113" s="1090"/>
      <c r="D113" s="1899"/>
      <c r="E113" s="1025"/>
      <c r="F113" s="1028"/>
      <c r="G113" s="1039"/>
      <c r="H113" s="1031"/>
      <c r="I113" s="995"/>
      <c r="J113" s="1034"/>
      <c r="K113" s="1031"/>
      <c r="L113" s="1039"/>
      <c r="M113" s="1042"/>
      <c r="N113" s="1039"/>
      <c r="O113" s="1039"/>
      <c r="P113" s="1072"/>
      <c r="Q113" s="1907"/>
      <c r="R113" s="1031"/>
      <c r="S113" s="1057"/>
      <c r="T113" s="995"/>
      <c r="U113" s="1057"/>
      <c r="V113" s="995"/>
      <c r="W113" s="1057"/>
      <c r="X113" s="1060"/>
      <c r="Y113" s="1057"/>
      <c r="Z113" s="1057"/>
      <c r="AA113" s="1048"/>
      <c r="AB113" s="150">
        <v>3</v>
      </c>
      <c r="AC113" s="179" t="s">
        <v>2554</v>
      </c>
      <c r="AD113" s="286" t="s">
        <v>277</v>
      </c>
      <c r="AE113" s="149" t="s">
        <v>2544</v>
      </c>
      <c r="AF113" s="145" t="str">
        <f t="shared" si="26"/>
        <v>Probabilidad</v>
      </c>
      <c r="AG113" s="151" t="s">
        <v>221</v>
      </c>
      <c r="AH113" s="146">
        <f t="shared" si="27"/>
        <v>0.25</v>
      </c>
      <c r="AI113" s="151" t="s">
        <v>222</v>
      </c>
      <c r="AJ113" s="146">
        <f t="shared" si="28"/>
        <v>0.15</v>
      </c>
      <c r="AK113" s="147">
        <f t="shared" si="29"/>
        <v>0.4</v>
      </c>
      <c r="AL113" s="152">
        <f>IFERROR(IF(AND(AF112="Probabilidad",AF113="Probabilidad"),(AL112-(+AL112*AK113)),IF(AND(AF112="Impacto",AF113="Probabilidad"),(AL111-(+AL111*AK113)),IF(AF113="Impacto",AL112,""))),"")</f>
        <v>0.12959999999999999</v>
      </c>
      <c r="AM113" s="152">
        <f>IFERROR(IF(AND(AF112="Impacto",AF113="Impacto"),(AM112-(+AM112*AK113)),IF(AND(AF112="Probabilidad",AF113="Impacto"),(AM111-(+AM111*AK113)),IF(AF113="Probabilidad",AM112,""))),"")</f>
        <v>0.6</v>
      </c>
      <c r="AN113" s="153" t="s">
        <v>223</v>
      </c>
      <c r="AO113" s="153" t="s">
        <v>291</v>
      </c>
      <c r="AP113" s="153" t="s">
        <v>241</v>
      </c>
      <c r="AQ113" s="153" t="s">
        <v>226</v>
      </c>
      <c r="AR113" s="1031"/>
      <c r="AS113" s="1051"/>
      <c r="AT113" s="1051"/>
      <c r="AU113" s="1048"/>
      <c r="AV113" s="1051"/>
      <c r="AW113" s="1051"/>
      <c r="AX113" s="1048"/>
      <c r="AY113" s="1048"/>
      <c r="AZ113" s="1048"/>
      <c r="BA113" s="995"/>
      <c r="BB113" s="130"/>
      <c r="BC113" s="130"/>
      <c r="BD113" s="173" t="str">
        <f t="shared" si="30"/>
        <v/>
      </c>
      <c r="BE113" s="149"/>
      <c r="BF113" s="149"/>
      <c r="BG113" s="149"/>
      <c r="BH113" s="149"/>
      <c r="BI113" s="130"/>
      <c r="BJ113" s="130"/>
      <c r="BK113" s="130"/>
      <c r="BL113" s="130"/>
      <c r="BM113" s="155"/>
      <c r="BN113" s="155"/>
      <c r="BO113" s="155"/>
      <c r="BP113" s="155"/>
      <c r="BQ113" s="156" t="str">
        <f t="shared" si="31"/>
        <v/>
      </c>
      <c r="BR113" s="157" t="str">
        <f t="shared" si="32"/>
        <v/>
      </c>
      <c r="BS113" s="304" t="s">
        <v>2554</v>
      </c>
      <c r="BT113" s="774" t="s">
        <v>2916</v>
      </c>
      <c r="BU113" s="1629"/>
      <c r="BV113" s="1299"/>
      <c r="BW113" s="1629"/>
      <c r="BX113" s="1064"/>
      <c r="BY113" s="1004"/>
      <c r="BZ113" s="1004"/>
    </row>
    <row r="114" spans="1:78" ht="242.25" customHeight="1" x14ac:dyDescent="0.2">
      <c r="A114" s="1145"/>
      <c r="B114" s="1087"/>
      <c r="C114" s="1090"/>
      <c r="D114" s="1899"/>
      <c r="E114" s="1025"/>
      <c r="F114" s="1028"/>
      <c r="G114" s="1039"/>
      <c r="H114" s="1031"/>
      <c r="I114" s="995"/>
      <c r="J114" s="1034"/>
      <c r="K114" s="1031"/>
      <c r="L114" s="1039"/>
      <c r="M114" s="1042"/>
      <c r="N114" s="1039"/>
      <c r="O114" s="1039"/>
      <c r="P114" s="1072"/>
      <c r="Q114" s="1907"/>
      <c r="R114" s="1031"/>
      <c r="S114" s="1057"/>
      <c r="T114" s="995"/>
      <c r="U114" s="1057"/>
      <c r="V114" s="995"/>
      <c r="W114" s="1057"/>
      <c r="X114" s="1060"/>
      <c r="Y114" s="1057"/>
      <c r="Z114" s="1057"/>
      <c r="AA114" s="1048"/>
      <c r="AB114" s="150">
        <v>4</v>
      </c>
      <c r="AC114" s="179" t="s">
        <v>2555</v>
      </c>
      <c r="AD114" s="286" t="s">
        <v>277</v>
      </c>
      <c r="AE114" s="149" t="s">
        <v>2544</v>
      </c>
      <c r="AF114" s="231" t="str">
        <f t="shared" si="26"/>
        <v>Probabilidad</v>
      </c>
      <c r="AG114" s="151" t="s">
        <v>221</v>
      </c>
      <c r="AH114" s="146">
        <f t="shared" si="27"/>
        <v>0.25</v>
      </c>
      <c r="AI114" s="151" t="s">
        <v>222</v>
      </c>
      <c r="AJ114" s="146">
        <f t="shared" si="28"/>
        <v>0.15</v>
      </c>
      <c r="AK114" s="147">
        <f t="shared" si="29"/>
        <v>0.4</v>
      </c>
      <c r="AL114" s="152">
        <f>IFERROR(IF(AND(AF113="Probabilidad",AF114="Probabilidad"),(AL113-(+AL113*AK114)),IF(AND(AF113="Impacto",AF114="Probabilidad"),(AL112-(+AL112*AK114)),IF(AF114="Impacto",AL113,""))),"")</f>
        <v>7.7759999999999996E-2</v>
      </c>
      <c r="AM114" s="152">
        <f>IFERROR(IF(AND(AF113="Impacto",AF114="Impacto"),(AM113-(+AM113*AK114)),IF(AND(AF113="Probabilidad",AF114="Impacto"),(AM112-(+AM112*AK114)),IF(AF114="Probabilidad",AM113,""))),"")</f>
        <v>0.6</v>
      </c>
      <c r="AN114" s="153" t="s">
        <v>223</v>
      </c>
      <c r="AO114" s="357" t="s">
        <v>291</v>
      </c>
      <c r="AP114" s="357" t="s">
        <v>225</v>
      </c>
      <c r="AQ114" s="357" t="s">
        <v>226</v>
      </c>
      <c r="AR114" s="1031"/>
      <c r="AS114" s="1051"/>
      <c r="AT114" s="1051"/>
      <c r="AU114" s="1048"/>
      <c r="AV114" s="1051"/>
      <c r="AW114" s="1051"/>
      <c r="AX114" s="1048"/>
      <c r="AY114" s="1048"/>
      <c r="AZ114" s="1048"/>
      <c r="BA114" s="995"/>
      <c r="BB114" s="130"/>
      <c r="BC114" s="130"/>
      <c r="BD114" s="173" t="str">
        <f t="shared" si="30"/>
        <v/>
      </c>
      <c r="BE114" s="149"/>
      <c r="BF114" s="149"/>
      <c r="BG114" s="149"/>
      <c r="BH114" s="149"/>
      <c r="BI114" s="130"/>
      <c r="BJ114" s="130"/>
      <c r="BK114" s="130"/>
      <c r="BL114" s="130"/>
      <c r="BM114" s="155"/>
      <c r="BN114" s="155"/>
      <c r="BO114" s="155"/>
      <c r="BP114" s="155"/>
      <c r="BQ114" s="156" t="str">
        <f t="shared" si="31"/>
        <v/>
      </c>
      <c r="BR114" s="157" t="str">
        <f t="shared" si="32"/>
        <v/>
      </c>
      <c r="BS114" s="304" t="s">
        <v>2555</v>
      </c>
      <c r="BT114" s="774" t="s">
        <v>2917</v>
      </c>
      <c r="BU114" s="1629"/>
      <c r="BV114" s="1299"/>
      <c r="BW114" s="1629"/>
      <c r="BX114" s="1064"/>
      <c r="BY114" s="1004"/>
      <c r="BZ114" s="1004"/>
    </row>
    <row r="115" spans="1:78" ht="16" x14ac:dyDescent="0.2">
      <c r="A115" s="1145"/>
      <c r="B115" s="1087"/>
      <c r="C115" s="1090"/>
      <c r="D115" s="1899"/>
      <c r="E115" s="1025"/>
      <c r="F115" s="1028"/>
      <c r="G115" s="1039"/>
      <c r="H115" s="1031"/>
      <c r="I115" s="995"/>
      <c r="J115" s="1034"/>
      <c r="K115" s="1031"/>
      <c r="L115" s="1039"/>
      <c r="M115" s="1042"/>
      <c r="N115" s="1039"/>
      <c r="O115" s="1039"/>
      <c r="P115" s="1072"/>
      <c r="Q115" s="1907"/>
      <c r="R115" s="1031"/>
      <c r="S115" s="1057"/>
      <c r="T115" s="995"/>
      <c r="U115" s="1057"/>
      <c r="V115" s="995"/>
      <c r="W115" s="1057"/>
      <c r="X115" s="1060"/>
      <c r="Y115" s="1057"/>
      <c r="Z115" s="1057"/>
      <c r="AA115" s="1048"/>
      <c r="AB115" s="150">
        <v>5</v>
      </c>
      <c r="AC115" s="149"/>
      <c r="AD115" s="286"/>
      <c r="AE115" s="149"/>
      <c r="AF115" s="145" t="str">
        <f t="shared" si="26"/>
        <v/>
      </c>
      <c r="AG115" s="232"/>
      <c r="AH115" s="146" t="str">
        <f t="shared" si="27"/>
        <v/>
      </c>
      <c r="AI115" s="232"/>
      <c r="AJ115" s="228" t="str">
        <f t="shared" si="28"/>
        <v/>
      </c>
      <c r="AK115" s="233" t="str">
        <f t="shared" si="29"/>
        <v/>
      </c>
      <c r="AL115" s="234" t="str">
        <f>IFERROR(IF(AND(AF114="Probabilidad",AF115="Probabilidad"),(AL114-(+AL114*AK115)),IF(AND(AF114="Impacto",AF115="Probabilidad"),(AL113-(+AL113*AK115)),IF(AF115="Impacto",AL114,""))),"")</f>
        <v/>
      </c>
      <c r="AM115" s="234" t="str">
        <f>IFERROR(IF(AND(AF114="Impacto",AF115="Impacto"),(AM114-(+AM114*AK115)),IF(AND(AF114="Probabilidad",AF115="Impacto"),(AM113-(+AM113*AK115)),IF(AF115="Probabilidad",AM114,""))),"")</f>
        <v/>
      </c>
      <c r="AN115" s="51"/>
      <c r="AO115" s="153"/>
      <c r="AP115" s="153"/>
      <c r="AQ115" s="153"/>
      <c r="AR115" s="1031"/>
      <c r="AS115" s="1051"/>
      <c r="AT115" s="1051"/>
      <c r="AU115" s="1048"/>
      <c r="AV115" s="1051"/>
      <c r="AW115" s="1051"/>
      <c r="AX115" s="1048"/>
      <c r="AY115" s="1048"/>
      <c r="AZ115" s="1048"/>
      <c r="BA115" s="995"/>
      <c r="BB115" s="130"/>
      <c r="BC115" s="130"/>
      <c r="BD115" s="173" t="str">
        <f t="shared" si="30"/>
        <v/>
      </c>
      <c r="BE115" s="149"/>
      <c r="BF115" s="149"/>
      <c r="BG115" s="149"/>
      <c r="BH115" s="149"/>
      <c r="BI115" s="130"/>
      <c r="BJ115" s="130"/>
      <c r="BK115" s="130"/>
      <c r="BL115" s="130"/>
      <c r="BM115" s="155"/>
      <c r="BN115" s="155"/>
      <c r="BO115" s="155"/>
      <c r="BP115" s="155"/>
      <c r="BQ115" s="156" t="str">
        <f t="shared" si="31"/>
        <v/>
      </c>
      <c r="BR115" s="157" t="str">
        <f t="shared" si="32"/>
        <v/>
      </c>
      <c r="BS115" s="304" t="s">
        <v>2915</v>
      </c>
      <c r="BT115" s="149"/>
      <c r="BU115" s="1629"/>
      <c r="BV115" s="1299"/>
      <c r="BW115" s="1629"/>
      <c r="BX115" s="1064"/>
      <c r="BY115" s="1004"/>
      <c r="BZ115" s="1004"/>
    </row>
    <row r="116" spans="1:78" ht="17" thickBot="1" x14ac:dyDescent="0.25">
      <c r="A116" s="1145"/>
      <c r="B116" s="1087"/>
      <c r="C116" s="1090"/>
      <c r="D116" s="1900"/>
      <c r="E116" s="1026"/>
      <c r="F116" s="1029"/>
      <c r="G116" s="1040"/>
      <c r="H116" s="1032"/>
      <c r="I116" s="996"/>
      <c r="J116" s="1035"/>
      <c r="K116" s="1032"/>
      <c r="L116" s="1040"/>
      <c r="M116" s="1043"/>
      <c r="N116" s="1040"/>
      <c r="O116" s="1040"/>
      <c r="P116" s="1073"/>
      <c r="Q116" s="1908"/>
      <c r="R116" s="1032"/>
      <c r="S116" s="1058"/>
      <c r="T116" s="996"/>
      <c r="U116" s="1058"/>
      <c r="V116" s="996"/>
      <c r="W116" s="1058"/>
      <c r="X116" s="1061"/>
      <c r="Y116" s="1058"/>
      <c r="Z116" s="1058"/>
      <c r="AA116" s="1049"/>
      <c r="AB116" s="162">
        <v>6</v>
      </c>
      <c r="AC116" s="160"/>
      <c r="AD116" s="528"/>
      <c r="AE116" s="160"/>
      <c r="AF116" s="175" t="str">
        <f t="shared" si="26"/>
        <v/>
      </c>
      <c r="AG116" s="637"/>
      <c r="AH116" s="529" t="str">
        <f t="shared" si="27"/>
        <v/>
      </c>
      <c r="AI116" s="637"/>
      <c r="AJ116" s="529" t="str">
        <f t="shared" si="28"/>
        <v/>
      </c>
      <c r="AK116" s="530" t="str">
        <f t="shared" si="29"/>
        <v/>
      </c>
      <c r="AL116" s="638" t="str">
        <f>IFERROR(IF(AND(AF115="Probabilidad",AF116="Probabilidad"),(AL115-(+AL115*AK116)),IF(AND(AF115="Impacto",AF116="Probabilidad"),(AL114-(+AL114*AK116)),IF(AF116="Impacto",AL115,""))),"")</f>
        <v/>
      </c>
      <c r="AM116" s="638" t="str">
        <f>IFERROR(IF(AND(AF115="Impacto",AF116="Impacto"),(AM115-(+AM115*AK116)),IF(AND(AF115="Probabilidad",AF116="Impacto"),(AM114-(+AM114*AK116)),IF(AF116="Probabilidad",AM115,""))),"")</f>
        <v/>
      </c>
      <c r="AN116" s="221"/>
      <c r="AO116" s="221"/>
      <c r="AP116" s="221"/>
      <c r="AQ116" s="221"/>
      <c r="AR116" s="1032"/>
      <c r="AS116" s="1052"/>
      <c r="AT116" s="1052"/>
      <c r="AU116" s="1049"/>
      <c r="AV116" s="1052"/>
      <c r="AW116" s="1052"/>
      <c r="AX116" s="1049"/>
      <c r="AY116" s="1049"/>
      <c r="AZ116" s="1049"/>
      <c r="BA116" s="996"/>
      <c r="BB116" s="167"/>
      <c r="BC116" s="167"/>
      <c r="BD116" s="176" t="str">
        <f t="shared" si="30"/>
        <v/>
      </c>
      <c r="BE116" s="160"/>
      <c r="BF116" s="160"/>
      <c r="BG116" s="160"/>
      <c r="BH116" s="160"/>
      <c r="BI116" s="167"/>
      <c r="BJ116" s="167"/>
      <c r="BK116" s="167"/>
      <c r="BL116" s="167"/>
      <c r="BM116" s="168"/>
      <c r="BN116" s="168"/>
      <c r="BO116" s="168"/>
      <c r="BP116" s="168"/>
      <c r="BQ116" s="169" t="str">
        <f t="shared" si="31"/>
        <v/>
      </c>
      <c r="BR116" s="170" t="str">
        <f t="shared" si="32"/>
        <v/>
      </c>
      <c r="BS116" s="711" t="s">
        <v>2915</v>
      </c>
      <c r="BT116" s="160"/>
      <c r="BU116" s="1630"/>
      <c r="BV116" s="1660"/>
      <c r="BW116" s="1630"/>
      <c r="BX116" s="1065"/>
      <c r="BY116" s="1005"/>
      <c r="BZ116" s="1005"/>
    </row>
    <row r="117" spans="1:78" ht="345" customHeight="1" x14ac:dyDescent="0.2">
      <c r="A117" s="1145"/>
      <c r="B117" s="1087"/>
      <c r="C117" s="1090"/>
      <c r="D117" s="1898" t="s">
        <v>2388</v>
      </c>
      <c r="E117" s="1024" t="s">
        <v>973</v>
      </c>
      <c r="F117" s="1027">
        <v>3</v>
      </c>
      <c r="G117" s="1000" t="s">
        <v>2556</v>
      </c>
      <c r="H117" s="1030"/>
      <c r="I117" s="994"/>
      <c r="J117" s="1033" t="s">
        <v>2557</v>
      </c>
      <c r="K117" s="1030" t="s">
        <v>313</v>
      </c>
      <c r="L117" s="1000" t="s">
        <v>314</v>
      </c>
      <c r="M117" s="1041" t="s">
        <v>2558</v>
      </c>
      <c r="N117" s="1000"/>
      <c r="O117" s="1000"/>
      <c r="P117" s="1063"/>
      <c r="Q117" s="1643"/>
      <c r="R117" s="1030" t="s">
        <v>217</v>
      </c>
      <c r="S117" s="1056">
        <f>IF(R117="Muy Alta",100%,IF(R117="Alta",80%,IF(R117="Media",60%,IF(R117="Baja",40%,IF(R117="Muy Baja",20%,"")))))</f>
        <v>0.6</v>
      </c>
      <c r="T117" s="994" t="s">
        <v>218</v>
      </c>
      <c r="U117" s="1056">
        <f>IF(T117="Catastrófico",100%,IF(T117="Mayor",80%,IF(T117="Moderado",60%,IF(T117="Menor",40%,IF(T117="Leve",20%,"")))))</f>
        <v>0.6</v>
      </c>
      <c r="V117" s="994" t="s">
        <v>251</v>
      </c>
      <c r="W117" s="1056">
        <f>IF(V117="Catastrófico",100%,IF(V117="Mayor",80%,IF(V117="Moderado",60%,IF(V117="Menor",40%,IF(V117="Leve",20%,"")))))</f>
        <v>0.4</v>
      </c>
      <c r="X117" s="1059" t="str">
        <f>IF(Y117=100%,"Catastrófico",IF(Y117=80%,"Mayor",IF(Y117=60%,"Moderado",IF(Y117=40%,"Menor",IF(Y117=20%,"Leve","")))))</f>
        <v>Moderado</v>
      </c>
      <c r="Y117" s="1056">
        <f>IF(AND(U117="",W117=""),"",MAX(U117,W117))</f>
        <v>0.6</v>
      </c>
      <c r="Z117" s="1056" t="str">
        <f>CONCATENATE(R117,X117)</f>
        <v>MediaModerado</v>
      </c>
      <c r="AA117" s="1047" t="str">
        <f>IF(Z117="Muy AltaLeve","Alto",IF(Z117="Muy AltaMenor","Alto",IF(Z117="Muy AltaModerado","Alto",IF(Z117="Muy AltaMayor","Alto",IF(Z117="Muy AltaCatastrófico","Extremo",IF(Z117="AltaLeve","Moderado",IF(Z117="AltaMenor","Moderado",IF(Z117="AltaModerado","Alto",IF(Z117="AltaMayor","Alto",IF(Z117="AltaCatastrófico","Extremo",IF(Z117="MediaLeve","Moderado",IF(Z117="MediaMenor","Moderado",IF(Z117="MediaModerado","Moderado",IF(Z117="MediaMayor","Alto",IF(Z117="MediaCatastrófico","Extremo",IF(Z117="BajaLeve","Bajo",IF(Z117="BajaMenor","Moderado",IF(Z117="BajaModerado","Moderado",IF(Z117="BajaMayor","Alto",IF(Z117="BajaCatastrófico","Extremo",IF(Z117="Muy BajaLeve","Bajo",IF(Z117="Muy BajaMenor","Bajo",IF(Z117="Muy BajaModerado","Moderado",IF(Z117="Muy BajaMayor","Alto",IF(Z117="Muy BajaCatastrófico","Extremo","")))))))))))))))))))))))))</f>
        <v>Moderado</v>
      </c>
      <c r="AB117" s="97">
        <v>1</v>
      </c>
      <c r="AC117" s="644" t="s">
        <v>2559</v>
      </c>
      <c r="AD117" s="527" t="s">
        <v>354</v>
      </c>
      <c r="AE117" s="9" t="s">
        <v>2560</v>
      </c>
      <c r="AF117" s="615" t="str">
        <f t="shared" si="26"/>
        <v>Probabilidad</v>
      </c>
      <c r="AG117" s="595" t="s">
        <v>221</v>
      </c>
      <c r="AH117" s="537">
        <f t="shared" si="27"/>
        <v>0.25</v>
      </c>
      <c r="AI117" s="595" t="s">
        <v>222</v>
      </c>
      <c r="AJ117" s="537">
        <f t="shared" si="28"/>
        <v>0.15</v>
      </c>
      <c r="AK117" s="536">
        <f t="shared" si="29"/>
        <v>0.4</v>
      </c>
      <c r="AL117" s="616">
        <f>IFERROR(IF(AF117="Probabilidad",(S117-(+S117*AK117)),IF(AF117="Impacto",S117,"")),"")</f>
        <v>0.36</v>
      </c>
      <c r="AM117" s="616">
        <f>IFERROR(IF(AF117="Impacto",(Y117-(+Y117*AK117)),IF(AF117="Probabilidad",Y117,"")),"")</f>
        <v>0.6</v>
      </c>
      <c r="AN117" s="50" t="s">
        <v>223</v>
      </c>
      <c r="AO117" s="50" t="s">
        <v>291</v>
      </c>
      <c r="AP117" s="50" t="s">
        <v>225</v>
      </c>
      <c r="AQ117" s="50" t="s">
        <v>226</v>
      </c>
      <c r="AR117" s="1030" t="s">
        <v>2561</v>
      </c>
      <c r="AS117" s="1050">
        <f>S117</f>
        <v>0.6</v>
      </c>
      <c r="AT117" s="1050">
        <f>IF(AL117="","",MIN(AL117:AL122))</f>
        <v>2.7993599999999997E-2</v>
      </c>
      <c r="AU117" s="1047" t="str">
        <f>IFERROR(IF(AT117="","",IF(AT117&lt;=0.2,"Muy Baja",IF(AT117&lt;=0.4,"Baja",IF(AT117&lt;=0.6,"Media",IF(AT117&lt;=0.8,"Alta","Muy Alta"))))),"")</f>
        <v>Muy Baja</v>
      </c>
      <c r="AV117" s="1050">
        <f>Y117</f>
        <v>0.6</v>
      </c>
      <c r="AW117" s="1050">
        <f>IF(AM117="","",MIN(AM117:AM122))</f>
        <v>0.6</v>
      </c>
      <c r="AX117" s="1047" t="str">
        <f>IFERROR(IF(AW117="","",IF(AW117&lt;=0.2,"Leve",IF(AW117&lt;=0.4,"Menor",IF(AW117&lt;=0.6,"Moderado",IF(AW117&lt;=0.8,"Mayor","Catastrófico"))))),"")</f>
        <v>Moderado</v>
      </c>
      <c r="AY117" s="1047" t="str">
        <f>AA117</f>
        <v>Moderado</v>
      </c>
      <c r="AZ117" s="1047" t="str">
        <f>IFERROR(IF(OR(AND(AU117="Muy Baja",AX117="Leve"),AND(AU117="Muy Baja",AX117="Menor"),AND(AU117="Baja",AX117="Leve")),"Bajo",IF(OR(AND(AU117="Muy baja",AX117="Moderado"),AND(AU117="Baja",AX117="Menor"),AND(AU117="Baja",AX117="Moderado"),AND(AU117="Media",AX117="Leve"),AND(AU117="Media",AX117="Menor"),AND(AU117="Media",AX117="Moderado"),AND(AU117="Alta",AX117="Leve"),AND(AU117="Alta",AX117="Menor")),"Moderado",IF(OR(AND(AU117="Muy Baja",AX117="Mayor"),AND(AU117="Baja",AX117="Mayor"),AND(AU117="Media",AX117="Mayor"),AND(AU117="Alta",AX117="Moderado"),AND(AU117="Alta",AX117="Mayor"),AND(AU117="Muy Alta",AX117="Leve"),AND(AU117="Muy Alta",AX117="Menor"),AND(AU117="Muy Alta",AX117="Moderado"),AND(AU117="Muy Alta",AX117="Mayor")),"Alto",IF(OR(AND(AU117="Muy Baja",AX117="Catastrófico"),AND(AU117="Baja",AX117="Catastrófico"),AND(AU117="Media",AX117="Catastrófico"),AND(AU117="Alta",AX117="Catastrófico"),AND(AU117="Muy Alta",AX117="Catastrófico")),"Extremo","")))),"")</f>
        <v>Moderado</v>
      </c>
      <c r="BA117" s="994" t="s">
        <v>228</v>
      </c>
      <c r="BB117" s="619" t="s">
        <v>1366</v>
      </c>
      <c r="BC117" s="619" t="s">
        <v>1367</v>
      </c>
      <c r="BD117" s="103">
        <f t="shared" si="30"/>
        <v>1</v>
      </c>
      <c r="BE117" s="590">
        <v>1</v>
      </c>
      <c r="BF117" s="590"/>
      <c r="BG117" s="590"/>
      <c r="BH117" s="590"/>
      <c r="BI117" s="46" t="s">
        <v>469</v>
      </c>
      <c r="BJ117" s="46" t="s">
        <v>983</v>
      </c>
      <c r="BK117" s="619" t="s">
        <v>2903</v>
      </c>
      <c r="BL117" s="619" t="s">
        <v>2904</v>
      </c>
      <c r="BM117" s="732">
        <v>1</v>
      </c>
      <c r="BN117" s="48"/>
      <c r="BO117" s="48"/>
      <c r="BP117" s="48"/>
      <c r="BQ117" s="104">
        <f t="shared" si="31"/>
        <v>1</v>
      </c>
      <c r="BR117" s="128">
        <f t="shared" si="32"/>
        <v>1</v>
      </c>
      <c r="BS117" s="710" t="s">
        <v>2559</v>
      </c>
      <c r="BT117" s="9" t="s">
        <v>2918</v>
      </c>
      <c r="BU117" s="1191" t="s">
        <v>1631</v>
      </c>
      <c r="BV117" s="1659" t="s">
        <v>2889</v>
      </c>
      <c r="BW117" s="1191" t="s">
        <v>1631</v>
      </c>
      <c r="BX117" s="1063" t="s">
        <v>1631</v>
      </c>
      <c r="BY117" s="1003" t="s">
        <v>2890</v>
      </c>
      <c r="BZ117" s="1003"/>
    </row>
    <row r="118" spans="1:78" ht="145" x14ac:dyDescent="0.2">
      <c r="A118" s="1145"/>
      <c r="B118" s="1087"/>
      <c r="C118" s="1090"/>
      <c r="D118" s="1899"/>
      <c r="E118" s="1025"/>
      <c r="F118" s="1028"/>
      <c r="G118" s="1039"/>
      <c r="H118" s="1031"/>
      <c r="I118" s="995"/>
      <c r="J118" s="1034"/>
      <c r="K118" s="1031"/>
      <c r="L118" s="1039"/>
      <c r="M118" s="1042"/>
      <c r="N118" s="1039"/>
      <c r="O118" s="1039"/>
      <c r="P118" s="1072"/>
      <c r="Q118" s="1904"/>
      <c r="R118" s="1031"/>
      <c r="S118" s="1057"/>
      <c r="T118" s="995"/>
      <c r="U118" s="1057"/>
      <c r="V118" s="995"/>
      <c r="W118" s="1057"/>
      <c r="X118" s="1060"/>
      <c r="Y118" s="1057"/>
      <c r="Z118" s="1057"/>
      <c r="AA118" s="1048"/>
      <c r="AB118" s="150">
        <v>2</v>
      </c>
      <c r="AC118" s="179" t="s">
        <v>2562</v>
      </c>
      <c r="AD118" s="286" t="s">
        <v>271</v>
      </c>
      <c r="AE118" s="149" t="s">
        <v>277</v>
      </c>
      <c r="AF118" s="145" t="str">
        <f t="shared" si="26"/>
        <v>Probabilidad</v>
      </c>
      <c r="AG118" s="151" t="s">
        <v>221</v>
      </c>
      <c r="AH118" s="146">
        <f t="shared" si="27"/>
        <v>0.25</v>
      </c>
      <c r="AI118" s="151" t="s">
        <v>222</v>
      </c>
      <c r="AJ118" s="146">
        <f t="shared" si="28"/>
        <v>0.15</v>
      </c>
      <c r="AK118" s="147">
        <f t="shared" si="29"/>
        <v>0.4</v>
      </c>
      <c r="AL118" s="152">
        <f>IFERROR(IF(AND(AF117="Probabilidad",AF118="Probabilidad"),(AL117-(+AL117*AK118)),IF(AF118="Probabilidad",(S117-(+S117*AK118)),IF(AF118="Impacto",AL117,""))),"")</f>
        <v>0.216</v>
      </c>
      <c r="AM118" s="152">
        <f>IFERROR(IF(AND(AF117="Impacto",AF118="Impacto"),(AM117-(+AM117*AK118)),IF(AF118="Impacto",(Y117-(Y117*AK118)),IF(AF118="Probabilidad",AM117,""))),"")</f>
        <v>0.6</v>
      </c>
      <c r="AN118" s="153" t="s">
        <v>223</v>
      </c>
      <c r="AO118" s="153" t="s">
        <v>291</v>
      </c>
      <c r="AP118" s="153" t="s">
        <v>225</v>
      </c>
      <c r="AQ118" s="153" t="s">
        <v>226</v>
      </c>
      <c r="AR118" s="1031"/>
      <c r="AS118" s="1051"/>
      <c r="AT118" s="1051"/>
      <c r="AU118" s="1048"/>
      <c r="AV118" s="1051"/>
      <c r="AW118" s="1051"/>
      <c r="AX118" s="1048"/>
      <c r="AY118" s="1048"/>
      <c r="AZ118" s="1048"/>
      <c r="BA118" s="995"/>
      <c r="BB118" s="130"/>
      <c r="BC118" s="130"/>
      <c r="BD118" s="173" t="str">
        <f t="shared" si="30"/>
        <v/>
      </c>
      <c r="BE118" s="149"/>
      <c r="BF118" s="149"/>
      <c r="BG118" s="149"/>
      <c r="BH118" s="149"/>
      <c r="BI118" s="130"/>
      <c r="BJ118" s="130"/>
      <c r="BK118" s="130"/>
      <c r="BL118" s="130"/>
      <c r="BM118" s="155"/>
      <c r="BN118" s="155"/>
      <c r="BO118" s="155"/>
      <c r="BP118" s="155"/>
      <c r="BQ118" s="156" t="str">
        <f t="shared" si="31"/>
        <v/>
      </c>
      <c r="BR118" s="157" t="str">
        <f t="shared" si="32"/>
        <v/>
      </c>
      <c r="BS118" s="304" t="s">
        <v>2562</v>
      </c>
      <c r="BT118" s="774" t="s">
        <v>2919</v>
      </c>
      <c r="BU118" s="1629"/>
      <c r="BV118" s="1299"/>
      <c r="BW118" s="1629"/>
      <c r="BX118" s="1064"/>
      <c r="BY118" s="1004"/>
      <c r="BZ118" s="1004"/>
    </row>
    <row r="119" spans="1:78" ht="122" x14ac:dyDescent="0.2">
      <c r="A119" s="1145"/>
      <c r="B119" s="1087"/>
      <c r="C119" s="1090"/>
      <c r="D119" s="1899"/>
      <c r="E119" s="1025"/>
      <c r="F119" s="1028"/>
      <c r="G119" s="1039"/>
      <c r="H119" s="1031"/>
      <c r="I119" s="995"/>
      <c r="J119" s="1034"/>
      <c r="K119" s="1031"/>
      <c r="L119" s="1039"/>
      <c r="M119" s="1042"/>
      <c r="N119" s="1039"/>
      <c r="O119" s="1039"/>
      <c r="P119" s="1072"/>
      <c r="Q119" s="1904"/>
      <c r="R119" s="1031"/>
      <c r="S119" s="1057"/>
      <c r="T119" s="995"/>
      <c r="U119" s="1057"/>
      <c r="V119" s="995"/>
      <c r="W119" s="1057"/>
      <c r="X119" s="1060"/>
      <c r="Y119" s="1057"/>
      <c r="Z119" s="1057"/>
      <c r="AA119" s="1048"/>
      <c r="AB119" s="150">
        <v>3</v>
      </c>
      <c r="AC119" s="179" t="s">
        <v>2563</v>
      </c>
      <c r="AD119" s="286" t="s">
        <v>277</v>
      </c>
      <c r="AE119" s="149" t="s">
        <v>2560</v>
      </c>
      <c r="AF119" s="145" t="str">
        <f t="shared" si="26"/>
        <v>Probabilidad</v>
      </c>
      <c r="AG119" s="151" t="s">
        <v>221</v>
      </c>
      <c r="AH119" s="146">
        <f t="shared" si="27"/>
        <v>0.25</v>
      </c>
      <c r="AI119" s="151" t="s">
        <v>222</v>
      </c>
      <c r="AJ119" s="146">
        <f t="shared" si="28"/>
        <v>0.15</v>
      </c>
      <c r="AK119" s="147">
        <f t="shared" si="29"/>
        <v>0.4</v>
      </c>
      <c r="AL119" s="152">
        <f>IFERROR(IF(AND(AF118="Probabilidad",AF119="Probabilidad"),(AL118-(+AL118*AK119)),IF(AND(AF118="Impacto",AF119="Probabilidad"),(AL117-(+AL117*AK119)),IF(AF119="Impacto",AL118,""))),"")</f>
        <v>0.12959999999999999</v>
      </c>
      <c r="AM119" s="152">
        <f>IFERROR(IF(AND(AF118="Impacto",AF119="Impacto"),(AM118-(+AM118*AK119)),IF(AND(AF118="Probabilidad",AF119="Impacto"),(AM117-(+AM117*AK119)),IF(AF119="Probabilidad",AM118,""))),"")</f>
        <v>0.6</v>
      </c>
      <c r="AN119" s="153" t="s">
        <v>223</v>
      </c>
      <c r="AO119" s="153" t="s">
        <v>291</v>
      </c>
      <c r="AP119" s="153" t="s">
        <v>225</v>
      </c>
      <c r="AQ119" s="153" t="s">
        <v>226</v>
      </c>
      <c r="AR119" s="1031"/>
      <c r="AS119" s="1051"/>
      <c r="AT119" s="1051"/>
      <c r="AU119" s="1048"/>
      <c r="AV119" s="1051"/>
      <c r="AW119" s="1051"/>
      <c r="AX119" s="1048"/>
      <c r="AY119" s="1048"/>
      <c r="AZ119" s="1048"/>
      <c r="BA119" s="995"/>
      <c r="BB119" s="130"/>
      <c r="BC119" s="130"/>
      <c r="BD119" s="173" t="str">
        <f t="shared" si="30"/>
        <v/>
      </c>
      <c r="BE119" s="149"/>
      <c r="BF119" s="149"/>
      <c r="BG119" s="149"/>
      <c r="BH119" s="149"/>
      <c r="BI119" s="130"/>
      <c r="BJ119" s="130"/>
      <c r="BK119" s="130"/>
      <c r="BL119" s="130"/>
      <c r="BM119" s="155"/>
      <c r="BN119" s="155"/>
      <c r="BO119" s="155"/>
      <c r="BP119" s="155"/>
      <c r="BQ119" s="156" t="str">
        <f t="shared" si="31"/>
        <v/>
      </c>
      <c r="BR119" s="157" t="str">
        <f t="shared" si="32"/>
        <v/>
      </c>
      <c r="BS119" s="304" t="s">
        <v>2563</v>
      </c>
      <c r="BT119" s="774" t="s">
        <v>2920</v>
      </c>
      <c r="BU119" s="1629"/>
      <c r="BV119" s="1299"/>
      <c r="BW119" s="1629"/>
      <c r="BX119" s="1064"/>
      <c r="BY119" s="1004"/>
      <c r="BZ119" s="1004"/>
    </row>
    <row r="120" spans="1:78" ht="96" x14ac:dyDescent="0.2">
      <c r="A120" s="1145"/>
      <c r="B120" s="1087"/>
      <c r="C120" s="1090"/>
      <c r="D120" s="1899"/>
      <c r="E120" s="1025"/>
      <c r="F120" s="1028"/>
      <c r="G120" s="1039"/>
      <c r="H120" s="1031"/>
      <c r="I120" s="995"/>
      <c r="J120" s="1034"/>
      <c r="K120" s="1031"/>
      <c r="L120" s="1039"/>
      <c r="M120" s="1042"/>
      <c r="N120" s="1039"/>
      <c r="O120" s="1039"/>
      <c r="P120" s="1072"/>
      <c r="Q120" s="1904"/>
      <c r="R120" s="1031"/>
      <c r="S120" s="1057"/>
      <c r="T120" s="995"/>
      <c r="U120" s="1057"/>
      <c r="V120" s="995"/>
      <c r="W120" s="1057"/>
      <c r="X120" s="1060"/>
      <c r="Y120" s="1057"/>
      <c r="Z120" s="1057"/>
      <c r="AA120" s="1048"/>
      <c r="AB120" s="150">
        <v>4</v>
      </c>
      <c r="AC120" s="179" t="s">
        <v>2564</v>
      </c>
      <c r="AD120" s="286" t="s">
        <v>277</v>
      </c>
      <c r="AE120" s="149" t="s">
        <v>2560</v>
      </c>
      <c r="AF120" s="145" t="str">
        <f t="shared" si="26"/>
        <v>Probabilidad</v>
      </c>
      <c r="AG120" s="151" t="s">
        <v>221</v>
      </c>
      <c r="AH120" s="146">
        <f t="shared" si="27"/>
        <v>0.25</v>
      </c>
      <c r="AI120" s="151" t="s">
        <v>222</v>
      </c>
      <c r="AJ120" s="146">
        <f t="shared" si="28"/>
        <v>0.15</v>
      </c>
      <c r="AK120" s="147">
        <f t="shared" si="29"/>
        <v>0.4</v>
      </c>
      <c r="AL120" s="152">
        <f>IFERROR(IF(AND(AF119="Probabilidad",AF120="Probabilidad"),(AL119-(+AL119*AK120)),IF(AND(AF119="Impacto",AF120="Probabilidad"),(AL118-(+AL118*AK120)),IF(AF120="Impacto",AL119,""))),"")</f>
        <v>7.7759999999999996E-2</v>
      </c>
      <c r="AM120" s="152">
        <f>IFERROR(IF(AND(AF119="Impacto",AF120="Impacto"),(AM119-(+AM119*AK120)),IF(AND(AF119="Probabilidad",AF120="Impacto"),(AM118-(+AM118*AK120)),IF(AF120="Probabilidad",AM119,""))),"")</f>
        <v>0.6</v>
      </c>
      <c r="AN120" s="153" t="s">
        <v>223</v>
      </c>
      <c r="AO120" s="153" t="s">
        <v>291</v>
      </c>
      <c r="AP120" s="153" t="s">
        <v>225</v>
      </c>
      <c r="AQ120" s="153" t="s">
        <v>226</v>
      </c>
      <c r="AR120" s="1031"/>
      <c r="AS120" s="1051"/>
      <c r="AT120" s="1051"/>
      <c r="AU120" s="1048"/>
      <c r="AV120" s="1051"/>
      <c r="AW120" s="1051"/>
      <c r="AX120" s="1048"/>
      <c r="AY120" s="1048"/>
      <c r="AZ120" s="1048"/>
      <c r="BA120" s="995"/>
      <c r="BB120" s="130"/>
      <c r="BC120" s="130"/>
      <c r="BD120" s="173" t="str">
        <f t="shared" si="30"/>
        <v/>
      </c>
      <c r="BE120" s="149"/>
      <c r="BF120" s="149"/>
      <c r="BG120" s="149"/>
      <c r="BH120" s="149"/>
      <c r="BI120" s="130"/>
      <c r="BJ120" s="130"/>
      <c r="BK120" s="130"/>
      <c r="BL120" s="130"/>
      <c r="BM120" s="155"/>
      <c r="BN120" s="155"/>
      <c r="BO120" s="155"/>
      <c r="BP120" s="155"/>
      <c r="BQ120" s="156" t="str">
        <f t="shared" si="31"/>
        <v/>
      </c>
      <c r="BR120" s="157" t="str">
        <f t="shared" si="32"/>
        <v/>
      </c>
      <c r="BS120" s="304" t="s">
        <v>2564</v>
      </c>
      <c r="BT120" s="774" t="s">
        <v>2921</v>
      </c>
      <c r="BU120" s="1629"/>
      <c r="BV120" s="1299"/>
      <c r="BW120" s="1629"/>
      <c r="BX120" s="1064"/>
      <c r="BY120" s="1004"/>
      <c r="BZ120" s="1004"/>
    </row>
    <row r="121" spans="1:78" ht="100" x14ac:dyDescent="0.2">
      <c r="A121" s="1145"/>
      <c r="B121" s="1087"/>
      <c r="C121" s="1090"/>
      <c r="D121" s="1899"/>
      <c r="E121" s="1025"/>
      <c r="F121" s="1028"/>
      <c r="G121" s="1039"/>
      <c r="H121" s="1031"/>
      <c r="I121" s="995"/>
      <c r="J121" s="1034"/>
      <c r="K121" s="1031"/>
      <c r="L121" s="1039"/>
      <c r="M121" s="1042"/>
      <c r="N121" s="1039"/>
      <c r="O121" s="1039"/>
      <c r="P121" s="1072"/>
      <c r="Q121" s="1904"/>
      <c r="R121" s="1031"/>
      <c r="S121" s="1057"/>
      <c r="T121" s="995"/>
      <c r="U121" s="1057"/>
      <c r="V121" s="995"/>
      <c r="W121" s="1057"/>
      <c r="X121" s="1060"/>
      <c r="Y121" s="1057"/>
      <c r="Z121" s="1057"/>
      <c r="AA121" s="1048"/>
      <c r="AB121" s="150">
        <v>5</v>
      </c>
      <c r="AC121" s="179" t="s">
        <v>2565</v>
      </c>
      <c r="AD121" s="286" t="s">
        <v>277</v>
      </c>
      <c r="AE121" s="149" t="s">
        <v>2560</v>
      </c>
      <c r="AF121" s="145" t="str">
        <f t="shared" si="26"/>
        <v>Probabilidad</v>
      </c>
      <c r="AG121" s="151" t="s">
        <v>221</v>
      </c>
      <c r="AH121" s="146">
        <f t="shared" si="27"/>
        <v>0.25</v>
      </c>
      <c r="AI121" s="151" t="s">
        <v>222</v>
      </c>
      <c r="AJ121" s="146">
        <f t="shared" si="28"/>
        <v>0.15</v>
      </c>
      <c r="AK121" s="147">
        <f t="shared" si="29"/>
        <v>0.4</v>
      </c>
      <c r="AL121" s="152">
        <f>IFERROR(IF(AND(AF120="Probabilidad",AF121="Probabilidad"),(AL120-(+AL120*AK121)),IF(AND(AF120="Impacto",AF121="Probabilidad"),(AL119-(+AL119*AK121)),IF(AF121="Impacto",AL120,""))),"")</f>
        <v>4.6655999999999996E-2</v>
      </c>
      <c r="AM121" s="152">
        <f>IFERROR(IF(AND(AF120="Impacto",AF121="Impacto"),(AM120-(+AM120*AK121)),IF(AND(AF120="Probabilidad",AF121="Impacto"),(AM119-(+AM119*AK121)),IF(AF121="Probabilidad",AM120,""))),"")</f>
        <v>0.6</v>
      </c>
      <c r="AN121" s="153" t="s">
        <v>223</v>
      </c>
      <c r="AO121" s="153" t="s">
        <v>291</v>
      </c>
      <c r="AP121" s="153" t="s">
        <v>225</v>
      </c>
      <c r="AQ121" s="153" t="s">
        <v>226</v>
      </c>
      <c r="AR121" s="1031"/>
      <c r="AS121" s="1051"/>
      <c r="AT121" s="1051"/>
      <c r="AU121" s="1048"/>
      <c r="AV121" s="1051"/>
      <c r="AW121" s="1051"/>
      <c r="AX121" s="1048"/>
      <c r="AY121" s="1048"/>
      <c r="AZ121" s="1048"/>
      <c r="BA121" s="995"/>
      <c r="BB121" s="130"/>
      <c r="BC121" s="130"/>
      <c r="BD121" s="173" t="str">
        <f t="shared" si="30"/>
        <v/>
      </c>
      <c r="BE121" s="149"/>
      <c r="BF121" s="149"/>
      <c r="BG121" s="149"/>
      <c r="BH121" s="149"/>
      <c r="BI121" s="130"/>
      <c r="BJ121" s="130"/>
      <c r="BK121" s="130"/>
      <c r="BL121" s="130"/>
      <c r="BM121" s="155"/>
      <c r="BN121" s="155"/>
      <c r="BO121" s="155"/>
      <c r="BP121" s="155"/>
      <c r="BQ121" s="156" t="str">
        <f t="shared" si="31"/>
        <v/>
      </c>
      <c r="BR121" s="157" t="str">
        <f t="shared" si="32"/>
        <v/>
      </c>
      <c r="BS121" s="304" t="s">
        <v>2565</v>
      </c>
      <c r="BT121" s="774" t="s">
        <v>2922</v>
      </c>
      <c r="BU121" s="1629"/>
      <c r="BV121" s="1299"/>
      <c r="BW121" s="1629"/>
      <c r="BX121" s="1064"/>
      <c r="BY121" s="1004"/>
      <c r="BZ121" s="1004"/>
    </row>
    <row r="122" spans="1:78" ht="97" thickBot="1" x14ac:dyDescent="0.25">
      <c r="A122" s="1145"/>
      <c r="B122" s="1087"/>
      <c r="C122" s="1090"/>
      <c r="D122" s="1900"/>
      <c r="E122" s="1026"/>
      <c r="F122" s="1029"/>
      <c r="G122" s="1040"/>
      <c r="H122" s="1032"/>
      <c r="I122" s="996"/>
      <c r="J122" s="1035"/>
      <c r="K122" s="1032"/>
      <c r="L122" s="1040"/>
      <c r="M122" s="1043"/>
      <c r="N122" s="1040"/>
      <c r="O122" s="1040"/>
      <c r="P122" s="1073"/>
      <c r="Q122" s="1905"/>
      <c r="R122" s="1032"/>
      <c r="S122" s="1058"/>
      <c r="T122" s="996"/>
      <c r="U122" s="1058"/>
      <c r="V122" s="996"/>
      <c r="W122" s="1058"/>
      <c r="X122" s="1061"/>
      <c r="Y122" s="1058"/>
      <c r="Z122" s="1058"/>
      <c r="AA122" s="1049"/>
      <c r="AB122" s="162">
        <v>6</v>
      </c>
      <c r="AC122" s="646" t="s">
        <v>1374</v>
      </c>
      <c r="AD122" s="528" t="s">
        <v>277</v>
      </c>
      <c r="AE122" s="160" t="s">
        <v>2560</v>
      </c>
      <c r="AF122" s="617" t="str">
        <f t="shared" si="26"/>
        <v>Probabilidad</v>
      </c>
      <c r="AG122" s="637" t="s">
        <v>221</v>
      </c>
      <c r="AH122" s="529">
        <f t="shared" si="27"/>
        <v>0.25</v>
      </c>
      <c r="AI122" s="637" t="s">
        <v>222</v>
      </c>
      <c r="AJ122" s="529">
        <f t="shared" si="28"/>
        <v>0.15</v>
      </c>
      <c r="AK122" s="530">
        <f t="shared" si="29"/>
        <v>0.4</v>
      </c>
      <c r="AL122" s="638">
        <f>IFERROR(IF(AND(AF121="Probabilidad",AF122="Probabilidad"),(AL121-(+AL121*AK122)),IF(AND(AF121="Impacto",AF122="Probabilidad"),(AL120-(+AL120*AK122)),IF(AF122="Impacto",AL121,""))),"")</f>
        <v>2.7993599999999997E-2</v>
      </c>
      <c r="AM122" s="638">
        <f>IFERROR(IF(AND(AF121="Impacto",AF122="Impacto"),(AM121-(+AM121*AK122)),IF(AND(AF121="Probabilidad",AF122="Impacto"),(AM120-(+AM120*AK122)),IF(AF122="Probabilidad",AM121,""))),"")</f>
        <v>0.6</v>
      </c>
      <c r="AN122" s="221" t="s">
        <v>223</v>
      </c>
      <c r="AO122" s="221" t="s">
        <v>291</v>
      </c>
      <c r="AP122" s="221" t="s">
        <v>241</v>
      </c>
      <c r="AQ122" s="221" t="s">
        <v>226</v>
      </c>
      <c r="AR122" s="1032"/>
      <c r="AS122" s="1052"/>
      <c r="AT122" s="1052"/>
      <c r="AU122" s="1049"/>
      <c r="AV122" s="1052"/>
      <c r="AW122" s="1052"/>
      <c r="AX122" s="1049"/>
      <c r="AY122" s="1049"/>
      <c r="AZ122" s="1049"/>
      <c r="BA122" s="996"/>
      <c r="BB122" s="167"/>
      <c r="BC122" s="167"/>
      <c r="BD122" s="176" t="str">
        <f t="shared" si="30"/>
        <v/>
      </c>
      <c r="BE122" s="160"/>
      <c r="BF122" s="160"/>
      <c r="BG122" s="160"/>
      <c r="BH122" s="160"/>
      <c r="BI122" s="167"/>
      <c r="BJ122" s="167"/>
      <c r="BK122" s="167"/>
      <c r="BL122" s="167"/>
      <c r="BM122" s="168"/>
      <c r="BN122" s="168"/>
      <c r="BO122" s="168"/>
      <c r="BP122" s="168"/>
      <c r="BQ122" s="169" t="str">
        <f t="shared" si="31"/>
        <v/>
      </c>
      <c r="BR122" s="170" t="str">
        <f t="shared" si="32"/>
        <v/>
      </c>
      <c r="BS122" s="711" t="s">
        <v>1374</v>
      </c>
      <c r="BT122" s="757" t="s">
        <v>2923</v>
      </c>
      <c r="BU122" s="1630"/>
      <c r="BV122" s="1660"/>
      <c r="BW122" s="1630"/>
      <c r="BX122" s="1065"/>
      <c r="BY122" s="1005"/>
      <c r="BZ122" s="1005"/>
    </row>
    <row r="123" spans="1:78" ht="96" x14ac:dyDescent="0.2">
      <c r="A123" s="1145"/>
      <c r="B123" s="1087"/>
      <c r="C123" s="1090"/>
      <c r="D123" s="1898" t="s">
        <v>2388</v>
      </c>
      <c r="E123" s="1024" t="s">
        <v>973</v>
      </c>
      <c r="F123" s="1027">
        <v>4</v>
      </c>
      <c r="G123" s="1000" t="s">
        <v>2566</v>
      </c>
      <c r="H123" s="1030"/>
      <c r="I123" s="994"/>
      <c r="J123" s="1033" t="s">
        <v>2567</v>
      </c>
      <c r="K123" s="1030" t="s">
        <v>313</v>
      </c>
      <c r="L123" s="1063" t="s">
        <v>314</v>
      </c>
      <c r="M123" s="1041" t="s">
        <v>2568</v>
      </c>
      <c r="N123" s="1000"/>
      <c r="O123" s="1000"/>
      <c r="P123" s="1063"/>
      <c r="Q123" s="1901"/>
      <c r="R123" s="1030" t="s">
        <v>217</v>
      </c>
      <c r="S123" s="1056">
        <f>IF(R123="Muy Alta",100%,IF(R123="Alta",80%,IF(R123="Media",60%,IF(R123="Baja",40%,IF(R123="Muy Baja",20%,"")))))</f>
        <v>0.6</v>
      </c>
      <c r="T123" s="994" t="s">
        <v>218</v>
      </c>
      <c r="U123" s="1056">
        <f>IF(T123="Catastrófico",100%,IF(T123="Mayor",80%,IF(T123="Moderado",60%,IF(T123="Menor",40%,IF(T123="Leve",20%,"")))))</f>
        <v>0.6</v>
      </c>
      <c r="V123" s="994" t="s">
        <v>251</v>
      </c>
      <c r="W123" s="1056">
        <f>IF(V123="Catastrófico",100%,IF(V123="Mayor",80%,IF(V123="Moderado",60%,IF(V123="Menor",40%,IF(V123="Leve",20%,"")))))</f>
        <v>0.4</v>
      </c>
      <c r="X123" s="1059" t="str">
        <f>IF(Y123=100%,"Catastrófico",IF(Y123=80%,"Mayor",IF(Y123=60%,"Moderado",IF(Y123=40%,"Menor",IF(Y123=20%,"Leve","")))))</f>
        <v>Moderado</v>
      </c>
      <c r="Y123" s="1056">
        <f>IF(AND(U123="",W123=""),"",MAX(U123,W123))</f>
        <v>0.6</v>
      </c>
      <c r="Z123" s="1056" t="str">
        <f>CONCATENATE(R123,X123)</f>
        <v>MediaModerado</v>
      </c>
      <c r="AA123" s="1047" t="str">
        <f>IF(Z123="Muy AltaLeve","Alto",IF(Z123="Muy AltaMenor","Alto",IF(Z123="Muy AltaModerado","Alto",IF(Z123="Muy AltaMayor","Alto",IF(Z123="Muy AltaCatastrófico","Extremo",IF(Z123="AltaLeve","Moderado",IF(Z123="AltaMenor","Moderado",IF(Z123="AltaModerado","Alto",IF(Z123="AltaMayor","Alto",IF(Z123="AltaCatastrófico","Extremo",IF(Z123="MediaLeve","Moderado",IF(Z123="MediaMenor","Moderado",IF(Z123="MediaModerado","Moderado",IF(Z123="MediaMayor","Alto",IF(Z123="MediaCatastrófico","Extremo",IF(Z123="BajaLeve","Bajo",IF(Z123="BajaMenor","Moderado",IF(Z123="BajaModerado","Moderado",IF(Z123="BajaMayor","Alto",IF(Z123="BajaCatastrófico","Extremo",IF(Z123="Muy BajaLeve","Bajo",IF(Z123="Muy BajaMenor","Bajo",IF(Z123="Muy BajaModerado","Moderado",IF(Z123="Muy BajaMayor","Alto",IF(Z123="Muy BajaCatastrófico","Extremo","")))))))))))))))))))))))))</f>
        <v>Moderado</v>
      </c>
      <c r="AB123" s="97">
        <v>1</v>
      </c>
      <c r="AC123" s="9" t="s">
        <v>2569</v>
      </c>
      <c r="AD123" s="527" t="s">
        <v>277</v>
      </c>
      <c r="AE123" s="12" t="s">
        <v>2570</v>
      </c>
      <c r="AF123" s="615" t="str">
        <f t="shared" si="26"/>
        <v>Probabilidad</v>
      </c>
      <c r="AG123" s="595" t="s">
        <v>221</v>
      </c>
      <c r="AH123" s="537">
        <f t="shared" si="27"/>
        <v>0.25</v>
      </c>
      <c r="AI123" s="595" t="s">
        <v>222</v>
      </c>
      <c r="AJ123" s="537">
        <f t="shared" si="28"/>
        <v>0.15</v>
      </c>
      <c r="AK123" s="536">
        <f t="shared" si="29"/>
        <v>0.4</v>
      </c>
      <c r="AL123" s="616">
        <f>IFERROR(IF(AF123="Probabilidad",(S123-(+S123*AK123)),IF(AF123="Impacto",S123,"")),"")</f>
        <v>0.36</v>
      </c>
      <c r="AM123" s="616">
        <f>IFERROR(IF(AF123="Impacto",(Y123-(+Y123*AK123)),IF(AF123="Probabilidad",Y123,"")),"")</f>
        <v>0.6</v>
      </c>
      <c r="AN123" s="50" t="s">
        <v>771</v>
      </c>
      <c r="AO123" s="50" t="s">
        <v>291</v>
      </c>
      <c r="AP123" s="50" t="s">
        <v>241</v>
      </c>
      <c r="AQ123" s="50" t="s">
        <v>226</v>
      </c>
      <c r="AR123" s="1030" t="s">
        <v>2571</v>
      </c>
      <c r="AS123" s="1050">
        <f>S123</f>
        <v>0.6</v>
      </c>
      <c r="AT123" s="1050">
        <f>IF(AL123="","",MIN(AL123:AL128))</f>
        <v>3.8879999999999998E-2</v>
      </c>
      <c r="AU123" s="1047" t="str">
        <f>IFERROR(IF(AT123="","",IF(AT123&lt;=0.2,"Muy Baja",IF(AT123&lt;=0.4,"Baja",IF(AT123&lt;=0.6,"Media",IF(AT123&lt;=0.8,"Alta","Muy Alta"))))),"")</f>
        <v>Muy Baja</v>
      </c>
      <c r="AV123" s="1050">
        <f>Y123</f>
        <v>0.6</v>
      </c>
      <c r="AW123" s="1050">
        <f>IF(AM123="","",MIN(AM123:AM128))</f>
        <v>0.6</v>
      </c>
      <c r="AX123" s="1047" t="str">
        <f>IFERROR(IF(AW123="","",IF(AW123&lt;=0.2,"Leve",IF(AW123&lt;=0.4,"Menor",IF(AW123&lt;=0.6,"Moderado",IF(AW123&lt;=0.8,"Mayor","Catastrófico"))))),"")</f>
        <v>Moderado</v>
      </c>
      <c r="AY123" s="1047" t="str">
        <f>AA123</f>
        <v>Moderado</v>
      </c>
      <c r="AZ123" s="1047" t="str">
        <f>IFERROR(IF(OR(AND(AU123="Muy Baja",AX123="Leve"),AND(AU123="Muy Baja",AX123="Menor"),AND(AU123="Baja",AX123="Leve")),"Bajo",IF(OR(AND(AU123="Muy baja",AX123="Moderado"),AND(AU123="Baja",AX123="Menor"),AND(AU123="Baja",AX123="Moderado"),AND(AU123="Media",AX123="Leve"),AND(AU123="Media",AX123="Menor"),AND(AU123="Media",AX123="Moderado"),AND(AU123="Alta",AX123="Leve"),AND(AU123="Alta",AX123="Menor")),"Moderado",IF(OR(AND(AU123="Muy Baja",AX123="Mayor"),AND(AU123="Baja",AX123="Mayor"),AND(AU123="Media",AX123="Mayor"),AND(AU123="Alta",AX123="Moderado"),AND(AU123="Alta",AX123="Mayor"),AND(AU123="Muy Alta",AX123="Leve"),AND(AU123="Muy Alta",AX123="Menor"),AND(AU123="Muy Alta",AX123="Moderado"),AND(AU123="Muy Alta",AX123="Mayor")),"Alto",IF(OR(AND(AU123="Muy Baja",AX123="Catastrófico"),AND(AU123="Baja",AX123="Catastrófico"),AND(AU123="Media",AX123="Catastrófico"),AND(AU123="Alta",AX123="Catastrófico"),AND(AU123="Muy Alta",AX123="Catastrófico")),"Extremo","")))),"")</f>
        <v>Moderado</v>
      </c>
      <c r="BA123" s="994" t="s">
        <v>228</v>
      </c>
      <c r="BB123" s="647" t="s">
        <v>2572</v>
      </c>
      <c r="BC123" s="216" t="s">
        <v>2573</v>
      </c>
      <c r="BD123" s="103">
        <f t="shared" si="30"/>
        <v>1</v>
      </c>
      <c r="BE123" s="9"/>
      <c r="BF123" s="9"/>
      <c r="BG123" s="9"/>
      <c r="BH123" s="9">
        <v>1</v>
      </c>
      <c r="BI123" s="308" t="s">
        <v>469</v>
      </c>
      <c r="BJ123" s="308" t="s">
        <v>983</v>
      </c>
      <c r="BK123" s="46"/>
      <c r="BL123" s="46"/>
      <c r="BM123" s="732"/>
      <c r="BN123" s="48"/>
      <c r="BO123" s="48"/>
      <c r="BP123" s="48"/>
      <c r="BQ123" s="104" t="str">
        <f t="shared" si="31"/>
        <v/>
      </c>
      <c r="BR123" s="128" t="str">
        <f t="shared" si="32"/>
        <v/>
      </c>
      <c r="BS123" s="710" t="s">
        <v>2569</v>
      </c>
      <c r="BT123" s="9" t="s">
        <v>2926</v>
      </c>
      <c r="BU123" s="1191" t="s">
        <v>1631</v>
      </c>
      <c r="BV123" s="1659" t="s">
        <v>2889</v>
      </c>
      <c r="BW123" s="1191" t="s">
        <v>1631</v>
      </c>
      <c r="BX123" s="1063" t="s">
        <v>1631</v>
      </c>
      <c r="BY123" s="1003" t="s">
        <v>2890</v>
      </c>
      <c r="BZ123" s="1003"/>
    </row>
    <row r="124" spans="1:78" ht="96" x14ac:dyDescent="0.2">
      <c r="A124" s="1145"/>
      <c r="B124" s="1087"/>
      <c r="C124" s="1090"/>
      <c r="D124" s="1899"/>
      <c r="E124" s="1025"/>
      <c r="F124" s="1028"/>
      <c r="G124" s="1039"/>
      <c r="H124" s="1031"/>
      <c r="I124" s="995"/>
      <c r="J124" s="1034"/>
      <c r="K124" s="1031"/>
      <c r="L124" s="1072"/>
      <c r="M124" s="1042"/>
      <c r="N124" s="1039"/>
      <c r="O124" s="1039"/>
      <c r="P124" s="1072"/>
      <c r="Q124" s="1902"/>
      <c r="R124" s="1031"/>
      <c r="S124" s="1057"/>
      <c r="T124" s="995"/>
      <c r="U124" s="1057"/>
      <c r="V124" s="995"/>
      <c r="W124" s="1057"/>
      <c r="X124" s="1060"/>
      <c r="Y124" s="1057"/>
      <c r="Z124" s="1057"/>
      <c r="AA124" s="1048"/>
      <c r="AB124" s="150">
        <v>2</v>
      </c>
      <c r="AC124" s="149" t="s">
        <v>2574</v>
      </c>
      <c r="AD124" s="286" t="s">
        <v>277</v>
      </c>
      <c r="AE124" s="149" t="s">
        <v>2560</v>
      </c>
      <c r="AF124" s="145" t="str">
        <f t="shared" si="26"/>
        <v>Probabilidad</v>
      </c>
      <c r="AG124" s="151" t="s">
        <v>221</v>
      </c>
      <c r="AH124" s="146">
        <f t="shared" si="27"/>
        <v>0.25</v>
      </c>
      <c r="AI124" s="151" t="s">
        <v>222</v>
      </c>
      <c r="AJ124" s="146">
        <f t="shared" si="28"/>
        <v>0.15</v>
      </c>
      <c r="AK124" s="147">
        <f t="shared" si="29"/>
        <v>0.4</v>
      </c>
      <c r="AL124" s="152">
        <f>IFERROR(IF(AND(AF123="Probabilidad",AF124="Probabilidad"),(AL123-(+AL123*AK124)),IF(AF124="Probabilidad",(S123-(+S123*AK124)),IF(AF124="Impacto",AL123,""))),"")</f>
        <v>0.216</v>
      </c>
      <c r="AM124" s="152">
        <f>IFERROR(IF(AND(AF123="Impacto",AF124="Impacto"),(AM123-(+AM123*AK124)),IF(AF124="Impacto",(Y123-(Y123*AK124)),IF(AF124="Probabilidad",AM123,""))),"")</f>
        <v>0.6</v>
      </c>
      <c r="AN124" s="153" t="s">
        <v>771</v>
      </c>
      <c r="AO124" s="153" t="s">
        <v>291</v>
      </c>
      <c r="AP124" s="153" t="s">
        <v>241</v>
      </c>
      <c r="AQ124" s="153" t="s">
        <v>226</v>
      </c>
      <c r="AR124" s="1031"/>
      <c r="AS124" s="1051"/>
      <c r="AT124" s="1051"/>
      <c r="AU124" s="1048"/>
      <c r="AV124" s="1051"/>
      <c r="AW124" s="1051"/>
      <c r="AX124" s="1048"/>
      <c r="AY124" s="1048"/>
      <c r="AZ124" s="1048"/>
      <c r="BA124" s="995"/>
      <c r="BB124" s="130" t="s">
        <v>2575</v>
      </c>
      <c r="BC124" s="130" t="s">
        <v>2576</v>
      </c>
      <c r="BD124" s="173">
        <f t="shared" si="30"/>
        <v>1</v>
      </c>
      <c r="BE124" s="149">
        <v>1</v>
      </c>
      <c r="BF124" s="149"/>
      <c r="BG124" s="149"/>
      <c r="BH124" s="149"/>
      <c r="BI124" s="130" t="s">
        <v>469</v>
      </c>
      <c r="BJ124" s="130" t="s">
        <v>983</v>
      </c>
      <c r="BK124" s="768" t="s">
        <v>2924</v>
      </c>
      <c r="BL124" s="768" t="s">
        <v>2925</v>
      </c>
      <c r="BM124" s="823">
        <v>1</v>
      </c>
      <c r="BN124" s="791"/>
      <c r="BO124" s="791"/>
      <c r="BP124" s="791"/>
      <c r="BQ124" s="156">
        <f t="shared" si="31"/>
        <v>1</v>
      </c>
      <c r="BR124" s="157">
        <f t="shared" si="32"/>
        <v>1</v>
      </c>
      <c r="BS124" s="304" t="s">
        <v>2574</v>
      </c>
      <c r="BT124" s="774" t="s">
        <v>2927</v>
      </c>
      <c r="BU124" s="1629"/>
      <c r="BV124" s="1299"/>
      <c r="BW124" s="1629"/>
      <c r="BX124" s="1064"/>
      <c r="BY124" s="1004"/>
      <c r="BZ124" s="1004"/>
    </row>
    <row r="125" spans="1:78" ht="144" x14ac:dyDescent="0.2">
      <c r="A125" s="1145"/>
      <c r="B125" s="1087"/>
      <c r="C125" s="1090"/>
      <c r="D125" s="1899"/>
      <c r="E125" s="1025"/>
      <c r="F125" s="1028"/>
      <c r="G125" s="1039"/>
      <c r="H125" s="1031"/>
      <c r="I125" s="995"/>
      <c r="J125" s="1034"/>
      <c r="K125" s="1031"/>
      <c r="L125" s="1072"/>
      <c r="M125" s="1042"/>
      <c r="N125" s="1039"/>
      <c r="O125" s="1039"/>
      <c r="P125" s="1072"/>
      <c r="Q125" s="1902"/>
      <c r="R125" s="1031"/>
      <c r="S125" s="1057"/>
      <c r="T125" s="995"/>
      <c r="U125" s="1057"/>
      <c r="V125" s="995"/>
      <c r="W125" s="1057"/>
      <c r="X125" s="1060"/>
      <c r="Y125" s="1057"/>
      <c r="Z125" s="1057"/>
      <c r="AA125" s="1048"/>
      <c r="AB125" s="150">
        <v>3</v>
      </c>
      <c r="AC125" s="149" t="s">
        <v>2577</v>
      </c>
      <c r="AD125" s="286" t="s">
        <v>277</v>
      </c>
      <c r="AE125" s="149" t="s">
        <v>2560</v>
      </c>
      <c r="AF125" s="145" t="str">
        <f t="shared" si="26"/>
        <v>Probabilidad</v>
      </c>
      <c r="AG125" s="151" t="s">
        <v>221</v>
      </c>
      <c r="AH125" s="146">
        <f t="shared" si="27"/>
        <v>0.25</v>
      </c>
      <c r="AI125" s="151" t="s">
        <v>222</v>
      </c>
      <c r="AJ125" s="146">
        <f t="shared" si="28"/>
        <v>0.15</v>
      </c>
      <c r="AK125" s="147">
        <f t="shared" si="29"/>
        <v>0.4</v>
      </c>
      <c r="AL125" s="152">
        <f>IFERROR(IF(AND(AF124="Probabilidad",AF125="Probabilidad"),(AL124-(+AL124*AK125)),IF(AND(AF124="Impacto",AF125="Probabilidad"),(AL123-(+AL123*AK125)),IF(AF125="Impacto",AL124,""))),"")</f>
        <v>0.12959999999999999</v>
      </c>
      <c r="AM125" s="152">
        <f>IFERROR(IF(AND(AF124="Impacto",AF125="Impacto"),(AM124-(+AM124*AK125)),IF(AND(AF124="Probabilidad",AF125="Impacto"),(AM123-(+AM123*AK125)),IF(AF125="Probabilidad",AM124,""))),"")</f>
        <v>0.6</v>
      </c>
      <c r="AN125" s="153" t="s">
        <v>771</v>
      </c>
      <c r="AO125" s="153" t="s">
        <v>291</v>
      </c>
      <c r="AP125" s="153" t="s">
        <v>241</v>
      </c>
      <c r="AQ125" s="153" t="s">
        <v>226</v>
      </c>
      <c r="AR125" s="1031"/>
      <c r="AS125" s="1051"/>
      <c r="AT125" s="1051"/>
      <c r="AU125" s="1048"/>
      <c r="AV125" s="1051"/>
      <c r="AW125" s="1051"/>
      <c r="AX125" s="1048"/>
      <c r="AY125" s="1048"/>
      <c r="AZ125" s="1048"/>
      <c r="BA125" s="995"/>
      <c r="BB125" s="130"/>
      <c r="BC125" s="130"/>
      <c r="BD125" s="173" t="str">
        <f t="shared" si="30"/>
        <v/>
      </c>
      <c r="BE125" s="149"/>
      <c r="BF125" s="149"/>
      <c r="BG125" s="149"/>
      <c r="BH125" s="149"/>
      <c r="BI125" s="130"/>
      <c r="BJ125" s="130"/>
      <c r="BK125" s="130"/>
      <c r="BL125" s="130"/>
      <c r="BM125" s="155"/>
      <c r="BN125" s="155"/>
      <c r="BO125" s="155"/>
      <c r="BP125" s="155"/>
      <c r="BQ125" s="156" t="str">
        <f t="shared" si="31"/>
        <v/>
      </c>
      <c r="BR125" s="157" t="str">
        <f t="shared" si="32"/>
        <v/>
      </c>
      <c r="BS125" s="304" t="s">
        <v>2577</v>
      </c>
      <c r="BT125" s="774" t="s">
        <v>2928</v>
      </c>
      <c r="BU125" s="1629"/>
      <c r="BV125" s="1299"/>
      <c r="BW125" s="1629"/>
      <c r="BX125" s="1064"/>
      <c r="BY125" s="1004"/>
      <c r="BZ125" s="1004"/>
    </row>
    <row r="126" spans="1:78" ht="96" x14ac:dyDescent="0.2">
      <c r="A126" s="1145"/>
      <c r="B126" s="1087"/>
      <c r="C126" s="1090"/>
      <c r="D126" s="1899"/>
      <c r="E126" s="1025"/>
      <c r="F126" s="1028"/>
      <c r="G126" s="1039"/>
      <c r="H126" s="1031"/>
      <c r="I126" s="995"/>
      <c r="J126" s="1034"/>
      <c r="K126" s="1031"/>
      <c r="L126" s="1072"/>
      <c r="M126" s="1042"/>
      <c r="N126" s="1039"/>
      <c r="O126" s="1039"/>
      <c r="P126" s="1072"/>
      <c r="Q126" s="1902"/>
      <c r="R126" s="1031"/>
      <c r="S126" s="1057"/>
      <c r="T126" s="995"/>
      <c r="U126" s="1057"/>
      <c r="V126" s="995"/>
      <c r="W126" s="1057"/>
      <c r="X126" s="1060"/>
      <c r="Y126" s="1057"/>
      <c r="Z126" s="1057"/>
      <c r="AA126" s="1048"/>
      <c r="AB126" s="150">
        <v>4</v>
      </c>
      <c r="AC126" s="149" t="s">
        <v>2578</v>
      </c>
      <c r="AD126" s="286" t="s">
        <v>277</v>
      </c>
      <c r="AE126" s="149" t="s">
        <v>2560</v>
      </c>
      <c r="AF126" s="145" t="str">
        <f t="shared" si="26"/>
        <v>Probabilidad</v>
      </c>
      <c r="AG126" s="151" t="s">
        <v>221</v>
      </c>
      <c r="AH126" s="146">
        <f t="shared" si="27"/>
        <v>0.25</v>
      </c>
      <c r="AI126" s="151" t="s">
        <v>222</v>
      </c>
      <c r="AJ126" s="146">
        <f t="shared" si="28"/>
        <v>0.15</v>
      </c>
      <c r="AK126" s="147">
        <f t="shared" si="29"/>
        <v>0.4</v>
      </c>
      <c r="AL126" s="152">
        <f>IFERROR(IF(AND(AF125="Probabilidad",AF126="Probabilidad"),(AL125-(+AL125*AK126)),IF(AND(AF125="Impacto",AF126="Probabilidad"),(AL124-(+AL124*AK126)),IF(AF126="Impacto",AL125,""))),"")</f>
        <v>7.7759999999999996E-2</v>
      </c>
      <c r="AM126" s="172">
        <f>IFERROR(IF(AND(AF125="Impacto",AF126="Impacto"),(AM125-(+AM125*AK126)),IF(AND(AF125="Probabilidad",AF126="Impacto"),(AM124-(+AM124*AK126)),IF(AF126="Probabilidad",AM125,""))),"")</f>
        <v>0.6</v>
      </c>
      <c r="AN126" s="153" t="s">
        <v>771</v>
      </c>
      <c r="AO126" s="153" t="s">
        <v>291</v>
      </c>
      <c r="AP126" s="153" t="s">
        <v>241</v>
      </c>
      <c r="AQ126" s="153" t="s">
        <v>226</v>
      </c>
      <c r="AR126" s="1031"/>
      <c r="AS126" s="1051"/>
      <c r="AT126" s="1051"/>
      <c r="AU126" s="1048"/>
      <c r="AV126" s="1051"/>
      <c r="AW126" s="1051"/>
      <c r="AX126" s="1048"/>
      <c r="AY126" s="1048"/>
      <c r="AZ126" s="1048"/>
      <c r="BA126" s="995"/>
      <c r="BB126" s="130"/>
      <c r="BC126" s="130"/>
      <c r="BD126" s="173" t="str">
        <f t="shared" si="30"/>
        <v/>
      </c>
      <c r="BE126" s="149"/>
      <c r="BF126" s="149"/>
      <c r="BG126" s="149"/>
      <c r="BH126" s="149"/>
      <c r="BI126" s="130"/>
      <c r="BJ126" s="130"/>
      <c r="BK126" s="130"/>
      <c r="BL126" s="130"/>
      <c r="BM126" s="155"/>
      <c r="BN126" s="155"/>
      <c r="BO126" s="155"/>
      <c r="BP126" s="155"/>
      <c r="BQ126" s="156" t="str">
        <f t="shared" si="31"/>
        <v/>
      </c>
      <c r="BR126" s="157" t="str">
        <f t="shared" si="32"/>
        <v/>
      </c>
      <c r="BS126" s="304" t="s">
        <v>2578</v>
      </c>
      <c r="BT126" s="774" t="s">
        <v>2929</v>
      </c>
      <c r="BU126" s="1629"/>
      <c r="BV126" s="1299"/>
      <c r="BW126" s="1629"/>
      <c r="BX126" s="1064"/>
      <c r="BY126" s="1004"/>
      <c r="BZ126" s="1004"/>
    </row>
    <row r="127" spans="1:78" ht="128" x14ac:dyDescent="0.2">
      <c r="A127" s="1145"/>
      <c r="B127" s="1087"/>
      <c r="C127" s="1090"/>
      <c r="D127" s="1899"/>
      <c r="E127" s="1025"/>
      <c r="F127" s="1028"/>
      <c r="G127" s="1039"/>
      <c r="H127" s="1031"/>
      <c r="I127" s="995"/>
      <c r="J127" s="1034"/>
      <c r="K127" s="1031"/>
      <c r="L127" s="1072"/>
      <c r="M127" s="1042"/>
      <c r="N127" s="1039"/>
      <c r="O127" s="1039"/>
      <c r="P127" s="1072"/>
      <c r="Q127" s="1902"/>
      <c r="R127" s="1031"/>
      <c r="S127" s="1057"/>
      <c r="T127" s="995"/>
      <c r="U127" s="1057"/>
      <c r="V127" s="995"/>
      <c r="W127" s="1057"/>
      <c r="X127" s="1060"/>
      <c r="Y127" s="1057"/>
      <c r="Z127" s="1057"/>
      <c r="AA127" s="1048"/>
      <c r="AB127" s="150">
        <v>5</v>
      </c>
      <c r="AC127" s="149" t="s">
        <v>2579</v>
      </c>
      <c r="AD127" s="286" t="s">
        <v>354</v>
      </c>
      <c r="AE127" s="28" t="s">
        <v>2560</v>
      </c>
      <c r="AF127" s="231" t="str">
        <f t="shared" si="26"/>
        <v>Probabilidad</v>
      </c>
      <c r="AG127" s="232" t="s">
        <v>221</v>
      </c>
      <c r="AH127" s="228">
        <f t="shared" si="27"/>
        <v>0.25</v>
      </c>
      <c r="AI127" s="232" t="s">
        <v>734</v>
      </c>
      <c r="AJ127" s="228">
        <f t="shared" si="28"/>
        <v>0.25</v>
      </c>
      <c r="AK127" s="233">
        <f t="shared" si="29"/>
        <v>0.5</v>
      </c>
      <c r="AL127" s="234">
        <f>IFERROR(IF(AND(AF126="Probabilidad",AF127="Probabilidad"),(AL126-(+AL126*AK127)),IF(AND(AF126="Impacto",AF127="Probabilidad"),(AL125-(+AL125*AK127)),IF(AF127="Impacto",AL126,""))),"")</f>
        <v>3.8879999999999998E-2</v>
      </c>
      <c r="AM127" s="234">
        <f>IFERROR(IF(AND(AF126="Impacto",AF127="Impacto"),(AM126-(+AM126*AK127)),IF(AND(AF126="Probabilidad",AF127="Impacto"),(AM125-(+AM125*AK127)),IF(AF127="Probabilidad",AM126,""))),"")</f>
        <v>0.6</v>
      </c>
      <c r="AN127" s="51" t="s">
        <v>771</v>
      </c>
      <c r="AO127" s="126" t="s">
        <v>291</v>
      </c>
      <c r="AP127" s="126" t="s">
        <v>241</v>
      </c>
      <c r="AQ127" s="126" t="s">
        <v>226</v>
      </c>
      <c r="AR127" s="1031"/>
      <c r="AS127" s="1051"/>
      <c r="AT127" s="1051"/>
      <c r="AU127" s="1048"/>
      <c r="AV127" s="1051"/>
      <c r="AW127" s="1051"/>
      <c r="AX127" s="1048"/>
      <c r="AY127" s="1048"/>
      <c r="AZ127" s="1048"/>
      <c r="BA127" s="995"/>
      <c r="BB127" s="130"/>
      <c r="BC127" s="130"/>
      <c r="BD127" s="173" t="str">
        <f t="shared" si="30"/>
        <v/>
      </c>
      <c r="BE127" s="149"/>
      <c r="BF127" s="149"/>
      <c r="BG127" s="149"/>
      <c r="BH127" s="149"/>
      <c r="BI127" s="130"/>
      <c r="BJ127" s="130"/>
      <c r="BK127" s="130"/>
      <c r="BL127" s="130"/>
      <c r="BM127" s="155"/>
      <c r="BN127" s="155"/>
      <c r="BO127" s="155"/>
      <c r="BP127" s="155"/>
      <c r="BQ127" s="156" t="str">
        <f t="shared" si="31"/>
        <v/>
      </c>
      <c r="BR127" s="157" t="str">
        <f t="shared" si="32"/>
        <v/>
      </c>
      <c r="BS127" s="304" t="s">
        <v>2579</v>
      </c>
      <c r="BT127" s="774" t="s">
        <v>2930</v>
      </c>
      <c r="BU127" s="1629"/>
      <c r="BV127" s="1299"/>
      <c r="BW127" s="1629"/>
      <c r="BX127" s="1064"/>
      <c r="BY127" s="1004"/>
      <c r="BZ127" s="1004"/>
    </row>
    <row r="128" spans="1:78" ht="17" thickBot="1" x14ac:dyDescent="0.25">
      <c r="A128" s="1145"/>
      <c r="B128" s="1087"/>
      <c r="C128" s="1090"/>
      <c r="D128" s="1900"/>
      <c r="E128" s="1026"/>
      <c r="F128" s="1029"/>
      <c r="G128" s="1040"/>
      <c r="H128" s="1032"/>
      <c r="I128" s="996"/>
      <c r="J128" s="1035"/>
      <c r="K128" s="1032"/>
      <c r="L128" s="1073"/>
      <c r="M128" s="1043"/>
      <c r="N128" s="1040"/>
      <c r="O128" s="1040"/>
      <c r="P128" s="1073"/>
      <c r="Q128" s="1903"/>
      <c r="R128" s="1032"/>
      <c r="S128" s="1058"/>
      <c r="T128" s="996"/>
      <c r="U128" s="1058"/>
      <c r="V128" s="996"/>
      <c r="W128" s="1058"/>
      <c r="X128" s="1061"/>
      <c r="Y128" s="1058"/>
      <c r="Z128" s="1058"/>
      <c r="AA128" s="1049"/>
      <c r="AB128" s="162">
        <v>6</v>
      </c>
      <c r="AC128" s="160"/>
      <c r="AD128" s="528"/>
      <c r="AE128" s="160"/>
      <c r="AF128" s="175" t="str">
        <f t="shared" si="26"/>
        <v/>
      </c>
      <c r="AG128" s="163"/>
      <c r="AH128" s="161" t="str">
        <f t="shared" si="27"/>
        <v/>
      </c>
      <c r="AI128" s="163"/>
      <c r="AJ128" s="161" t="str">
        <f t="shared" si="28"/>
        <v/>
      </c>
      <c r="AK128" s="164" t="str">
        <f t="shared" si="29"/>
        <v/>
      </c>
      <c r="AL128" s="220" t="str">
        <f>IFERROR(IF(AND(AF127="Probabilidad",AF128="Probabilidad"),(AL127-(+AL127*AK128)),IF(AND(AF127="Impacto",AF128="Probabilidad"),(AL126-(+AL126*AK128)),IF(AF128="Impacto",AL127,""))),"")</f>
        <v/>
      </c>
      <c r="AM128" s="220" t="str">
        <f>IFERROR(IF(AND(AF127="Impacto",AF128="Impacto"),(AM127-(+AM127*AK128)),IF(AND(AF127="Probabilidad",AF128="Impacto"),(AM126-(+AM126*AK128)),IF(AF128="Probabilidad",AM127,""))),"")</f>
        <v/>
      </c>
      <c r="AN128" s="221"/>
      <c r="AO128" s="221"/>
      <c r="AP128" s="221"/>
      <c r="AQ128" s="221"/>
      <c r="AR128" s="1032"/>
      <c r="AS128" s="1052"/>
      <c r="AT128" s="1052"/>
      <c r="AU128" s="1049"/>
      <c r="AV128" s="1052"/>
      <c r="AW128" s="1052"/>
      <c r="AX128" s="1049"/>
      <c r="AY128" s="1049"/>
      <c r="AZ128" s="1049"/>
      <c r="BA128" s="996"/>
      <c r="BB128" s="167"/>
      <c r="BC128" s="167"/>
      <c r="BD128" s="176" t="str">
        <f t="shared" si="30"/>
        <v/>
      </c>
      <c r="BE128" s="160"/>
      <c r="BF128" s="160"/>
      <c r="BG128" s="160"/>
      <c r="BH128" s="160"/>
      <c r="BI128" s="167"/>
      <c r="BJ128" s="167"/>
      <c r="BK128" s="167"/>
      <c r="BL128" s="167"/>
      <c r="BM128" s="168"/>
      <c r="BN128" s="168"/>
      <c r="BO128" s="168"/>
      <c r="BP128" s="168"/>
      <c r="BQ128" s="169" t="str">
        <f t="shared" si="31"/>
        <v/>
      </c>
      <c r="BR128" s="170" t="str">
        <f t="shared" si="32"/>
        <v/>
      </c>
      <c r="BS128" s="711"/>
      <c r="BT128" s="160"/>
      <c r="BU128" s="1630"/>
      <c r="BV128" s="1660"/>
      <c r="BW128" s="1630"/>
      <c r="BX128" s="1065"/>
      <c r="BY128" s="1005"/>
      <c r="BZ128" s="1005"/>
    </row>
    <row r="129" spans="1:78" ht="129.75" customHeight="1" x14ac:dyDescent="0.2">
      <c r="A129" s="1145"/>
      <c r="B129" s="1087"/>
      <c r="C129" s="1090"/>
      <c r="D129" s="1898" t="s">
        <v>2388</v>
      </c>
      <c r="E129" s="1024" t="s">
        <v>973</v>
      </c>
      <c r="F129" s="1027">
        <v>5</v>
      </c>
      <c r="G129" s="1000" t="s">
        <v>1342</v>
      </c>
      <c r="H129" s="1030"/>
      <c r="I129" s="994"/>
      <c r="J129" s="1033" t="s">
        <v>2580</v>
      </c>
      <c r="K129" s="1030" t="s">
        <v>313</v>
      </c>
      <c r="L129" s="1000" t="s">
        <v>314</v>
      </c>
      <c r="M129" s="1041" t="s">
        <v>2581</v>
      </c>
      <c r="N129" s="1000"/>
      <c r="O129" s="1000"/>
      <c r="P129" s="1063"/>
      <c r="Q129" s="1901"/>
      <c r="R129" s="1030" t="s">
        <v>217</v>
      </c>
      <c r="S129" s="1056">
        <f>IF(R129="Muy Alta",100%,IF(R129="Alta",80%,IF(R129="Media",60%,IF(R129="Baja",40%,IF(R129="Muy Baja",20%,"")))))</f>
        <v>0.6</v>
      </c>
      <c r="T129" s="994" t="s">
        <v>218</v>
      </c>
      <c r="U129" s="1056">
        <f>IF(T129="Catastrófico",100%,IF(T129="Mayor",80%,IF(T129="Moderado",60%,IF(T129="Menor",40%,IF(T129="Leve",20%,"")))))</f>
        <v>0.6</v>
      </c>
      <c r="V129" s="994" t="s">
        <v>251</v>
      </c>
      <c r="W129" s="1056">
        <f>IF(V129="Catastrófico",100%,IF(V129="Mayor",80%,IF(V129="Moderado",60%,IF(V129="Menor",40%,IF(V129="Leve",20%,"")))))</f>
        <v>0.4</v>
      </c>
      <c r="X129" s="1059" t="str">
        <f>IF(Y129=100%,"Catastrófico",IF(Y129=80%,"Mayor",IF(Y129=60%,"Moderado",IF(Y129=40%,"Menor",IF(Y129=20%,"Leve","")))))</f>
        <v>Moderado</v>
      </c>
      <c r="Y129" s="1056">
        <f>IF(AND(U129="",W129=""),"",MAX(U129,W129))</f>
        <v>0.6</v>
      </c>
      <c r="Z129" s="1056" t="str">
        <f>CONCATENATE(R129,X129)</f>
        <v>MediaModerado</v>
      </c>
      <c r="AA129" s="1047" t="str">
        <f>IF(Z129="Muy AltaLeve","Alto",IF(Z129="Muy AltaMenor","Alto",IF(Z129="Muy AltaModerado","Alto",IF(Z129="Muy AltaMayor","Alto",IF(Z129="Muy AltaCatastrófico","Extremo",IF(Z129="AltaLeve","Moderado",IF(Z129="AltaMenor","Moderado",IF(Z129="AltaModerado","Alto",IF(Z129="AltaMayor","Alto",IF(Z129="AltaCatastrófico","Extremo",IF(Z129="MediaLeve","Moderado",IF(Z129="MediaMenor","Moderado",IF(Z129="MediaModerado","Moderado",IF(Z129="MediaMayor","Alto",IF(Z129="MediaCatastrófico","Extremo",IF(Z129="BajaLeve","Bajo",IF(Z129="BajaMenor","Moderado",IF(Z129="BajaModerado","Moderado",IF(Z129="BajaMayor","Alto",IF(Z129="BajaCatastrófico","Extremo",IF(Z129="Muy BajaLeve","Bajo",IF(Z129="Muy BajaMenor","Bajo",IF(Z129="Muy BajaModerado","Moderado",IF(Z129="Muy BajaMayor","Alto",IF(Z129="Muy BajaCatastrófico","Extremo","")))))))))))))))))))))))))</f>
        <v>Moderado</v>
      </c>
      <c r="AB129" s="97">
        <v>1</v>
      </c>
      <c r="AC129" s="12" t="s">
        <v>2582</v>
      </c>
      <c r="AD129" s="527" t="s">
        <v>271</v>
      </c>
      <c r="AE129" s="12" t="s">
        <v>2570</v>
      </c>
      <c r="AF129" s="615" t="str">
        <f t="shared" si="26"/>
        <v>Probabilidad</v>
      </c>
      <c r="AG129" s="595" t="s">
        <v>221</v>
      </c>
      <c r="AH129" s="537">
        <f t="shared" si="27"/>
        <v>0.25</v>
      </c>
      <c r="AI129" s="595" t="s">
        <v>222</v>
      </c>
      <c r="AJ129" s="537">
        <f t="shared" si="28"/>
        <v>0.15</v>
      </c>
      <c r="AK129" s="536">
        <f t="shared" si="29"/>
        <v>0.4</v>
      </c>
      <c r="AL129" s="616">
        <f>IFERROR(IF(AF129="Probabilidad",(S129-(+S129*AK129)),IF(AF129="Impacto",S129,"")),"")</f>
        <v>0.36</v>
      </c>
      <c r="AM129" s="616">
        <f>IFERROR(IF(AF129="Impacto",(Y129-(+Y129*AK129)),IF(AF129="Probabilidad",Y129,"")),"")</f>
        <v>0.6</v>
      </c>
      <c r="AN129" s="50" t="s">
        <v>223</v>
      </c>
      <c r="AO129" s="50" t="s">
        <v>291</v>
      </c>
      <c r="AP129" s="50" t="s">
        <v>225</v>
      </c>
      <c r="AQ129" s="50" t="s">
        <v>226</v>
      </c>
      <c r="AR129" s="1030" t="s">
        <v>2583</v>
      </c>
      <c r="AS129" s="1050">
        <f>S129</f>
        <v>0.6</v>
      </c>
      <c r="AT129" s="1050">
        <f>IF(AL129="","",MIN(AL129:AL134))</f>
        <v>0.108</v>
      </c>
      <c r="AU129" s="1047" t="str">
        <f>IFERROR(IF(AT129="","",IF(AT129&lt;=0.2,"Muy Baja",IF(AT129&lt;=0.4,"Baja",IF(AT129&lt;=0.6,"Media",IF(AT129&lt;=0.8,"Alta","Muy Alta"))))),"")</f>
        <v>Muy Baja</v>
      </c>
      <c r="AV129" s="1050">
        <f>Y129</f>
        <v>0.6</v>
      </c>
      <c r="AW129" s="1050">
        <f>IF(AM129="","",MIN(AM129:AM134))</f>
        <v>0.6</v>
      </c>
      <c r="AX129" s="1047" t="str">
        <f>IFERROR(IF(AW129="","",IF(AW129&lt;=0.2,"Leve",IF(AW129&lt;=0.4,"Menor",IF(AW129&lt;=0.6,"Moderado",IF(AW129&lt;=0.8,"Mayor","Catastrófico"))))),"")</f>
        <v>Moderado</v>
      </c>
      <c r="AY129" s="1047" t="str">
        <f>AA129</f>
        <v>Moderado</v>
      </c>
      <c r="AZ129" s="1047" t="str">
        <f>IFERROR(IF(OR(AND(AU129="Muy Baja",AX129="Leve"),AND(AU129="Muy Baja",AX129="Menor"),AND(AU129="Baja",AX129="Leve")),"Bajo",IF(OR(AND(AU129="Muy baja",AX129="Moderado"),AND(AU129="Baja",AX129="Menor"),AND(AU129="Baja",AX129="Moderado"),AND(AU129="Media",AX129="Leve"),AND(AU129="Media",AX129="Menor"),AND(AU129="Media",AX129="Moderado"),AND(AU129="Alta",AX129="Leve"),AND(AU129="Alta",AX129="Menor")),"Moderado",IF(OR(AND(AU129="Muy Baja",AX129="Mayor"),AND(AU129="Baja",AX129="Mayor"),AND(AU129="Media",AX129="Mayor"),AND(AU129="Alta",AX129="Moderado"),AND(AU129="Alta",AX129="Mayor"),AND(AU129="Muy Alta",AX129="Leve"),AND(AU129="Muy Alta",AX129="Menor"),AND(AU129="Muy Alta",AX129="Moderado"),AND(AU129="Muy Alta",AX129="Mayor")),"Alto",IF(OR(AND(AU129="Muy Baja",AX129="Catastrófico"),AND(AU129="Baja",AX129="Catastrófico"),AND(AU129="Media",AX129="Catastrófico"),AND(AU129="Alta",AX129="Catastrófico"),AND(AU129="Muy Alta",AX129="Catastrófico")),"Extremo","")))),"")</f>
        <v>Moderado</v>
      </c>
      <c r="BA129" s="994" t="s">
        <v>228</v>
      </c>
      <c r="BB129" s="46" t="s">
        <v>2584</v>
      </c>
      <c r="BC129" s="46" t="s">
        <v>2585</v>
      </c>
      <c r="BD129" s="103">
        <f t="shared" si="30"/>
        <v>1</v>
      </c>
      <c r="BE129" s="9">
        <v>1</v>
      </c>
      <c r="BF129" s="9"/>
      <c r="BG129" s="9"/>
      <c r="BH129" s="9"/>
      <c r="BI129" s="46" t="s">
        <v>469</v>
      </c>
      <c r="BJ129" s="46" t="s">
        <v>983</v>
      </c>
      <c r="BK129" s="619" t="s">
        <v>2931</v>
      </c>
      <c r="BL129" s="46" t="s">
        <v>2932</v>
      </c>
      <c r="BM129" s="732">
        <v>1</v>
      </c>
      <c r="BN129" s="48"/>
      <c r="BO129" s="48"/>
      <c r="BP129" s="48"/>
      <c r="BQ129" s="104">
        <f t="shared" si="31"/>
        <v>1</v>
      </c>
      <c r="BR129" s="128">
        <f t="shared" si="32"/>
        <v>1</v>
      </c>
      <c r="BS129" s="710" t="s">
        <v>2582</v>
      </c>
      <c r="BT129" s="9" t="s">
        <v>2933</v>
      </c>
      <c r="BU129" s="1191" t="s">
        <v>1631</v>
      </c>
      <c r="BV129" s="1659" t="s">
        <v>2889</v>
      </c>
      <c r="BW129" s="1191" t="s">
        <v>1631</v>
      </c>
      <c r="BX129" s="1063" t="s">
        <v>1631</v>
      </c>
      <c r="BY129" s="1003" t="s">
        <v>2890</v>
      </c>
      <c r="BZ129" s="1003"/>
    </row>
    <row r="130" spans="1:78" ht="309.75" customHeight="1" x14ac:dyDescent="0.2">
      <c r="A130" s="1145"/>
      <c r="B130" s="1087"/>
      <c r="C130" s="1090"/>
      <c r="D130" s="1899"/>
      <c r="E130" s="1025"/>
      <c r="F130" s="1028"/>
      <c r="G130" s="1039"/>
      <c r="H130" s="1031"/>
      <c r="I130" s="995"/>
      <c r="J130" s="1034"/>
      <c r="K130" s="1031"/>
      <c r="L130" s="1039"/>
      <c r="M130" s="1042"/>
      <c r="N130" s="1039"/>
      <c r="O130" s="1039"/>
      <c r="P130" s="1072"/>
      <c r="Q130" s="1902"/>
      <c r="R130" s="1031"/>
      <c r="S130" s="1057"/>
      <c r="T130" s="995"/>
      <c r="U130" s="1057"/>
      <c r="V130" s="995"/>
      <c r="W130" s="1057"/>
      <c r="X130" s="1060"/>
      <c r="Y130" s="1057"/>
      <c r="Z130" s="1057"/>
      <c r="AA130" s="1048"/>
      <c r="AB130" s="150">
        <v>2</v>
      </c>
      <c r="AC130" s="149" t="s">
        <v>2586</v>
      </c>
      <c r="AD130" s="286" t="s">
        <v>277</v>
      </c>
      <c r="AE130" s="149" t="s">
        <v>2587</v>
      </c>
      <c r="AF130" s="145" t="str">
        <f t="shared" si="26"/>
        <v>Probabilidad</v>
      </c>
      <c r="AG130" s="151" t="s">
        <v>221</v>
      </c>
      <c r="AH130" s="146">
        <f t="shared" si="27"/>
        <v>0.25</v>
      </c>
      <c r="AI130" s="151" t="s">
        <v>222</v>
      </c>
      <c r="AJ130" s="146">
        <f t="shared" si="28"/>
        <v>0.15</v>
      </c>
      <c r="AK130" s="147">
        <f t="shared" si="29"/>
        <v>0.4</v>
      </c>
      <c r="AL130" s="152">
        <f>IFERROR(IF(AND(AF129="Probabilidad",AF130="Probabilidad"),(AL129-(+AL129*AK130)),IF(AF130="Probabilidad",(S129-(+S129*AK130)),IF(AF130="Impacto",AL129,""))),"")</f>
        <v>0.216</v>
      </c>
      <c r="AM130" s="152">
        <f>IFERROR(IF(AND(AF129="Impacto",AF130="Impacto"),(AM129-(+AM129*AK130)),IF(AF130="Impacto",(Y129-(Y129*AK130)),IF(AF130="Probabilidad",AM129,""))),"")</f>
        <v>0.6</v>
      </c>
      <c r="AN130" s="153" t="s">
        <v>223</v>
      </c>
      <c r="AO130" s="153" t="s">
        <v>291</v>
      </c>
      <c r="AP130" s="153" t="s">
        <v>225</v>
      </c>
      <c r="AQ130" s="153" t="s">
        <v>226</v>
      </c>
      <c r="AR130" s="1031"/>
      <c r="AS130" s="1051"/>
      <c r="AT130" s="1051"/>
      <c r="AU130" s="1048"/>
      <c r="AV130" s="1051"/>
      <c r="AW130" s="1051"/>
      <c r="AX130" s="1048"/>
      <c r="AY130" s="1048"/>
      <c r="AZ130" s="1048"/>
      <c r="BA130" s="995"/>
      <c r="BB130" s="130"/>
      <c r="BC130" s="130"/>
      <c r="BD130" s="173" t="str">
        <f t="shared" si="30"/>
        <v/>
      </c>
      <c r="BE130" s="149"/>
      <c r="BF130" s="149"/>
      <c r="BG130" s="149"/>
      <c r="BH130" s="149"/>
      <c r="BI130" s="130"/>
      <c r="BJ130" s="130"/>
      <c r="BK130" s="130"/>
      <c r="BL130" s="130"/>
      <c r="BM130" s="155"/>
      <c r="BN130" s="155"/>
      <c r="BO130" s="155"/>
      <c r="BP130" s="155"/>
      <c r="BQ130" s="156" t="str">
        <f t="shared" si="31"/>
        <v/>
      </c>
      <c r="BR130" s="157" t="str">
        <f t="shared" si="32"/>
        <v/>
      </c>
      <c r="BS130" s="304" t="s">
        <v>2586</v>
      </c>
      <c r="BT130" s="774" t="s">
        <v>2934</v>
      </c>
      <c r="BU130" s="1629"/>
      <c r="BV130" s="1299"/>
      <c r="BW130" s="1629"/>
      <c r="BX130" s="1064"/>
      <c r="BY130" s="1004"/>
      <c r="BZ130" s="1004"/>
    </row>
    <row r="131" spans="1:78" ht="169.5" customHeight="1" x14ac:dyDescent="0.2">
      <c r="A131" s="1145"/>
      <c r="B131" s="1087"/>
      <c r="C131" s="1090"/>
      <c r="D131" s="1899"/>
      <c r="E131" s="1025"/>
      <c r="F131" s="1028"/>
      <c r="G131" s="1039"/>
      <c r="H131" s="1031"/>
      <c r="I131" s="995"/>
      <c r="J131" s="1034"/>
      <c r="K131" s="1031"/>
      <c r="L131" s="1039"/>
      <c r="M131" s="1042"/>
      <c r="N131" s="1039"/>
      <c r="O131" s="1039"/>
      <c r="P131" s="1072"/>
      <c r="Q131" s="1902"/>
      <c r="R131" s="1031"/>
      <c r="S131" s="1057"/>
      <c r="T131" s="995"/>
      <c r="U131" s="1057"/>
      <c r="V131" s="995"/>
      <c r="W131" s="1057"/>
      <c r="X131" s="1060"/>
      <c r="Y131" s="1057"/>
      <c r="Z131" s="1057"/>
      <c r="AA131" s="1048"/>
      <c r="AB131" s="150">
        <v>3</v>
      </c>
      <c r="AC131" s="149" t="s">
        <v>2588</v>
      </c>
      <c r="AD131" s="286" t="s">
        <v>277</v>
      </c>
      <c r="AE131" s="149" t="s">
        <v>2570</v>
      </c>
      <c r="AF131" s="145" t="str">
        <f t="shared" si="26"/>
        <v>Probabilidad</v>
      </c>
      <c r="AG131" s="151" t="s">
        <v>221</v>
      </c>
      <c r="AH131" s="146">
        <f t="shared" si="27"/>
        <v>0.25</v>
      </c>
      <c r="AI131" s="151" t="s">
        <v>734</v>
      </c>
      <c r="AJ131" s="146">
        <f t="shared" si="28"/>
        <v>0.25</v>
      </c>
      <c r="AK131" s="147">
        <f t="shared" si="29"/>
        <v>0.5</v>
      </c>
      <c r="AL131" s="152">
        <f>IFERROR(IF(AND(AF130="Probabilidad",AF131="Probabilidad"),(AL130-(+AL130*AK131)),IF(AND(AF130="Impacto",AF131="Probabilidad"),(AL129-(+AL129*AK131)),IF(AF131="Impacto",AL130,""))),"")</f>
        <v>0.108</v>
      </c>
      <c r="AM131" s="152">
        <f>IFERROR(IF(AND(AF130="Impacto",AF131="Impacto"),(AM130-(+AM130*AK131)),IF(AND(AF130="Probabilidad",AF131="Impacto"),(AM129-(+AM129*AK131)),IF(AF131="Probabilidad",AM130,""))),"")</f>
        <v>0.6</v>
      </c>
      <c r="AN131" s="153" t="s">
        <v>223</v>
      </c>
      <c r="AO131" s="153" t="s">
        <v>291</v>
      </c>
      <c r="AP131" s="153" t="s">
        <v>241</v>
      </c>
      <c r="AQ131" s="153" t="s">
        <v>226</v>
      </c>
      <c r="AR131" s="1031"/>
      <c r="AS131" s="1051"/>
      <c r="AT131" s="1051"/>
      <c r="AU131" s="1048"/>
      <c r="AV131" s="1051"/>
      <c r="AW131" s="1051"/>
      <c r="AX131" s="1048"/>
      <c r="AY131" s="1048"/>
      <c r="AZ131" s="1048"/>
      <c r="BA131" s="995"/>
      <c r="BB131" s="130"/>
      <c r="BC131" s="130"/>
      <c r="BD131" s="173" t="str">
        <f t="shared" si="30"/>
        <v/>
      </c>
      <c r="BE131" s="149"/>
      <c r="BF131" s="149"/>
      <c r="BG131" s="149"/>
      <c r="BH131" s="149"/>
      <c r="BI131" s="130"/>
      <c r="BJ131" s="130"/>
      <c r="BK131" s="130"/>
      <c r="BL131" s="130"/>
      <c r="BM131" s="155"/>
      <c r="BN131" s="155"/>
      <c r="BO131" s="155"/>
      <c r="BP131" s="155"/>
      <c r="BQ131" s="156" t="str">
        <f t="shared" si="31"/>
        <v/>
      </c>
      <c r="BR131" s="157" t="str">
        <f t="shared" si="32"/>
        <v/>
      </c>
      <c r="BS131" s="304" t="s">
        <v>2588</v>
      </c>
      <c r="BT131" s="774" t="s">
        <v>2935</v>
      </c>
      <c r="BU131" s="1629"/>
      <c r="BV131" s="1299"/>
      <c r="BW131" s="1629"/>
      <c r="BX131" s="1064"/>
      <c r="BY131" s="1004"/>
      <c r="BZ131" s="1004"/>
    </row>
    <row r="132" spans="1:78" ht="16" x14ac:dyDescent="0.2">
      <c r="A132" s="1145"/>
      <c r="B132" s="1087"/>
      <c r="C132" s="1090"/>
      <c r="D132" s="1899"/>
      <c r="E132" s="1025"/>
      <c r="F132" s="1028"/>
      <c r="G132" s="1039"/>
      <c r="H132" s="1031"/>
      <c r="I132" s="995"/>
      <c r="J132" s="1034"/>
      <c r="K132" s="1031"/>
      <c r="L132" s="1039"/>
      <c r="M132" s="1042"/>
      <c r="N132" s="1039"/>
      <c r="O132" s="1039"/>
      <c r="P132" s="1072"/>
      <c r="Q132" s="1902"/>
      <c r="R132" s="1031"/>
      <c r="S132" s="1057"/>
      <c r="T132" s="995"/>
      <c r="U132" s="1057"/>
      <c r="V132" s="995"/>
      <c r="W132" s="1057"/>
      <c r="X132" s="1060"/>
      <c r="Y132" s="1057"/>
      <c r="Z132" s="1057"/>
      <c r="AA132" s="1048"/>
      <c r="AB132" s="150">
        <v>4</v>
      </c>
      <c r="AC132" s="149"/>
      <c r="AD132" s="286"/>
      <c r="AE132" s="149"/>
      <c r="AF132" s="145" t="str">
        <f t="shared" si="26"/>
        <v/>
      </c>
      <c r="AG132" s="151"/>
      <c r="AH132" s="146" t="str">
        <f t="shared" si="27"/>
        <v/>
      </c>
      <c r="AI132" s="151"/>
      <c r="AJ132" s="146" t="str">
        <f t="shared" si="28"/>
        <v/>
      </c>
      <c r="AK132" s="147" t="str">
        <f t="shared" si="29"/>
        <v/>
      </c>
      <c r="AL132" s="152" t="str">
        <f>IFERROR(IF(AND(AF131="Probabilidad",AF132="Probabilidad"),(AL131-(+AL131*AK132)),IF(AND(AF131="Impacto",AF132="Probabilidad"),(AL130-(+AL130*AK132)),IF(AF132="Impacto",AL131,""))),"")</f>
        <v/>
      </c>
      <c r="AM132" s="152" t="str">
        <f>IFERROR(IF(AND(AF131="Impacto",AF132="Impacto"),(AM131-(+AM131*AK132)),IF(AND(AF131="Probabilidad",AF132="Impacto"),(AM130-(+AM130*AK132)),IF(AF132="Probabilidad",AM131,""))),"")</f>
        <v/>
      </c>
      <c r="AN132" s="153"/>
      <c r="AO132" s="153"/>
      <c r="AP132" s="153"/>
      <c r="AQ132" s="153"/>
      <c r="AR132" s="1031"/>
      <c r="AS132" s="1051"/>
      <c r="AT132" s="1051"/>
      <c r="AU132" s="1048"/>
      <c r="AV132" s="1051"/>
      <c r="AW132" s="1051"/>
      <c r="AX132" s="1048"/>
      <c r="AY132" s="1048"/>
      <c r="AZ132" s="1048"/>
      <c r="BA132" s="995"/>
      <c r="BB132" s="130"/>
      <c r="BC132" s="130"/>
      <c r="BD132" s="173" t="str">
        <f t="shared" si="30"/>
        <v/>
      </c>
      <c r="BE132" s="149"/>
      <c r="BF132" s="149"/>
      <c r="BG132" s="149"/>
      <c r="BH132" s="149"/>
      <c r="BI132" s="130"/>
      <c r="BJ132" s="130"/>
      <c r="BK132" s="130"/>
      <c r="BL132" s="130"/>
      <c r="BM132" s="155"/>
      <c r="BN132" s="155"/>
      <c r="BO132" s="155"/>
      <c r="BP132" s="155"/>
      <c r="BQ132" s="156" t="str">
        <f t="shared" si="31"/>
        <v/>
      </c>
      <c r="BR132" s="157" t="str">
        <f t="shared" si="32"/>
        <v/>
      </c>
      <c r="BS132" s="304"/>
      <c r="BT132" s="149"/>
      <c r="BU132" s="1629"/>
      <c r="BV132" s="1299"/>
      <c r="BW132" s="1629"/>
      <c r="BX132" s="1064"/>
      <c r="BY132" s="1004"/>
      <c r="BZ132" s="1004"/>
    </row>
    <row r="133" spans="1:78" ht="16" x14ac:dyDescent="0.2">
      <c r="A133" s="1145"/>
      <c r="B133" s="1087"/>
      <c r="C133" s="1090"/>
      <c r="D133" s="1899"/>
      <c r="E133" s="1025"/>
      <c r="F133" s="1028"/>
      <c r="G133" s="1039"/>
      <c r="H133" s="1031"/>
      <c r="I133" s="995"/>
      <c r="J133" s="1034"/>
      <c r="K133" s="1031"/>
      <c r="L133" s="1039"/>
      <c r="M133" s="1042"/>
      <c r="N133" s="1039"/>
      <c r="O133" s="1039"/>
      <c r="P133" s="1072"/>
      <c r="Q133" s="1902"/>
      <c r="R133" s="1031"/>
      <c r="S133" s="1057"/>
      <c r="T133" s="995"/>
      <c r="U133" s="1057"/>
      <c r="V133" s="995"/>
      <c r="W133" s="1057"/>
      <c r="X133" s="1060"/>
      <c r="Y133" s="1057"/>
      <c r="Z133" s="1057"/>
      <c r="AA133" s="1048"/>
      <c r="AB133" s="150">
        <v>5</v>
      </c>
      <c r="AC133" s="149"/>
      <c r="AD133" s="286"/>
      <c r="AE133" s="149"/>
      <c r="AF133" s="145" t="str">
        <f t="shared" si="26"/>
        <v/>
      </c>
      <c r="AG133" s="151"/>
      <c r="AH133" s="146" t="str">
        <f t="shared" si="27"/>
        <v/>
      </c>
      <c r="AI133" s="151"/>
      <c r="AJ133" s="146" t="str">
        <f t="shared" si="28"/>
        <v/>
      </c>
      <c r="AK133" s="147" t="str">
        <f t="shared" si="29"/>
        <v/>
      </c>
      <c r="AL133" s="152" t="str">
        <f>IFERROR(IF(AND(AF132="Probabilidad",AF133="Probabilidad"),(AL132-(+AL132*AK133)),IF(AND(AF132="Impacto",AF133="Probabilidad"),(AL131-(+AL131*AK133)),IF(AF133="Impacto",AL132,""))),"")</f>
        <v/>
      </c>
      <c r="AM133" s="152" t="str">
        <f>IFERROR(IF(AND(AF132="Impacto",AF133="Impacto"),(AM132-(+AM132*AK133)),IF(AND(AF132="Probabilidad",AF133="Impacto"),(AM131-(+AM131*AK133)),IF(AF133="Probabilidad",AM132,""))),"")</f>
        <v/>
      </c>
      <c r="AN133" s="153"/>
      <c r="AO133" s="153"/>
      <c r="AP133" s="153"/>
      <c r="AQ133" s="153"/>
      <c r="AR133" s="1031"/>
      <c r="AS133" s="1051"/>
      <c r="AT133" s="1051"/>
      <c r="AU133" s="1048"/>
      <c r="AV133" s="1051"/>
      <c r="AW133" s="1051"/>
      <c r="AX133" s="1048"/>
      <c r="AY133" s="1048"/>
      <c r="AZ133" s="1048"/>
      <c r="BA133" s="995"/>
      <c r="BB133" s="130"/>
      <c r="BC133" s="130"/>
      <c r="BD133" s="173" t="str">
        <f t="shared" si="30"/>
        <v/>
      </c>
      <c r="BE133" s="149"/>
      <c r="BF133" s="149"/>
      <c r="BG133" s="149"/>
      <c r="BH133" s="149"/>
      <c r="BI133" s="130"/>
      <c r="BJ133" s="130"/>
      <c r="BK133" s="130"/>
      <c r="BL133" s="130"/>
      <c r="BM133" s="155"/>
      <c r="BN133" s="155"/>
      <c r="BO133" s="155"/>
      <c r="BP133" s="155"/>
      <c r="BQ133" s="156" t="str">
        <f t="shared" si="31"/>
        <v/>
      </c>
      <c r="BR133" s="157" t="str">
        <f t="shared" si="32"/>
        <v/>
      </c>
      <c r="BS133" s="304"/>
      <c r="BT133" s="149"/>
      <c r="BU133" s="1629"/>
      <c r="BV133" s="1299"/>
      <c r="BW133" s="1629"/>
      <c r="BX133" s="1064"/>
      <c r="BY133" s="1004"/>
      <c r="BZ133" s="1004"/>
    </row>
    <row r="134" spans="1:78" ht="17" thickBot="1" x14ac:dyDescent="0.25">
      <c r="A134" s="1201"/>
      <c r="B134" s="1510"/>
      <c r="C134" s="1203"/>
      <c r="D134" s="1900"/>
      <c r="E134" s="1026"/>
      <c r="F134" s="1029"/>
      <c r="G134" s="1040"/>
      <c r="H134" s="1032"/>
      <c r="I134" s="996"/>
      <c r="J134" s="1035"/>
      <c r="K134" s="1032"/>
      <c r="L134" s="1040"/>
      <c r="M134" s="1043"/>
      <c r="N134" s="1040"/>
      <c r="O134" s="1040"/>
      <c r="P134" s="1073"/>
      <c r="Q134" s="1903"/>
      <c r="R134" s="1032"/>
      <c r="S134" s="1058"/>
      <c r="T134" s="996"/>
      <c r="U134" s="1058"/>
      <c r="V134" s="996"/>
      <c r="W134" s="1058"/>
      <c r="X134" s="1061"/>
      <c r="Y134" s="1058"/>
      <c r="Z134" s="1058"/>
      <c r="AA134" s="1049"/>
      <c r="AB134" s="162">
        <v>6</v>
      </c>
      <c r="AC134" s="160"/>
      <c r="AD134" s="528"/>
      <c r="AE134" s="160"/>
      <c r="AF134" s="175" t="str">
        <f t="shared" si="26"/>
        <v/>
      </c>
      <c r="AG134" s="163"/>
      <c r="AH134" s="161" t="str">
        <f t="shared" si="27"/>
        <v/>
      </c>
      <c r="AI134" s="163"/>
      <c r="AJ134" s="161" t="str">
        <f t="shared" si="28"/>
        <v/>
      </c>
      <c r="AK134" s="164" t="str">
        <f t="shared" si="29"/>
        <v/>
      </c>
      <c r="AL134" s="220" t="str">
        <f>IFERROR(IF(AND(AF133="Probabilidad",AF134="Probabilidad"),(AL133-(+AL133*AK134)),IF(AND(AF133="Impacto",AF134="Probabilidad"),(AL132-(+AL132*AK134)),IF(AF134="Impacto",AL133,""))),"")</f>
        <v/>
      </c>
      <c r="AM134" s="220" t="str">
        <f>IFERROR(IF(AND(AF133="Impacto",AF134="Impacto"),(AM133-(+AM133*AK134)),IF(AND(AF133="Probabilidad",AF134="Impacto"),(AM132-(+AM132*AK134)),IF(AF134="Probabilidad",AM133,""))),"")</f>
        <v/>
      </c>
      <c r="AN134" s="221"/>
      <c r="AO134" s="221"/>
      <c r="AP134" s="221"/>
      <c r="AQ134" s="221"/>
      <c r="AR134" s="1032"/>
      <c r="AS134" s="1052"/>
      <c r="AT134" s="1052"/>
      <c r="AU134" s="1049"/>
      <c r="AV134" s="1052"/>
      <c r="AW134" s="1052"/>
      <c r="AX134" s="1049"/>
      <c r="AY134" s="1049"/>
      <c r="AZ134" s="1049"/>
      <c r="BA134" s="996"/>
      <c r="BB134" s="167"/>
      <c r="BC134" s="167"/>
      <c r="BD134" s="176" t="str">
        <f t="shared" si="30"/>
        <v/>
      </c>
      <c r="BE134" s="160"/>
      <c r="BF134" s="160"/>
      <c r="BG134" s="160"/>
      <c r="BH134" s="160"/>
      <c r="BI134" s="167"/>
      <c r="BJ134" s="167"/>
      <c r="BK134" s="167"/>
      <c r="BL134" s="167"/>
      <c r="BM134" s="168"/>
      <c r="BN134" s="168"/>
      <c r="BO134" s="168"/>
      <c r="BP134" s="168"/>
      <c r="BQ134" s="169" t="str">
        <f t="shared" si="31"/>
        <v/>
      </c>
      <c r="BR134" s="170" t="str">
        <f t="shared" si="32"/>
        <v/>
      </c>
      <c r="BS134" s="711"/>
      <c r="BT134" s="160"/>
      <c r="BU134" s="1630"/>
      <c r="BV134" s="1660"/>
      <c r="BW134" s="1630"/>
      <c r="BX134" s="1065"/>
      <c r="BY134" s="1005"/>
      <c r="BZ134" s="1005"/>
    </row>
    <row r="135" spans="1:78" ht="95.25" customHeight="1" x14ac:dyDescent="0.2">
      <c r="A135" s="1654" t="s">
        <v>990</v>
      </c>
      <c r="B135" s="1656" t="s">
        <v>207</v>
      </c>
      <c r="C135" s="1657" t="s">
        <v>991</v>
      </c>
      <c r="D135" s="1021" t="s">
        <v>2388</v>
      </c>
      <c r="E135" s="1024" t="s">
        <v>992</v>
      </c>
      <c r="F135" s="1027">
        <v>1</v>
      </c>
      <c r="G135" s="1063" t="s">
        <v>993</v>
      </c>
      <c r="H135" s="1030"/>
      <c r="I135" s="994"/>
      <c r="J135" s="1033" t="s">
        <v>2589</v>
      </c>
      <c r="K135" s="1036" t="s">
        <v>313</v>
      </c>
      <c r="L135" s="1000" t="s">
        <v>314</v>
      </c>
      <c r="M135" s="1041" t="s">
        <v>2590</v>
      </c>
      <c r="N135" s="1000"/>
      <c r="O135" s="1000"/>
      <c r="P135" s="1044"/>
      <c r="Q135" s="1643"/>
      <c r="R135" s="994" t="s">
        <v>250</v>
      </c>
      <c r="S135" s="1056">
        <f>IF(R135="Muy Alta",100%,IF(R135="Alta",80%,IF(R135="Media",60%,IF(R135="Baja",40%,IF(R135="Muy Baja",20%,"")))))</f>
        <v>0.4</v>
      </c>
      <c r="T135" s="994" t="s">
        <v>218</v>
      </c>
      <c r="U135" s="1056">
        <f>IF(T135="Catastrófico",100%,IF(T135="Mayor",80%,IF(T135="Moderado",60%,IF(T135="Menor",40%,IF(T135="Leve",20%,"")))))</f>
        <v>0.6</v>
      </c>
      <c r="V135" s="994" t="s">
        <v>251</v>
      </c>
      <c r="W135" s="1056">
        <f>IF(V135="Catastrófico",100%,IF(V135="Mayor",80%,IF(V135="Moderado",60%,IF(V135="Menor",40%,IF(V135="Leve",20%,"")))))</f>
        <v>0.4</v>
      </c>
      <c r="X135" s="1059" t="str">
        <f>IF(Y135=100%,"Catastrófico",IF(Y135=80%,"Mayor",IF(Y135=60%,"Moderado",IF(Y135=40%,"Menor",IF(Y135=20%,"Leve","")))))</f>
        <v>Moderado</v>
      </c>
      <c r="Y135" s="1056">
        <f>IF(AND(U135="",W135=""),"",MAX(U135,W135))</f>
        <v>0.6</v>
      </c>
      <c r="Z135" s="1056" t="str">
        <f>CONCATENATE(R135,X135)</f>
        <v>BajaModerado</v>
      </c>
      <c r="AA135" s="1047" t="str">
        <f>IF(Z135="Muy AltaLeve","Alto",IF(Z135="Muy AltaMenor","Alto",IF(Z135="Muy AltaModerado","Alto",IF(Z135="Muy AltaMayor","Alto",IF(Z135="Muy AltaCatastrófico","Extremo",IF(Z135="AltaLeve","Moderado",IF(Z135="AltaMenor","Moderado",IF(Z135="AltaModerado","Alto",IF(Z135="AltaMayor","Alto",IF(Z135="AltaCatastrófico","Extremo",IF(Z135="MediaLeve","Moderado",IF(Z135="MediaMenor","Moderado",IF(Z135="MediaModerado","Moderado",IF(Z135="MediaMayor","Alto",IF(Z135="MediaCatastrófico","Extremo",IF(Z135="BajaLeve","Bajo",IF(Z135="BajaMenor","Moderado",IF(Z135="BajaModerado","Moderado",IF(Z135="BajaMayor","Alto",IF(Z135="BajaCatastrófico","Extremo",IF(Z135="Muy BajaLeve","Bajo",IF(Z135="Muy BajaMenor","Bajo",IF(Z135="Muy BajaModerado","Moderado",IF(Z135="Muy BajaMayor","Alto",IF(Z135="Muy BajaCatastrófico","Extremo","")))))))))))))))))))))))))</f>
        <v>Moderado</v>
      </c>
      <c r="AB135" s="97">
        <v>1</v>
      </c>
      <c r="AC135" s="131" t="s">
        <v>1004</v>
      </c>
      <c r="AD135" s="149" t="s">
        <v>271</v>
      </c>
      <c r="AE135" s="149" t="s">
        <v>2591</v>
      </c>
      <c r="AF135" s="231" t="str">
        <f t="shared" si="26"/>
        <v>Probabilidad</v>
      </c>
      <c r="AG135" s="10" t="s">
        <v>221</v>
      </c>
      <c r="AH135" s="14">
        <f t="shared" si="27"/>
        <v>0.25</v>
      </c>
      <c r="AI135" s="10" t="s">
        <v>222</v>
      </c>
      <c r="AJ135" s="14">
        <f t="shared" si="28"/>
        <v>0.15</v>
      </c>
      <c r="AK135" s="101">
        <f t="shared" si="29"/>
        <v>0.4</v>
      </c>
      <c r="AL135" s="100">
        <f>IFERROR(IF(AF135="Probabilidad",(S135-(+S135*AK135)),IF(AF135="Impacto",S135,"")),"")</f>
        <v>0.24</v>
      </c>
      <c r="AM135" s="100">
        <f>IFERROR(IF(AF135="Impacto",(Y135-(+Y135*AK135)),IF(AF135="Probabilidad",Y135,"")),"")</f>
        <v>0.6</v>
      </c>
      <c r="AN135" s="50" t="s">
        <v>223</v>
      </c>
      <c r="AO135" s="50" t="s">
        <v>291</v>
      </c>
      <c r="AP135" s="50" t="s">
        <v>241</v>
      </c>
      <c r="AQ135" s="50" t="s">
        <v>242</v>
      </c>
      <c r="AR135" s="1062" t="s">
        <v>2592</v>
      </c>
      <c r="AS135" s="1050">
        <f>S135</f>
        <v>0.4</v>
      </c>
      <c r="AT135" s="1050">
        <f>IF(AL135="","",MIN(AL135:AL140))</f>
        <v>8.6399999999999991E-2</v>
      </c>
      <c r="AU135" s="1047" t="str">
        <f>IFERROR(IF(AT135="","",IF(AT135&lt;=0.2,"Muy Baja",IF(AT135&lt;=0.4,"Baja",IF(AT135&lt;=0.6,"Media",IF(AT135&lt;=0.8,"Alta","Muy Alta"))))),"")</f>
        <v>Muy Baja</v>
      </c>
      <c r="AV135" s="1050">
        <f>Y135</f>
        <v>0.6</v>
      </c>
      <c r="AW135" s="1050">
        <f>IF(AM135="","",MIN(AM135:AM140))</f>
        <v>0.6</v>
      </c>
      <c r="AX135" s="1047" t="str">
        <f>IFERROR(IF(AW135="","",IF(AW135&lt;=0.2,"Leve",IF(AW135&lt;=0.4,"Menor",IF(AW135&lt;=0.6,"Moderado",IF(AW135&lt;=0.8,"Mayor","Catastrófico"))))),"")</f>
        <v>Moderado</v>
      </c>
      <c r="AY135" s="1047" t="str">
        <f>AA135</f>
        <v>Moderado</v>
      </c>
      <c r="AZ135" s="1047" t="str">
        <f>IFERROR(IF(OR(AND(AU135="Muy Baja",AX135="Leve"),AND(AU135="Muy Baja",AX135="Menor"),AND(AU135="Baja",AX135="Leve")),"Bajo",IF(OR(AND(AU135="Muy baja",AX135="Moderado"),AND(AU135="Baja",AX135="Menor"),AND(AU135="Baja",AX135="Moderado"),AND(AU135="Media",AX135="Leve"),AND(AU135="Media",AX135="Menor"),AND(AU135="Media",AX135="Moderado"),AND(AU135="Alta",AX135="Leve"),AND(AU135="Alta",AX135="Menor")),"Moderado",IF(OR(AND(AU135="Muy Baja",AX135="Mayor"),AND(AU135="Baja",AX135="Mayor"),AND(AU135="Media",AX135="Mayor"),AND(AU135="Alta",AX135="Moderado"),AND(AU135="Alta",AX135="Mayor"),AND(AU135="Muy Alta",AX135="Leve"),AND(AU135="Muy Alta",AX135="Menor"),AND(AU135="Muy Alta",AX135="Moderado"),AND(AU135="Muy Alta",AX135="Mayor")),"Alto",IF(OR(AND(AU135="Muy Baja",AX135="Catastrófico"),AND(AU135="Baja",AX135="Catastrófico"),AND(AU135="Media",AX135="Catastrófico"),AND(AU135="Alta",AX135="Catastrófico"),AND(AU135="Muy Alta",AX135="Catastrófico")),"Extremo","")))),"")</f>
        <v>Moderado</v>
      </c>
      <c r="BA135" s="1495" t="s">
        <v>228</v>
      </c>
      <c r="BB135" s="130" t="s">
        <v>2593</v>
      </c>
      <c r="BC135" s="130" t="s">
        <v>1383</v>
      </c>
      <c r="BD135" s="103">
        <f t="shared" ref="BD135:BD146" si="33">IF(SUM(BE135:BH135)=0,"",SUM(BE135:BH135))</f>
        <v>4</v>
      </c>
      <c r="BE135" s="590">
        <v>1</v>
      </c>
      <c r="BF135" s="590">
        <v>1</v>
      </c>
      <c r="BG135" s="590">
        <v>1</v>
      </c>
      <c r="BH135" s="590">
        <v>1</v>
      </c>
      <c r="BI135" s="563" t="s">
        <v>1384</v>
      </c>
      <c r="BJ135" s="563" t="s">
        <v>2594</v>
      </c>
      <c r="BK135" s="619" t="s">
        <v>2829</v>
      </c>
      <c r="BL135" s="619" t="s">
        <v>2830</v>
      </c>
      <c r="BM135" s="741">
        <v>1</v>
      </c>
      <c r="BN135" s="620">
        <v>1</v>
      </c>
      <c r="BO135" s="620"/>
      <c r="BP135" s="620"/>
      <c r="BQ135" s="104">
        <f t="shared" ref="BQ135:BQ146" si="34">IF(SUM(BM135:BP135)=0,"",SUM(BM135:BP135))</f>
        <v>2</v>
      </c>
      <c r="BR135" s="128">
        <f t="shared" si="32"/>
        <v>0.5</v>
      </c>
      <c r="BS135" s="710" t="s">
        <v>1004</v>
      </c>
      <c r="BT135" s="324" t="s">
        <v>2811</v>
      </c>
      <c r="BU135" s="1909" t="s">
        <v>1392</v>
      </c>
      <c r="BV135" s="1000" t="s">
        <v>2813</v>
      </c>
      <c r="BW135" s="1000" t="s">
        <v>1392</v>
      </c>
      <c r="BX135" s="1003" t="s">
        <v>1392</v>
      </c>
      <c r="BY135" s="1003" t="s">
        <v>2814</v>
      </c>
      <c r="BZ135" s="1003"/>
    </row>
    <row r="136" spans="1:78" ht="96" x14ac:dyDescent="0.2">
      <c r="A136" s="1647"/>
      <c r="B136" s="1514"/>
      <c r="C136" s="1652"/>
      <c r="D136" s="1022"/>
      <c r="E136" s="1025"/>
      <c r="F136" s="1028"/>
      <c r="G136" s="1072"/>
      <c r="H136" s="1031"/>
      <c r="I136" s="995"/>
      <c r="J136" s="1034"/>
      <c r="K136" s="1037"/>
      <c r="L136" s="1039"/>
      <c r="M136" s="1042"/>
      <c r="N136" s="1039"/>
      <c r="O136" s="1039"/>
      <c r="P136" s="1045"/>
      <c r="Q136" s="1904"/>
      <c r="R136" s="995"/>
      <c r="S136" s="1057"/>
      <c r="T136" s="995"/>
      <c r="U136" s="1057"/>
      <c r="V136" s="995"/>
      <c r="W136" s="1057"/>
      <c r="X136" s="1060"/>
      <c r="Y136" s="1057"/>
      <c r="Z136" s="1057"/>
      <c r="AA136" s="1048"/>
      <c r="AB136" s="150">
        <v>2</v>
      </c>
      <c r="AC136" s="131" t="s">
        <v>2595</v>
      </c>
      <c r="AD136" s="149" t="s">
        <v>271</v>
      </c>
      <c r="AE136" s="131" t="s">
        <v>2596</v>
      </c>
      <c r="AF136" s="145" t="str">
        <f t="shared" si="26"/>
        <v>Probabilidad</v>
      </c>
      <c r="AG136" s="151" t="s">
        <v>221</v>
      </c>
      <c r="AH136" s="146">
        <f t="shared" si="27"/>
        <v>0.25</v>
      </c>
      <c r="AI136" s="151" t="s">
        <v>222</v>
      </c>
      <c r="AJ136" s="146">
        <f t="shared" si="28"/>
        <v>0.15</v>
      </c>
      <c r="AK136" s="147">
        <f t="shared" si="29"/>
        <v>0.4</v>
      </c>
      <c r="AL136" s="152">
        <f>IFERROR(IF(AND(AF135="Probabilidad",AF136="Probabilidad"),(AL135-(+AL135*AK136)),IF(AF136="Probabilidad",(S135-(+S135*AK136)),IF(AF136="Impacto",AL135,""))),"")</f>
        <v>0.14399999999999999</v>
      </c>
      <c r="AM136" s="152">
        <f>IFERROR(IF(AND(AF135="Impacto",AF136="Impacto"),(AM135-(+AM135*AK136)),IF(AF136="Impacto",(Y135-(+Y135*AK136)),IF(AF136="Probabilidad",AM135,""))),"")</f>
        <v>0.6</v>
      </c>
      <c r="AN136" s="153" t="s">
        <v>223</v>
      </c>
      <c r="AO136" s="153" t="s">
        <v>291</v>
      </c>
      <c r="AP136" s="153" t="s">
        <v>241</v>
      </c>
      <c r="AQ136" s="153" t="s">
        <v>242</v>
      </c>
      <c r="AR136" s="1031"/>
      <c r="AS136" s="1051"/>
      <c r="AT136" s="1051"/>
      <c r="AU136" s="1048"/>
      <c r="AV136" s="1051"/>
      <c r="AW136" s="1051"/>
      <c r="AX136" s="1048"/>
      <c r="AY136" s="1048"/>
      <c r="AZ136" s="1048"/>
      <c r="BA136" s="1496"/>
      <c r="BB136" s="130"/>
      <c r="BC136" s="130"/>
      <c r="BD136" s="173" t="str">
        <f t="shared" si="33"/>
        <v/>
      </c>
      <c r="BE136" s="560"/>
      <c r="BF136" s="560"/>
      <c r="BG136" s="560"/>
      <c r="BH136" s="560"/>
      <c r="BI136" s="563"/>
      <c r="BJ136" s="563"/>
      <c r="BK136" s="563"/>
      <c r="BL136" s="563"/>
      <c r="BM136" s="623"/>
      <c r="BN136" s="623"/>
      <c r="BO136" s="623"/>
      <c r="BP136" s="623"/>
      <c r="BQ136" s="156" t="str">
        <f t="shared" si="34"/>
        <v/>
      </c>
      <c r="BR136" s="157" t="str">
        <f t="shared" si="32"/>
        <v/>
      </c>
      <c r="BS136" s="304" t="s">
        <v>2595</v>
      </c>
      <c r="BT136" s="314" t="s">
        <v>2818</v>
      </c>
      <c r="BU136" s="1910"/>
      <c r="BV136" s="1039"/>
      <c r="BW136" s="1039"/>
      <c r="BX136" s="1527"/>
      <c r="BY136" s="1527"/>
      <c r="BZ136" s="1527"/>
    </row>
    <row r="137" spans="1:78" ht="96" x14ac:dyDescent="0.2">
      <c r="A137" s="1647"/>
      <c r="B137" s="1514"/>
      <c r="C137" s="1652"/>
      <c r="D137" s="1022"/>
      <c r="E137" s="1025"/>
      <c r="F137" s="1028"/>
      <c r="G137" s="1072"/>
      <c r="H137" s="1031"/>
      <c r="I137" s="995"/>
      <c r="J137" s="1034"/>
      <c r="K137" s="1037"/>
      <c r="L137" s="1039"/>
      <c r="M137" s="1042"/>
      <c r="N137" s="1039"/>
      <c r="O137" s="1039"/>
      <c r="P137" s="1045"/>
      <c r="Q137" s="1904"/>
      <c r="R137" s="995"/>
      <c r="S137" s="1057"/>
      <c r="T137" s="995"/>
      <c r="U137" s="1057"/>
      <c r="V137" s="995"/>
      <c r="W137" s="1057"/>
      <c r="X137" s="1060"/>
      <c r="Y137" s="1057"/>
      <c r="Z137" s="1057"/>
      <c r="AA137" s="1048"/>
      <c r="AB137" s="150">
        <v>3</v>
      </c>
      <c r="AC137" s="131" t="s">
        <v>2597</v>
      </c>
      <c r="AD137" s="149" t="s">
        <v>277</v>
      </c>
      <c r="AE137" s="131" t="s">
        <v>2598</v>
      </c>
      <c r="AF137" s="145" t="str">
        <f t="shared" si="26"/>
        <v>Probabilidad</v>
      </c>
      <c r="AG137" s="151" t="s">
        <v>221</v>
      </c>
      <c r="AH137" s="146">
        <f t="shared" si="27"/>
        <v>0.25</v>
      </c>
      <c r="AI137" s="151" t="s">
        <v>222</v>
      </c>
      <c r="AJ137" s="146">
        <f t="shared" si="28"/>
        <v>0.15</v>
      </c>
      <c r="AK137" s="147">
        <f t="shared" si="29"/>
        <v>0.4</v>
      </c>
      <c r="AL137" s="152">
        <f>IFERROR(IF(AND(AF136="Probabilidad",AF137="Probabilidad"),(AL136-(+AL136*AK137)),IF(AND(AF136="Impacto",AF137="Probabilidad"),(AL135-(+AL135*AK137)),IF(AF137="Impacto",AL136,""))),"")</f>
        <v>8.6399999999999991E-2</v>
      </c>
      <c r="AM137" s="152">
        <f>IFERROR(IF(AND(AF136="Impacto",AF137="Impacto"),(AM136-(+AM136*AK137)),IF(AND(AF136="Probabilidad",AF137="Impacto"),(AM135-(+AM135*AK137)),IF(AF137="Probabilidad",AM136,""))),"")</f>
        <v>0.6</v>
      </c>
      <c r="AN137" s="153" t="s">
        <v>223</v>
      </c>
      <c r="AO137" s="153" t="s">
        <v>291</v>
      </c>
      <c r="AP137" s="153" t="s">
        <v>241</v>
      </c>
      <c r="AQ137" s="153" t="s">
        <v>242</v>
      </c>
      <c r="AR137" s="1031"/>
      <c r="AS137" s="1051"/>
      <c r="AT137" s="1051"/>
      <c r="AU137" s="1048"/>
      <c r="AV137" s="1051"/>
      <c r="AW137" s="1051"/>
      <c r="AX137" s="1048"/>
      <c r="AY137" s="1048"/>
      <c r="AZ137" s="1048"/>
      <c r="BA137" s="1496"/>
      <c r="BB137" s="130"/>
      <c r="BC137" s="130"/>
      <c r="BD137" s="173" t="str">
        <f t="shared" si="33"/>
        <v/>
      </c>
      <c r="BE137" s="560"/>
      <c r="BF137" s="560"/>
      <c r="BG137" s="560"/>
      <c r="BH137" s="560"/>
      <c r="BI137" s="563"/>
      <c r="BJ137" s="563"/>
      <c r="BK137" s="563"/>
      <c r="BL137" s="563"/>
      <c r="BM137" s="623"/>
      <c r="BN137" s="623"/>
      <c r="BO137" s="623"/>
      <c r="BP137" s="623"/>
      <c r="BQ137" s="156" t="str">
        <f t="shared" si="34"/>
        <v/>
      </c>
      <c r="BR137" s="157" t="str">
        <f t="shared" ref="BR137:BR164" si="35">IF(ISERROR(BQ137/BD137),"",(BQ137/BD137))</f>
        <v/>
      </c>
      <c r="BS137" s="304" t="s">
        <v>2597</v>
      </c>
      <c r="BT137" s="314" t="s">
        <v>2831</v>
      </c>
      <c r="BU137" s="1910"/>
      <c r="BV137" s="1039"/>
      <c r="BW137" s="1039"/>
      <c r="BX137" s="1527"/>
      <c r="BY137" s="1527"/>
      <c r="BZ137" s="1527"/>
    </row>
    <row r="138" spans="1:78" ht="16" x14ac:dyDescent="0.2">
      <c r="A138" s="1647"/>
      <c r="B138" s="1514"/>
      <c r="C138" s="1652"/>
      <c r="D138" s="1022"/>
      <c r="E138" s="1025"/>
      <c r="F138" s="1028"/>
      <c r="G138" s="1072"/>
      <c r="H138" s="1031"/>
      <c r="I138" s="995"/>
      <c r="J138" s="1034"/>
      <c r="K138" s="1037"/>
      <c r="L138" s="1039"/>
      <c r="M138" s="1042"/>
      <c r="N138" s="1039"/>
      <c r="O138" s="1039"/>
      <c r="P138" s="1045"/>
      <c r="Q138" s="1904"/>
      <c r="R138" s="995"/>
      <c r="S138" s="1057"/>
      <c r="T138" s="995"/>
      <c r="U138" s="1057"/>
      <c r="V138" s="995"/>
      <c r="W138" s="1057"/>
      <c r="X138" s="1060"/>
      <c r="Y138" s="1057"/>
      <c r="Z138" s="1057"/>
      <c r="AA138" s="1048"/>
      <c r="AB138" s="150">
        <v>4</v>
      </c>
      <c r="AC138" s="149"/>
      <c r="AD138" s="149"/>
      <c r="AE138" s="149"/>
      <c r="AF138" s="145" t="str">
        <f t="shared" si="26"/>
        <v/>
      </c>
      <c r="AG138" s="151"/>
      <c r="AH138" s="146" t="str">
        <f t="shared" si="27"/>
        <v/>
      </c>
      <c r="AI138" s="151"/>
      <c r="AJ138" s="146" t="str">
        <f t="shared" si="28"/>
        <v/>
      </c>
      <c r="AK138" s="147" t="str">
        <f t="shared" si="29"/>
        <v/>
      </c>
      <c r="AL138" s="152" t="str">
        <f>IFERROR(IF(AND(AF137="Probabilidad",AF138="Probabilidad"),(AL137-(+AL137*AK138)),IF(AND(AF137="Impacto",AF138="Probabilidad"),(AL136-(+AL136*AK138)),IF(AF138="Impacto",AL137,""))),"")</f>
        <v/>
      </c>
      <c r="AM138" s="152" t="str">
        <f>IFERROR(IF(AND(AF137="Impacto",AF138="Impacto"),(AM137-(+AM137*AK138)),IF(AND(AF137="Probabilidad",AF138="Impacto"),(AM136-(+AM136*AK138)),IF(AF138="Probabilidad",AM137,""))),"")</f>
        <v/>
      </c>
      <c r="AN138" s="153"/>
      <c r="AO138" s="153"/>
      <c r="AP138" s="153"/>
      <c r="AQ138" s="153"/>
      <c r="AR138" s="1031"/>
      <c r="AS138" s="1051"/>
      <c r="AT138" s="1051"/>
      <c r="AU138" s="1048"/>
      <c r="AV138" s="1051"/>
      <c r="AW138" s="1051"/>
      <c r="AX138" s="1048"/>
      <c r="AY138" s="1048"/>
      <c r="AZ138" s="1048"/>
      <c r="BA138" s="1496"/>
      <c r="BB138" s="130"/>
      <c r="BC138" s="130"/>
      <c r="BD138" s="173" t="str">
        <f t="shared" si="33"/>
        <v/>
      </c>
      <c r="BE138" s="560"/>
      <c r="BF138" s="560"/>
      <c r="BG138" s="560"/>
      <c r="BH138" s="560"/>
      <c r="BI138" s="563"/>
      <c r="BJ138" s="563"/>
      <c r="BK138" s="563"/>
      <c r="BL138" s="563"/>
      <c r="BM138" s="623"/>
      <c r="BN138" s="623"/>
      <c r="BO138" s="623"/>
      <c r="BP138" s="623"/>
      <c r="BQ138" s="156" t="str">
        <f t="shared" si="34"/>
        <v/>
      </c>
      <c r="BR138" s="157" t="str">
        <f t="shared" si="35"/>
        <v/>
      </c>
      <c r="BS138" s="304"/>
      <c r="BT138" s="149"/>
      <c r="BU138" s="1910"/>
      <c r="BV138" s="1039"/>
      <c r="BW138" s="1039"/>
      <c r="BX138" s="1527"/>
      <c r="BY138" s="1527"/>
      <c r="BZ138" s="1527"/>
    </row>
    <row r="139" spans="1:78" ht="16" x14ac:dyDescent="0.2">
      <c r="A139" s="1647"/>
      <c r="B139" s="1514"/>
      <c r="C139" s="1652"/>
      <c r="D139" s="1022"/>
      <c r="E139" s="1025"/>
      <c r="F139" s="1028"/>
      <c r="G139" s="1072"/>
      <c r="H139" s="1031"/>
      <c r="I139" s="995"/>
      <c r="J139" s="1034"/>
      <c r="K139" s="1037"/>
      <c r="L139" s="1039"/>
      <c r="M139" s="1042"/>
      <c r="N139" s="1039"/>
      <c r="O139" s="1039"/>
      <c r="P139" s="1045"/>
      <c r="Q139" s="1904"/>
      <c r="R139" s="995"/>
      <c r="S139" s="1057"/>
      <c r="T139" s="995"/>
      <c r="U139" s="1057"/>
      <c r="V139" s="995"/>
      <c r="W139" s="1057"/>
      <c r="X139" s="1060"/>
      <c r="Y139" s="1057"/>
      <c r="Z139" s="1057"/>
      <c r="AA139" s="1048"/>
      <c r="AB139" s="150">
        <v>5</v>
      </c>
      <c r="AC139" s="149"/>
      <c r="AD139" s="149"/>
      <c r="AE139" s="149"/>
      <c r="AF139" s="145" t="str">
        <f t="shared" si="26"/>
        <v/>
      </c>
      <c r="AG139" s="151"/>
      <c r="AH139" s="146" t="str">
        <f t="shared" si="27"/>
        <v/>
      </c>
      <c r="AI139" s="151"/>
      <c r="AJ139" s="146" t="str">
        <f t="shared" si="28"/>
        <v/>
      </c>
      <c r="AK139" s="147" t="str">
        <f t="shared" si="29"/>
        <v/>
      </c>
      <c r="AL139" s="152" t="str">
        <f>IFERROR(IF(AND(AF138="Probabilidad",AF139="Probabilidad"),(AL138-(+AL138*AK139)),IF(AND(AF138="Impacto",AF139="Probabilidad"),(AL137-(+AL137*AK139)),IF(AF139="Impacto",AL138,""))),"")</f>
        <v/>
      </c>
      <c r="AM139" s="152" t="str">
        <f>IFERROR(IF(AND(AF138="Impacto",AF139="Impacto"),(AM138-(+AM138*AK139)),IF(AND(AF138="Probabilidad",AF139="Impacto"),(AM137-(+AM137*AK139)),IF(AF139="Probabilidad",AM138,""))),"")</f>
        <v/>
      </c>
      <c r="AN139" s="153"/>
      <c r="AO139" s="153"/>
      <c r="AP139" s="153"/>
      <c r="AQ139" s="153"/>
      <c r="AR139" s="1031"/>
      <c r="AS139" s="1051"/>
      <c r="AT139" s="1051"/>
      <c r="AU139" s="1048"/>
      <c r="AV139" s="1051"/>
      <c r="AW139" s="1051"/>
      <c r="AX139" s="1048"/>
      <c r="AY139" s="1048"/>
      <c r="AZ139" s="1048"/>
      <c r="BA139" s="1496"/>
      <c r="BB139" s="130"/>
      <c r="BC139" s="130"/>
      <c r="BD139" s="173" t="str">
        <f t="shared" si="33"/>
        <v/>
      </c>
      <c r="BE139" s="560"/>
      <c r="BF139" s="560"/>
      <c r="BG139" s="560"/>
      <c r="BH139" s="560"/>
      <c r="BI139" s="563"/>
      <c r="BJ139" s="563"/>
      <c r="BK139" s="563"/>
      <c r="BL139" s="563"/>
      <c r="BM139" s="623"/>
      <c r="BN139" s="623"/>
      <c r="BO139" s="623"/>
      <c r="BP139" s="623"/>
      <c r="BQ139" s="156" t="str">
        <f t="shared" si="34"/>
        <v/>
      </c>
      <c r="BR139" s="157" t="str">
        <f t="shared" si="35"/>
        <v/>
      </c>
      <c r="BS139" s="304"/>
      <c r="BT139" s="149"/>
      <c r="BU139" s="1910"/>
      <c r="BV139" s="1039"/>
      <c r="BW139" s="1039"/>
      <c r="BX139" s="1527"/>
      <c r="BY139" s="1527"/>
      <c r="BZ139" s="1527"/>
    </row>
    <row r="140" spans="1:78" ht="17" thickBot="1" x14ac:dyDescent="0.25">
      <c r="A140" s="1647"/>
      <c r="B140" s="1514"/>
      <c r="C140" s="1652"/>
      <c r="D140" s="1023"/>
      <c r="E140" s="1026"/>
      <c r="F140" s="1029"/>
      <c r="G140" s="1073"/>
      <c r="H140" s="1032"/>
      <c r="I140" s="996"/>
      <c r="J140" s="1035"/>
      <c r="K140" s="1038"/>
      <c r="L140" s="1040"/>
      <c r="M140" s="1043"/>
      <c r="N140" s="1040"/>
      <c r="O140" s="1040"/>
      <c r="P140" s="1046"/>
      <c r="Q140" s="1905"/>
      <c r="R140" s="996"/>
      <c r="S140" s="1058"/>
      <c r="T140" s="996"/>
      <c r="U140" s="1058"/>
      <c r="V140" s="996"/>
      <c r="W140" s="1058"/>
      <c r="X140" s="1061"/>
      <c r="Y140" s="1058"/>
      <c r="Z140" s="1058"/>
      <c r="AA140" s="1049"/>
      <c r="AB140" s="162">
        <v>6</v>
      </c>
      <c r="AC140" s="160"/>
      <c r="AD140" s="160"/>
      <c r="AE140" s="160"/>
      <c r="AF140" s="98" t="str">
        <f t="shared" si="26"/>
        <v/>
      </c>
      <c r="AG140" s="239"/>
      <c r="AH140" s="161" t="str">
        <f t="shared" si="27"/>
        <v/>
      </c>
      <c r="AI140" s="239"/>
      <c r="AJ140" s="161" t="str">
        <f t="shared" si="28"/>
        <v/>
      </c>
      <c r="AK140" s="164" t="str">
        <f t="shared" si="29"/>
        <v/>
      </c>
      <c r="AL140" s="152" t="str">
        <f>IFERROR(IF(AND(AF139="Probabilidad",AF140="Probabilidad"),(AL139-(+AL139*AK140)),IF(AND(AF139="Impacto",AF140="Probabilidad"),(AL138-(+AL138*AK140)),IF(AF140="Impacto",AL139,""))),"")</f>
        <v/>
      </c>
      <c r="AM140" s="152" t="str">
        <f>IFERROR(IF(AND(AF139="Impacto",AF140="Impacto"),(AM139-(+AM139*AK140)),IF(AND(AF139="Probabilidad",AF140="Impacto"),(AM138-(+AM138*AK140)),IF(AF140="Probabilidad",AM139,""))),"")</f>
        <v/>
      </c>
      <c r="AN140" s="51"/>
      <c r="AO140" s="51"/>
      <c r="AP140" s="51"/>
      <c r="AQ140" s="51"/>
      <c r="AR140" s="1032"/>
      <c r="AS140" s="1052"/>
      <c r="AT140" s="1052"/>
      <c r="AU140" s="1049"/>
      <c r="AV140" s="1052"/>
      <c r="AW140" s="1052"/>
      <c r="AX140" s="1049"/>
      <c r="AY140" s="1049"/>
      <c r="AZ140" s="1049"/>
      <c r="BA140" s="1497"/>
      <c r="BB140" s="167"/>
      <c r="BC140" s="167"/>
      <c r="BD140" s="176" t="str">
        <f t="shared" si="33"/>
        <v/>
      </c>
      <c r="BE140" s="600"/>
      <c r="BF140" s="600"/>
      <c r="BG140" s="600"/>
      <c r="BH140" s="600"/>
      <c r="BI140" s="650"/>
      <c r="BJ140" s="650"/>
      <c r="BK140" s="650"/>
      <c r="BL140" s="650"/>
      <c r="BM140" s="651"/>
      <c r="BN140" s="651"/>
      <c r="BO140" s="651"/>
      <c r="BP140" s="651"/>
      <c r="BQ140" s="169" t="str">
        <f t="shared" si="34"/>
        <v/>
      </c>
      <c r="BR140" s="170" t="str">
        <f t="shared" si="35"/>
        <v/>
      </c>
      <c r="BS140" s="711"/>
      <c r="BT140" s="160"/>
      <c r="BU140" s="1911"/>
      <c r="BV140" s="1040"/>
      <c r="BW140" s="1040"/>
      <c r="BX140" s="1528"/>
      <c r="BY140" s="1528"/>
      <c r="BZ140" s="1528"/>
    </row>
    <row r="141" spans="1:78" ht="96" x14ac:dyDescent="0.2">
      <c r="A141" s="1647"/>
      <c r="B141" s="1514"/>
      <c r="C141" s="1652"/>
      <c r="D141" s="1021" t="s">
        <v>2388</v>
      </c>
      <c r="E141" s="1024" t="s">
        <v>992</v>
      </c>
      <c r="F141" s="1027">
        <v>2</v>
      </c>
      <c r="G141" s="1000" t="s">
        <v>1012</v>
      </c>
      <c r="H141" s="1030"/>
      <c r="I141" s="994"/>
      <c r="J141" s="1033" t="s">
        <v>2599</v>
      </c>
      <c r="K141" s="1030" t="s">
        <v>313</v>
      </c>
      <c r="L141" s="1000" t="s">
        <v>314</v>
      </c>
      <c r="M141" s="1041" t="s">
        <v>2600</v>
      </c>
      <c r="N141" s="1000"/>
      <c r="O141" s="1000"/>
      <c r="P141" s="1063"/>
      <c r="Q141" s="1661"/>
      <c r="R141" s="994" t="s">
        <v>250</v>
      </c>
      <c r="S141" s="1056">
        <f>IF(R141="Muy Alta",100%,IF(R141="Alta",80%,IF(R141="Media",60%,IF(R141="Baja",40%,IF(R141="Muy Baja",20%,"")))))</f>
        <v>0.4</v>
      </c>
      <c r="T141" s="1732"/>
      <c r="U141" s="1056" t="str">
        <f>IF(T141="Catastrófico",100%,IF(T141="Mayor",80%,IF(T141="Moderado",60%,IF(T141="Menor",40%,IF(T141="Leve",20%,"")))))</f>
        <v/>
      </c>
      <c r="V141" s="994" t="s">
        <v>251</v>
      </c>
      <c r="W141" s="1056">
        <f>IF(V141="Catastrófico",100%,IF(V141="Mayor",80%,IF(V141="Moderado",60%,IF(V141="Menor",40%,IF(V141="Leve",20%,"")))))</f>
        <v>0.4</v>
      </c>
      <c r="X141" s="1059" t="str">
        <f>IF(Y141=100%,"Catastrófico",IF(Y141=80%,"Mayor",IF(Y141=60%,"Moderado",IF(Y141=40%,"Menor",IF(Y141=20%,"Leve","")))))</f>
        <v>Menor</v>
      </c>
      <c r="Y141" s="1056">
        <f>IF(AND(U141="",W141=""),"",MAX(U141,W141))</f>
        <v>0.4</v>
      </c>
      <c r="Z141" s="1056" t="str">
        <f>CONCATENATE(R141,X141)</f>
        <v>BajaMenor</v>
      </c>
      <c r="AA141" s="1047" t="str">
        <f>IF(Z141="Muy AltaLeve","Alto",IF(Z141="Muy AltaMenor","Alto",IF(Z141="Muy AltaModerado","Alto",IF(Z141="Muy AltaMayor","Alto",IF(Z141="Muy AltaCatastrófico","Extremo",IF(Z141="AltaLeve","Moderado",IF(Z141="AltaMenor","Moderado",IF(Z141="AltaModerado","Alto",IF(Z141="AltaMayor","Alto",IF(Z141="AltaCatastrófico","Extremo",IF(Z141="MediaLeve","Moderado",IF(Z141="MediaMenor","Moderado",IF(Z141="MediaModerado","Moderado",IF(Z141="MediaMayor","Alto",IF(Z141="MediaCatastrófico","Extremo",IF(Z141="BajaLeve","Bajo",IF(Z141="BajaMenor","Moderado",IF(Z141="BajaModerado","Moderado",IF(Z141="BajaMayor","Alto",IF(Z141="BajaCatastrófico","Extremo",IF(Z141="Muy BajaLeve","Bajo",IF(Z141="Muy BajaMenor","Bajo",IF(Z141="Muy BajaModerado","Moderado",IF(Z141="Muy BajaMayor","Alto",IF(Z141="Muy BajaCatastrófico","Extremo","")))))))))))))))))))))))))</f>
        <v>Moderado</v>
      </c>
      <c r="AB141" s="97">
        <v>1</v>
      </c>
      <c r="AC141" s="149" t="s">
        <v>2601</v>
      </c>
      <c r="AD141" s="149" t="s">
        <v>354</v>
      </c>
      <c r="AE141" s="149" t="s">
        <v>2602</v>
      </c>
      <c r="AF141" s="99" t="str">
        <f t="shared" si="26"/>
        <v>Probabilidad</v>
      </c>
      <c r="AG141" s="10" t="s">
        <v>221</v>
      </c>
      <c r="AH141" s="14">
        <f t="shared" si="27"/>
        <v>0.25</v>
      </c>
      <c r="AI141" s="10" t="s">
        <v>222</v>
      </c>
      <c r="AJ141" s="14">
        <f t="shared" si="28"/>
        <v>0.15</v>
      </c>
      <c r="AK141" s="101">
        <f t="shared" si="29"/>
        <v>0.4</v>
      </c>
      <c r="AL141" s="100">
        <f>IFERROR(IF(AF141="Probabilidad",(S141-(+S141*AK141)),IF(AF141="Impacto",S141,"")),"")</f>
        <v>0.24</v>
      </c>
      <c r="AM141" s="100">
        <f>IFERROR(IF(AF141="Impacto",(Y141-(+Y141*AK141)),IF(AF141="Probabilidad",Y141,"")),"")</f>
        <v>0.4</v>
      </c>
      <c r="AN141" s="50" t="s">
        <v>223</v>
      </c>
      <c r="AO141" s="50" t="s">
        <v>291</v>
      </c>
      <c r="AP141" s="50" t="s">
        <v>241</v>
      </c>
      <c r="AQ141" s="50" t="s">
        <v>242</v>
      </c>
      <c r="AR141" s="1062" t="s">
        <v>2592</v>
      </c>
      <c r="AS141" s="1050">
        <f>S141</f>
        <v>0.4</v>
      </c>
      <c r="AT141" s="1050">
        <f>IF(AL141="","",MIN(AL141:AL146))</f>
        <v>0.24</v>
      </c>
      <c r="AU141" s="1047" t="str">
        <f>IFERROR(IF(AT141="","",IF(AT141&lt;=0.2,"Muy Baja",IF(AT141&lt;=0.4,"Baja",IF(AT141&lt;=0.6,"Media",IF(AT141&lt;=0.8,"Alta","Muy Alta"))))),"")</f>
        <v>Baja</v>
      </c>
      <c r="AV141" s="1050">
        <f>Y141</f>
        <v>0.4</v>
      </c>
      <c r="AW141" s="1050">
        <f>IF(AM141="","",MIN(AM141:AM146))</f>
        <v>0.4</v>
      </c>
      <c r="AX141" s="1047" t="str">
        <f>IFERROR(IF(AW141="","",IF(AW141&lt;=0.2,"Leve",IF(AW141&lt;=0.4,"Menor",IF(AW141&lt;=0.6,"Moderado",IF(AW141&lt;=0.8,"Mayor","Catastrófico"))))),"")</f>
        <v>Menor</v>
      </c>
      <c r="AY141" s="1047" t="str">
        <f>AA141</f>
        <v>Moderado</v>
      </c>
      <c r="AZ141" s="1047" t="str">
        <f>IFERROR(IF(OR(AND(AU141="Muy Baja",AX141="Leve"),AND(AU141="Muy Baja",AX141="Menor"),AND(AU141="Baja",AX141="Leve")),"Bajo",IF(OR(AND(AU141="Muy baja",AX141="Moderado"),AND(AU141="Baja",AX141="Menor"),AND(AU141="Baja",AX141="Moderado"),AND(AU141="Media",AX141="Leve"),AND(AU141="Media",AX141="Menor"),AND(AU141="Media",AX141="Moderado"),AND(AU141="Alta",AX141="Leve"),AND(AU141="Alta",AX141="Menor")),"Moderado",IF(OR(AND(AU141="Muy Baja",AX141="Mayor"),AND(AU141="Baja",AX141="Mayor"),AND(AU141="Media",AX141="Mayor"),AND(AU141="Alta",AX141="Moderado"),AND(AU141="Alta",AX141="Mayor"),AND(AU141="Muy Alta",AX141="Leve"),AND(AU141="Muy Alta",AX141="Menor"),AND(AU141="Muy Alta",AX141="Moderado"),AND(AU141="Muy Alta",AX141="Mayor")),"Alto",IF(OR(AND(AU141="Muy Baja",AX141="Catastrófico"),AND(AU141="Baja",AX141="Catastrófico"),AND(AU141="Media",AX141="Catastrófico"),AND(AU141="Alta",AX141="Catastrófico"),AND(AU141="Muy Alta",AX141="Catastrófico")),"Extremo","")))),"")</f>
        <v>Moderado</v>
      </c>
      <c r="BA141" s="994" t="s">
        <v>228</v>
      </c>
      <c r="BB141" s="130" t="s">
        <v>2603</v>
      </c>
      <c r="BC141" s="130" t="s">
        <v>1383</v>
      </c>
      <c r="BD141" s="103">
        <f t="shared" si="33"/>
        <v>4</v>
      </c>
      <c r="BE141" s="590">
        <v>1</v>
      </c>
      <c r="BF141" s="590">
        <v>1</v>
      </c>
      <c r="BG141" s="590">
        <v>1</v>
      </c>
      <c r="BH141" s="590">
        <v>1</v>
      </c>
      <c r="BI141" s="563" t="s">
        <v>2604</v>
      </c>
      <c r="BJ141" s="563" t="s">
        <v>2605</v>
      </c>
      <c r="BK141" s="742" t="s">
        <v>2832</v>
      </c>
      <c r="BL141" s="742" t="s">
        <v>2833</v>
      </c>
      <c r="BM141" s="741">
        <v>1</v>
      </c>
      <c r="BN141" s="620">
        <v>1</v>
      </c>
      <c r="BO141" s="620"/>
      <c r="BP141" s="620"/>
      <c r="BQ141" s="104">
        <f t="shared" si="34"/>
        <v>2</v>
      </c>
      <c r="BR141" s="128">
        <f t="shared" si="35"/>
        <v>0.5</v>
      </c>
      <c r="BS141" s="710" t="s">
        <v>2834</v>
      </c>
      <c r="BT141" s="743" t="s">
        <v>2819</v>
      </c>
      <c r="BU141" s="997" t="s">
        <v>1392</v>
      </c>
      <c r="BV141" s="1000" t="s">
        <v>2813</v>
      </c>
      <c r="BW141" s="1000" t="s">
        <v>1392</v>
      </c>
      <c r="BX141" s="1003" t="s">
        <v>1392</v>
      </c>
      <c r="BY141" s="1003" t="s">
        <v>2814</v>
      </c>
      <c r="BZ141" s="1003"/>
    </row>
    <row r="142" spans="1:78" ht="16" x14ac:dyDescent="0.2">
      <c r="A142" s="1647"/>
      <c r="B142" s="1514"/>
      <c r="C142" s="1652"/>
      <c r="D142" s="1022"/>
      <c r="E142" s="1025"/>
      <c r="F142" s="1028"/>
      <c r="G142" s="1039"/>
      <c r="H142" s="1031"/>
      <c r="I142" s="995"/>
      <c r="J142" s="1034"/>
      <c r="K142" s="1031"/>
      <c r="L142" s="1039"/>
      <c r="M142" s="1042"/>
      <c r="N142" s="1039"/>
      <c r="O142" s="1039"/>
      <c r="P142" s="1072"/>
      <c r="Q142" s="1662"/>
      <c r="R142" s="995"/>
      <c r="S142" s="1057"/>
      <c r="T142" s="1912"/>
      <c r="U142" s="1057"/>
      <c r="V142" s="995"/>
      <c r="W142" s="1057"/>
      <c r="X142" s="1060"/>
      <c r="Y142" s="1057"/>
      <c r="Z142" s="1057"/>
      <c r="AA142" s="1048"/>
      <c r="AB142" s="150">
        <v>2</v>
      </c>
      <c r="AC142" s="149"/>
      <c r="AD142" s="149"/>
      <c r="AE142" s="149"/>
      <c r="AF142" s="145" t="str">
        <f t="shared" si="26"/>
        <v/>
      </c>
      <c r="AG142" s="151"/>
      <c r="AH142" s="146" t="str">
        <f t="shared" si="27"/>
        <v/>
      </c>
      <c r="AI142" s="151"/>
      <c r="AJ142" s="146" t="str">
        <f t="shared" si="28"/>
        <v/>
      </c>
      <c r="AK142" s="147" t="str">
        <f t="shared" si="29"/>
        <v/>
      </c>
      <c r="AL142" s="152" t="str">
        <f>IFERROR(IF(AND(AF141="Probabilidad",AF142="Probabilidad"),(AL141-(+AL141*AK142)),IF(AF142="Probabilidad",(S141-(+S141*AK142)),IF(AF142="Impacto",AL141,""))),"")</f>
        <v/>
      </c>
      <c r="AM142" s="152" t="str">
        <f>IFERROR(IF(AND(AF141="Impacto",AF142="Impacto"),(AM141-(+AM141*AK142)),IF(AF142="Impacto",(Y141-(+Y141*AK142)),IF(AF142="Probabilidad",AM141,""))),"")</f>
        <v/>
      </c>
      <c r="AN142" s="153"/>
      <c r="AO142" s="153"/>
      <c r="AP142" s="153"/>
      <c r="AQ142" s="153"/>
      <c r="AR142" s="1031"/>
      <c r="AS142" s="1051"/>
      <c r="AT142" s="1051"/>
      <c r="AU142" s="1048"/>
      <c r="AV142" s="1051"/>
      <c r="AW142" s="1051"/>
      <c r="AX142" s="1048"/>
      <c r="AY142" s="1048"/>
      <c r="AZ142" s="1048"/>
      <c r="BA142" s="995"/>
      <c r="BB142" s="130"/>
      <c r="BC142" s="130"/>
      <c r="BD142" s="173" t="str">
        <f t="shared" si="33"/>
        <v/>
      </c>
      <c r="BE142" s="560"/>
      <c r="BF142" s="560"/>
      <c r="BG142" s="560"/>
      <c r="BH142" s="560"/>
      <c r="BI142" s="563"/>
      <c r="BJ142" s="563"/>
      <c r="BK142" s="563"/>
      <c r="BL142" s="563"/>
      <c r="BM142" s="623"/>
      <c r="BN142" s="623"/>
      <c r="BO142" s="623"/>
      <c r="BP142" s="623"/>
      <c r="BQ142" s="156" t="str">
        <f t="shared" si="34"/>
        <v/>
      </c>
      <c r="BR142" s="157" t="str">
        <f t="shared" si="35"/>
        <v/>
      </c>
      <c r="BS142" s="304"/>
      <c r="BT142" s="149"/>
      <c r="BU142" s="998"/>
      <c r="BV142" s="1039"/>
      <c r="BW142" s="1039"/>
      <c r="BX142" s="1527"/>
      <c r="BY142" s="1527"/>
      <c r="BZ142" s="1527"/>
    </row>
    <row r="143" spans="1:78" ht="16" x14ac:dyDescent="0.2">
      <c r="A143" s="1647"/>
      <c r="B143" s="1514"/>
      <c r="C143" s="1652"/>
      <c r="D143" s="1022"/>
      <c r="E143" s="1025"/>
      <c r="F143" s="1028"/>
      <c r="G143" s="1039"/>
      <c r="H143" s="1031"/>
      <c r="I143" s="995"/>
      <c r="J143" s="1034"/>
      <c r="K143" s="1031"/>
      <c r="L143" s="1039"/>
      <c r="M143" s="1042"/>
      <c r="N143" s="1039"/>
      <c r="O143" s="1039"/>
      <c r="P143" s="1072"/>
      <c r="Q143" s="1662"/>
      <c r="R143" s="995"/>
      <c r="S143" s="1057"/>
      <c r="T143" s="1912"/>
      <c r="U143" s="1057"/>
      <c r="V143" s="995"/>
      <c r="W143" s="1057"/>
      <c r="X143" s="1060"/>
      <c r="Y143" s="1057"/>
      <c r="Z143" s="1057"/>
      <c r="AA143" s="1048"/>
      <c r="AB143" s="150">
        <v>3</v>
      </c>
      <c r="AC143" s="149"/>
      <c r="AD143" s="149"/>
      <c r="AE143" s="149"/>
      <c r="AF143" s="145" t="str">
        <f t="shared" si="26"/>
        <v/>
      </c>
      <c r="AG143" s="151"/>
      <c r="AH143" s="146" t="str">
        <f t="shared" si="27"/>
        <v/>
      </c>
      <c r="AI143" s="151"/>
      <c r="AJ143" s="146" t="str">
        <f t="shared" si="28"/>
        <v/>
      </c>
      <c r="AK143" s="147" t="str">
        <f t="shared" si="29"/>
        <v/>
      </c>
      <c r="AL143" s="152" t="str">
        <f>IFERROR(IF(AND(AF142="Probabilidad",AF143="Probabilidad"),(AL142-(+AL142*AK143)),IF(AND(AF142="Impacto",AF143="Probabilidad"),(AL141-(+AL141*AK143)),IF(AF143="Impacto",AL142,""))),"")</f>
        <v/>
      </c>
      <c r="AM143" s="152" t="str">
        <f>IFERROR(IF(AND(AF142="Impacto",AF143="Impacto"),(AM142-(+AM142*AK143)),IF(AND(AF142="Probabilidad",AF143="Impacto"),(AM141-(+AM141*AK143)),IF(AF143="Probabilidad",AM142,""))),"")</f>
        <v/>
      </c>
      <c r="AN143" s="153"/>
      <c r="AO143" s="153"/>
      <c r="AP143" s="153"/>
      <c r="AQ143" s="153"/>
      <c r="AR143" s="1031"/>
      <c r="AS143" s="1051"/>
      <c r="AT143" s="1051"/>
      <c r="AU143" s="1048"/>
      <c r="AV143" s="1051"/>
      <c r="AW143" s="1051"/>
      <c r="AX143" s="1048"/>
      <c r="AY143" s="1048"/>
      <c r="AZ143" s="1048"/>
      <c r="BA143" s="995"/>
      <c r="BB143" s="130"/>
      <c r="BC143" s="130"/>
      <c r="BD143" s="173" t="str">
        <f t="shared" si="33"/>
        <v/>
      </c>
      <c r="BE143" s="560"/>
      <c r="BF143" s="560"/>
      <c r="BG143" s="560"/>
      <c r="BH143" s="560"/>
      <c r="BI143" s="563"/>
      <c r="BJ143" s="563"/>
      <c r="BK143" s="563"/>
      <c r="BL143" s="563"/>
      <c r="BM143" s="623"/>
      <c r="BN143" s="623"/>
      <c r="BO143" s="623"/>
      <c r="BP143" s="623"/>
      <c r="BQ143" s="156" t="str">
        <f t="shared" si="34"/>
        <v/>
      </c>
      <c r="BR143" s="157" t="str">
        <f t="shared" si="35"/>
        <v/>
      </c>
      <c r="BS143" s="304"/>
      <c r="BT143" s="149"/>
      <c r="BU143" s="998"/>
      <c r="BV143" s="1039"/>
      <c r="BW143" s="1039"/>
      <c r="BX143" s="1527"/>
      <c r="BY143" s="1527"/>
      <c r="BZ143" s="1527"/>
    </row>
    <row r="144" spans="1:78" ht="16" x14ac:dyDescent="0.2">
      <c r="A144" s="1647"/>
      <c r="B144" s="1514"/>
      <c r="C144" s="1652"/>
      <c r="D144" s="1022"/>
      <c r="E144" s="1025"/>
      <c r="F144" s="1028"/>
      <c r="G144" s="1039"/>
      <c r="H144" s="1031"/>
      <c r="I144" s="995"/>
      <c r="J144" s="1034"/>
      <c r="K144" s="1031"/>
      <c r="L144" s="1039"/>
      <c r="M144" s="1042"/>
      <c r="N144" s="1039"/>
      <c r="O144" s="1039"/>
      <c r="P144" s="1072"/>
      <c r="Q144" s="1662"/>
      <c r="R144" s="995"/>
      <c r="S144" s="1057"/>
      <c r="T144" s="1912"/>
      <c r="U144" s="1057"/>
      <c r="V144" s="995"/>
      <c r="W144" s="1057"/>
      <c r="X144" s="1060"/>
      <c r="Y144" s="1057"/>
      <c r="Z144" s="1057"/>
      <c r="AA144" s="1048"/>
      <c r="AB144" s="150">
        <v>4</v>
      </c>
      <c r="AC144" s="149"/>
      <c r="AD144" s="149"/>
      <c r="AE144" s="149"/>
      <c r="AF144" s="145" t="str">
        <f t="shared" si="26"/>
        <v/>
      </c>
      <c r="AG144" s="151"/>
      <c r="AH144" s="146" t="str">
        <f t="shared" si="27"/>
        <v/>
      </c>
      <c r="AI144" s="151"/>
      <c r="AJ144" s="146" t="str">
        <f t="shared" si="28"/>
        <v/>
      </c>
      <c r="AK144" s="147" t="str">
        <f t="shared" si="29"/>
        <v/>
      </c>
      <c r="AL144" s="152" t="str">
        <f>IFERROR(IF(AND(AF143="Probabilidad",AF144="Probabilidad"),(AL143-(+AL143*AK144)),IF(AND(AF143="Impacto",AF144="Probabilidad"),(AL142-(+AL142*AK144)),IF(AF144="Impacto",AL143,""))),"")</f>
        <v/>
      </c>
      <c r="AM144" s="152" t="str">
        <f>IFERROR(IF(AND(AF143="Impacto",AF144="Impacto"),(AM143-(+AM143*AK144)),IF(AND(AF143="Probabilidad",AF144="Impacto"),(AM142-(+AM142*AK144)),IF(AF144="Probabilidad",AM143,""))),"")</f>
        <v/>
      </c>
      <c r="AN144" s="153"/>
      <c r="AO144" s="153"/>
      <c r="AP144" s="153"/>
      <c r="AQ144" s="153"/>
      <c r="AR144" s="1031"/>
      <c r="AS144" s="1051"/>
      <c r="AT144" s="1051"/>
      <c r="AU144" s="1048"/>
      <c r="AV144" s="1051"/>
      <c r="AW144" s="1051"/>
      <c r="AX144" s="1048"/>
      <c r="AY144" s="1048"/>
      <c r="AZ144" s="1048"/>
      <c r="BA144" s="995"/>
      <c r="BB144" s="130"/>
      <c r="BC144" s="130"/>
      <c r="BD144" s="173" t="str">
        <f t="shared" si="33"/>
        <v/>
      </c>
      <c r="BE144" s="560"/>
      <c r="BF144" s="560"/>
      <c r="BG144" s="560"/>
      <c r="BH144" s="560"/>
      <c r="BI144" s="563"/>
      <c r="BJ144" s="563"/>
      <c r="BK144" s="563"/>
      <c r="BL144" s="563"/>
      <c r="BM144" s="623"/>
      <c r="BN144" s="623"/>
      <c r="BO144" s="623"/>
      <c r="BP144" s="623"/>
      <c r="BQ144" s="156" t="str">
        <f t="shared" si="34"/>
        <v/>
      </c>
      <c r="BR144" s="157" t="str">
        <f t="shared" si="35"/>
        <v/>
      </c>
      <c r="BS144" s="304"/>
      <c r="BT144" s="149"/>
      <c r="BU144" s="998"/>
      <c r="BV144" s="1039"/>
      <c r="BW144" s="1039"/>
      <c r="BX144" s="1527"/>
      <c r="BY144" s="1527"/>
      <c r="BZ144" s="1527"/>
    </row>
    <row r="145" spans="1:78" ht="16" x14ac:dyDescent="0.2">
      <c r="A145" s="1647"/>
      <c r="B145" s="1514"/>
      <c r="C145" s="1652"/>
      <c r="D145" s="1022"/>
      <c r="E145" s="1025"/>
      <c r="F145" s="1028"/>
      <c r="G145" s="1039"/>
      <c r="H145" s="1031"/>
      <c r="I145" s="995"/>
      <c r="J145" s="1034"/>
      <c r="K145" s="1031"/>
      <c r="L145" s="1039"/>
      <c r="M145" s="1042"/>
      <c r="N145" s="1039"/>
      <c r="O145" s="1039"/>
      <c r="P145" s="1072"/>
      <c r="Q145" s="1662"/>
      <c r="R145" s="995"/>
      <c r="S145" s="1057"/>
      <c r="T145" s="1912"/>
      <c r="U145" s="1057"/>
      <c r="V145" s="995"/>
      <c r="W145" s="1057"/>
      <c r="X145" s="1060"/>
      <c r="Y145" s="1057"/>
      <c r="Z145" s="1057"/>
      <c r="AA145" s="1048"/>
      <c r="AB145" s="150">
        <v>5</v>
      </c>
      <c r="AC145" s="149"/>
      <c r="AD145" s="149"/>
      <c r="AE145" s="149"/>
      <c r="AF145" s="145" t="str">
        <f t="shared" si="26"/>
        <v/>
      </c>
      <c r="AG145" s="151"/>
      <c r="AH145" s="146" t="str">
        <f t="shared" si="27"/>
        <v/>
      </c>
      <c r="AI145" s="151"/>
      <c r="AJ145" s="146" t="str">
        <f t="shared" si="28"/>
        <v/>
      </c>
      <c r="AK145" s="147" t="str">
        <f t="shared" si="29"/>
        <v/>
      </c>
      <c r="AL145" s="152" t="str">
        <f>IFERROR(IF(AND(AF144="Probabilidad",AF145="Probabilidad"),(AL144-(+AL144*AK145)),IF(AND(AF144="Impacto",AF145="Probabilidad"),(AL143-(+AL143*AK145)),IF(AF145="Impacto",AL144,""))),"")</f>
        <v/>
      </c>
      <c r="AM145" s="152" t="str">
        <f>IFERROR(IF(AND(AF144="Impacto",AF145="Impacto"),(AM144-(+AM144*AK145)),IF(AND(AF144="Probabilidad",AF145="Impacto"),(AM143-(+AM143*AK145)),IF(AF145="Probabilidad",AM144,""))),"")</f>
        <v/>
      </c>
      <c r="AN145" s="153"/>
      <c r="AO145" s="153"/>
      <c r="AP145" s="153"/>
      <c r="AQ145" s="153"/>
      <c r="AR145" s="1031"/>
      <c r="AS145" s="1051"/>
      <c r="AT145" s="1051"/>
      <c r="AU145" s="1048"/>
      <c r="AV145" s="1051"/>
      <c r="AW145" s="1051"/>
      <c r="AX145" s="1048"/>
      <c r="AY145" s="1048"/>
      <c r="AZ145" s="1048"/>
      <c r="BA145" s="995"/>
      <c r="BB145" s="130"/>
      <c r="BC145" s="130"/>
      <c r="BD145" s="173" t="str">
        <f t="shared" si="33"/>
        <v/>
      </c>
      <c r="BE145" s="560"/>
      <c r="BF145" s="560"/>
      <c r="BG145" s="560"/>
      <c r="BH145" s="560"/>
      <c r="BI145" s="563"/>
      <c r="BJ145" s="563"/>
      <c r="BK145" s="563"/>
      <c r="BL145" s="563"/>
      <c r="BM145" s="623"/>
      <c r="BN145" s="623"/>
      <c r="BO145" s="623"/>
      <c r="BP145" s="623"/>
      <c r="BQ145" s="156" t="str">
        <f t="shared" si="34"/>
        <v/>
      </c>
      <c r="BR145" s="157" t="str">
        <f t="shared" si="35"/>
        <v/>
      </c>
      <c r="BS145" s="304"/>
      <c r="BT145" s="149"/>
      <c r="BU145" s="998"/>
      <c r="BV145" s="1039"/>
      <c r="BW145" s="1039"/>
      <c r="BX145" s="1527"/>
      <c r="BY145" s="1527"/>
      <c r="BZ145" s="1527"/>
    </row>
    <row r="146" spans="1:78" ht="17" thickBot="1" x14ac:dyDescent="0.25">
      <c r="A146" s="1648"/>
      <c r="B146" s="1650"/>
      <c r="C146" s="1653"/>
      <c r="D146" s="1023"/>
      <c r="E146" s="1026"/>
      <c r="F146" s="1029"/>
      <c r="G146" s="1040"/>
      <c r="H146" s="1032"/>
      <c r="I146" s="996"/>
      <c r="J146" s="1035"/>
      <c r="K146" s="1032"/>
      <c r="L146" s="1040"/>
      <c r="M146" s="1043"/>
      <c r="N146" s="1040"/>
      <c r="O146" s="1040"/>
      <c r="P146" s="1073"/>
      <c r="Q146" s="1663"/>
      <c r="R146" s="996"/>
      <c r="S146" s="1058"/>
      <c r="T146" s="1913"/>
      <c r="U146" s="1058"/>
      <c r="V146" s="996"/>
      <c r="W146" s="1058"/>
      <c r="X146" s="1061"/>
      <c r="Y146" s="1058"/>
      <c r="Z146" s="1058"/>
      <c r="AA146" s="1049"/>
      <c r="AB146" s="162">
        <v>6</v>
      </c>
      <c r="AC146" s="160"/>
      <c r="AD146" s="160"/>
      <c r="AE146" s="160"/>
      <c r="AF146" s="175" t="str">
        <f t="shared" si="26"/>
        <v/>
      </c>
      <c r="AG146" s="163"/>
      <c r="AH146" s="161" t="str">
        <f t="shared" si="27"/>
        <v/>
      </c>
      <c r="AI146" s="163"/>
      <c r="AJ146" s="161" t="str">
        <f t="shared" si="28"/>
        <v/>
      </c>
      <c r="AK146" s="164" t="str">
        <f t="shared" si="29"/>
        <v/>
      </c>
      <c r="AL146" s="152" t="str">
        <f>IFERROR(IF(AND(AF145="Probabilidad",AF146="Probabilidad"),(AL145-(+AL145*AK146)),IF(AND(AF145="Impacto",AF146="Probabilidad"),(AL144-(+AL144*AK146)),IF(AF146="Impacto",AL145,""))),"")</f>
        <v/>
      </c>
      <c r="AM146" s="152" t="str">
        <f>IFERROR(IF(AND(AF145="Impacto",AF146="Impacto"),(AM145-(+AM145*AK146)),IF(AND(AF145="Probabilidad",AF146="Impacto"),(AM144-(+AM144*AK146)),IF(AF146="Probabilidad",AM145,""))),"")</f>
        <v/>
      </c>
      <c r="AN146" s="51"/>
      <c r="AO146" s="51"/>
      <c r="AP146" s="51"/>
      <c r="AQ146" s="51"/>
      <c r="AR146" s="1032"/>
      <c r="AS146" s="1052"/>
      <c r="AT146" s="1052"/>
      <c r="AU146" s="1049"/>
      <c r="AV146" s="1052"/>
      <c r="AW146" s="1052"/>
      <c r="AX146" s="1049"/>
      <c r="AY146" s="1049"/>
      <c r="AZ146" s="1049"/>
      <c r="BA146" s="996"/>
      <c r="BB146" s="167"/>
      <c r="BC146" s="167"/>
      <c r="BD146" s="176" t="str">
        <f t="shared" si="33"/>
        <v/>
      </c>
      <c r="BE146" s="600"/>
      <c r="BF146" s="600"/>
      <c r="BG146" s="600"/>
      <c r="BH146" s="600"/>
      <c r="BI146" s="650"/>
      <c r="BJ146" s="650"/>
      <c r="BK146" s="650"/>
      <c r="BL146" s="650"/>
      <c r="BM146" s="651"/>
      <c r="BN146" s="651"/>
      <c r="BO146" s="651"/>
      <c r="BP146" s="651"/>
      <c r="BQ146" s="169" t="str">
        <f t="shared" si="34"/>
        <v/>
      </c>
      <c r="BR146" s="170" t="str">
        <f t="shared" si="35"/>
        <v/>
      </c>
      <c r="BS146" s="711"/>
      <c r="BT146" s="160"/>
      <c r="BU146" s="999"/>
      <c r="BV146" s="1040"/>
      <c r="BW146" s="1040"/>
      <c r="BX146" s="1528"/>
      <c r="BY146" s="1528"/>
      <c r="BZ146" s="1528"/>
    </row>
    <row r="147" spans="1:78" ht="165" customHeight="1" x14ac:dyDescent="0.2">
      <c r="A147" s="1852" t="s">
        <v>1031</v>
      </c>
      <c r="B147" s="1855" t="s">
        <v>207</v>
      </c>
      <c r="C147" s="1858" t="s">
        <v>1032</v>
      </c>
      <c r="D147" s="1838" t="s">
        <v>2388</v>
      </c>
      <c r="E147" s="1838" t="s">
        <v>1033</v>
      </c>
      <c r="F147" s="1841">
        <v>1</v>
      </c>
      <c r="G147" s="1814" t="s">
        <v>2606</v>
      </c>
      <c r="H147" s="1832"/>
      <c r="I147" s="1832"/>
      <c r="J147" s="1844" t="s">
        <v>2607</v>
      </c>
      <c r="K147" s="1811" t="s">
        <v>313</v>
      </c>
      <c r="L147" s="1814" t="s">
        <v>214</v>
      </c>
      <c r="M147" s="1817" t="s">
        <v>2608</v>
      </c>
      <c r="N147" s="1814"/>
      <c r="O147" s="1814"/>
      <c r="P147" s="1826"/>
      <c r="Q147" s="1829"/>
      <c r="R147" s="1832" t="s">
        <v>340</v>
      </c>
      <c r="S147" s="1823">
        <f>IF(R147="Muy Alta",100%,IF(R147="Alta",80%,IF(R147="Media",60%,IF(R147="Baja",40%,IF(R147="Muy Baja",20%,"")))))</f>
        <v>0.8</v>
      </c>
      <c r="T147" s="1832"/>
      <c r="U147" s="1823" t="str">
        <f>IF(T147="Catastrófico",100%,IF(T147="Mayor",80%,IF(T147="Moderado",60%,IF(T147="Menor",40%,IF(T147="Leve",20%,"")))))</f>
        <v/>
      </c>
      <c r="V147" s="1832" t="s">
        <v>403</v>
      </c>
      <c r="W147" s="1823">
        <f>IF(V147="Catastrófico",100%,IF(V147="Mayor",80%,IF(V147="Moderado",60%,IF(V147="Menor",40%,IF(V147="Leve",20%,"")))))</f>
        <v>0.8</v>
      </c>
      <c r="X147" s="1817" t="str">
        <f>IF(Y147=100%,"Catastrófico",IF(Y147=80%,"Mayor",IF(Y147=60%,"Moderado",IF(Y147=40%,"Menor",IF(Y147=20%,"Leve","")))))</f>
        <v>Mayor</v>
      </c>
      <c r="Y147" s="1823">
        <f>IF(AND(U147="",W147=""),"",MAX(U147,W147))</f>
        <v>0.8</v>
      </c>
      <c r="Z147" s="1823" t="str">
        <f>CONCATENATE(R147,X147)</f>
        <v>AltaMayor</v>
      </c>
      <c r="AA147" s="1820" t="str">
        <f>IF(Z147="Muy AltaLeve","Alto",IF(Z147="Muy AltaMenor","Alto",IF(Z147="Muy AltaModerado","Alto",IF(Z147="Muy AltaMayor","Alto",IF(Z147="Muy AltaCatastrófico","Extremo",IF(Z147="AltaLeve","Moderado",IF(Z147="AltaMenor","Moderado",IF(Z147="AltaModerado","Alto",IF(Z147="AltaMayor","Alto",IF(Z147="AltaCatastrófico","Extremo",IF(Z147="MediaLeve","Moderado",IF(Z147="MediaMenor","Moderado",IF(Z147="MediaModerado","Moderado",IF(Z147="MediaMayor","Alto",IF(Z147="MediaCatastrófico","Extremo",IF(Z147="BajaLeve","Bajo",IF(Z147="BajaMenor","Moderado",IF(Z147="BajaModerado","Moderado",IF(Z147="BajaMayor","Alto",IF(Z147="BajaCatastrófico","Extremo",IF(Z147="Muy BajaLeve","Bajo",IF(Z147="Muy BajaMenor","Bajo",IF(Z147="Muy BajaModerado","Moderado",IF(Z147="Muy BajaMayor","Alto",IF(Z147="Muy BajaCatastrófico","Extremo","")))))))))))))))))))))))))</f>
        <v>Alto</v>
      </c>
      <c r="AB147" s="421">
        <v>1</v>
      </c>
      <c r="AC147" s="539" t="s">
        <v>2609</v>
      </c>
      <c r="AD147" s="422" t="s">
        <v>271</v>
      </c>
      <c r="AE147" s="419" t="s">
        <v>2610</v>
      </c>
      <c r="AF147" s="423" t="str">
        <f t="shared" ref="AF147:AF152" si="36">IF(OR(AG147="Preventivo",AG147="Detectivo"),"Probabilidad",IF(AG147="Correctivo","Impacto",""))</f>
        <v>Probabilidad</v>
      </c>
      <c r="AG147" s="424" t="s">
        <v>221</v>
      </c>
      <c r="AH147" s="420">
        <f t="shared" ref="AH147:AH152" si="37">IF(AG147="","",IF(AG147="Preventivo",25%,IF(AG147="Detectivo",15%,IF(AG147="Correctivo",10%))))</f>
        <v>0.25</v>
      </c>
      <c r="AI147" s="424" t="s">
        <v>222</v>
      </c>
      <c r="AJ147" s="420">
        <f t="shared" ref="AJ147:AJ152" si="38">IF(AI147="Automático",25%,IF(AI147="Manual",15%,""))</f>
        <v>0.15</v>
      </c>
      <c r="AK147" s="425">
        <f t="shared" ref="AK147:AK152" si="39">IF(OR(AH147="",AJ147=""),"",AH147+AJ147)</f>
        <v>0.4</v>
      </c>
      <c r="AL147" s="426">
        <f>IFERROR(IF(AF147="Probabilidad",(S147-(+S147*AK147)),IF(AF147="Impacto",S147,"")),"")</f>
        <v>0.48</v>
      </c>
      <c r="AM147" s="426">
        <f>IFERROR(IF(AF147="Impacto",(Y147-(+Y147*AK147)),IF(AF147="Probabilidad",Y147,"")),"")</f>
        <v>0.8</v>
      </c>
      <c r="AN147" s="427" t="s">
        <v>223</v>
      </c>
      <c r="AO147" s="427" t="s">
        <v>240</v>
      </c>
      <c r="AP147" s="427" t="s">
        <v>241</v>
      </c>
      <c r="AQ147" s="427" t="s">
        <v>226</v>
      </c>
      <c r="AR147" s="1832" t="s">
        <v>2414</v>
      </c>
      <c r="AS147" s="1861">
        <f>S147</f>
        <v>0.8</v>
      </c>
      <c r="AT147" s="1861">
        <f>IF(AL147="","",MIN(AL147:AL152))</f>
        <v>0.48</v>
      </c>
      <c r="AU147" s="1820" t="str">
        <f>IFERROR(IF(AT147="","",IF(AT147&lt;=0.2,"Muy Baja",IF(AT147&lt;=0.4,"Baja",IF(AT147&lt;=0.6,"Media",IF(AT147&lt;=0.8,"Alta","Muy Alta"))))),"")</f>
        <v>Media</v>
      </c>
      <c r="AV147" s="1861">
        <f>Y147</f>
        <v>0.8</v>
      </c>
      <c r="AW147" s="1861">
        <f>IF(AM147="","",MIN(AM147:AM152))</f>
        <v>0.8</v>
      </c>
      <c r="AX147" s="1820" t="str">
        <f>IFERROR(IF(AW147="","",IF(AW147&lt;=0.2,"Leve",IF(AW147&lt;=0.4,"Menor",IF(AW147&lt;=0.6,"Moderado",IF(AW147&lt;=0.8,"Mayor","Catastrófico"))))),"")</f>
        <v>Mayor</v>
      </c>
      <c r="AY147" s="1820" t="str">
        <f>AA147</f>
        <v>Alto</v>
      </c>
      <c r="AZ147" s="1820" t="str">
        <f>IFERROR(IF(OR(AND(AU147="Muy Baja",AX147="Leve"),AND(AU147="Muy Baja",AX147="Menor"),AND(AU147="Baja",AX147="Leve")),"Bajo",IF(OR(AND(AU147="Muy baja",AX147="Moderado"),AND(AU147="Baja",AX147="Menor"),AND(AU147="Baja",AX147="Moderado"),AND(AU147="Media",AX147="Leve"),AND(AU147="Media",AX147="Menor"),AND(AU147="Media",AX147="Moderado"),AND(AU147="Alta",AX147="Leve"),AND(AU147="Alta",AX147="Menor")),"Moderado",IF(OR(AND(AU147="Muy Baja",AX147="Mayor"),AND(AU147="Baja",AX147="Mayor"),AND(AU147="Media",AX147="Mayor"),AND(AU147="Alta",AX147="Moderado"),AND(AU147="Alta",AX147="Mayor"),AND(AU147="Muy Alta",AX147="Leve"),AND(AU147="Muy Alta",AX147="Menor"),AND(AU147="Muy Alta",AX147="Moderado"),AND(AU147="Muy Alta",AX147="Mayor")),"Alto",IF(OR(AND(AU147="Muy Baja",AX147="Catastrófico"),AND(AU147="Baja",AX147="Catastrófico"),AND(AU147="Media",AX147="Catastrófico"),AND(AU147="Alta",AX147="Catastrófico"),AND(AU147="Muy Alta",AX147="Catastrófico")),"Extremo","")))),"")</f>
        <v>Alto</v>
      </c>
      <c r="BA147" s="1832" t="s">
        <v>228</v>
      </c>
      <c r="BB147" s="428" t="s">
        <v>2609</v>
      </c>
      <c r="BC147" s="429" t="s">
        <v>2611</v>
      </c>
      <c r="BD147" s="430">
        <f t="shared" ref="BD147:BD152" si="40">IF(SUM(BE147:BH147)=0,"",SUM(BE147:BH147))</f>
        <v>12</v>
      </c>
      <c r="BE147" s="419">
        <v>3</v>
      </c>
      <c r="BF147" s="419">
        <v>3</v>
      </c>
      <c r="BG147" s="419">
        <v>3</v>
      </c>
      <c r="BH147" s="419">
        <v>3</v>
      </c>
      <c r="BI147" s="429" t="s">
        <v>2612</v>
      </c>
      <c r="BJ147" s="429" t="s">
        <v>2613</v>
      </c>
      <c r="BK147" s="46" t="s">
        <v>2787</v>
      </c>
      <c r="BL147" s="46" t="s">
        <v>2788</v>
      </c>
      <c r="BM147" s="732">
        <v>3</v>
      </c>
      <c r="BN147" s="48">
        <v>3</v>
      </c>
      <c r="BO147" s="48"/>
      <c r="BP147" s="48"/>
      <c r="BQ147" s="431">
        <f t="shared" ref="BQ147:BQ152" si="41">IF(SUM(BM147:BP147)=0,"",SUM(BM147:BP147))</f>
        <v>6</v>
      </c>
      <c r="BR147" s="432">
        <f t="shared" si="35"/>
        <v>0.5</v>
      </c>
      <c r="BS147" s="710" t="s">
        <v>2609</v>
      </c>
      <c r="BT147" s="9" t="s">
        <v>2791</v>
      </c>
      <c r="BU147" s="997" t="s">
        <v>1392</v>
      </c>
      <c r="BV147" s="1000" t="s">
        <v>2792</v>
      </c>
      <c r="BW147" s="1000" t="s">
        <v>1392</v>
      </c>
      <c r="BX147" s="1003" t="s">
        <v>1392</v>
      </c>
      <c r="BY147" s="1003" t="s">
        <v>2793</v>
      </c>
      <c r="BZ147" s="1003"/>
    </row>
    <row r="148" spans="1:78" ht="202.5" customHeight="1" x14ac:dyDescent="0.2">
      <c r="A148" s="1853"/>
      <c r="B148" s="1856"/>
      <c r="C148" s="1859"/>
      <c r="D148" s="1839"/>
      <c r="E148" s="1839"/>
      <c r="F148" s="1842"/>
      <c r="G148" s="1815"/>
      <c r="H148" s="1833"/>
      <c r="I148" s="1833"/>
      <c r="J148" s="1845"/>
      <c r="K148" s="1812"/>
      <c r="L148" s="1815"/>
      <c r="M148" s="1818"/>
      <c r="N148" s="1815"/>
      <c r="O148" s="1815"/>
      <c r="P148" s="1827"/>
      <c r="Q148" s="1830"/>
      <c r="R148" s="1833"/>
      <c r="S148" s="1824"/>
      <c r="T148" s="1833"/>
      <c r="U148" s="1824"/>
      <c r="V148" s="1833"/>
      <c r="W148" s="1824"/>
      <c r="X148" s="1818"/>
      <c r="Y148" s="1824"/>
      <c r="Z148" s="1824"/>
      <c r="AA148" s="1821"/>
      <c r="AB148" s="271">
        <v>2</v>
      </c>
      <c r="AC148" s="272"/>
      <c r="AD148" s="272"/>
      <c r="AE148" s="269"/>
      <c r="AF148" s="273" t="str">
        <f t="shared" si="36"/>
        <v/>
      </c>
      <c r="AG148" s="274"/>
      <c r="AH148" s="270" t="str">
        <f t="shared" si="37"/>
        <v/>
      </c>
      <c r="AI148" s="274"/>
      <c r="AJ148" s="270" t="str">
        <f t="shared" si="38"/>
        <v/>
      </c>
      <c r="AK148" s="275" t="str">
        <f t="shared" si="39"/>
        <v/>
      </c>
      <c r="AL148" s="276" t="str">
        <f>IFERROR(IF(AND(AF147="Probabilidad",AF148="Probabilidad"),(AL147-(+AL147*AK148)),IF(AF148="Probabilidad",(S147-(+S147*AK148)),IF(AF148="Impacto",AL147,""))),"")</f>
        <v/>
      </c>
      <c r="AM148" s="276" t="str">
        <f>IFERROR(IF(AND(AF147="Impacto",AF148="Impacto"),(AM147-(+AM147*AK148)),IF(AF148="Impacto",(Y147-(+Y147*AK148)),IF(AF148="Probabilidad",AM147,""))),"")</f>
        <v/>
      </c>
      <c r="AN148" s="277"/>
      <c r="AO148" s="277"/>
      <c r="AP148" s="277"/>
      <c r="AQ148" s="277"/>
      <c r="AR148" s="1833"/>
      <c r="AS148" s="1845"/>
      <c r="AT148" s="1845"/>
      <c r="AU148" s="1821"/>
      <c r="AV148" s="1845"/>
      <c r="AW148" s="1845"/>
      <c r="AX148" s="1821"/>
      <c r="AY148" s="1821"/>
      <c r="AZ148" s="1821"/>
      <c r="BA148" s="1833"/>
      <c r="BB148" s="278" t="s">
        <v>2614</v>
      </c>
      <c r="BC148" s="207" t="s">
        <v>435</v>
      </c>
      <c r="BD148" s="279">
        <f t="shared" si="40"/>
        <v>4</v>
      </c>
      <c r="BE148" s="269">
        <v>1</v>
      </c>
      <c r="BF148" s="269">
        <v>1</v>
      </c>
      <c r="BG148" s="269">
        <v>1</v>
      </c>
      <c r="BH148" s="269">
        <v>1</v>
      </c>
      <c r="BI148" s="207" t="s">
        <v>2612</v>
      </c>
      <c r="BJ148" s="207" t="s">
        <v>2613</v>
      </c>
      <c r="BK148" s="130" t="s">
        <v>2789</v>
      </c>
      <c r="BL148" s="130" t="s">
        <v>2790</v>
      </c>
      <c r="BM148" s="722">
        <v>1</v>
      </c>
      <c r="BN148" s="155">
        <v>1</v>
      </c>
      <c r="BO148" s="155"/>
      <c r="BP148" s="155"/>
      <c r="BQ148" s="281">
        <f t="shared" si="41"/>
        <v>2</v>
      </c>
      <c r="BR148" s="282">
        <f t="shared" si="35"/>
        <v>0.5</v>
      </c>
      <c r="BS148" s="304"/>
      <c r="BT148" s="149"/>
      <c r="BU148" s="998"/>
      <c r="BV148" s="1039"/>
      <c r="BW148" s="1039"/>
      <c r="BX148" s="1527"/>
      <c r="BY148" s="1527"/>
      <c r="BZ148" s="1527"/>
    </row>
    <row r="149" spans="1:78" ht="16" x14ac:dyDescent="0.2">
      <c r="A149" s="1853"/>
      <c r="B149" s="1856"/>
      <c r="C149" s="1859"/>
      <c r="D149" s="1839"/>
      <c r="E149" s="1839"/>
      <c r="F149" s="1842"/>
      <c r="G149" s="1815"/>
      <c r="H149" s="1833"/>
      <c r="I149" s="1833"/>
      <c r="J149" s="1845"/>
      <c r="K149" s="1812"/>
      <c r="L149" s="1815"/>
      <c r="M149" s="1818"/>
      <c r="N149" s="1815"/>
      <c r="O149" s="1815"/>
      <c r="P149" s="1827"/>
      <c r="Q149" s="1830"/>
      <c r="R149" s="1833"/>
      <c r="S149" s="1824"/>
      <c r="T149" s="1833"/>
      <c r="U149" s="1824"/>
      <c r="V149" s="1833"/>
      <c r="W149" s="1824"/>
      <c r="X149" s="1818"/>
      <c r="Y149" s="1824"/>
      <c r="Z149" s="1824"/>
      <c r="AA149" s="1821"/>
      <c r="AB149" s="271">
        <v>3</v>
      </c>
      <c r="AC149" s="272"/>
      <c r="AD149" s="272"/>
      <c r="AE149" s="269"/>
      <c r="AF149" s="273" t="str">
        <f t="shared" si="36"/>
        <v/>
      </c>
      <c r="AG149" s="274"/>
      <c r="AH149" s="270" t="str">
        <f t="shared" si="37"/>
        <v/>
      </c>
      <c r="AI149" s="274"/>
      <c r="AJ149" s="270" t="str">
        <f t="shared" si="38"/>
        <v/>
      </c>
      <c r="AK149" s="275" t="str">
        <f t="shared" si="39"/>
        <v/>
      </c>
      <c r="AL149" s="276" t="str">
        <f>IFERROR(IF(AND(AF148="Probabilidad",AF149="Probabilidad"),(AL148-(+AL148*AK149)),IF(AND(AF148="Impacto",AF149="Probabilidad"),(AL147-(+AL147*AK149)),IF(AF149="Impacto",AL148,""))),"")</f>
        <v/>
      </c>
      <c r="AM149" s="276" t="str">
        <f>IFERROR(IF(AND(AF148="Impacto",AF149="Impacto"),(AM148-(+AM148*AK149)),IF(AND(AF148="Probabilidad",AF149="Impacto"),(AM147-(+AM147*AK149)),IF(AF149="Probabilidad",AM148,""))),"")</f>
        <v/>
      </c>
      <c r="AN149" s="277"/>
      <c r="AO149" s="277"/>
      <c r="AP149" s="277"/>
      <c r="AQ149" s="277"/>
      <c r="AR149" s="1833"/>
      <c r="AS149" s="1845"/>
      <c r="AT149" s="1845"/>
      <c r="AU149" s="1821"/>
      <c r="AV149" s="1845"/>
      <c r="AW149" s="1845"/>
      <c r="AX149" s="1821"/>
      <c r="AY149" s="1821"/>
      <c r="AZ149" s="1821"/>
      <c r="BA149" s="1833"/>
      <c r="BB149" s="283"/>
      <c r="BC149" s="207"/>
      <c r="BD149" s="279" t="str">
        <f t="shared" si="40"/>
        <v/>
      </c>
      <c r="BE149" s="269"/>
      <c r="BF149" s="269"/>
      <c r="BG149" s="269"/>
      <c r="BH149" s="269"/>
      <c r="BI149" s="207"/>
      <c r="BJ149" s="207"/>
      <c r="BK149" s="207"/>
      <c r="BL149" s="207"/>
      <c r="BM149" s="280"/>
      <c r="BN149" s="280"/>
      <c r="BO149" s="280"/>
      <c r="BP149" s="280"/>
      <c r="BQ149" s="281" t="str">
        <f t="shared" si="41"/>
        <v/>
      </c>
      <c r="BR149" s="282" t="str">
        <f t="shared" si="35"/>
        <v/>
      </c>
      <c r="BS149" s="304"/>
      <c r="BT149" s="149"/>
      <c r="BU149" s="998"/>
      <c r="BV149" s="1039"/>
      <c r="BW149" s="1039"/>
      <c r="BX149" s="1527"/>
      <c r="BY149" s="1527"/>
      <c r="BZ149" s="1527"/>
    </row>
    <row r="150" spans="1:78" ht="16" x14ac:dyDescent="0.2">
      <c r="A150" s="1853"/>
      <c r="B150" s="1856"/>
      <c r="C150" s="1859"/>
      <c r="D150" s="1839"/>
      <c r="E150" s="1839"/>
      <c r="F150" s="1842"/>
      <c r="G150" s="1815"/>
      <c r="H150" s="1833"/>
      <c r="I150" s="1833"/>
      <c r="J150" s="1845"/>
      <c r="K150" s="1812"/>
      <c r="L150" s="1815"/>
      <c r="M150" s="1818"/>
      <c r="N150" s="1815"/>
      <c r="O150" s="1815"/>
      <c r="P150" s="1827"/>
      <c r="Q150" s="1830"/>
      <c r="R150" s="1833"/>
      <c r="S150" s="1824"/>
      <c r="T150" s="1833"/>
      <c r="U150" s="1824"/>
      <c r="V150" s="1833"/>
      <c r="W150" s="1824"/>
      <c r="X150" s="1818"/>
      <c r="Y150" s="1824"/>
      <c r="Z150" s="1824"/>
      <c r="AA150" s="1821"/>
      <c r="AB150" s="271">
        <v>4</v>
      </c>
      <c r="AC150" s="272"/>
      <c r="AD150" s="272"/>
      <c r="AE150" s="269"/>
      <c r="AF150" s="273" t="str">
        <f t="shared" si="36"/>
        <v/>
      </c>
      <c r="AG150" s="274"/>
      <c r="AH150" s="270" t="str">
        <f t="shared" si="37"/>
        <v/>
      </c>
      <c r="AI150" s="274"/>
      <c r="AJ150" s="270" t="str">
        <f t="shared" si="38"/>
        <v/>
      </c>
      <c r="AK150" s="275" t="str">
        <f t="shared" si="39"/>
        <v/>
      </c>
      <c r="AL150" s="276" t="str">
        <f>IFERROR(IF(AND(AF149="Probabilidad",AF150="Probabilidad"),(AL149-(+AL149*AK150)),IF(AND(AF149="Impacto",AF150="Probabilidad"),(AL148-(+AL148*AK150)),IF(AF150="Impacto",AL149,""))),"")</f>
        <v/>
      </c>
      <c r="AM150" s="276" t="str">
        <f>IFERROR(IF(AND(AF149="Impacto",AF150="Impacto"),(AM149-(+AM149*AK150)),IF(AND(AF149="Probabilidad",AF150="Impacto"),(AM148-(+AM148*AK150)),IF(AF150="Probabilidad",AM149,""))),"")</f>
        <v/>
      </c>
      <c r="AN150" s="277"/>
      <c r="AO150" s="277"/>
      <c r="AP150" s="277"/>
      <c r="AQ150" s="277"/>
      <c r="AR150" s="1833"/>
      <c r="AS150" s="1845"/>
      <c r="AT150" s="1845"/>
      <c r="AU150" s="1821"/>
      <c r="AV150" s="1845"/>
      <c r="AW150" s="1845"/>
      <c r="AX150" s="1821"/>
      <c r="AY150" s="1821"/>
      <c r="AZ150" s="1821"/>
      <c r="BA150" s="1833"/>
      <c r="BB150" s="283"/>
      <c r="BC150" s="207"/>
      <c r="BD150" s="279" t="str">
        <f t="shared" si="40"/>
        <v/>
      </c>
      <c r="BE150" s="269"/>
      <c r="BF150" s="269"/>
      <c r="BG150" s="269"/>
      <c r="BH150" s="269"/>
      <c r="BI150" s="207"/>
      <c r="BJ150" s="207"/>
      <c r="BK150" s="207"/>
      <c r="BL150" s="207"/>
      <c r="BM150" s="280"/>
      <c r="BN150" s="280"/>
      <c r="BO150" s="280"/>
      <c r="BP150" s="280"/>
      <c r="BQ150" s="281" t="str">
        <f t="shared" si="41"/>
        <v/>
      </c>
      <c r="BR150" s="282" t="str">
        <f t="shared" si="35"/>
        <v/>
      </c>
      <c r="BS150" s="304"/>
      <c r="BT150" s="149"/>
      <c r="BU150" s="998"/>
      <c r="BV150" s="1039"/>
      <c r="BW150" s="1039"/>
      <c r="BX150" s="1527"/>
      <c r="BY150" s="1527"/>
      <c r="BZ150" s="1527"/>
    </row>
    <row r="151" spans="1:78" ht="16" x14ac:dyDescent="0.2">
      <c r="A151" s="1853"/>
      <c r="B151" s="1856"/>
      <c r="C151" s="1859"/>
      <c r="D151" s="1839"/>
      <c r="E151" s="1839"/>
      <c r="F151" s="1842"/>
      <c r="G151" s="1815"/>
      <c r="H151" s="1833"/>
      <c r="I151" s="1833"/>
      <c r="J151" s="1845"/>
      <c r="K151" s="1812"/>
      <c r="L151" s="1815"/>
      <c r="M151" s="1818"/>
      <c r="N151" s="1815"/>
      <c r="O151" s="1815"/>
      <c r="P151" s="1827"/>
      <c r="Q151" s="1830"/>
      <c r="R151" s="1833"/>
      <c r="S151" s="1824"/>
      <c r="T151" s="1833"/>
      <c r="U151" s="1824"/>
      <c r="V151" s="1833"/>
      <c r="W151" s="1824"/>
      <c r="X151" s="1818"/>
      <c r="Y151" s="1824"/>
      <c r="Z151" s="1824"/>
      <c r="AA151" s="1821"/>
      <c r="AB151" s="271">
        <v>5</v>
      </c>
      <c r="AC151" s="284"/>
      <c r="AD151" s="284"/>
      <c r="AE151" s="269"/>
      <c r="AF151" s="273" t="str">
        <f t="shared" si="36"/>
        <v/>
      </c>
      <c r="AG151" s="274"/>
      <c r="AH151" s="270" t="str">
        <f t="shared" si="37"/>
        <v/>
      </c>
      <c r="AI151" s="274"/>
      <c r="AJ151" s="270" t="str">
        <f t="shared" si="38"/>
        <v/>
      </c>
      <c r="AK151" s="275" t="str">
        <f t="shared" si="39"/>
        <v/>
      </c>
      <c r="AL151" s="276" t="str">
        <f>IFERROR(IF(AND(AF150="Probabilidad",AF151="Probabilidad"),(AL150-(+AL150*AK151)),IF(AND(AF150="Impacto",AF151="Probabilidad"),(AL149-(+AL149*AK151)),IF(AF151="Impacto",AL150,""))),"")</f>
        <v/>
      </c>
      <c r="AM151" s="276" t="str">
        <f>IFERROR(IF(AND(AF150="Impacto",AF151="Impacto"),(AM150-(+AM150*AK151)),IF(AND(AF150="Probabilidad",AF151="Impacto"),(AM149-(+AM149*AK151)),IF(AF151="Probabilidad",AM150,""))),"")</f>
        <v/>
      </c>
      <c r="AN151" s="277"/>
      <c r="AO151" s="277"/>
      <c r="AP151" s="277"/>
      <c r="AQ151" s="277"/>
      <c r="AR151" s="1833"/>
      <c r="AS151" s="1845"/>
      <c r="AT151" s="1845"/>
      <c r="AU151" s="1821"/>
      <c r="AV151" s="1845"/>
      <c r="AW151" s="1845"/>
      <c r="AX151" s="1821"/>
      <c r="AY151" s="1821"/>
      <c r="AZ151" s="1821"/>
      <c r="BA151" s="1833"/>
      <c r="BB151" s="283"/>
      <c r="BC151" s="207"/>
      <c r="BD151" s="279" t="str">
        <f t="shared" si="40"/>
        <v/>
      </c>
      <c r="BE151" s="269"/>
      <c r="BF151" s="269"/>
      <c r="BG151" s="269"/>
      <c r="BH151" s="269"/>
      <c r="BI151" s="207"/>
      <c r="BJ151" s="207"/>
      <c r="BK151" s="207"/>
      <c r="BL151" s="207"/>
      <c r="BM151" s="280"/>
      <c r="BN151" s="280"/>
      <c r="BO151" s="280"/>
      <c r="BP151" s="280"/>
      <c r="BQ151" s="281" t="str">
        <f t="shared" si="41"/>
        <v/>
      </c>
      <c r="BR151" s="282" t="str">
        <f t="shared" si="35"/>
        <v/>
      </c>
      <c r="BS151" s="304"/>
      <c r="BT151" s="149"/>
      <c r="BU151" s="998"/>
      <c r="BV151" s="1039"/>
      <c r="BW151" s="1039"/>
      <c r="BX151" s="1527"/>
      <c r="BY151" s="1527"/>
      <c r="BZ151" s="1527"/>
    </row>
    <row r="152" spans="1:78" ht="17" thickBot="1" x14ac:dyDescent="0.25">
      <c r="A152" s="1854"/>
      <c r="B152" s="1857"/>
      <c r="C152" s="1860"/>
      <c r="D152" s="1840"/>
      <c r="E152" s="1840"/>
      <c r="F152" s="1843"/>
      <c r="G152" s="1816"/>
      <c r="H152" s="1834"/>
      <c r="I152" s="1834"/>
      <c r="J152" s="1846"/>
      <c r="K152" s="1813"/>
      <c r="L152" s="1816"/>
      <c r="M152" s="1819"/>
      <c r="N152" s="1816"/>
      <c r="O152" s="1816"/>
      <c r="P152" s="1828"/>
      <c r="Q152" s="1831"/>
      <c r="R152" s="1834"/>
      <c r="S152" s="1825"/>
      <c r="T152" s="1834"/>
      <c r="U152" s="1825"/>
      <c r="V152" s="1834"/>
      <c r="W152" s="1825"/>
      <c r="X152" s="1819"/>
      <c r="Y152" s="1825"/>
      <c r="Z152" s="1825"/>
      <c r="AA152" s="1822"/>
      <c r="AB152" s="435">
        <v>6</v>
      </c>
      <c r="AC152" s="433"/>
      <c r="AD152" s="433"/>
      <c r="AE152" s="433"/>
      <c r="AF152" s="436" t="str">
        <f t="shared" si="36"/>
        <v/>
      </c>
      <c r="AG152" s="437"/>
      <c r="AH152" s="434" t="str">
        <f t="shared" si="37"/>
        <v/>
      </c>
      <c r="AI152" s="437"/>
      <c r="AJ152" s="434" t="str">
        <f t="shared" si="38"/>
        <v/>
      </c>
      <c r="AK152" s="438" t="str">
        <f t="shared" si="39"/>
        <v/>
      </c>
      <c r="AL152" s="439" t="str">
        <f>IFERROR(IF(AND(AF151="Probabilidad",AF152="Probabilidad"),(AL151-(+AL151*AK152)),IF(AND(AF151="Impacto",AF152="Probabilidad"),(AL150-(+AL150*AK152)),IF(AF152="Impacto",AL151,""))),"")</f>
        <v/>
      </c>
      <c r="AM152" s="439" t="str">
        <f>IFERROR(IF(AND(AF151="Impacto",AF152="Impacto"),(AM151-(+AM151*AK152)),IF(AND(AF151="Probabilidad",AF152="Impacto"),(AM150-(+AM150*AK152)),IF(AF152="Probabilidad",AM151,""))),"")</f>
        <v/>
      </c>
      <c r="AN152" s="440"/>
      <c r="AO152" s="440"/>
      <c r="AP152" s="440"/>
      <c r="AQ152" s="440"/>
      <c r="AR152" s="1834"/>
      <c r="AS152" s="1846"/>
      <c r="AT152" s="1846"/>
      <c r="AU152" s="1822"/>
      <c r="AV152" s="1846"/>
      <c r="AW152" s="1846"/>
      <c r="AX152" s="1822"/>
      <c r="AY152" s="1822"/>
      <c r="AZ152" s="1822"/>
      <c r="BA152" s="1834"/>
      <c r="BB152" s="441"/>
      <c r="BC152" s="442"/>
      <c r="BD152" s="443" t="str">
        <f t="shared" si="40"/>
        <v/>
      </c>
      <c r="BE152" s="433"/>
      <c r="BF152" s="433"/>
      <c r="BG152" s="433"/>
      <c r="BH152" s="433"/>
      <c r="BI152" s="442"/>
      <c r="BJ152" s="442"/>
      <c r="BK152" s="442"/>
      <c r="BL152" s="442"/>
      <c r="BM152" s="444"/>
      <c r="BN152" s="444"/>
      <c r="BO152" s="444"/>
      <c r="BP152" s="444"/>
      <c r="BQ152" s="445" t="str">
        <f t="shared" si="41"/>
        <v/>
      </c>
      <c r="BR152" s="446" t="str">
        <f t="shared" si="35"/>
        <v/>
      </c>
      <c r="BS152" s="711"/>
      <c r="BT152" s="160"/>
      <c r="BU152" s="999"/>
      <c r="BV152" s="1040"/>
      <c r="BW152" s="1040"/>
      <c r="BX152" s="1528"/>
      <c r="BY152" s="1528"/>
      <c r="BZ152" s="1528"/>
    </row>
    <row r="153" spans="1:78" ht="117.75" customHeight="1" x14ac:dyDescent="0.2">
      <c r="A153" s="1006" t="s">
        <v>1062</v>
      </c>
      <c r="B153" s="1847" t="s">
        <v>207</v>
      </c>
      <c r="C153" s="1849" t="s">
        <v>1063</v>
      </c>
      <c r="D153" s="1024" t="s">
        <v>2388</v>
      </c>
      <c r="E153" s="1024" t="s">
        <v>1064</v>
      </c>
      <c r="F153" s="1274">
        <v>1</v>
      </c>
      <c r="G153" s="1637" t="s">
        <v>1083</v>
      </c>
      <c r="H153" s="1030"/>
      <c r="I153" s="1030"/>
      <c r="J153" s="1033" t="s">
        <v>2615</v>
      </c>
      <c r="K153" s="1030" t="s">
        <v>313</v>
      </c>
      <c r="L153" s="1015" t="s">
        <v>314</v>
      </c>
      <c r="M153" s="1069" t="s">
        <v>2616</v>
      </c>
      <c r="N153" s="1015"/>
      <c r="O153" s="1015"/>
      <c r="P153" s="1141"/>
      <c r="Q153" s="997"/>
      <c r="R153" s="1030" t="s">
        <v>217</v>
      </c>
      <c r="S153" s="1153">
        <f>IF(R153="Muy Alta",100%,IF(R153="Alta",80%,IF(R153="Media",60%,IF(R153="Baja",40%,IF(R153="Muy Baja",20%,"")))))</f>
        <v>0.6</v>
      </c>
      <c r="T153" s="1030"/>
      <c r="U153" s="1153" t="str">
        <f>IF(T153="Catastrófico",100%,IF(T153="Mayor",80%,IF(T153="Moderado",60%,IF(T153="Menor",40%,IF(T153="Leve",20%,"")))))</f>
        <v/>
      </c>
      <c r="V153" s="1030" t="s">
        <v>218</v>
      </c>
      <c r="W153" s="1153">
        <f>IF(V153="Catastrófico",100%,IF(V153="Mayor",80%,IF(V153="Moderado",60%,IF(V153="Menor",40%,IF(V153="Leve",20%,"")))))</f>
        <v>0.6</v>
      </c>
      <c r="X153" s="1069" t="str">
        <f>IF(Y153=100%,"Catastrófico",IF(Y153=80%,"Mayor",IF(Y153=60%,"Moderado",IF(Y153=40%,"Menor",IF(Y153=20%,"Leve","")))))</f>
        <v>Moderado</v>
      </c>
      <c r="Y153" s="1153">
        <f>IF(AND(U153="",W153=""),"",MAX(U153,W153))</f>
        <v>0.6</v>
      </c>
      <c r="Z153" s="1153" t="str">
        <f>CONCATENATE(R153,X153)</f>
        <v>MediaModerado</v>
      </c>
      <c r="AA153" s="1041" t="str">
        <f>IF(Z153="Muy AltaLeve","Alto",IF(Z153="Muy AltaMenor","Alto",IF(Z153="Muy AltaModerado","Alto",IF(Z153="Muy AltaMayor","Alto",IF(Z153="Muy AltaCatastrófico","Extremo",IF(Z153="AltaLeve","Moderado",IF(Z153="AltaMenor","Moderado",IF(Z153="AltaModerado","Alto",IF(Z153="AltaMayor","Alto",IF(Z153="AltaCatastrófico","Extremo",IF(Z153="MediaLeve","Moderado",IF(Z153="MediaMenor","Moderado",IF(Z153="MediaModerado","Moderado",IF(Z153="MediaMayor","Alto",IF(Z153="MediaCatastrófico","Extremo",IF(Z153="BajaLeve","Bajo",IF(Z153="BajaMenor","Moderado",IF(Z153="BajaModerado","Moderado",IF(Z153="BajaMayor","Alto",IF(Z153="BajaCatastrófico","Extremo",IF(Z153="Muy BajaLeve","Bajo",IF(Z153="Muy BajaMenor","Bajo",IF(Z153="Muy BajaModerado","Moderado",IF(Z153="Muy BajaMayor","Alto",IF(Z153="Muy BajaCatastrófico","Extremo","")))))))))))))))))))))))))</f>
        <v>Moderado</v>
      </c>
      <c r="AB153" s="97">
        <v>1</v>
      </c>
      <c r="AC153" s="9" t="s">
        <v>2617</v>
      </c>
      <c r="AD153" s="447" t="s">
        <v>2618</v>
      </c>
      <c r="AE153" s="12" t="s">
        <v>1076</v>
      </c>
      <c r="AF153" s="99" t="str">
        <f t="shared" ref="AF153:AF164" si="42">IF(OR(AG153="Preventivo",AG153="Detectivo"),"Probabilidad",IF(AG153="Correctivo","Impacto",""))</f>
        <v>Probabilidad</v>
      </c>
      <c r="AG153" s="10" t="s">
        <v>221</v>
      </c>
      <c r="AH153" s="14">
        <f t="shared" ref="AH153:AH164" si="43">IF(AG153="","",IF(AG153="Preventivo",25%,IF(AG153="Detectivo",15%,IF(AG153="Correctivo",10%))))</f>
        <v>0.25</v>
      </c>
      <c r="AI153" s="10" t="s">
        <v>222</v>
      </c>
      <c r="AJ153" s="14">
        <f t="shared" ref="AJ153:AJ164" si="44">IF(AI153="Automático",25%,IF(AI153="Manual",15%,""))</f>
        <v>0.15</v>
      </c>
      <c r="AK153" s="101">
        <f t="shared" ref="AK153:AK164" si="45">IF(OR(AH153="",AJ153=""),"",AH153+AJ153)</f>
        <v>0.4</v>
      </c>
      <c r="AL153" s="100">
        <f>IFERROR(IF(AF153="Probabilidad",(S153-(+S153*AK153)),IF(AF153="Impacto",S153,"")),"")</f>
        <v>0.36</v>
      </c>
      <c r="AM153" s="100">
        <f>IFERROR(IF(AF153="Impacto",(Y153-(+Y153*AK153)),IF(AF153="Probabilidad",Y153,"")),"")</f>
        <v>0.6</v>
      </c>
      <c r="AN153" s="50" t="s">
        <v>223</v>
      </c>
      <c r="AO153" s="50" t="s">
        <v>240</v>
      </c>
      <c r="AP153" s="50" t="s">
        <v>241</v>
      </c>
      <c r="AQ153" s="50" t="s">
        <v>226</v>
      </c>
      <c r="AR153" s="1030" t="s">
        <v>2438</v>
      </c>
      <c r="AS153" s="1174">
        <f>S153</f>
        <v>0.6</v>
      </c>
      <c r="AT153" s="1174">
        <f>IF(AL153="","",MIN(AL153:AL158))</f>
        <v>0.216</v>
      </c>
      <c r="AU153" s="1041" t="str">
        <f>IFERROR(IF(AT153="","",IF(AT153&lt;=0.2,"Muy Baja",IF(AT153&lt;=0.4,"Baja",IF(AT153&lt;=0.6,"Media",IF(AT153&lt;=0.8,"Alta","Muy Alta"))))),"")</f>
        <v>Baja</v>
      </c>
      <c r="AV153" s="1174">
        <f>Y153</f>
        <v>0.6</v>
      </c>
      <c r="AW153" s="1174">
        <f>IF(AM153="","",MIN(AM153:AM158))</f>
        <v>0.6</v>
      </c>
      <c r="AX153" s="1041" t="str">
        <f>IFERROR(IF(AW153="","",IF(AW153&lt;=0.2,"Leve",IF(AW153&lt;=0.4,"Menor",IF(AW153&lt;=0.6,"Moderado",IF(AW153&lt;=0.8,"Mayor","Catastrófico"))))),"")</f>
        <v>Moderado</v>
      </c>
      <c r="AY153" s="1041" t="str">
        <f>AA153</f>
        <v>Moderado</v>
      </c>
      <c r="AZ153" s="1041" t="str">
        <f>IFERROR(IF(OR(AND(AU153="Muy Baja",AX153="Leve"),AND(AU153="Muy Baja",AX153="Menor"),AND(AU153="Baja",AX153="Leve")),"Bajo",IF(OR(AND(AU153="Muy baja",AX153="Moderado"),AND(AU153="Baja",AX153="Menor"),AND(AU153="Baja",AX153="Moderado"),AND(AU153="Media",AX153="Leve"),AND(AU153="Media",AX153="Menor"),AND(AU153="Media",AX153="Moderado"),AND(AU153="Alta",AX153="Leve"),AND(AU153="Alta",AX153="Menor")),"Moderado",IF(OR(AND(AU153="Muy Baja",AX153="Mayor"),AND(AU153="Baja",AX153="Mayor"),AND(AU153="Media",AX153="Mayor"),AND(AU153="Alta",AX153="Moderado"),AND(AU153="Alta",AX153="Mayor"),AND(AU153="Muy Alta",AX153="Leve"),AND(AU153="Muy Alta",AX153="Menor"),AND(AU153="Muy Alta",AX153="Moderado"),AND(AU153="Muy Alta",AX153="Mayor")),"Alto",IF(OR(AND(AU153="Muy Baja",AX153="Catastrófico"),AND(AU153="Baja",AX153="Catastrófico"),AND(AU153="Media",AX153="Catastrófico"),AND(AU153="Alta",AX153="Catastrófico"),AND(AU153="Muy Alta",AX153="Catastrófico")),"Extremo","")))),"")</f>
        <v>Moderado</v>
      </c>
      <c r="BA153" s="1030" t="s">
        <v>228</v>
      </c>
      <c r="BB153" s="448" t="s">
        <v>1090</v>
      </c>
      <c r="BC153" s="448" t="s">
        <v>1091</v>
      </c>
      <c r="BD153" s="103">
        <f t="shared" ref="BD153:BD164" si="46">IF(SUM(BE153:BH153)=0,"",SUM(BE153:BH153))</f>
        <v>2</v>
      </c>
      <c r="BE153" s="9"/>
      <c r="BF153" s="9">
        <v>1</v>
      </c>
      <c r="BG153" s="9"/>
      <c r="BH153" s="9">
        <v>1</v>
      </c>
      <c r="BI153" s="308" t="s">
        <v>1092</v>
      </c>
      <c r="BJ153" s="308" t="s">
        <v>1093</v>
      </c>
      <c r="BK153" s="668" t="s">
        <v>2842</v>
      </c>
      <c r="BL153" s="744" t="s">
        <v>2846</v>
      </c>
      <c r="BM153" s="745" t="s">
        <v>1392</v>
      </c>
      <c r="BN153" s="48">
        <v>1</v>
      </c>
      <c r="BO153" s="48"/>
      <c r="BP153" s="48"/>
      <c r="BQ153" s="104">
        <f t="shared" ref="BQ153:BQ164" si="47">IF(SUM(BM153:BP153)=0,"",SUM(BM153:BP153))</f>
        <v>1</v>
      </c>
      <c r="BR153" s="128">
        <f t="shared" si="35"/>
        <v>0.5</v>
      </c>
      <c r="BS153" s="710" t="s">
        <v>2617</v>
      </c>
      <c r="BT153" s="131" t="s">
        <v>2837</v>
      </c>
      <c r="BU153" s="997" t="s">
        <v>2849</v>
      </c>
      <c r="BV153" s="1063" t="s">
        <v>2813</v>
      </c>
      <c r="BW153" s="1063" t="s">
        <v>2469</v>
      </c>
      <c r="BX153" s="1063" t="s">
        <v>2469</v>
      </c>
      <c r="BY153" s="1003" t="s">
        <v>2841</v>
      </c>
      <c r="BZ153" s="1018"/>
    </row>
    <row r="154" spans="1:78" ht="172.5" customHeight="1" x14ac:dyDescent="0.2">
      <c r="A154" s="1007"/>
      <c r="B154" s="1236"/>
      <c r="C154" s="1850"/>
      <c r="D154" s="1025"/>
      <c r="E154" s="1025"/>
      <c r="F154" s="1275"/>
      <c r="G154" s="1638"/>
      <c r="H154" s="1031"/>
      <c r="I154" s="1031"/>
      <c r="J154" s="1034"/>
      <c r="K154" s="1031"/>
      <c r="L154" s="1016"/>
      <c r="M154" s="1070"/>
      <c r="N154" s="1016"/>
      <c r="O154" s="1016"/>
      <c r="P154" s="1142"/>
      <c r="Q154" s="998"/>
      <c r="R154" s="1031"/>
      <c r="S154" s="1154"/>
      <c r="T154" s="1031"/>
      <c r="U154" s="1154"/>
      <c r="V154" s="1031"/>
      <c r="W154" s="1154"/>
      <c r="X154" s="1070"/>
      <c r="Y154" s="1154"/>
      <c r="Z154" s="1154"/>
      <c r="AA154" s="1042"/>
      <c r="AB154" s="150">
        <v>2</v>
      </c>
      <c r="AC154" s="149" t="s">
        <v>2619</v>
      </c>
      <c r="AD154" s="185" t="s">
        <v>2618</v>
      </c>
      <c r="AE154" s="149" t="s">
        <v>1095</v>
      </c>
      <c r="AF154" s="145" t="str">
        <f t="shared" si="42"/>
        <v>Probabilidad</v>
      </c>
      <c r="AG154" s="151" t="s">
        <v>221</v>
      </c>
      <c r="AH154" s="146">
        <f t="shared" si="43"/>
        <v>0.25</v>
      </c>
      <c r="AI154" s="151" t="s">
        <v>222</v>
      </c>
      <c r="AJ154" s="146">
        <f t="shared" si="44"/>
        <v>0.15</v>
      </c>
      <c r="AK154" s="147">
        <f t="shared" si="45"/>
        <v>0.4</v>
      </c>
      <c r="AL154" s="152">
        <f>IFERROR(IF(AND(AF153="Probabilidad",AF154="Probabilidad"),(AL153-(+AL153*AK154)),IF(AF154="Probabilidad",(S153-(+S153*AK154)),IF(AF154="Impacto",AL153,""))),"")</f>
        <v>0.216</v>
      </c>
      <c r="AM154" s="152">
        <f>IFERROR(IF(AND(AF153="Impacto",AF154="Impacto"),(AM153-(+AM153*AK154)),IF(AF154="Impacto",(Y153-(+Y153*AK154)),IF(AF154="Probabilidad",AM153,""))),"")</f>
        <v>0.6</v>
      </c>
      <c r="AN154" s="153" t="s">
        <v>223</v>
      </c>
      <c r="AO154" s="153" t="s">
        <v>240</v>
      </c>
      <c r="AP154" s="153" t="s">
        <v>241</v>
      </c>
      <c r="AQ154" s="153" t="s">
        <v>226</v>
      </c>
      <c r="AR154" s="1031"/>
      <c r="AS154" s="1175"/>
      <c r="AT154" s="1175"/>
      <c r="AU154" s="1042"/>
      <c r="AV154" s="1175"/>
      <c r="AW154" s="1175"/>
      <c r="AX154" s="1042"/>
      <c r="AY154" s="1042"/>
      <c r="AZ154" s="1042"/>
      <c r="BA154" s="1031"/>
      <c r="BB154" s="130" t="s">
        <v>2620</v>
      </c>
      <c r="BC154" s="129" t="s">
        <v>2621</v>
      </c>
      <c r="BD154" s="173">
        <f t="shared" si="46"/>
        <v>4</v>
      </c>
      <c r="BE154" s="149">
        <v>1</v>
      </c>
      <c r="BF154" s="149">
        <v>1</v>
      </c>
      <c r="BG154" s="149">
        <v>1</v>
      </c>
      <c r="BH154" s="149">
        <v>1</v>
      </c>
      <c r="BI154" s="130" t="s">
        <v>1092</v>
      </c>
      <c r="BJ154" s="130" t="s">
        <v>1093</v>
      </c>
      <c r="BK154" s="746" t="s">
        <v>2847</v>
      </c>
      <c r="BL154" s="747" t="s">
        <v>2848</v>
      </c>
      <c r="BM154" s="748">
        <v>1</v>
      </c>
      <c r="BN154" s="155">
        <v>1</v>
      </c>
      <c r="BO154" s="155"/>
      <c r="BP154" s="155"/>
      <c r="BQ154" s="156">
        <f t="shared" si="47"/>
        <v>2</v>
      </c>
      <c r="BR154" s="157">
        <f t="shared" si="35"/>
        <v>0.5</v>
      </c>
      <c r="BS154" s="304" t="s">
        <v>2619</v>
      </c>
      <c r="BT154" s="131" t="s">
        <v>2838</v>
      </c>
      <c r="BU154" s="998"/>
      <c r="BV154" s="1072"/>
      <c r="BW154" s="1072"/>
      <c r="BX154" s="1072"/>
      <c r="BY154" s="1527"/>
      <c r="BZ154" s="1019"/>
    </row>
    <row r="155" spans="1:78" ht="16" x14ac:dyDescent="0.2">
      <c r="A155" s="1007"/>
      <c r="B155" s="1236"/>
      <c r="C155" s="1850"/>
      <c r="D155" s="1025"/>
      <c r="E155" s="1025"/>
      <c r="F155" s="1275"/>
      <c r="G155" s="1638"/>
      <c r="H155" s="1031"/>
      <c r="I155" s="1031"/>
      <c r="J155" s="1034"/>
      <c r="K155" s="1031"/>
      <c r="L155" s="1016"/>
      <c r="M155" s="1070"/>
      <c r="N155" s="1016"/>
      <c r="O155" s="1016"/>
      <c r="P155" s="1142"/>
      <c r="Q155" s="998"/>
      <c r="R155" s="1031"/>
      <c r="S155" s="1154"/>
      <c r="T155" s="1031"/>
      <c r="U155" s="1154"/>
      <c r="V155" s="1031"/>
      <c r="W155" s="1154"/>
      <c r="X155" s="1070"/>
      <c r="Y155" s="1154"/>
      <c r="Z155" s="1154"/>
      <c r="AA155" s="1042"/>
      <c r="AB155" s="150">
        <v>3</v>
      </c>
      <c r="AC155" s="178"/>
      <c r="AD155" s="178"/>
      <c r="AE155" s="149"/>
      <c r="AF155" s="145" t="str">
        <f t="shared" si="42"/>
        <v/>
      </c>
      <c r="AG155" s="151"/>
      <c r="AH155" s="146" t="str">
        <f t="shared" si="43"/>
        <v/>
      </c>
      <c r="AI155" s="151"/>
      <c r="AJ155" s="146" t="str">
        <f t="shared" si="44"/>
        <v/>
      </c>
      <c r="AK155" s="147" t="str">
        <f t="shared" si="45"/>
        <v/>
      </c>
      <c r="AL155" s="152" t="str">
        <f>IFERROR(IF(AND(AF154="Probabilidad",AF155="Probabilidad"),(AL154-(+AL154*AK155)),IF(AND(AF154="Impacto",AF155="Probabilidad"),(AL153-(+AL153*AK155)),IF(AF155="Impacto",AL154,""))),"")</f>
        <v/>
      </c>
      <c r="AM155" s="152" t="str">
        <f>IFERROR(IF(AND(AF154="Impacto",AF155="Impacto"),(AM154-(+AM154*AK155)),IF(AND(AF154="Probabilidad",AF155="Impacto"),(AM153-(+AM153*AK155)),IF(AF155="Probabilidad",AM154,""))),"")</f>
        <v/>
      </c>
      <c r="AN155" s="153"/>
      <c r="AO155" s="153"/>
      <c r="AP155" s="153"/>
      <c r="AQ155" s="153"/>
      <c r="AR155" s="1031"/>
      <c r="AS155" s="1175"/>
      <c r="AT155" s="1175"/>
      <c r="AU155" s="1042"/>
      <c r="AV155" s="1175"/>
      <c r="AW155" s="1175"/>
      <c r="AX155" s="1042"/>
      <c r="AY155" s="1042"/>
      <c r="AZ155" s="1042"/>
      <c r="BA155" s="1031"/>
      <c r="BB155" s="177"/>
      <c r="BC155" s="130"/>
      <c r="BD155" s="173" t="str">
        <f t="shared" si="46"/>
        <v/>
      </c>
      <c r="BE155" s="149"/>
      <c r="BF155" s="149"/>
      <c r="BG155" s="149"/>
      <c r="BH155" s="149"/>
      <c r="BI155" s="130"/>
      <c r="BJ155" s="130"/>
      <c r="BK155" s="130"/>
      <c r="BL155" s="130"/>
      <c r="BM155" s="155"/>
      <c r="BN155" s="155"/>
      <c r="BO155" s="155"/>
      <c r="BP155" s="155"/>
      <c r="BQ155" s="156" t="str">
        <f t="shared" si="47"/>
        <v/>
      </c>
      <c r="BR155" s="157" t="str">
        <f t="shared" si="35"/>
        <v/>
      </c>
      <c r="BS155" s="304"/>
      <c r="BT155" s="149"/>
      <c r="BU155" s="998"/>
      <c r="BV155" s="1072"/>
      <c r="BW155" s="1072"/>
      <c r="BX155" s="1072"/>
      <c r="BY155" s="1527"/>
      <c r="BZ155" s="1019"/>
    </row>
    <row r="156" spans="1:78" ht="16" x14ac:dyDescent="0.2">
      <c r="A156" s="1007"/>
      <c r="B156" s="1236"/>
      <c r="C156" s="1850"/>
      <c r="D156" s="1025"/>
      <c r="E156" s="1025"/>
      <c r="F156" s="1275"/>
      <c r="G156" s="1638"/>
      <c r="H156" s="1031"/>
      <c r="I156" s="1031"/>
      <c r="J156" s="1034"/>
      <c r="K156" s="1031"/>
      <c r="L156" s="1016"/>
      <c r="M156" s="1070"/>
      <c r="N156" s="1016"/>
      <c r="O156" s="1016"/>
      <c r="P156" s="1142"/>
      <c r="Q156" s="998"/>
      <c r="R156" s="1031"/>
      <c r="S156" s="1154"/>
      <c r="T156" s="1031"/>
      <c r="U156" s="1154"/>
      <c r="V156" s="1031"/>
      <c r="W156" s="1154"/>
      <c r="X156" s="1070"/>
      <c r="Y156" s="1154"/>
      <c r="Z156" s="1154"/>
      <c r="AA156" s="1042"/>
      <c r="AB156" s="150">
        <v>4</v>
      </c>
      <c r="AC156" s="178"/>
      <c r="AD156" s="178"/>
      <c r="AE156" s="149"/>
      <c r="AF156" s="145" t="str">
        <f t="shared" si="42"/>
        <v/>
      </c>
      <c r="AG156" s="151"/>
      <c r="AH156" s="146" t="str">
        <f t="shared" si="43"/>
        <v/>
      </c>
      <c r="AI156" s="151"/>
      <c r="AJ156" s="146" t="str">
        <f t="shared" si="44"/>
        <v/>
      </c>
      <c r="AK156" s="147" t="str">
        <f t="shared" si="45"/>
        <v/>
      </c>
      <c r="AL156" s="152" t="str">
        <f>IFERROR(IF(AND(AF155="Probabilidad",AF156="Probabilidad"),(AL155-(+AL155*AK156)),IF(AND(AF155="Impacto",AF156="Probabilidad"),(AL154-(+AL154*AK156)),IF(AF156="Impacto",AL155,""))),"")</f>
        <v/>
      </c>
      <c r="AM156" s="152" t="str">
        <f>IFERROR(IF(AND(AF155="Impacto",AF156="Impacto"),(AM155-(+AM155*AK156)),IF(AND(AF155="Probabilidad",AF156="Impacto"),(AM154-(+AM154*AK156)),IF(AF156="Probabilidad",AM155,""))),"")</f>
        <v/>
      </c>
      <c r="AN156" s="153"/>
      <c r="AO156" s="153"/>
      <c r="AP156" s="153"/>
      <c r="AQ156" s="153"/>
      <c r="AR156" s="1031"/>
      <c r="AS156" s="1175"/>
      <c r="AT156" s="1175"/>
      <c r="AU156" s="1042"/>
      <c r="AV156" s="1175"/>
      <c r="AW156" s="1175"/>
      <c r="AX156" s="1042"/>
      <c r="AY156" s="1042"/>
      <c r="AZ156" s="1042"/>
      <c r="BA156" s="1031"/>
      <c r="BB156" s="177"/>
      <c r="BC156" s="130"/>
      <c r="BD156" s="173" t="str">
        <f t="shared" si="46"/>
        <v/>
      </c>
      <c r="BE156" s="149"/>
      <c r="BF156" s="149"/>
      <c r="BG156" s="149"/>
      <c r="BH156" s="149"/>
      <c r="BI156" s="130"/>
      <c r="BJ156" s="130"/>
      <c r="BK156" s="130"/>
      <c r="BL156" s="130"/>
      <c r="BM156" s="155"/>
      <c r="BN156" s="155"/>
      <c r="BO156" s="155"/>
      <c r="BP156" s="155"/>
      <c r="BQ156" s="156" t="str">
        <f t="shared" si="47"/>
        <v/>
      </c>
      <c r="BR156" s="157" t="str">
        <f t="shared" si="35"/>
        <v/>
      </c>
      <c r="BS156" s="304"/>
      <c r="BT156" s="149"/>
      <c r="BU156" s="998"/>
      <c r="BV156" s="1072"/>
      <c r="BW156" s="1072"/>
      <c r="BX156" s="1072"/>
      <c r="BY156" s="1527"/>
      <c r="BZ156" s="1019"/>
    </row>
    <row r="157" spans="1:78" ht="16" x14ac:dyDescent="0.2">
      <c r="A157" s="1007"/>
      <c r="B157" s="1236"/>
      <c r="C157" s="1850"/>
      <c r="D157" s="1025"/>
      <c r="E157" s="1025"/>
      <c r="F157" s="1275"/>
      <c r="G157" s="1638"/>
      <c r="H157" s="1031"/>
      <c r="I157" s="1031"/>
      <c r="J157" s="1034"/>
      <c r="K157" s="1031"/>
      <c r="L157" s="1016"/>
      <c r="M157" s="1070"/>
      <c r="N157" s="1016"/>
      <c r="O157" s="1016"/>
      <c r="P157" s="1142"/>
      <c r="Q157" s="998"/>
      <c r="R157" s="1031"/>
      <c r="S157" s="1154"/>
      <c r="T157" s="1031"/>
      <c r="U157" s="1154"/>
      <c r="V157" s="1031"/>
      <c r="W157" s="1154"/>
      <c r="X157" s="1070"/>
      <c r="Y157" s="1154"/>
      <c r="Z157" s="1154"/>
      <c r="AA157" s="1042"/>
      <c r="AB157" s="150">
        <v>5</v>
      </c>
      <c r="AC157" s="179"/>
      <c r="AD157" s="179"/>
      <c r="AE157" s="28"/>
      <c r="AF157" s="145" t="str">
        <f t="shared" si="42"/>
        <v/>
      </c>
      <c r="AG157" s="151"/>
      <c r="AH157" s="146" t="str">
        <f t="shared" si="43"/>
        <v/>
      </c>
      <c r="AI157" s="151"/>
      <c r="AJ157" s="146" t="str">
        <f t="shared" si="44"/>
        <v/>
      </c>
      <c r="AK157" s="147" t="str">
        <f t="shared" si="45"/>
        <v/>
      </c>
      <c r="AL157" s="152" t="str">
        <f>IFERROR(IF(AND(AF156="Probabilidad",AF157="Probabilidad"),(AL156-(+AL156*AK157)),IF(AND(AF156="Impacto",AF157="Probabilidad"),(AL155-(+AL155*AK157)),IF(AF157="Impacto",AL156,""))),"")</f>
        <v/>
      </c>
      <c r="AM157" s="152" t="str">
        <f>IFERROR(IF(AND(AF156="Impacto",AF157="Impacto"),(AM156-(+AM156*AK157)),IF(AND(AF156="Probabilidad",AF157="Impacto"),(AM155-(+AM155*AK157)),IF(AF157="Probabilidad",AM156,""))),"")</f>
        <v/>
      </c>
      <c r="AN157" s="153"/>
      <c r="AO157" s="153"/>
      <c r="AP157" s="153"/>
      <c r="AQ157" s="153"/>
      <c r="AR157" s="1031"/>
      <c r="AS157" s="1175"/>
      <c r="AT157" s="1175"/>
      <c r="AU157" s="1042"/>
      <c r="AV157" s="1175"/>
      <c r="AW157" s="1175"/>
      <c r="AX157" s="1042"/>
      <c r="AY157" s="1042"/>
      <c r="AZ157" s="1042"/>
      <c r="BA157" s="1031"/>
      <c r="BB157" s="177"/>
      <c r="BC157" s="130"/>
      <c r="BD157" s="173" t="str">
        <f t="shared" si="46"/>
        <v/>
      </c>
      <c r="BE157" s="149"/>
      <c r="BF157" s="149"/>
      <c r="BG157" s="149"/>
      <c r="BH157" s="149"/>
      <c r="BI157" s="130"/>
      <c r="BJ157" s="130"/>
      <c r="BK157" s="130"/>
      <c r="BL157" s="130"/>
      <c r="BM157" s="155"/>
      <c r="BN157" s="155"/>
      <c r="BO157" s="155"/>
      <c r="BP157" s="155"/>
      <c r="BQ157" s="156" t="str">
        <f t="shared" si="47"/>
        <v/>
      </c>
      <c r="BR157" s="157" t="str">
        <f t="shared" si="35"/>
        <v/>
      </c>
      <c r="BS157" s="304"/>
      <c r="BT157" s="149"/>
      <c r="BU157" s="998"/>
      <c r="BV157" s="1072"/>
      <c r="BW157" s="1072"/>
      <c r="BX157" s="1072"/>
      <c r="BY157" s="1527"/>
      <c r="BZ157" s="1019"/>
    </row>
    <row r="158" spans="1:78" ht="17" thickBot="1" x14ac:dyDescent="0.25">
      <c r="A158" s="1008"/>
      <c r="B158" s="1848"/>
      <c r="C158" s="1851"/>
      <c r="D158" s="1026"/>
      <c r="E158" s="1026"/>
      <c r="F158" s="1276"/>
      <c r="G158" s="1639"/>
      <c r="H158" s="1032"/>
      <c r="I158" s="1032"/>
      <c r="J158" s="1035"/>
      <c r="K158" s="1032"/>
      <c r="L158" s="1017"/>
      <c r="M158" s="1071"/>
      <c r="N158" s="1017"/>
      <c r="O158" s="1017"/>
      <c r="P158" s="1143"/>
      <c r="Q158" s="999"/>
      <c r="R158" s="1032"/>
      <c r="S158" s="1155"/>
      <c r="T158" s="1032"/>
      <c r="U158" s="1155"/>
      <c r="V158" s="1032"/>
      <c r="W158" s="1155"/>
      <c r="X158" s="1071"/>
      <c r="Y158" s="1155"/>
      <c r="Z158" s="1155"/>
      <c r="AA158" s="1043"/>
      <c r="AB158" s="162">
        <v>6</v>
      </c>
      <c r="AC158" s="160"/>
      <c r="AD158" s="160"/>
      <c r="AE158" s="160"/>
      <c r="AF158" s="175" t="str">
        <f t="shared" si="42"/>
        <v/>
      </c>
      <c r="AG158" s="163"/>
      <c r="AH158" s="161" t="str">
        <f t="shared" si="43"/>
        <v/>
      </c>
      <c r="AI158" s="163"/>
      <c r="AJ158" s="161" t="str">
        <f t="shared" si="44"/>
        <v/>
      </c>
      <c r="AK158" s="164" t="str">
        <f t="shared" si="45"/>
        <v/>
      </c>
      <c r="AL158" s="220" t="str">
        <f>IFERROR(IF(AND(AF157="Probabilidad",AF158="Probabilidad"),(AL157-(+AL157*AK158)),IF(AND(AF157="Impacto",AF158="Probabilidad"),(AL156-(+AL156*AK158)),IF(AF158="Impacto",AL157,""))),"")</f>
        <v/>
      </c>
      <c r="AM158" s="220" t="str">
        <f>IFERROR(IF(AND(AF157="Impacto",AF158="Impacto"),(AM157-(+AM157*AK158)),IF(AND(AF157="Probabilidad",AF158="Impacto"),(AM156-(+AM156*AK158)),IF(AF158="Probabilidad",AM157,""))),"")</f>
        <v/>
      </c>
      <c r="AN158" s="221"/>
      <c r="AO158" s="221"/>
      <c r="AP158" s="221"/>
      <c r="AQ158" s="221"/>
      <c r="AR158" s="1032"/>
      <c r="AS158" s="1176"/>
      <c r="AT158" s="1176"/>
      <c r="AU158" s="1043"/>
      <c r="AV158" s="1176"/>
      <c r="AW158" s="1176"/>
      <c r="AX158" s="1043"/>
      <c r="AY158" s="1043"/>
      <c r="AZ158" s="1043"/>
      <c r="BA158" s="1032"/>
      <c r="BB158" s="310"/>
      <c r="BC158" s="167"/>
      <c r="BD158" s="176" t="str">
        <f t="shared" si="46"/>
        <v/>
      </c>
      <c r="BE158" s="160"/>
      <c r="BF158" s="160"/>
      <c r="BG158" s="160"/>
      <c r="BH158" s="160"/>
      <c r="BI158" s="167"/>
      <c r="BJ158" s="167"/>
      <c r="BK158" s="167"/>
      <c r="BL158" s="167"/>
      <c r="BM158" s="168"/>
      <c r="BN158" s="168"/>
      <c r="BO158" s="168"/>
      <c r="BP158" s="168"/>
      <c r="BQ158" s="169" t="str">
        <f t="shared" si="47"/>
        <v/>
      </c>
      <c r="BR158" s="170" t="str">
        <f t="shared" si="35"/>
        <v/>
      </c>
      <c r="BS158" s="711"/>
      <c r="BT158" s="160"/>
      <c r="BU158" s="999"/>
      <c r="BV158" s="1072"/>
      <c r="BW158" s="1072"/>
      <c r="BX158" s="1072"/>
      <c r="BY158" s="1528"/>
      <c r="BZ158" s="1020"/>
    </row>
    <row r="159" spans="1:78" ht="163.5" customHeight="1" x14ac:dyDescent="0.2">
      <c r="A159" s="1006" t="s">
        <v>1096</v>
      </c>
      <c r="B159" s="1847" t="s">
        <v>207</v>
      </c>
      <c r="C159" s="1849" t="s">
        <v>1097</v>
      </c>
      <c r="D159" s="1024" t="s">
        <v>2388</v>
      </c>
      <c r="E159" s="1024" t="s">
        <v>1098</v>
      </c>
      <c r="F159" s="1274">
        <v>1</v>
      </c>
      <c r="G159" s="1637" t="s">
        <v>1099</v>
      </c>
      <c r="H159" s="1030"/>
      <c r="I159" s="1030"/>
      <c r="J159" s="1033" t="s">
        <v>2622</v>
      </c>
      <c r="K159" s="1030" t="s">
        <v>313</v>
      </c>
      <c r="L159" s="1141" t="s">
        <v>314</v>
      </c>
      <c r="M159" s="1069" t="s">
        <v>2623</v>
      </c>
      <c r="N159" s="1015"/>
      <c r="O159" s="1015"/>
      <c r="P159" s="1637"/>
      <c r="Q159" s="997"/>
      <c r="R159" s="1030" t="s">
        <v>217</v>
      </c>
      <c r="S159" s="1153">
        <f>IF(R159="Muy Alta",100%,IF(R159="Alta",80%,IF(R159="Media",60%,IF(R159="Baja",40%,IF(R159="Muy Baja",20%,"")))))</f>
        <v>0.6</v>
      </c>
      <c r="T159" s="1030"/>
      <c r="U159" s="1153" t="str">
        <f>IF(T159="Catastrófico",100%,IF(T159="Mayor",80%,IF(T159="Moderado",60%,IF(T159="Menor",40%,IF(T159="Leve",20%,"")))))</f>
        <v/>
      </c>
      <c r="V159" s="1030" t="s">
        <v>218</v>
      </c>
      <c r="W159" s="1153">
        <f>IF(V159="Catastrófico",100%,IF(V159="Mayor",80%,IF(V159="Moderado",60%,IF(V159="Menor",40%,IF(V159="Leve",20%,"")))))</f>
        <v>0.6</v>
      </c>
      <c r="X159" s="1069" t="str">
        <f>IF(Y159=100%,"Catastrófico",IF(Y159=80%,"Mayor",IF(Y159=60%,"Moderado",IF(Y159=40%,"Menor",IF(Y159=20%,"Leve","")))))</f>
        <v>Moderado</v>
      </c>
      <c r="Y159" s="1153">
        <f>IF(AND(U159="",W159=""),"",MAX(U159,W159))</f>
        <v>0.6</v>
      </c>
      <c r="Z159" s="1153" t="str">
        <f>CONCATENATE(R159,X159)</f>
        <v>MediaModerado</v>
      </c>
      <c r="AA159" s="1041" t="str">
        <f>IF(Z159="Muy AltaLeve","Alto",IF(Z159="Muy AltaMenor","Alto",IF(Z159="Muy AltaModerado","Alto",IF(Z159="Muy AltaMayor","Alto",IF(Z159="Muy AltaCatastrófico","Extremo",IF(Z159="AltaLeve","Moderado",IF(Z159="AltaMenor","Moderado",IF(Z159="AltaModerado","Alto",IF(Z159="AltaMayor","Alto",IF(Z159="AltaCatastrófico","Extremo",IF(Z159="MediaLeve","Moderado",IF(Z159="MediaMenor","Moderado",IF(Z159="MediaModerado","Moderado",IF(Z159="MediaMayor","Alto",IF(Z159="MediaCatastrófico","Extremo",IF(Z159="BajaLeve","Bajo",IF(Z159="BajaMenor","Moderado",IF(Z159="BajaModerado","Moderado",IF(Z159="BajaMayor","Alto",IF(Z159="BajaCatastrófico","Extremo",IF(Z159="Muy BajaLeve","Bajo",IF(Z159="Muy BajaMenor","Bajo",IF(Z159="Muy BajaModerado","Moderado",IF(Z159="Muy BajaMayor","Alto",IF(Z159="Muy BajaCatastrófico","Extremo","")))))))))))))))))))))))))</f>
        <v>Moderado</v>
      </c>
      <c r="AB159" s="97">
        <v>1</v>
      </c>
      <c r="AC159" s="302" t="s">
        <v>2624</v>
      </c>
      <c r="AD159" s="449" t="s">
        <v>2625</v>
      </c>
      <c r="AE159" s="302" t="s">
        <v>2626</v>
      </c>
      <c r="AF159" s="99" t="str">
        <f t="shared" si="42"/>
        <v>Probabilidad</v>
      </c>
      <c r="AG159" s="10" t="s">
        <v>221</v>
      </c>
      <c r="AH159" s="14">
        <f t="shared" si="43"/>
        <v>0.25</v>
      </c>
      <c r="AI159" s="10" t="s">
        <v>222</v>
      </c>
      <c r="AJ159" s="14">
        <f t="shared" si="44"/>
        <v>0.15</v>
      </c>
      <c r="AK159" s="101">
        <f t="shared" si="45"/>
        <v>0.4</v>
      </c>
      <c r="AL159" s="100">
        <f>IFERROR(IF(AF159="Probabilidad",(S159-(+S159*AK159)),IF(AF159="Impacto",S159,"")),"")</f>
        <v>0.36</v>
      </c>
      <c r="AM159" s="100">
        <f>IFERROR(IF(AF159="Impacto",(Y159-(+Y159*AK159)),IF(AF159="Probabilidad",Y159,"")),"")</f>
        <v>0.6</v>
      </c>
      <c r="AN159" s="50" t="s">
        <v>223</v>
      </c>
      <c r="AO159" s="50" t="s">
        <v>240</v>
      </c>
      <c r="AP159" s="50" t="s">
        <v>225</v>
      </c>
      <c r="AQ159" s="50" t="s">
        <v>226</v>
      </c>
      <c r="AR159" s="1030" t="s">
        <v>2414</v>
      </c>
      <c r="AS159" s="1174">
        <f>S159</f>
        <v>0.6</v>
      </c>
      <c r="AT159" s="1174">
        <f>IF(AL159="","",MIN(AL159:AL164))</f>
        <v>2.7993599999999997E-2</v>
      </c>
      <c r="AU159" s="1041" t="str">
        <f>IFERROR(IF(AT159="","",IF(AT159&lt;=0.2,"Muy Baja",IF(AT159&lt;=0.4,"Baja",IF(AT159&lt;=0.6,"Media",IF(AT159&lt;=0.8,"Alta","Muy Alta"))))),"")</f>
        <v>Muy Baja</v>
      </c>
      <c r="AV159" s="1174">
        <f>Y159</f>
        <v>0.6</v>
      </c>
      <c r="AW159" s="1174">
        <f>IF(AM159="","",MIN(AM159:AM164))</f>
        <v>0.6</v>
      </c>
      <c r="AX159" s="1041" t="str">
        <f>IFERROR(IF(AW159="","",IF(AW159&lt;=0.2,"Leve",IF(AW159&lt;=0.4,"Menor",IF(AW159&lt;=0.6,"Moderado",IF(AW159&lt;=0.8,"Mayor","Catastrófico"))))),"")</f>
        <v>Moderado</v>
      </c>
      <c r="AY159" s="1041" t="str">
        <f>AA159</f>
        <v>Moderado</v>
      </c>
      <c r="AZ159" s="1041" t="str">
        <f>IFERROR(IF(OR(AND(AU159="Muy Baja",AX159="Leve"),AND(AU159="Muy Baja",AX159="Menor"),AND(AU159="Baja",AX159="Leve")),"Bajo",IF(OR(AND(AU159="Muy baja",AX159="Moderado"),AND(AU159="Baja",AX159="Menor"),AND(AU159="Baja",AX159="Moderado"),AND(AU159="Media",AX159="Leve"),AND(AU159="Media",AX159="Menor"),AND(AU159="Media",AX159="Moderado"),AND(AU159="Alta",AX159="Leve"),AND(AU159="Alta",AX159="Menor")),"Moderado",IF(OR(AND(AU159="Muy Baja",AX159="Mayor"),AND(AU159="Baja",AX159="Mayor"),AND(AU159="Media",AX159="Mayor"),AND(AU159="Alta",AX159="Moderado"),AND(AU159="Alta",AX159="Mayor"),AND(AU159="Muy Alta",AX159="Leve"),AND(AU159="Muy Alta",AX159="Menor"),AND(AU159="Muy Alta",AX159="Moderado"),AND(AU159="Muy Alta",AX159="Mayor")),"Alto",IF(OR(AND(AU159="Muy Baja",AX159="Catastrófico"),AND(AU159="Baja",AX159="Catastrófico"),AND(AU159="Media",AX159="Catastrófico"),AND(AU159="Alta",AX159="Catastrófico"),AND(AU159="Muy Alta",AX159="Catastrófico")),"Extremo","")))),"")</f>
        <v>Moderado</v>
      </c>
      <c r="BA159" s="1030" t="s">
        <v>228</v>
      </c>
      <c r="BB159" s="450" t="s">
        <v>2627</v>
      </c>
      <c r="BC159" s="308" t="s">
        <v>2628</v>
      </c>
      <c r="BD159" s="103">
        <f t="shared" si="46"/>
        <v>4</v>
      </c>
      <c r="BE159" s="9">
        <v>1</v>
      </c>
      <c r="BF159" s="9">
        <v>1</v>
      </c>
      <c r="BG159" s="9">
        <v>1</v>
      </c>
      <c r="BH159" s="9">
        <v>1</v>
      </c>
      <c r="BI159" s="46" t="s">
        <v>2629</v>
      </c>
      <c r="BJ159" s="46" t="s">
        <v>2630</v>
      </c>
      <c r="BK159" s="46" t="s">
        <v>2856</v>
      </c>
      <c r="BL159" s="46" t="s">
        <v>2857</v>
      </c>
      <c r="BM159" s="732">
        <v>1</v>
      </c>
      <c r="BN159" s="48">
        <v>1</v>
      </c>
      <c r="BO159" s="48"/>
      <c r="BP159" s="48"/>
      <c r="BQ159" s="104">
        <f t="shared" si="47"/>
        <v>2</v>
      </c>
      <c r="BR159" s="128">
        <f t="shared" si="35"/>
        <v>0.5</v>
      </c>
      <c r="BS159" s="710" t="s">
        <v>2624</v>
      </c>
      <c r="BT159" s="447" t="s">
        <v>2860</v>
      </c>
      <c r="BU159" s="997" t="s">
        <v>1386</v>
      </c>
      <c r="BV159" s="1864" t="s">
        <v>2813</v>
      </c>
      <c r="BW159" s="1141" t="s">
        <v>2866</v>
      </c>
      <c r="BX159" s="1141" t="s">
        <v>2866</v>
      </c>
      <c r="BY159" s="1003" t="s">
        <v>2853</v>
      </c>
      <c r="BZ159" s="1003"/>
    </row>
    <row r="160" spans="1:78" ht="133.5" customHeight="1" x14ac:dyDescent="0.2">
      <c r="A160" s="1007"/>
      <c r="B160" s="1236"/>
      <c r="C160" s="1850"/>
      <c r="D160" s="1025"/>
      <c r="E160" s="1025"/>
      <c r="F160" s="1275"/>
      <c r="G160" s="1638"/>
      <c r="H160" s="1031"/>
      <c r="I160" s="1031"/>
      <c r="J160" s="1034"/>
      <c r="K160" s="1031"/>
      <c r="L160" s="1142"/>
      <c r="M160" s="1070"/>
      <c r="N160" s="1016"/>
      <c r="O160" s="1016"/>
      <c r="P160" s="1638"/>
      <c r="Q160" s="998"/>
      <c r="R160" s="1031"/>
      <c r="S160" s="1154"/>
      <c r="T160" s="1031"/>
      <c r="U160" s="1154"/>
      <c r="V160" s="1031"/>
      <c r="W160" s="1154"/>
      <c r="X160" s="1070"/>
      <c r="Y160" s="1154"/>
      <c r="Z160" s="1154"/>
      <c r="AA160" s="1042"/>
      <c r="AB160" s="150">
        <v>2</v>
      </c>
      <c r="AC160" s="131" t="s">
        <v>2631</v>
      </c>
      <c r="AD160" s="230" t="s">
        <v>2625</v>
      </c>
      <c r="AE160" s="131" t="s">
        <v>2632</v>
      </c>
      <c r="AF160" s="145" t="str">
        <f t="shared" si="42"/>
        <v>Probabilidad</v>
      </c>
      <c r="AG160" s="151" t="s">
        <v>221</v>
      </c>
      <c r="AH160" s="146">
        <f t="shared" si="43"/>
        <v>0.25</v>
      </c>
      <c r="AI160" s="151" t="s">
        <v>222</v>
      </c>
      <c r="AJ160" s="146">
        <f t="shared" si="44"/>
        <v>0.15</v>
      </c>
      <c r="AK160" s="147">
        <f t="shared" si="45"/>
        <v>0.4</v>
      </c>
      <c r="AL160" s="152">
        <f>IFERROR(IF(AND(AF159="Probabilidad",AF160="Probabilidad"),(AL159-(+AL159*AK160)),IF(AF160="Probabilidad",(S159-(+S159*AK160)),IF(AF160="Impacto",AL159,""))),"")</f>
        <v>0.216</v>
      </c>
      <c r="AM160" s="152">
        <f>IFERROR(IF(AND(AF159="Impacto",AF160="Impacto"),(AM159-(+AM159*AK160)),IF(AF160="Impacto",(Y159-(+Y159*AK160)),IF(AF160="Probabilidad",AM159,""))),"")</f>
        <v>0.6</v>
      </c>
      <c r="AN160" s="153" t="s">
        <v>223</v>
      </c>
      <c r="AO160" s="153" t="s">
        <v>291</v>
      </c>
      <c r="AP160" s="153" t="s">
        <v>225</v>
      </c>
      <c r="AQ160" s="153" t="s">
        <v>226</v>
      </c>
      <c r="AR160" s="1031"/>
      <c r="AS160" s="1175"/>
      <c r="AT160" s="1175"/>
      <c r="AU160" s="1042"/>
      <c r="AV160" s="1175"/>
      <c r="AW160" s="1175"/>
      <c r="AX160" s="1042"/>
      <c r="AY160" s="1042"/>
      <c r="AZ160" s="1042"/>
      <c r="BA160" s="1031"/>
      <c r="BB160" s="129" t="s">
        <v>2633</v>
      </c>
      <c r="BC160" s="130" t="s">
        <v>2634</v>
      </c>
      <c r="BD160" s="173">
        <f t="shared" si="46"/>
        <v>12</v>
      </c>
      <c r="BE160" s="149">
        <v>3</v>
      </c>
      <c r="BF160" s="149">
        <v>3</v>
      </c>
      <c r="BG160" s="149">
        <v>3</v>
      </c>
      <c r="BH160" s="149">
        <v>3</v>
      </c>
      <c r="BI160" s="130" t="s">
        <v>2629</v>
      </c>
      <c r="BJ160" s="130" t="s">
        <v>2630</v>
      </c>
      <c r="BK160" s="130" t="s">
        <v>2858</v>
      </c>
      <c r="BL160" s="130" t="s">
        <v>2859</v>
      </c>
      <c r="BM160" s="722">
        <v>3</v>
      </c>
      <c r="BN160" s="155">
        <v>3</v>
      </c>
      <c r="BO160" s="155"/>
      <c r="BP160" s="155"/>
      <c r="BQ160" s="156">
        <f t="shared" si="47"/>
        <v>6</v>
      </c>
      <c r="BR160" s="157">
        <f t="shared" si="35"/>
        <v>0.5</v>
      </c>
      <c r="BS160" s="304" t="s">
        <v>2631</v>
      </c>
      <c r="BT160" s="185" t="s">
        <v>2861</v>
      </c>
      <c r="BU160" s="998"/>
      <c r="BV160" s="1142"/>
      <c r="BW160" s="1142"/>
      <c r="BX160" s="1142"/>
      <c r="BY160" s="1527"/>
      <c r="BZ160" s="1527"/>
    </row>
    <row r="161" spans="1:78" ht="124.5" customHeight="1" x14ac:dyDescent="0.2">
      <c r="A161" s="1007"/>
      <c r="B161" s="1236"/>
      <c r="C161" s="1850"/>
      <c r="D161" s="1025"/>
      <c r="E161" s="1025"/>
      <c r="F161" s="1275"/>
      <c r="G161" s="1638"/>
      <c r="H161" s="1031"/>
      <c r="I161" s="1031"/>
      <c r="J161" s="1034"/>
      <c r="K161" s="1031"/>
      <c r="L161" s="1142"/>
      <c r="M161" s="1070"/>
      <c r="N161" s="1016"/>
      <c r="O161" s="1016"/>
      <c r="P161" s="1638"/>
      <c r="Q161" s="998"/>
      <c r="R161" s="1031"/>
      <c r="S161" s="1154"/>
      <c r="T161" s="1031"/>
      <c r="U161" s="1154"/>
      <c r="V161" s="1031"/>
      <c r="W161" s="1154"/>
      <c r="X161" s="1070"/>
      <c r="Y161" s="1154"/>
      <c r="Z161" s="1154"/>
      <c r="AA161" s="1042"/>
      <c r="AB161" s="150">
        <v>3</v>
      </c>
      <c r="AC161" s="131" t="s">
        <v>2635</v>
      </c>
      <c r="AD161" s="230" t="s">
        <v>2625</v>
      </c>
      <c r="AE161" s="149" t="s">
        <v>2632</v>
      </c>
      <c r="AF161" s="145" t="str">
        <f t="shared" si="42"/>
        <v>Probabilidad</v>
      </c>
      <c r="AG161" s="151" t="s">
        <v>221</v>
      </c>
      <c r="AH161" s="146">
        <f t="shared" si="43"/>
        <v>0.25</v>
      </c>
      <c r="AI161" s="151" t="s">
        <v>222</v>
      </c>
      <c r="AJ161" s="146">
        <f t="shared" si="44"/>
        <v>0.15</v>
      </c>
      <c r="AK161" s="147">
        <f t="shared" si="45"/>
        <v>0.4</v>
      </c>
      <c r="AL161" s="152">
        <f>IFERROR(IF(AND(AF160="Probabilidad",AF161="Probabilidad"),(AL160-(+AL160*AK161)),IF(AND(AF160="Impacto",AF161="Probabilidad"),(AL159-(+AL159*AK161)),IF(AF161="Impacto",AL160,""))),"")</f>
        <v>0.12959999999999999</v>
      </c>
      <c r="AM161" s="152">
        <f>IFERROR(IF(AND(AF160="Impacto",AF161="Impacto"),(AM160-(+AM160*AK161)),IF(AND(AF160="Probabilidad",AF161="Impacto"),(AM159-(+AM159*AK161)),IF(AF161="Probabilidad",AM160,""))),"")</f>
        <v>0.6</v>
      </c>
      <c r="AN161" s="153" t="s">
        <v>223</v>
      </c>
      <c r="AO161" s="153" t="s">
        <v>291</v>
      </c>
      <c r="AP161" s="153" t="s">
        <v>225</v>
      </c>
      <c r="AQ161" s="153" t="s">
        <v>226</v>
      </c>
      <c r="AR161" s="1031"/>
      <c r="AS161" s="1175"/>
      <c r="AT161" s="1175"/>
      <c r="AU161" s="1042"/>
      <c r="AV161" s="1175"/>
      <c r="AW161" s="1175"/>
      <c r="AX161" s="1042"/>
      <c r="AY161" s="1042"/>
      <c r="AZ161" s="1042"/>
      <c r="BA161" s="1031"/>
      <c r="BB161" s="290"/>
      <c r="BC161" s="235"/>
      <c r="BD161" s="173" t="str">
        <f t="shared" si="46"/>
        <v/>
      </c>
      <c r="BE161" s="149"/>
      <c r="BF161" s="149"/>
      <c r="BG161" s="149"/>
      <c r="BH161" s="149"/>
      <c r="BI161" s="130"/>
      <c r="BJ161" s="130"/>
      <c r="BK161" s="130"/>
      <c r="BL161" s="130"/>
      <c r="BM161" s="155"/>
      <c r="BN161" s="155"/>
      <c r="BO161" s="155"/>
      <c r="BP161" s="155"/>
      <c r="BQ161" s="156" t="str">
        <f t="shared" si="47"/>
        <v/>
      </c>
      <c r="BR161" s="157" t="str">
        <f t="shared" si="35"/>
        <v/>
      </c>
      <c r="BS161" s="304" t="s">
        <v>2635</v>
      </c>
      <c r="BT161" s="551" t="s">
        <v>2862</v>
      </c>
      <c r="BU161" s="998"/>
      <c r="BV161" s="1142"/>
      <c r="BW161" s="1142"/>
      <c r="BX161" s="1142"/>
      <c r="BY161" s="1527"/>
      <c r="BZ161" s="1527"/>
    </row>
    <row r="162" spans="1:78" ht="148.5" customHeight="1" x14ac:dyDescent="0.2">
      <c r="A162" s="1007"/>
      <c r="B162" s="1236"/>
      <c r="C162" s="1850"/>
      <c r="D162" s="1025"/>
      <c r="E162" s="1025"/>
      <c r="F162" s="1275"/>
      <c r="G162" s="1638"/>
      <c r="H162" s="1031"/>
      <c r="I162" s="1031"/>
      <c r="J162" s="1034"/>
      <c r="K162" s="1031"/>
      <c r="L162" s="1142"/>
      <c r="M162" s="1070"/>
      <c r="N162" s="1016"/>
      <c r="O162" s="1016"/>
      <c r="P162" s="1638"/>
      <c r="Q162" s="998"/>
      <c r="R162" s="1031"/>
      <c r="S162" s="1154"/>
      <c r="T162" s="1031"/>
      <c r="U162" s="1154"/>
      <c r="V162" s="1031"/>
      <c r="W162" s="1154"/>
      <c r="X162" s="1070"/>
      <c r="Y162" s="1154"/>
      <c r="Z162" s="1154"/>
      <c r="AA162" s="1042"/>
      <c r="AB162" s="150">
        <v>4</v>
      </c>
      <c r="AC162" s="131" t="s">
        <v>2636</v>
      </c>
      <c r="AD162" s="230" t="s">
        <v>2625</v>
      </c>
      <c r="AE162" s="149" t="s">
        <v>2637</v>
      </c>
      <c r="AF162" s="145" t="str">
        <f t="shared" si="42"/>
        <v>Probabilidad</v>
      </c>
      <c r="AG162" s="151" t="s">
        <v>221</v>
      </c>
      <c r="AH162" s="146">
        <f t="shared" si="43"/>
        <v>0.25</v>
      </c>
      <c r="AI162" s="151" t="s">
        <v>222</v>
      </c>
      <c r="AJ162" s="146">
        <f t="shared" si="44"/>
        <v>0.15</v>
      </c>
      <c r="AK162" s="147">
        <f t="shared" si="45"/>
        <v>0.4</v>
      </c>
      <c r="AL162" s="152">
        <f>IFERROR(IF(AND(AF161="Probabilidad",AF162="Probabilidad"),(AL161-(+AL161*AK162)),IF(AND(AF161="Impacto",AF162="Probabilidad"),(AL160-(+AL160*AK162)),IF(AF162="Impacto",AL161,""))),"")</f>
        <v>7.7759999999999996E-2</v>
      </c>
      <c r="AM162" s="152">
        <f>IFERROR(IF(AND(AF161="Impacto",AF162="Impacto"),(AM161-(+AM161*AK162)),IF(AND(AF161="Probabilidad",AF162="Impacto"),(AM160-(+AM160*AK162)),IF(AF162="Probabilidad",AM161,""))),"")</f>
        <v>0.6</v>
      </c>
      <c r="AN162" s="153" t="s">
        <v>223</v>
      </c>
      <c r="AO162" s="153" t="s">
        <v>291</v>
      </c>
      <c r="AP162" s="153" t="s">
        <v>225</v>
      </c>
      <c r="AQ162" s="153" t="s">
        <v>226</v>
      </c>
      <c r="AR162" s="1031"/>
      <c r="AS162" s="1175"/>
      <c r="AT162" s="1175"/>
      <c r="AU162" s="1042"/>
      <c r="AV162" s="1175"/>
      <c r="AW162" s="1175"/>
      <c r="AX162" s="1042"/>
      <c r="AY162" s="1042"/>
      <c r="AZ162" s="1042"/>
      <c r="BA162" s="1031"/>
      <c r="BB162" s="177"/>
      <c r="BC162" s="130"/>
      <c r="BD162" s="173" t="str">
        <f t="shared" si="46"/>
        <v/>
      </c>
      <c r="BE162" s="149"/>
      <c r="BF162" s="149"/>
      <c r="BG162" s="149"/>
      <c r="BH162" s="149"/>
      <c r="BI162" s="130"/>
      <c r="BJ162" s="130"/>
      <c r="BK162" s="130"/>
      <c r="BL162" s="130"/>
      <c r="BM162" s="155"/>
      <c r="BN162" s="155"/>
      <c r="BO162" s="155"/>
      <c r="BP162" s="155"/>
      <c r="BQ162" s="156" t="str">
        <f t="shared" si="47"/>
        <v/>
      </c>
      <c r="BR162" s="157" t="str">
        <f t="shared" si="35"/>
        <v/>
      </c>
      <c r="BS162" s="304" t="s">
        <v>2636</v>
      </c>
      <c r="BT162" s="348" t="s">
        <v>2863</v>
      </c>
      <c r="BU162" s="998"/>
      <c r="BV162" s="1142"/>
      <c r="BW162" s="1142"/>
      <c r="BX162" s="1142"/>
      <c r="BY162" s="1527"/>
      <c r="BZ162" s="1527"/>
    </row>
    <row r="163" spans="1:78" ht="144.75" customHeight="1" x14ac:dyDescent="0.2">
      <c r="A163" s="1007"/>
      <c r="B163" s="1236"/>
      <c r="C163" s="1850"/>
      <c r="D163" s="1025"/>
      <c r="E163" s="1025"/>
      <c r="F163" s="1275"/>
      <c r="G163" s="1638"/>
      <c r="H163" s="1031"/>
      <c r="I163" s="1031"/>
      <c r="J163" s="1034"/>
      <c r="K163" s="1031"/>
      <c r="L163" s="1142"/>
      <c r="M163" s="1070"/>
      <c r="N163" s="1016"/>
      <c r="O163" s="1016"/>
      <c r="P163" s="1638"/>
      <c r="Q163" s="998"/>
      <c r="R163" s="1031"/>
      <c r="S163" s="1154"/>
      <c r="T163" s="1031"/>
      <c r="U163" s="1154"/>
      <c r="V163" s="1031"/>
      <c r="W163" s="1154"/>
      <c r="X163" s="1070"/>
      <c r="Y163" s="1154"/>
      <c r="Z163" s="1154"/>
      <c r="AA163" s="1042"/>
      <c r="AB163" s="150">
        <v>5</v>
      </c>
      <c r="AC163" s="131" t="s">
        <v>2638</v>
      </c>
      <c r="AD163" s="230" t="s">
        <v>2625</v>
      </c>
      <c r="AE163" s="149" t="s">
        <v>2639</v>
      </c>
      <c r="AF163" s="145" t="str">
        <f t="shared" si="42"/>
        <v>Probabilidad</v>
      </c>
      <c r="AG163" s="151" t="s">
        <v>221</v>
      </c>
      <c r="AH163" s="146">
        <f t="shared" si="43"/>
        <v>0.25</v>
      </c>
      <c r="AI163" s="151" t="s">
        <v>222</v>
      </c>
      <c r="AJ163" s="146">
        <f t="shared" si="44"/>
        <v>0.15</v>
      </c>
      <c r="AK163" s="147">
        <f t="shared" si="45"/>
        <v>0.4</v>
      </c>
      <c r="AL163" s="152">
        <f>IFERROR(IF(AND(AF162="Probabilidad",AF163="Probabilidad"),(AL162-(+AL162*AK163)),IF(AND(AF162="Impacto",AF163="Probabilidad"),(AL161-(+AL161*AK163)),IF(AF163="Impacto",AL162,""))),"")</f>
        <v>4.6655999999999996E-2</v>
      </c>
      <c r="AM163" s="152">
        <f>IFERROR(IF(AND(AF162="Impacto",AF163="Impacto"),(AM162-(+AM162*AK163)),IF(AND(AF162="Probabilidad",AF163="Impacto"),(AM161-(+AM161*AK163)),IF(AF163="Probabilidad",AM162,""))),"")</f>
        <v>0.6</v>
      </c>
      <c r="AN163" s="153" t="s">
        <v>223</v>
      </c>
      <c r="AO163" s="153" t="s">
        <v>291</v>
      </c>
      <c r="AP163" s="153" t="s">
        <v>225</v>
      </c>
      <c r="AQ163" s="153" t="s">
        <v>226</v>
      </c>
      <c r="AR163" s="1031"/>
      <c r="AS163" s="1175"/>
      <c r="AT163" s="1175"/>
      <c r="AU163" s="1042"/>
      <c r="AV163" s="1175"/>
      <c r="AW163" s="1175"/>
      <c r="AX163" s="1042"/>
      <c r="AY163" s="1042"/>
      <c r="AZ163" s="1042"/>
      <c r="BA163" s="1031"/>
      <c r="BB163" s="177"/>
      <c r="BC163" s="130"/>
      <c r="BD163" s="173" t="str">
        <f t="shared" si="46"/>
        <v/>
      </c>
      <c r="BE163" s="149"/>
      <c r="BF163" s="149"/>
      <c r="BG163" s="149"/>
      <c r="BH163" s="149"/>
      <c r="BI163" s="130"/>
      <c r="BJ163" s="130"/>
      <c r="BK163" s="130"/>
      <c r="BL163" s="130"/>
      <c r="BM163" s="155"/>
      <c r="BN163" s="155"/>
      <c r="BO163" s="155"/>
      <c r="BP163" s="155"/>
      <c r="BQ163" s="156" t="str">
        <f t="shared" si="47"/>
        <v/>
      </c>
      <c r="BR163" s="157" t="str">
        <f t="shared" si="35"/>
        <v/>
      </c>
      <c r="BS163" s="304" t="s">
        <v>2638</v>
      </c>
      <c r="BT163" s="720" t="s">
        <v>2864</v>
      </c>
      <c r="BU163" s="998"/>
      <c r="BV163" s="1142"/>
      <c r="BW163" s="1142"/>
      <c r="BX163" s="1142"/>
      <c r="BY163" s="1527"/>
      <c r="BZ163" s="1527"/>
    </row>
    <row r="164" spans="1:78" ht="115.5" customHeight="1" thickBot="1" x14ac:dyDescent="0.25">
      <c r="A164" s="1008"/>
      <c r="B164" s="1848"/>
      <c r="C164" s="1851"/>
      <c r="D164" s="1026"/>
      <c r="E164" s="1026"/>
      <c r="F164" s="1276"/>
      <c r="G164" s="1639"/>
      <c r="H164" s="1032"/>
      <c r="I164" s="1032"/>
      <c r="J164" s="1035"/>
      <c r="K164" s="1032"/>
      <c r="L164" s="1143"/>
      <c r="M164" s="1071"/>
      <c r="N164" s="1017"/>
      <c r="O164" s="1017"/>
      <c r="P164" s="1639"/>
      <c r="Q164" s="999"/>
      <c r="R164" s="1032"/>
      <c r="S164" s="1155"/>
      <c r="T164" s="1032"/>
      <c r="U164" s="1155"/>
      <c r="V164" s="1032"/>
      <c r="W164" s="1155"/>
      <c r="X164" s="1071"/>
      <c r="Y164" s="1155"/>
      <c r="Z164" s="1155"/>
      <c r="AA164" s="1043"/>
      <c r="AB164" s="162">
        <v>6</v>
      </c>
      <c r="AC164" s="303" t="s">
        <v>2640</v>
      </c>
      <c r="AD164" s="451" t="s">
        <v>2625</v>
      </c>
      <c r="AE164" s="160" t="s">
        <v>2641</v>
      </c>
      <c r="AF164" s="175" t="str">
        <f t="shared" si="42"/>
        <v>Probabilidad</v>
      </c>
      <c r="AG164" s="163" t="s">
        <v>221</v>
      </c>
      <c r="AH164" s="161">
        <f t="shared" si="43"/>
        <v>0.25</v>
      </c>
      <c r="AI164" s="163" t="s">
        <v>222</v>
      </c>
      <c r="AJ164" s="161">
        <f t="shared" si="44"/>
        <v>0.15</v>
      </c>
      <c r="AK164" s="164">
        <f t="shared" si="45"/>
        <v>0.4</v>
      </c>
      <c r="AL164" s="220">
        <f>IFERROR(IF(AND(AF163="Probabilidad",AF164="Probabilidad"),(AL163-(+AL163*AK164)),IF(AND(AF163="Impacto",AF164="Probabilidad"),(AL162-(+AL162*AK164)),IF(AF164="Impacto",AL163,""))),"")</f>
        <v>2.7993599999999997E-2</v>
      </c>
      <c r="AM164" s="220">
        <f>IFERROR(IF(AND(AF163="Impacto",AF164="Impacto"),(AM163-(+AM163*AK164)),IF(AND(AF163="Probabilidad",AF164="Impacto"),(AM162-(+AM162*AK164)),IF(AF164="Probabilidad",AM163,""))),"")</f>
        <v>0.6</v>
      </c>
      <c r="AN164" s="221" t="s">
        <v>223</v>
      </c>
      <c r="AO164" s="221" t="s">
        <v>291</v>
      </c>
      <c r="AP164" s="221" t="s">
        <v>225</v>
      </c>
      <c r="AQ164" s="221" t="s">
        <v>226</v>
      </c>
      <c r="AR164" s="1032"/>
      <c r="AS164" s="1176"/>
      <c r="AT164" s="1176"/>
      <c r="AU164" s="1043"/>
      <c r="AV164" s="1176"/>
      <c r="AW164" s="1176"/>
      <c r="AX164" s="1043"/>
      <c r="AY164" s="1043"/>
      <c r="AZ164" s="1043"/>
      <c r="BA164" s="1032"/>
      <c r="BB164" s="310"/>
      <c r="BC164" s="167"/>
      <c r="BD164" s="176" t="str">
        <f t="shared" si="46"/>
        <v/>
      </c>
      <c r="BE164" s="160"/>
      <c r="BF164" s="160"/>
      <c r="BG164" s="160"/>
      <c r="BH164" s="160"/>
      <c r="BI164" s="167"/>
      <c r="BJ164" s="167"/>
      <c r="BK164" s="167"/>
      <c r="BL164" s="167"/>
      <c r="BM164" s="168"/>
      <c r="BN164" s="168"/>
      <c r="BO164" s="168"/>
      <c r="BP164" s="168"/>
      <c r="BQ164" s="169" t="str">
        <f t="shared" si="47"/>
        <v/>
      </c>
      <c r="BR164" s="170" t="str">
        <f t="shared" si="35"/>
        <v/>
      </c>
      <c r="BS164" s="712" t="s">
        <v>2640</v>
      </c>
      <c r="BT164" s="160" t="s">
        <v>2865</v>
      </c>
      <c r="BU164" s="999"/>
      <c r="BV164" s="1143"/>
      <c r="BW164" s="1143"/>
      <c r="BX164" s="1143"/>
      <c r="BY164" s="1528"/>
      <c r="BZ164" s="1528"/>
    </row>
  </sheetData>
  <protectedRanges>
    <protectedRange sqref="BV39:BV44" name="Rango1"/>
  </protectedRanges>
  <mergeCells count="1116">
    <mergeCell ref="BY141:BY146"/>
    <mergeCell ref="BZ141:BZ146"/>
    <mergeCell ref="BY147:BY152"/>
    <mergeCell ref="BZ147:BZ152"/>
    <mergeCell ref="BY153:BY158"/>
    <mergeCell ref="BZ153:BZ158"/>
    <mergeCell ref="BY159:BY164"/>
    <mergeCell ref="BZ159:BZ164"/>
    <mergeCell ref="BZ87:BZ92"/>
    <mergeCell ref="BY93:BY98"/>
    <mergeCell ref="BZ93:BZ98"/>
    <mergeCell ref="BY99:BY104"/>
    <mergeCell ref="BZ99:BZ104"/>
    <mergeCell ref="BY105:BY110"/>
    <mergeCell ref="BZ105:BZ110"/>
    <mergeCell ref="BY111:BY116"/>
    <mergeCell ref="BZ111:BZ116"/>
    <mergeCell ref="BY117:BY122"/>
    <mergeCell ref="BZ117:BZ122"/>
    <mergeCell ref="BY123:BY128"/>
    <mergeCell ref="BZ123:BZ128"/>
    <mergeCell ref="BY129:BY134"/>
    <mergeCell ref="BZ129:BZ134"/>
    <mergeCell ref="BY135:BY140"/>
    <mergeCell ref="BZ135:BZ140"/>
    <mergeCell ref="AX135:AX140"/>
    <mergeCell ref="AY135:AY140"/>
    <mergeCell ref="BY1:BZ4"/>
    <mergeCell ref="BY6:BY8"/>
    <mergeCell ref="BZ6:BZ8"/>
    <mergeCell ref="BY9:BY14"/>
    <mergeCell ref="BZ9:BZ14"/>
    <mergeCell ref="BY15:BY20"/>
    <mergeCell ref="BZ15:BZ20"/>
    <mergeCell ref="BY21:BY26"/>
    <mergeCell ref="BZ21:BZ26"/>
    <mergeCell ref="BY27:BY32"/>
    <mergeCell ref="BZ27:BZ32"/>
    <mergeCell ref="BY33:BY38"/>
    <mergeCell ref="BZ33:BZ38"/>
    <mergeCell ref="BY39:BY44"/>
    <mergeCell ref="BZ39:BZ44"/>
    <mergeCell ref="BY45:BY50"/>
    <mergeCell ref="BZ45:BZ50"/>
    <mergeCell ref="BY51:BY56"/>
    <mergeCell ref="BZ51:BZ56"/>
    <mergeCell ref="BY57:BY62"/>
    <mergeCell ref="BZ57:BZ62"/>
    <mergeCell ref="BY63:BY68"/>
    <mergeCell ref="BZ63:BZ68"/>
    <mergeCell ref="BY69:BY74"/>
    <mergeCell ref="BZ69:BZ74"/>
    <mergeCell ref="BY75:BY80"/>
    <mergeCell ref="BZ75:BZ80"/>
    <mergeCell ref="BY81:BY86"/>
    <mergeCell ref="BZ81:BZ86"/>
    <mergeCell ref="BY87:BY92"/>
    <mergeCell ref="A135:A146"/>
    <mergeCell ref="B135:B146"/>
    <mergeCell ref="C135:C146"/>
    <mergeCell ref="AS141:AS146"/>
    <mergeCell ref="AT141:AT146"/>
    <mergeCell ref="D141:D146"/>
    <mergeCell ref="E141:E146"/>
    <mergeCell ref="F141:F146"/>
    <mergeCell ref="G141:G146"/>
    <mergeCell ref="H141:H146"/>
    <mergeCell ref="I141:I146"/>
    <mergeCell ref="J141:J146"/>
    <mergeCell ref="K141:K146"/>
    <mergeCell ref="L141:L146"/>
    <mergeCell ref="M141:M146"/>
    <mergeCell ref="N141:N146"/>
    <mergeCell ref="O141:O146"/>
    <mergeCell ref="P141:P146"/>
    <mergeCell ref="Q141:Q146"/>
    <mergeCell ref="R141:R146"/>
    <mergeCell ref="K135:K140"/>
    <mergeCell ref="L135:L140"/>
    <mergeCell ref="M135:M140"/>
    <mergeCell ref="N135:N140"/>
    <mergeCell ref="O135:O140"/>
    <mergeCell ref="P135:P140"/>
    <mergeCell ref="Q135:Q140"/>
    <mergeCell ref="R135:R140"/>
    <mergeCell ref="S135:S140"/>
    <mergeCell ref="V141:V146"/>
    <mergeCell ref="W141:W146"/>
    <mergeCell ref="X141:X146"/>
    <mergeCell ref="AZ135:AZ140"/>
    <mergeCell ref="BA135:BA140"/>
    <mergeCell ref="BU135:BU140"/>
    <mergeCell ref="BV135:BV140"/>
    <mergeCell ref="BW135:BW140"/>
    <mergeCell ref="BX135:BX140"/>
    <mergeCell ref="BU141:BU146"/>
    <mergeCell ref="BV141:BV146"/>
    <mergeCell ref="BW141:BW146"/>
    <mergeCell ref="BX141:BX146"/>
    <mergeCell ref="AY141:AY146"/>
    <mergeCell ref="AZ141:AZ146"/>
    <mergeCell ref="BA141:BA146"/>
    <mergeCell ref="AW141:AW146"/>
    <mergeCell ref="AX141:AX146"/>
    <mergeCell ref="AW135:AW140"/>
    <mergeCell ref="S141:S146"/>
    <mergeCell ref="Y135:Y140"/>
    <mergeCell ref="Z135:Z140"/>
    <mergeCell ref="AA135:AA140"/>
    <mergeCell ref="AR135:AR140"/>
    <mergeCell ref="AS135:AS140"/>
    <mergeCell ref="AT135:AT140"/>
    <mergeCell ref="AU135:AU140"/>
    <mergeCell ref="Z141:Z146"/>
    <mergeCell ref="AA141:AA146"/>
    <mergeCell ref="AR141:AR146"/>
    <mergeCell ref="AV135:AV140"/>
    <mergeCell ref="AU141:AU146"/>
    <mergeCell ref="AV141:AV146"/>
    <mergeCell ref="T141:T146"/>
    <mergeCell ref="U141:U146"/>
    <mergeCell ref="Y141:Y146"/>
    <mergeCell ref="T135:T140"/>
    <mergeCell ref="U135:U140"/>
    <mergeCell ref="V135:V140"/>
    <mergeCell ref="W135:W140"/>
    <mergeCell ref="X135:X140"/>
    <mergeCell ref="D135:D140"/>
    <mergeCell ref="E135:E140"/>
    <mergeCell ref="F135:F140"/>
    <mergeCell ref="G135:G140"/>
    <mergeCell ref="H135:H140"/>
    <mergeCell ref="I135:I140"/>
    <mergeCell ref="J135:J140"/>
    <mergeCell ref="D123:D128"/>
    <mergeCell ref="E123:E128"/>
    <mergeCell ref="F123:F128"/>
    <mergeCell ref="G123:G128"/>
    <mergeCell ref="H123:H128"/>
    <mergeCell ref="I123:I128"/>
    <mergeCell ref="J123:J128"/>
    <mergeCell ref="L123:L128"/>
    <mergeCell ref="M123:M128"/>
    <mergeCell ref="N123:N128"/>
    <mergeCell ref="K123:K128"/>
    <mergeCell ref="K129:K134"/>
    <mergeCell ref="AW129:AW134"/>
    <mergeCell ref="AX129:AX134"/>
    <mergeCell ref="AY129:AY134"/>
    <mergeCell ref="AS123:AS128"/>
    <mergeCell ref="AT123:AT128"/>
    <mergeCell ref="AU123:AU128"/>
    <mergeCell ref="AV123:AV128"/>
    <mergeCell ref="AW123:AW128"/>
    <mergeCell ref="AX123:AX128"/>
    <mergeCell ref="AY123:AY128"/>
    <mergeCell ref="AX117:AX122"/>
    <mergeCell ref="AY117:AY122"/>
    <mergeCell ref="AA117:AA122"/>
    <mergeCell ref="AR117:AR122"/>
    <mergeCell ref="AS117:AS122"/>
    <mergeCell ref="AT117:AT122"/>
    <mergeCell ref="AU117:AU122"/>
    <mergeCell ref="AV117:AV122"/>
    <mergeCell ref="AS129:AS134"/>
    <mergeCell ref="AT129:AT134"/>
    <mergeCell ref="AU129:AU134"/>
    <mergeCell ref="AV129:AV134"/>
    <mergeCell ref="BX123:BX128"/>
    <mergeCell ref="D129:D134"/>
    <mergeCell ref="E129:E134"/>
    <mergeCell ref="F129:F134"/>
    <mergeCell ref="G129:G134"/>
    <mergeCell ref="H129:H134"/>
    <mergeCell ref="I129:I134"/>
    <mergeCell ref="J129:J134"/>
    <mergeCell ref="L129:L134"/>
    <mergeCell ref="M129:M134"/>
    <mergeCell ref="N129:N134"/>
    <mergeCell ref="O129:O134"/>
    <mergeCell ref="P129:P134"/>
    <mergeCell ref="Q129:Q134"/>
    <mergeCell ref="R129:R134"/>
    <mergeCell ref="S129:S134"/>
    <mergeCell ref="T129:T134"/>
    <mergeCell ref="U129:U134"/>
    <mergeCell ref="V129:V134"/>
    <mergeCell ref="W129:W134"/>
    <mergeCell ref="T123:T128"/>
    <mergeCell ref="AZ129:AZ134"/>
    <mergeCell ref="BA129:BA134"/>
    <mergeCell ref="BU129:BU134"/>
    <mergeCell ref="BV129:BV134"/>
    <mergeCell ref="BW129:BW134"/>
    <mergeCell ref="BX129:BX134"/>
    <mergeCell ref="X129:X134"/>
    <mergeCell ref="Y129:Y134"/>
    <mergeCell ref="Z129:Z134"/>
    <mergeCell ref="AA129:AA134"/>
    <mergeCell ref="AR129:AR134"/>
    <mergeCell ref="AZ123:AZ128"/>
    <mergeCell ref="BA123:BA128"/>
    <mergeCell ref="AW117:AW122"/>
    <mergeCell ref="X117:X122"/>
    <mergeCell ref="U123:U128"/>
    <mergeCell ref="V123:V128"/>
    <mergeCell ref="W123:W128"/>
    <mergeCell ref="X123:X128"/>
    <mergeCell ref="Y123:Y128"/>
    <mergeCell ref="Z123:Z128"/>
    <mergeCell ref="AA123:AA128"/>
    <mergeCell ref="AR123:AR128"/>
    <mergeCell ref="W117:W122"/>
    <mergeCell ref="BU117:BU122"/>
    <mergeCell ref="BU123:BU128"/>
    <mergeCell ref="BV123:BV128"/>
    <mergeCell ref="BW123:BW128"/>
    <mergeCell ref="AZ117:AZ122"/>
    <mergeCell ref="BV117:BV122"/>
    <mergeCell ref="BW117:BW122"/>
    <mergeCell ref="Y117:Y122"/>
    <mergeCell ref="Z117:Z122"/>
    <mergeCell ref="BA117:BA122"/>
    <mergeCell ref="BV111:BV116"/>
    <mergeCell ref="BW111:BW116"/>
    <mergeCell ref="BX111:BX116"/>
    <mergeCell ref="D117:D122"/>
    <mergeCell ref="E117:E122"/>
    <mergeCell ref="F117:F122"/>
    <mergeCell ref="G117:G122"/>
    <mergeCell ref="H117:H122"/>
    <mergeCell ref="I117:I122"/>
    <mergeCell ref="J117:J122"/>
    <mergeCell ref="K117:K122"/>
    <mergeCell ref="L117:L122"/>
    <mergeCell ref="M117:M122"/>
    <mergeCell ref="N117:N122"/>
    <mergeCell ref="O117:O122"/>
    <mergeCell ref="P117:P122"/>
    <mergeCell ref="Q117:Q122"/>
    <mergeCell ref="R117:R122"/>
    <mergeCell ref="S117:S122"/>
    <mergeCell ref="T117:T122"/>
    <mergeCell ref="U117:U122"/>
    <mergeCell ref="V117:V122"/>
    <mergeCell ref="BU111:BU116"/>
    <mergeCell ref="BX117:BX122"/>
    <mergeCell ref="AW111:AW116"/>
    <mergeCell ref="AX111:AX116"/>
    <mergeCell ref="AY111:AY116"/>
    <mergeCell ref="AZ111:AZ116"/>
    <mergeCell ref="BA111:BA116"/>
    <mergeCell ref="AT111:AT116"/>
    <mergeCell ref="AU111:AU116"/>
    <mergeCell ref="AV111:AV116"/>
    <mergeCell ref="AY105:AY110"/>
    <mergeCell ref="AZ105:AZ110"/>
    <mergeCell ref="BA105:BA110"/>
    <mergeCell ref="AT105:AT110"/>
    <mergeCell ref="AU105:AU110"/>
    <mergeCell ref="AV105:AV110"/>
    <mergeCell ref="AW105:AW110"/>
    <mergeCell ref="AX105:AX110"/>
    <mergeCell ref="U111:U116"/>
    <mergeCell ref="V111:V116"/>
    <mergeCell ref="W111:W116"/>
    <mergeCell ref="X111:X116"/>
    <mergeCell ref="Y111:Y116"/>
    <mergeCell ref="Z111:Z116"/>
    <mergeCell ref="AA111:AA116"/>
    <mergeCell ref="AR111:AR116"/>
    <mergeCell ref="AS111:AS116"/>
    <mergeCell ref="U105:U110"/>
    <mergeCell ref="V105:V110"/>
    <mergeCell ref="W105:W110"/>
    <mergeCell ref="X105:X110"/>
    <mergeCell ref="Y105:Y110"/>
    <mergeCell ref="AW99:AW104"/>
    <mergeCell ref="AX99:AX104"/>
    <mergeCell ref="AY99:AY104"/>
    <mergeCell ref="AZ99:AZ104"/>
    <mergeCell ref="BA99:BA104"/>
    <mergeCell ref="Q105:Q110"/>
    <mergeCell ref="R105:R110"/>
    <mergeCell ref="S105:S110"/>
    <mergeCell ref="T105:T110"/>
    <mergeCell ref="BU105:BU110"/>
    <mergeCell ref="BV105:BV110"/>
    <mergeCell ref="BW105:BW110"/>
    <mergeCell ref="BX105:BX110"/>
    <mergeCell ref="D111:D116"/>
    <mergeCell ref="E111:E116"/>
    <mergeCell ref="F111:F116"/>
    <mergeCell ref="G111:G116"/>
    <mergeCell ref="H111:H116"/>
    <mergeCell ref="I111:I116"/>
    <mergeCell ref="J111:J116"/>
    <mergeCell ref="L111:L116"/>
    <mergeCell ref="M111:M116"/>
    <mergeCell ref="N111:N116"/>
    <mergeCell ref="O111:O116"/>
    <mergeCell ref="P111:P116"/>
    <mergeCell ref="Q111:Q116"/>
    <mergeCell ref="R111:R116"/>
    <mergeCell ref="S111:S116"/>
    <mergeCell ref="T111:T116"/>
    <mergeCell ref="Z105:Z110"/>
    <mergeCell ref="K105:K110"/>
    <mergeCell ref="K111:K116"/>
    <mergeCell ref="A87:A104"/>
    <mergeCell ref="B87:B104"/>
    <mergeCell ref="C87:C104"/>
    <mergeCell ref="D105:D110"/>
    <mergeCell ref="E105:E110"/>
    <mergeCell ref="F105:F110"/>
    <mergeCell ref="G105:G110"/>
    <mergeCell ref="H105:H110"/>
    <mergeCell ref="I105:I110"/>
    <mergeCell ref="J105:J110"/>
    <mergeCell ref="L105:L110"/>
    <mergeCell ref="M105:M110"/>
    <mergeCell ref="N105:N110"/>
    <mergeCell ref="O105:O110"/>
    <mergeCell ref="P105:P110"/>
    <mergeCell ref="AU99:AU104"/>
    <mergeCell ref="AV99:AV104"/>
    <mergeCell ref="AA105:AA110"/>
    <mergeCell ref="AR105:AR110"/>
    <mergeCell ref="AS105:AS110"/>
    <mergeCell ref="A105:A134"/>
    <mergeCell ref="B105:B134"/>
    <mergeCell ref="C105:C134"/>
    <mergeCell ref="O123:O128"/>
    <mergeCell ref="P123:P128"/>
    <mergeCell ref="Q123:Q128"/>
    <mergeCell ref="R123:R128"/>
    <mergeCell ref="S123:S128"/>
    <mergeCell ref="BX93:BX98"/>
    <mergeCell ref="D99:D104"/>
    <mergeCell ref="E99:E104"/>
    <mergeCell ref="F99:F104"/>
    <mergeCell ref="G99:G104"/>
    <mergeCell ref="H99:H104"/>
    <mergeCell ref="I99:I104"/>
    <mergeCell ref="J99:J104"/>
    <mergeCell ref="K99:K104"/>
    <mergeCell ref="L99:L104"/>
    <mergeCell ref="M99:M104"/>
    <mergeCell ref="N99:N104"/>
    <mergeCell ref="O99:O104"/>
    <mergeCell ref="P99:P104"/>
    <mergeCell ref="Q99:Q104"/>
    <mergeCell ref="R99:R104"/>
    <mergeCell ref="S99:S104"/>
    <mergeCell ref="T99:T104"/>
    <mergeCell ref="U99:U104"/>
    <mergeCell ref="BU99:BU104"/>
    <mergeCell ref="BV99:BV104"/>
    <mergeCell ref="V99:V104"/>
    <mergeCell ref="W99:W104"/>
    <mergeCell ref="X99:X104"/>
    <mergeCell ref="Y99:Y104"/>
    <mergeCell ref="Z99:Z104"/>
    <mergeCell ref="AA99:AA104"/>
    <mergeCell ref="AR99:AR104"/>
    <mergeCell ref="AS99:AS104"/>
    <mergeCell ref="AT99:AT104"/>
    <mergeCell ref="BW99:BW104"/>
    <mergeCell ref="BX99:BX104"/>
    <mergeCell ref="BX87:BX92"/>
    <mergeCell ref="D93:D98"/>
    <mergeCell ref="E93:E98"/>
    <mergeCell ref="F93:F98"/>
    <mergeCell ref="G93:G98"/>
    <mergeCell ref="H93:H98"/>
    <mergeCell ref="I93:I98"/>
    <mergeCell ref="J93:J98"/>
    <mergeCell ref="K93:K98"/>
    <mergeCell ref="L93:L98"/>
    <mergeCell ref="M93:M98"/>
    <mergeCell ref="N93:N98"/>
    <mergeCell ref="O93:O98"/>
    <mergeCell ref="P93:P98"/>
    <mergeCell ref="Q93:Q98"/>
    <mergeCell ref="R93:R98"/>
    <mergeCell ref="S93:S98"/>
    <mergeCell ref="T93:T98"/>
    <mergeCell ref="U93:U98"/>
    <mergeCell ref="V93:V98"/>
    <mergeCell ref="W93:W98"/>
    <mergeCell ref="X93:X98"/>
    <mergeCell ref="Y93:Y98"/>
    <mergeCell ref="Z93:Z98"/>
    <mergeCell ref="AA93:AA98"/>
    <mergeCell ref="AR93:AR98"/>
    <mergeCell ref="AY93:AY98"/>
    <mergeCell ref="AZ93:AZ98"/>
    <mergeCell ref="BA93:BA98"/>
    <mergeCell ref="BU93:BU98"/>
    <mergeCell ref="BV93:BV98"/>
    <mergeCell ref="BW93:BW98"/>
    <mergeCell ref="AY81:AY86"/>
    <mergeCell ref="AZ81:AZ86"/>
    <mergeCell ref="BA81:BA86"/>
    <mergeCell ref="BU81:BU86"/>
    <mergeCell ref="BV81:BV86"/>
    <mergeCell ref="BW81:BW86"/>
    <mergeCell ref="AS93:AS98"/>
    <mergeCell ref="AT93:AT98"/>
    <mergeCell ref="AU93:AU98"/>
    <mergeCell ref="AV93:AV98"/>
    <mergeCell ref="AW93:AW98"/>
    <mergeCell ref="AX93:AX98"/>
    <mergeCell ref="X87:X92"/>
    <mergeCell ref="Y87:Y92"/>
    <mergeCell ref="Z87:Z92"/>
    <mergeCell ref="AA87:AA92"/>
    <mergeCell ref="AR87:AR92"/>
    <mergeCell ref="AS87:AS92"/>
    <mergeCell ref="AT87:AT92"/>
    <mergeCell ref="AU87:AU92"/>
    <mergeCell ref="AV87:AV92"/>
    <mergeCell ref="AW87:AW92"/>
    <mergeCell ref="AX87:AX92"/>
    <mergeCell ref="AS81:AS86"/>
    <mergeCell ref="BX81:BX86"/>
    <mergeCell ref="D87:D92"/>
    <mergeCell ref="E87:E92"/>
    <mergeCell ref="F87:F92"/>
    <mergeCell ref="G87:G92"/>
    <mergeCell ref="H87:H92"/>
    <mergeCell ref="I87:I92"/>
    <mergeCell ref="J87:J92"/>
    <mergeCell ref="K87:K92"/>
    <mergeCell ref="L87:L92"/>
    <mergeCell ref="M87:M92"/>
    <mergeCell ref="N87:N92"/>
    <mergeCell ref="O87:O92"/>
    <mergeCell ref="P87:P92"/>
    <mergeCell ref="Q87:Q92"/>
    <mergeCell ref="R87:R92"/>
    <mergeCell ref="S87:S92"/>
    <mergeCell ref="T87:T92"/>
    <mergeCell ref="U87:U92"/>
    <mergeCell ref="V87:V92"/>
    <mergeCell ref="W87:W92"/>
    <mergeCell ref="AY87:AY92"/>
    <mergeCell ref="AZ87:AZ92"/>
    <mergeCell ref="BA87:BA92"/>
    <mergeCell ref="BU87:BU92"/>
    <mergeCell ref="BV87:BV92"/>
    <mergeCell ref="BW87:BW92"/>
    <mergeCell ref="AT81:AT86"/>
    <mergeCell ref="AU81:AU86"/>
    <mergeCell ref="AV81:AV86"/>
    <mergeCell ref="AW81:AW86"/>
    <mergeCell ref="AX81:AX86"/>
    <mergeCell ref="AY75:AY80"/>
    <mergeCell ref="AZ75:AZ80"/>
    <mergeCell ref="BA75:BA80"/>
    <mergeCell ref="BU75:BU80"/>
    <mergeCell ref="BV75:BV80"/>
    <mergeCell ref="BW75:BW80"/>
    <mergeCell ref="BX75:BX80"/>
    <mergeCell ref="D81:D86"/>
    <mergeCell ref="E81:E86"/>
    <mergeCell ref="F81:F86"/>
    <mergeCell ref="G81:G86"/>
    <mergeCell ref="H81:H86"/>
    <mergeCell ref="I81:I86"/>
    <mergeCell ref="J81:J86"/>
    <mergeCell ref="K81:K86"/>
    <mergeCell ref="L81:L86"/>
    <mergeCell ref="M81:M86"/>
    <mergeCell ref="N81:N86"/>
    <mergeCell ref="O81:O86"/>
    <mergeCell ref="P81:P86"/>
    <mergeCell ref="Q81:Q86"/>
    <mergeCell ref="R81:R86"/>
    <mergeCell ref="S81:S86"/>
    <mergeCell ref="T81:T86"/>
    <mergeCell ref="U81:U86"/>
    <mergeCell ref="V81:V86"/>
    <mergeCell ref="W81:W86"/>
    <mergeCell ref="X81:X86"/>
    <mergeCell ref="Y81:Y86"/>
    <mergeCell ref="Z81:Z86"/>
    <mergeCell ref="AA81:AA86"/>
    <mergeCell ref="AR81:AR86"/>
    <mergeCell ref="R75:R80"/>
    <mergeCell ref="S75:S80"/>
    <mergeCell ref="T75:T80"/>
    <mergeCell ref="U75:U80"/>
    <mergeCell ref="V75:V80"/>
    <mergeCell ref="W75:W80"/>
    <mergeCell ref="X75:X80"/>
    <mergeCell ref="Y75:Y80"/>
    <mergeCell ref="Z75:Z80"/>
    <mergeCell ref="AA75:AA80"/>
    <mergeCell ref="AR75:AR80"/>
    <mergeCell ref="AS75:AS80"/>
    <mergeCell ref="AT75:AT80"/>
    <mergeCell ref="AU75:AU80"/>
    <mergeCell ref="AV75:AV80"/>
    <mergeCell ref="AW75:AW80"/>
    <mergeCell ref="AX75:AX80"/>
    <mergeCell ref="A75:A86"/>
    <mergeCell ref="B75:B86"/>
    <mergeCell ref="C75:C86"/>
    <mergeCell ref="D75:D80"/>
    <mergeCell ref="E75:E80"/>
    <mergeCell ref="F75:F80"/>
    <mergeCell ref="G75:G80"/>
    <mergeCell ref="H75:H80"/>
    <mergeCell ref="I75:I80"/>
    <mergeCell ref="J75:J80"/>
    <mergeCell ref="K75:K80"/>
    <mergeCell ref="L75:L80"/>
    <mergeCell ref="M75:M80"/>
    <mergeCell ref="N75:N80"/>
    <mergeCell ref="O75:O80"/>
    <mergeCell ref="P75:P80"/>
    <mergeCell ref="Q75:Q80"/>
    <mergeCell ref="AU69:AU74"/>
    <mergeCell ref="AV69:AV74"/>
    <mergeCell ref="AW69:AW74"/>
    <mergeCell ref="AX69:AX74"/>
    <mergeCell ref="AY69:AY74"/>
    <mergeCell ref="AZ69:AZ74"/>
    <mergeCell ref="BA69:BA74"/>
    <mergeCell ref="BU69:BU74"/>
    <mergeCell ref="BV69:BV74"/>
    <mergeCell ref="BW69:BW74"/>
    <mergeCell ref="BX69:BX74"/>
    <mergeCell ref="A63:A74"/>
    <mergeCell ref="B63:B74"/>
    <mergeCell ref="C63:C74"/>
    <mergeCell ref="AW63:AW68"/>
    <mergeCell ref="AX63:AX68"/>
    <mergeCell ref="AY63:AY68"/>
    <mergeCell ref="AZ63:AZ68"/>
    <mergeCell ref="BA63:BA68"/>
    <mergeCell ref="BU63:BU68"/>
    <mergeCell ref="BV63:BV68"/>
    <mergeCell ref="BW63:BW68"/>
    <mergeCell ref="BX63:BX68"/>
    <mergeCell ref="D69:D74"/>
    <mergeCell ref="E69:E74"/>
    <mergeCell ref="F69:F74"/>
    <mergeCell ref="G69:G74"/>
    <mergeCell ref="H69:H74"/>
    <mergeCell ref="I69:I74"/>
    <mergeCell ref="J69:J74"/>
    <mergeCell ref="K69:K74"/>
    <mergeCell ref="L69:L74"/>
    <mergeCell ref="M69:M74"/>
    <mergeCell ref="N69:N74"/>
    <mergeCell ref="O69:O74"/>
    <mergeCell ref="P69:P74"/>
    <mergeCell ref="Q69:Q74"/>
    <mergeCell ref="R69:R74"/>
    <mergeCell ref="S69:S74"/>
    <mergeCell ref="T69:T74"/>
    <mergeCell ref="U69:U74"/>
    <mergeCell ref="V69:V74"/>
    <mergeCell ref="W69:W74"/>
    <mergeCell ref="X69:X74"/>
    <mergeCell ref="Y69:Y74"/>
    <mergeCell ref="J63:J68"/>
    <mergeCell ref="K63:K68"/>
    <mergeCell ref="L63:L68"/>
    <mergeCell ref="M63:M68"/>
    <mergeCell ref="N63:N68"/>
    <mergeCell ref="O63:O68"/>
    <mergeCell ref="P63:P68"/>
    <mergeCell ref="Q63:Q68"/>
    <mergeCell ref="R63:R68"/>
    <mergeCell ref="S63:S68"/>
    <mergeCell ref="T63:T68"/>
    <mergeCell ref="U63:U68"/>
    <mergeCell ref="V63:V68"/>
    <mergeCell ref="W63:W68"/>
    <mergeCell ref="X63:X68"/>
    <mergeCell ref="Y63:Y68"/>
    <mergeCell ref="Z63:Z68"/>
    <mergeCell ref="AA63:AA68"/>
    <mergeCell ref="AR63:AR68"/>
    <mergeCell ref="AS63:AS68"/>
    <mergeCell ref="AT63:AT68"/>
    <mergeCell ref="AU63:AU68"/>
    <mergeCell ref="AV63:AV68"/>
    <mergeCell ref="AS57:AS62"/>
    <mergeCell ref="AT57:AT62"/>
    <mergeCell ref="AU57:AU62"/>
    <mergeCell ref="AV57:AV62"/>
    <mergeCell ref="P57:P62"/>
    <mergeCell ref="BX51:BX56"/>
    <mergeCell ref="A39:A56"/>
    <mergeCell ref="B39:B56"/>
    <mergeCell ref="C39:C56"/>
    <mergeCell ref="AU45:AU50"/>
    <mergeCell ref="AV45:AV50"/>
    <mergeCell ref="AW45:AW50"/>
    <mergeCell ref="AX45:AX50"/>
    <mergeCell ref="AY45:AY50"/>
    <mergeCell ref="AZ45:AZ50"/>
    <mergeCell ref="BA45:BA50"/>
    <mergeCell ref="BU45:BU50"/>
    <mergeCell ref="BV45:BV50"/>
    <mergeCell ref="BW45:BW50"/>
    <mergeCell ref="BX45:BX50"/>
    <mergeCell ref="D51:D56"/>
    <mergeCell ref="E51:E56"/>
    <mergeCell ref="F51:F56"/>
    <mergeCell ref="G51:G56"/>
    <mergeCell ref="AW51:AW56"/>
    <mergeCell ref="AX51:AX56"/>
    <mergeCell ref="AY51:AY56"/>
    <mergeCell ref="AZ51:AZ56"/>
    <mergeCell ref="BA51:BA56"/>
    <mergeCell ref="BU51:BU56"/>
    <mergeCell ref="U51:U56"/>
    <mergeCell ref="V51:V56"/>
    <mergeCell ref="W51:W56"/>
    <mergeCell ref="X51:X56"/>
    <mergeCell ref="Y51:Y56"/>
    <mergeCell ref="Z51:Z56"/>
    <mergeCell ref="T45:T50"/>
    <mergeCell ref="U45:U50"/>
    <mergeCell ref="V45:V50"/>
    <mergeCell ref="AR51:AR56"/>
    <mergeCell ref="AS51:AS56"/>
    <mergeCell ref="BV51:BV56"/>
    <mergeCell ref="BW51:BW56"/>
    <mergeCell ref="W45:W50"/>
    <mergeCell ref="X45:X50"/>
    <mergeCell ref="Y45:Y50"/>
    <mergeCell ref="Z45:Z50"/>
    <mergeCell ref="AA45:AA50"/>
    <mergeCell ref="AR45:AR50"/>
    <mergeCell ref="AS45:AS50"/>
    <mergeCell ref="AT45:AT50"/>
    <mergeCell ref="H51:H56"/>
    <mergeCell ref="I51:I56"/>
    <mergeCell ref="J51:J56"/>
    <mergeCell ref="K51:K56"/>
    <mergeCell ref="L51:L56"/>
    <mergeCell ref="M51:M56"/>
    <mergeCell ref="N51:N56"/>
    <mergeCell ref="O51:O56"/>
    <mergeCell ref="P51:P56"/>
    <mergeCell ref="Q51:Q56"/>
    <mergeCell ref="R51:R56"/>
    <mergeCell ref="S51:S56"/>
    <mergeCell ref="T51:T56"/>
    <mergeCell ref="AT51:AT56"/>
    <mergeCell ref="AU51:AU56"/>
    <mergeCell ref="AV51:AV56"/>
    <mergeCell ref="AA51:AA56"/>
    <mergeCell ref="G33:G38"/>
    <mergeCell ref="H33:H38"/>
    <mergeCell ref="I33:I38"/>
    <mergeCell ref="AS39:AS44"/>
    <mergeCell ref="AT39:AT44"/>
    <mergeCell ref="AU39:AU44"/>
    <mergeCell ref="AV39:AV44"/>
    <mergeCell ref="AW39:AW44"/>
    <mergeCell ref="AX39:AX44"/>
    <mergeCell ref="AY39:AY44"/>
    <mergeCell ref="AZ39:AZ44"/>
    <mergeCell ref="BA39:BA44"/>
    <mergeCell ref="BU39:BU44"/>
    <mergeCell ref="BV39:BV44"/>
    <mergeCell ref="BW39:BW44"/>
    <mergeCell ref="BX39:BX44"/>
    <mergeCell ref="D45:D50"/>
    <mergeCell ref="E45:E50"/>
    <mergeCell ref="F45:F50"/>
    <mergeCell ref="G45:G50"/>
    <mergeCell ref="H45:H50"/>
    <mergeCell ref="I45:I50"/>
    <mergeCell ref="J45:J50"/>
    <mergeCell ref="K45:K50"/>
    <mergeCell ref="L45:L50"/>
    <mergeCell ref="M45:M50"/>
    <mergeCell ref="N45:N50"/>
    <mergeCell ref="O45:O50"/>
    <mergeCell ref="P45:P50"/>
    <mergeCell ref="Q45:Q50"/>
    <mergeCell ref="R45:R50"/>
    <mergeCell ref="S45:S50"/>
    <mergeCell ref="U27:U32"/>
    <mergeCell ref="U33:U38"/>
    <mergeCell ref="E27:E32"/>
    <mergeCell ref="F27:F32"/>
    <mergeCell ref="G27:G32"/>
    <mergeCell ref="D39:D44"/>
    <mergeCell ref="E39:E44"/>
    <mergeCell ref="F39:F44"/>
    <mergeCell ref="G39:G44"/>
    <mergeCell ref="H39:H44"/>
    <mergeCell ref="I39:I44"/>
    <mergeCell ref="J39:J44"/>
    <mergeCell ref="K39:K44"/>
    <mergeCell ref="L39:L44"/>
    <mergeCell ref="M39:M44"/>
    <mergeCell ref="N39:N44"/>
    <mergeCell ref="O39:O44"/>
    <mergeCell ref="P39:P44"/>
    <mergeCell ref="L33:L38"/>
    <mergeCell ref="M33:M38"/>
    <mergeCell ref="N33:N38"/>
    <mergeCell ref="O33:O38"/>
    <mergeCell ref="P33:P38"/>
    <mergeCell ref="Q33:Q38"/>
    <mergeCell ref="R33:R38"/>
    <mergeCell ref="S33:S38"/>
    <mergeCell ref="T33:T38"/>
    <mergeCell ref="H27:H32"/>
    <mergeCell ref="I27:I32"/>
    <mergeCell ref="J27:J32"/>
    <mergeCell ref="K27:K32"/>
    <mergeCell ref="L27:L32"/>
    <mergeCell ref="G63:G68"/>
    <mergeCell ref="H63:H68"/>
    <mergeCell ref="I63:I68"/>
    <mergeCell ref="A57:A62"/>
    <mergeCell ref="B57:B62"/>
    <mergeCell ref="C57:C62"/>
    <mergeCell ref="D27:D32"/>
    <mergeCell ref="D33:D38"/>
    <mergeCell ref="E153:E158"/>
    <mergeCell ref="M27:M32"/>
    <mergeCell ref="N27:N32"/>
    <mergeCell ref="O27:O32"/>
    <mergeCell ref="P27:P32"/>
    <mergeCell ref="Q27:Q32"/>
    <mergeCell ref="R27:R32"/>
    <mergeCell ref="S27:S32"/>
    <mergeCell ref="T27:T32"/>
    <mergeCell ref="A21:A38"/>
    <mergeCell ref="B21:B38"/>
    <mergeCell ref="C21:C38"/>
    <mergeCell ref="D21:D26"/>
    <mergeCell ref="E21:E26"/>
    <mergeCell ref="F21:F26"/>
    <mergeCell ref="G21:G26"/>
    <mergeCell ref="H21:H26"/>
    <mergeCell ref="I21:I26"/>
    <mergeCell ref="J21:J26"/>
    <mergeCell ref="K21:K26"/>
    <mergeCell ref="L21:L26"/>
    <mergeCell ref="M21:M26"/>
    <mergeCell ref="E33:E38"/>
    <mergeCell ref="F33:F38"/>
    <mergeCell ref="Z33:Z38"/>
    <mergeCell ref="AA33:AA38"/>
    <mergeCell ref="AR33:AR38"/>
    <mergeCell ref="W21:W26"/>
    <mergeCell ref="D153:D158"/>
    <mergeCell ref="C153:C158"/>
    <mergeCell ref="N21:N26"/>
    <mergeCell ref="O21:O26"/>
    <mergeCell ref="P21:P26"/>
    <mergeCell ref="Q21:Q26"/>
    <mergeCell ref="R21:R26"/>
    <mergeCell ref="S21:S26"/>
    <mergeCell ref="T21:T26"/>
    <mergeCell ref="U21:U26"/>
    <mergeCell ref="V21:V26"/>
    <mergeCell ref="Q39:Q44"/>
    <mergeCell ref="R39:R44"/>
    <mergeCell ref="S39:S44"/>
    <mergeCell ref="T39:T44"/>
    <mergeCell ref="U39:U44"/>
    <mergeCell ref="V39:V44"/>
    <mergeCell ref="H57:H62"/>
    <mergeCell ref="I57:I62"/>
    <mergeCell ref="J57:J62"/>
    <mergeCell ref="K57:K62"/>
    <mergeCell ref="L57:L62"/>
    <mergeCell ref="M57:M62"/>
    <mergeCell ref="N57:N62"/>
    <mergeCell ref="O57:O62"/>
    <mergeCell ref="D63:D68"/>
    <mergeCell ref="E63:E68"/>
    <mergeCell ref="F63:F68"/>
    <mergeCell ref="AX33:AX38"/>
    <mergeCell ref="BW33:BW38"/>
    <mergeCell ref="BX33:BX38"/>
    <mergeCell ref="X39:X44"/>
    <mergeCell ref="Y39:Y44"/>
    <mergeCell ref="Z39:Z44"/>
    <mergeCell ref="AA39:AA44"/>
    <mergeCell ref="AR39:AR44"/>
    <mergeCell ref="J33:J38"/>
    <mergeCell ref="K33:K38"/>
    <mergeCell ref="AY33:AY38"/>
    <mergeCell ref="AZ33:AZ38"/>
    <mergeCell ref="BA33:BA38"/>
    <mergeCell ref="BU33:BU38"/>
    <mergeCell ref="BV33:BV38"/>
    <mergeCell ref="V27:V32"/>
    <mergeCell ref="W27:W32"/>
    <mergeCell ref="X27:X32"/>
    <mergeCell ref="Y27:Y32"/>
    <mergeCell ref="Z27:Z32"/>
    <mergeCell ref="AA27:AA32"/>
    <mergeCell ref="AR27:AR32"/>
    <mergeCell ref="AS27:AS32"/>
    <mergeCell ref="AT27:AT32"/>
    <mergeCell ref="V33:V38"/>
    <mergeCell ref="AS33:AS38"/>
    <mergeCell ref="AT33:AT38"/>
    <mergeCell ref="AU33:AU38"/>
    <mergeCell ref="AV33:AV38"/>
    <mergeCell ref="AW33:AW38"/>
    <mergeCell ref="AV27:AV32"/>
    <mergeCell ref="AW27:AW32"/>
    <mergeCell ref="BW27:BW32"/>
    <mergeCell ref="BX27:BX32"/>
    <mergeCell ref="X21:X26"/>
    <mergeCell ref="Y21:Y26"/>
    <mergeCell ref="Z21:Z26"/>
    <mergeCell ref="AA21:AA26"/>
    <mergeCell ref="AR21:AR26"/>
    <mergeCell ref="AS21:AS26"/>
    <mergeCell ref="AT21:AT26"/>
    <mergeCell ref="AU21:AU26"/>
    <mergeCell ref="AV21:AV26"/>
    <mergeCell ref="AW21:AW26"/>
    <mergeCell ref="AX21:AX26"/>
    <mergeCell ref="AY21:AY26"/>
    <mergeCell ref="AZ21:AZ26"/>
    <mergeCell ref="BA21:BA26"/>
    <mergeCell ref="BU21:BU26"/>
    <mergeCell ref="BV21:BV26"/>
    <mergeCell ref="BW21:BW26"/>
    <mergeCell ref="BX21:BX26"/>
    <mergeCell ref="BA27:BA32"/>
    <mergeCell ref="BU27:BU32"/>
    <mergeCell ref="BV27:BV32"/>
    <mergeCell ref="AX27:AX32"/>
    <mergeCell ref="AY27:AY32"/>
    <mergeCell ref="AZ27:AZ32"/>
    <mergeCell ref="AU27:AU32"/>
    <mergeCell ref="AY57:AY62"/>
    <mergeCell ref="AZ57:AZ62"/>
    <mergeCell ref="BW159:BW164"/>
    <mergeCell ref="BX159:BX164"/>
    <mergeCell ref="AU159:AU164"/>
    <mergeCell ref="AV159:AV164"/>
    <mergeCell ref="AW159:AW164"/>
    <mergeCell ref="AX159:AX164"/>
    <mergeCell ref="AY159:AY164"/>
    <mergeCell ref="AZ159:AZ164"/>
    <mergeCell ref="Y159:Y164"/>
    <mergeCell ref="Z159:Z164"/>
    <mergeCell ref="AA159:AA164"/>
    <mergeCell ref="AR159:AR164"/>
    <mergeCell ref="AS159:AS164"/>
    <mergeCell ref="AT159:AT164"/>
    <mergeCell ref="V147:V152"/>
    <mergeCell ref="BA57:BA62"/>
    <mergeCell ref="BU57:BU62"/>
    <mergeCell ref="BV57:BV62"/>
    <mergeCell ref="BW57:BW62"/>
    <mergeCell ref="BX57:BX62"/>
    <mergeCell ref="Z57:Z62"/>
    <mergeCell ref="AA57:AA62"/>
    <mergeCell ref="AR57:AR62"/>
    <mergeCell ref="AW57:AW62"/>
    <mergeCell ref="AX57:AX62"/>
    <mergeCell ref="Z69:Z74"/>
    <mergeCell ref="AA69:AA74"/>
    <mergeCell ref="AR69:AR74"/>
    <mergeCell ref="AS69:AS74"/>
    <mergeCell ref="AT69:AT74"/>
    <mergeCell ref="A1:G1"/>
    <mergeCell ref="A3:G3"/>
    <mergeCell ref="D57:D62"/>
    <mergeCell ref="E57:E62"/>
    <mergeCell ref="F57:F62"/>
    <mergeCell ref="G57:G62"/>
    <mergeCell ref="BA159:BA164"/>
    <mergeCell ref="BU159:BU164"/>
    <mergeCell ref="BV159:BV164"/>
    <mergeCell ref="S159:S164"/>
    <mergeCell ref="T159:T164"/>
    <mergeCell ref="U159:U164"/>
    <mergeCell ref="V159:V164"/>
    <mergeCell ref="W159:W164"/>
    <mergeCell ref="X159:X164"/>
    <mergeCell ref="M159:M164"/>
    <mergeCell ref="N159:N164"/>
    <mergeCell ref="O159:O164"/>
    <mergeCell ref="AW153:AW158"/>
    <mergeCell ref="AX153:AX158"/>
    <mergeCell ref="AY153:AY158"/>
    <mergeCell ref="AZ153:AZ158"/>
    <mergeCell ref="BA153:BA158"/>
    <mergeCell ref="BU153:BU158"/>
    <mergeCell ref="Z153:Z158"/>
    <mergeCell ref="AA153:AA158"/>
    <mergeCell ref="AR153:AR158"/>
    <mergeCell ref="AS153:AS158"/>
    <mergeCell ref="J159:J164"/>
    <mergeCell ref="K159:K164"/>
    <mergeCell ref="L159:L164"/>
    <mergeCell ref="A159:A164"/>
    <mergeCell ref="A153:A158"/>
    <mergeCell ref="X153:X158"/>
    <mergeCell ref="Y153:Y158"/>
    <mergeCell ref="BW147:BW152"/>
    <mergeCell ref="BX147:BX152"/>
    <mergeCell ref="A147:A152"/>
    <mergeCell ref="B147:B152"/>
    <mergeCell ref="C147:C152"/>
    <mergeCell ref="AX147:AX152"/>
    <mergeCell ref="AY147:AY152"/>
    <mergeCell ref="AZ147:AZ152"/>
    <mergeCell ref="BA147:BA152"/>
    <mergeCell ref="BU147:BU152"/>
    <mergeCell ref="BV147:BV152"/>
    <mergeCell ref="AR147:AR152"/>
    <mergeCell ref="AS147:AS152"/>
    <mergeCell ref="AT147:AT152"/>
    <mergeCell ref="AU147:AU152"/>
    <mergeCell ref="AV147:AV152"/>
    <mergeCell ref="AW147:AW152"/>
    <mergeCell ref="L153:L158"/>
    <mergeCell ref="M153:M158"/>
    <mergeCell ref="N153:N158"/>
    <mergeCell ref="O153:O158"/>
    <mergeCell ref="P153:P158"/>
    <mergeCell ref="Q153:Q158"/>
    <mergeCell ref="J147:J152"/>
    <mergeCell ref="B159:B164"/>
    <mergeCell ref="C159:C164"/>
    <mergeCell ref="D159:D164"/>
    <mergeCell ref="E159:E164"/>
    <mergeCell ref="F159:F164"/>
    <mergeCell ref="P159:P164"/>
    <mergeCell ref="Q159:Q164"/>
    <mergeCell ref="R159:R164"/>
    <mergeCell ref="G159:G164"/>
    <mergeCell ref="H159:H164"/>
    <mergeCell ref="I159:I164"/>
    <mergeCell ref="B153:B158"/>
    <mergeCell ref="T57:T62"/>
    <mergeCell ref="U57:U62"/>
    <mergeCell ref="V57:V62"/>
    <mergeCell ref="W57:W62"/>
    <mergeCell ref="X57:X62"/>
    <mergeCell ref="Y57:Y62"/>
    <mergeCell ref="M15:M20"/>
    <mergeCell ref="W39:W44"/>
    <mergeCell ref="D147:D152"/>
    <mergeCell ref="E147:E152"/>
    <mergeCell ref="F147:F152"/>
    <mergeCell ref="G147:G152"/>
    <mergeCell ref="H147:H152"/>
    <mergeCell ref="I147:I152"/>
    <mergeCell ref="BV153:BV158"/>
    <mergeCell ref="BW153:BW158"/>
    <mergeCell ref="BX153:BX158"/>
    <mergeCell ref="AT153:AT158"/>
    <mergeCell ref="AU153:AU158"/>
    <mergeCell ref="AV153:AV158"/>
    <mergeCell ref="F153:F158"/>
    <mergeCell ref="G153:G158"/>
    <mergeCell ref="H153:H158"/>
    <mergeCell ref="I153:I158"/>
    <mergeCell ref="J153:J158"/>
    <mergeCell ref="K153:K158"/>
    <mergeCell ref="R153:R158"/>
    <mergeCell ref="S153:S158"/>
    <mergeCell ref="T153:T158"/>
    <mergeCell ref="U153:U158"/>
    <mergeCell ref="V153:V158"/>
    <mergeCell ref="W153:W158"/>
    <mergeCell ref="BK7:BR7"/>
    <mergeCell ref="BV7:BX7"/>
    <mergeCell ref="D8:F8"/>
    <mergeCell ref="R8:S8"/>
    <mergeCell ref="AG8:AH8"/>
    <mergeCell ref="AI8:AJ8"/>
    <mergeCell ref="AT8:AU8"/>
    <mergeCell ref="K147:K152"/>
    <mergeCell ref="L147:L152"/>
    <mergeCell ref="M147:M152"/>
    <mergeCell ref="N147:N152"/>
    <mergeCell ref="O147:O152"/>
    <mergeCell ref="AA147:AA152"/>
    <mergeCell ref="Z147:Z152"/>
    <mergeCell ref="P147:P152"/>
    <mergeCell ref="Q147:Q152"/>
    <mergeCell ref="R147:R152"/>
    <mergeCell ref="S147:S152"/>
    <mergeCell ref="T147:T152"/>
    <mergeCell ref="U147:U152"/>
    <mergeCell ref="T8:U8"/>
    <mergeCell ref="V8:W8"/>
    <mergeCell ref="X8:Y8"/>
    <mergeCell ref="W147:W152"/>
    <mergeCell ref="Q57:Q62"/>
    <mergeCell ref="R57:R62"/>
    <mergeCell ref="S57:S62"/>
    <mergeCell ref="X147:X152"/>
    <mergeCell ref="Y147:Y152"/>
    <mergeCell ref="W33:W38"/>
    <mergeCell ref="X33:X38"/>
    <mergeCell ref="Y33:Y38"/>
    <mergeCell ref="A6:A8"/>
    <mergeCell ref="B6:B8"/>
    <mergeCell ref="C6:C8"/>
    <mergeCell ref="P7:Q7"/>
    <mergeCell ref="R7:S7"/>
    <mergeCell ref="T7:Y7"/>
    <mergeCell ref="AB7:AE7"/>
    <mergeCell ref="AG7:AQ7"/>
    <mergeCell ref="AS7:AU7"/>
    <mergeCell ref="AV7:AX7"/>
    <mergeCell ref="BE7:BH7"/>
    <mergeCell ref="D6:Q6"/>
    <mergeCell ref="R6:AA6"/>
    <mergeCell ref="AB6:AQ6"/>
    <mergeCell ref="AR6:AR8"/>
    <mergeCell ref="AS6:BA6"/>
    <mergeCell ref="BB6:BJ6"/>
    <mergeCell ref="AW8:AX8"/>
    <mergeCell ref="P9:P14"/>
    <mergeCell ref="Q9:Q14"/>
    <mergeCell ref="R9:R14"/>
    <mergeCell ref="S9:S14"/>
    <mergeCell ref="T9:T14"/>
    <mergeCell ref="U9:U14"/>
    <mergeCell ref="N15:N20"/>
    <mergeCell ref="O15:O20"/>
    <mergeCell ref="P15:P20"/>
    <mergeCell ref="Q15:Q20"/>
    <mergeCell ref="R15:R20"/>
    <mergeCell ref="S15:S20"/>
    <mergeCell ref="D9:D14"/>
    <mergeCell ref="E9:E14"/>
    <mergeCell ref="F9:F14"/>
    <mergeCell ref="G9:G14"/>
    <mergeCell ref="H9:H14"/>
    <mergeCell ref="I9:I14"/>
    <mergeCell ref="J9:J14"/>
    <mergeCell ref="K9:K14"/>
    <mergeCell ref="L9:L14"/>
    <mergeCell ref="BK5:BX5"/>
    <mergeCell ref="BS6:BT6"/>
    <mergeCell ref="BS7:BS8"/>
    <mergeCell ref="BT7:BT8"/>
    <mergeCell ref="BA15:BA20"/>
    <mergeCell ref="BU15:BU20"/>
    <mergeCell ref="BV15:BV20"/>
    <mergeCell ref="BW15:BW20"/>
    <mergeCell ref="BX15:BX20"/>
    <mergeCell ref="AY9:AY14"/>
    <mergeCell ref="AZ9:AZ14"/>
    <mergeCell ref="AY15:AY20"/>
    <mergeCell ref="AZ15:AZ20"/>
    <mergeCell ref="BA9:BA14"/>
    <mergeCell ref="BU9:BU14"/>
    <mergeCell ref="BV9:BV14"/>
    <mergeCell ref="BK6:BR6"/>
    <mergeCell ref="BU6:BX6"/>
    <mergeCell ref="A5:BJ5"/>
    <mergeCell ref="A9:A20"/>
    <mergeCell ref="B9:B20"/>
    <mergeCell ref="C9:C20"/>
    <mergeCell ref="Z15:Z20"/>
    <mergeCell ref="AA15:AA20"/>
    <mergeCell ref="AR15:AR20"/>
    <mergeCell ref="AS15:AS20"/>
    <mergeCell ref="AT15:AT20"/>
    <mergeCell ref="AU15:AU20"/>
    <mergeCell ref="AV15:AV20"/>
    <mergeCell ref="AW15:AW20"/>
    <mergeCell ref="AX15:AX20"/>
    <mergeCell ref="V9:V14"/>
    <mergeCell ref="BW9:BW14"/>
    <mergeCell ref="BX9:BX14"/>
    <mergeCell ref="D15:D20"/>
    <mergeCell ref="E15:E20"/>
    <mergeCell ref="F15:F20"/>
    <mergeCell ref="G15:G20"/>
    <mergeCell ref="H15:H20"/>
    <mergeCell ref="I15:I20"/>
    <mergeCell ref="J15:J20"/>
    <mergeCell ref="K15:K20"/>
    <mergeCell ref="L15:L20"/>
    <mergeCell ref="T15:T20"/>
    <mergeCell ref="U15:U20"/>
    <mergeCell ref="V15:V20"/>
    <mergeCell ref="W15:W20"/>
    <mergeCell ref="X15:X20"/>
    <mergeCell ref="Y15:Y20"/>
    <mergeCell ref="AU9:AU14"/>
    <mergeCell ref="AV9:AV14"/>
    <mergeCell ref="AW9:AW14"/>
    <mergeCell ref="AX9:AX14"/>
    <mergeCell ref="W9:W14"/>
    <mergeCell ref="X9:X14"/>
    <mergeCell ref="Y9:Y14"/>
    <mergeCell ref="Z9:Z14"/>
    <mergeCell ref="AA9:AA14"/>
    <mergeCell ref="AR9:AR14"/>
    <mergeCell ref="AS9:AS14"/>
    <mergeCell ref="AT9:AT14"/>
    <mergeCell ref="M9:M14"/>
    <mergeCell ref="N9:N14"/>
    <mergeCell ref="O9:O14"/>
  </mergeCells>
  <conditionalFormatting sqref="R9:R164">
    <cfRule type="cellIs" dxfId="73" priority="37" operator="equal">
      <formula>"Muy Baja"</formula>
    </cfRule>
    <cfRule type="cellIs" dxfId="72" priority="36" operator="equal">
      <formula>"Baja"</formula>
    </cfRule>
    <cfRule type="cellIs" dxfId="71" priority="35" operator="equal">
      <formula>"Media"</formula>
    </cfRule>
    <cfRule type="cellIs" dxfId="70" priority="34" operator="equal">
      <formula>"Alta"</formula>
    </cfRule>
    <cfRule type="cellIs" dxfId="69" priority="33" operator="equal">
      <formula>"Muy Alta"</formula>
    </cfRule>
  </conditionalFormatting>
  <conditionalFormatting sqref="T9:T164">
    <cfRule type="cellIs" dxfId="68" priority="32" operator="equal">
      <formula>"Leve"</formula>
    </cfRule>
    <cfRule type="cellIs" dxfId="67" priority="31" operator="equal">
      <formula>"Menor"</formula>
    </cfRule>
    <cfRule type="cellIs" dxfId="66" priority="30" operator="equal">
      <formula>"Moderado"</formula>
    </cfRule>
    <cfRule type="cellIs" dxfId="65" priority="29" operator="equal">
      <formula>"Mayor"</formula>
    </cfRule>
    <cfRule type="cellIs" dxfId="64" priority="28" operator="equal">
      <formula>"Catastrófico"</formula>
    </cfRule>
  </conditionalFormatting>
  <conditionalFormatting sqref="V9:V164">
    <cfRule type="cellIs" dxfId="63" priority="27" operator="equal">
      <formula>"Leve"</formula>
    </cfRule>
    <cfRule type="cellIs" dxfId="62" priority="26" operator="equal">
      <formula>"Menor"</formula>
    </cfRule>
    <cfRule type="cellIs" dxfId="61" priority="25" operator="equal">
      <formula>"Moderado"</formula>
    </cfRule>
    <cfRule type="cellIs" dxfId="60" priority="24" operator="equal">
      <formula>"Mayor"</formula>
    </cfRule>
    <cfRule type="cellIs" dxfId="59" priority="23" operator="equal">
      <formula>"Catastrófico"</formula>
    </cfRule>
  </conditionalFormatting>
  <conditionalFormatting sqref="X9:X164">
    <cfRule type="cellIs" dxfId="58" priority="19" operator="equal">
      <formula>"Mayor"</formula>
    </cfRule>
    <cfRule type="cellIs" dxfId="57" priority="18" operator="equal">
      <formula>"Catastrófico"</formula>
    </cfRule>
    <cfRule type="cellIs" dxfId="56" priority="20" operator="equal">
      <formula>"Moderado"</formula>
    </cfRule>
    <cfRule type="cellIs" dxfId="55" priority="21" operator="equal">
      <formula>"Menor"</formula>
    </cfRule>
    <cfRule type="cellIs" dxfId="54" priority="22" operator="equal">
      <formula>"Leve"</formula>
    </cfRule>
  </conditionalFormatting>
  <conditionalFormatting sqref="AA9:AA164">
    <cfRule type="cellIs" dxfId="53" priority="17" operator="equal">
      <formula>"Bajo"</formula>
    </cfRule>
    <cfRule type="cellIs" dxfId="52" priority="16" operator="equal">
      <formula>"Moderado"</formula>
    </cfRule>
    <cfRule type="cellIs" dxfId="51" priority="15" operator="equal">
      <formula>"Alto"</formula>
    </cfRule>
    <cfRule type="cellIs" dxfId="50" priority="14" operator="equal">
      <formula>"Extremo"</formula>
    </cfRule>
  </conditionalFormatting>
  <conditionalFormatting sqref="AU9:AU164">
    <cfRule type="cellIs" dxfId="49" priority="13" operator="equal">
      <formula>"Muy Alta"</formula>
    </cfRule>
    <cfRule type="cellIs" dxfId="48" priority="12" operator="equal">
      <formula>"Alta"</formula>
    </cfRule>
    <cfRule type="cellIs" dxfId="47" priority="11" operator="equal">
      <formula>"Media"</formula>
    </cfRule>
    <cfRule type="cellIs" dxfId="46" priority="10" operator="equal">
      <formula>"Baja"</formula>
    </cfRule>
    <cfRule type="cellIs" dxfId="45" priority="9" operator="equal">
      <formula>"Muy Baja"</formula>
    </cfRule>
  </conditionalFormatting>
  <conditionalFormatting sqref="AX9:AX164">
    <cfRule type="cellIs" dxfId="44" priority="8" operator="equal">
      <formula>"Catastrófico"</formula>
    </cfRule>
    <cfRule type="cellIs" dxfId="43" priority="7" operator="equal">
      <formula>"Mayor"</formula>
    </cfRule>
    <cfRule type="cellIs" dxfId="42" priority="6" operator="equal">
      <formula>"Menor"</formula>
    </cfRule>
    <cfRule type="cellIs" dxfId="41" priority="5" operator="equal">
      <formula>"Leve"</formula>
    </cfRule>
  </conditionalFormatting>
  <conditionalFormatting sqref="AX9:AZ164">
    <cfRule type="cellIs" dxfId="40" priority="3" operator="equal">
      <formula>"Moderado"</formula>
    </cfRule>
  </conditionalFormatting>
  <conditionalFormatting sqref="AY9:AZ164">
    <cfRule type="cellIs" dxfId="39" priority="4" operator="equal">
      <formula>"Bajo"</formula>
    </cfRule>
    <cfRule type="cellIs" dxfId="38" priority="2" operator="equal">
      <formula>"Alto"</formula>
    </cfRule>
    <cfRule type="cellIs" dxfId="37" priority="1" operator="equal">
      <formula>"Extremo"</formula>
    </cfRule>
  </conditionalFormatting>
  <dataValidations count="2">
    <dataValidation type="list" allowBlank="1" showInputMessage="1" showErrorMessage="1" sqref="K129 K111 K123 K117 K135:K164 K9:K105" xr:uid="{18C200EC-3488-4ADA-B2E6-B6B0CF92F407}">
      <formula1>"SI, NO"</formula1>
    </dataValidation>
    <dataValidation type="list" allowBlank="1" showInputMessage="1" showErrorMessage="1" sqref="D9:D164" xr:uid="{897E702F-8AE0-421D-A1B9-4E9B8309D361}">
      <formula1>"RG, RS, RF, RIC, RLAFT"</formula1>
    </dataValidation>
  </dataValidations>
  <pageMargins left="0.70866141732283472" right="0.70866141732283472" top="0.74803149606299213" bottom="0.74803149606299213" header="0.31496062992125984" footer="0.31496062992125984"/>
  <pageSetup paperSize="5" scale="12" fitToHeight="0" orientation="landscape" r:id="rId1"/>
  <headerFooter>
    <oddFooter>&amp;C&amp;G
DIES-05-FR-01
v.3
Hoja 2</oddFooter>
  </headerFooter>
  <drawing r:id="rId2"/>
  <legacyDrawing r:id="rId3"/>
  <legacyDrawingHF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E3CAC-F0E5-4339-BEBA-2C08A9E114F4}">
  <sheetPr>
    <pageSetUpPr fitToPage="1"/>
  </sheetPr>
  <dimension ref="A1:BZ32"/>
  <sheetViews>
    <sheetView zoomScale="60" zoomScaleNormal="60" workbookViewId="0">
      <pane ySplit="8" topLeftCell="A9" activePane="bottomLeft" state="frozen"/>
      <selection pane="bottomLeft" activeCell="J9" sqref="J9:J14"/>
    </sheetView>
  </sheetViews>
  <sheetFormatPr baseColWidth="10" defaultColWidth="9.1640625" defaultRowHeight="15" x14ac:dyDescent="0.2"/>
  <cols>
    <col min="1" max="1" width="23.6640625" customWidth="1"/>
    <col min="2" max="2" width="38.5" customWidth="1"/>
    <col min="3" max="3" width="33.6640625" customWidth="1"/>
    <col min="4" max="4" width="15.1640625" customWidth="1"/>
    <col min="7" max="7" width="25.5" customWidth="1"/>
    <col min="8" max="9" width="16.1640625" hidden="1" customWidth="1"/>
    <col min="10" max="10" width="74.5" customWidth="1"/>
    <col min="12" max="12" width="16.5" customWidth="1"/>
    <col min="13" max="13" width="33.1640625" customWidth="1"/>
    <col min="14" max="15" width="15.33203125" hidden="1" customWidth="1"/>
    <col min="16" max="16" width="17.33203125" hidden="1" customWidth="1"/>
    <col min="17" max="17" width="13" hidden="1" customWidth="1"/>
    <col min="22" max="22" width="12.6640625" customWidth="1"/>
    <col min="24" max="24" width="13.83203125" customWidth="1"/>
    <col min="26" max="26" width="12.5" hidden="1" customWidth="1"/>
    <col min="27" max="27" width="12.6640625" customWidth="1"/>
    <col min="29" max="29" width="85.5" customWidth="1"/>
    <col min="30" max="30" width="5.6640625" customWidth="1"/>
    <col min="31" max="31" width="80.6640625" customWidth="1"/>
    <col min="44" max="44" width="30.1640625" customWidth="1"/>
    <col min="47" max="47" width="13" customWidth="1"/>
    <col min="50" max="53" width="13" customWidth="1"/>
    <col min="54" max="54" width="59.5" customWidth="1"/>
    <col min="55" max="55" width="38" customWidth="1"/>
    <col min="56" max="56" width="15.83203125" customWidth="1"/>
    <col min="61" max="61" width="21.83203125" customWidth="1"/>
    <col min="62" max="62" width="27.83203125" customWidth="1"/>
    <col min="63" max="63" width="75.6640625" customWidth="1"/>
    <col min="64" max="64" width="46.33203125" customWidth="1"/>
    <col min="69" max="69" width="11.5" customWidth="1"/>
    <col min="70" max="70" width="12.33203125" customWidth="1"/>
    <col min="71" max="71" width="84.33203125" customWidth="1"/>
    <col min="72" max="72" width="58.5" customWidth="1"/>
    <col min="73" max="73" width="29" customWidth="1"/>
    <col min="74" max="76" width="23.5" customWidth="1"/>
    <col min="77" max="77" width="55.6640625" customWidth="1"/>
    <col min="78" max="78" width="66.33203125" customWidth="1"/>
  </cols>
  <sheetData>
    <row r="1" spans="1:78" ht="16" x14ac:dyDescent="0.2">
      <c r="A1" s="1612" t="s">
        <v>1257</v>
      </c>
      <c r="B1" s="1613"/>
      <c r="C1" s="1613"/>
      <c r="D1" s="1613"/>
      <c r="E1" s="1613"/>
      <c r="F1" s="1613"/>
      <c r="G1" s="1613"/>
      <c r="H1" s="358"/>
      <c r="BY1" s="1539" t="s">
        <v>2712</v>
      </c>
      <c r="BZ1" s="1540"/>
    </row>
    <row r="2" spans="1:78" x14ac:dyDescent="0.2">
      <c r="A2" s="359"/>
      <c r="B2" s="359"/>
      <c r="C2" s="359"/>
      <c r="D2" s="359"/>
      <c r="E2" s="359"/>
      <c r="F2" s="359"/>
      <c r="G2" s="359"/>
      <c r="H2" s="359"/>
      <c r="BY2" s="1541"/>
      <c r="BZ2" s="1542"/>
    </row>
    <row r="3" spans="1:78" ht="15.75" customHeight="1" x14ac:dyDescent="0.2">
      <c r="A3" s="1614" t="s">
        <v>2642</v>
      </c>
      <c r="B3" s="1614"/>
      <c r="C3" s="1614"/>
      <c r="D3" s="1614"/>
      <c r="E3" s="1614"/>
      <c r="F3" s="1614"/>
      <c r="G3" s="1615"/>
      <c r="H3" s="360"/>
      <c r="BY3" s="1541"/>
      <c r="BZ3" s="1542"/>
    </row>
    <row r="4" spans="1:78" ht="16" thickBot="1" x14ac:dyDescent="0.25">
      <c r="BY4" s="1543"/>
      <c r="BZ4" s="1544"/>
    </row>
    <row r="5" spans="1:78" ht="15.75" customHeight="1" thickBot="1" x14ac:dyDescent="0.25">
      <c r="A5" s="1523" t="s">
        <v>127</v>
      </c>
      <c r="B5" s="1524"/>
      <c r="C5" s="1524"/>
      <c r="D5" s="1524"/>
      <c r="E5" s="1524"/>
      <c r="F5" s="1524"/>
      <c r="G5" s="1524"/>
      <c r="H5" s="1524"/>
      <c r="I5" s="1524"/>
      <c r="J5" s="1524"/>
      <c r="K5" s="1524"/>
      <c r="L5" s="1524"/>
      <c r="M5" s="1524"/>
      <c r="N5" s="1524"/>
      <c r="O5" s="1524"/>
      <c r="P5" s="1524"/>
      <c r="Q5" s="1524"/>
      <c r="R5" s="1524"/>
      <c r="S5" s="1524"/>
      <c r="T5" s="1524"/>
      <c r="U5" s="1524"/>
      <c r="V5" s="1524"/>
      <c r="W5" s="1524"/>
      <c r="X5" s="1524"/>
      <c r="Y5" s="1524"/>
      <c r="Z5" s="1524"/>
      <c r="AA5" s="1524"/>
      <c r="AB5" s="1524"/>
      <c r="AC5" s="1524"/>
      <c r="AD5" s="1524"/>
      <c r="AE5" s="1524"/>
      <c r="AF5" s="1524"/>
      <c r="AG5" s="1524"/>
      <c r="AH5" s="1524"/>
      <c r="AI5" s="1524"/>
      <c r="AJ5" s="1524"/>
      <c r="AK5" s="1524"/>
      <c r="AL5" s="1524"/>
      <c r="AM5" s="1524"/>
      <c r="AN5" s="1524"/>
      <c r="AO5" s="1524"/>
      <c r="AP5" s="1524"/>
      <c r="AQ5" s="1524"/>
      <c r="AR5" s="1524"/>
      <c r="AS5" s="1524"/>
      <c r="AT5" s="1524"/>
      <c r="AU5" s="1524"/>
      <c r="AV5" s="1524"/>
      <c r="AW5" s="1524"/>
      <c r="AX5" s="1524"/>
      <c r="AY5" s="1524"/>
      <c r="AZ5" s="1524"/>
      <c r="BA5" s="1524"/>
      <c r="BB5" s="1525"/>
      <c r="BC5" s="1525"/>
      <c r="BD5" s="1525"/>
      <c r="BE5" s="1525"/>
      <c r="BF5" s="1525"/>
      <c r="BG5" s="1525"/>
      <c r="BH5" s="1525"/>
      <c r="BI5" s="1525"/>
      <c r="BJ5" s="1526"/>
      <c r="BK5" s="1113" t="s">
        <v>128</v>
      </c>
      <c r="BL5" s="1114"/>
      <c r="BM5" s="1114"/>
      <c r="BN5" s="1114"/>
      <c r="BO5" s="1114"/>
      <c r="BP5" s="1114"/>
      <c r="BQ5" s="1114"/>
      <c r="BR5" s="1114"/>
      <c r="BS5" s="1114"/>
      <c r="BT5" s="1114"/>
      <c r="BU5" s="1114"/>
      <c r="BV5" s="1114"/>
      <c r="BW5" s="1114"/>
      <c r="BX5" s="1115"/>
      <c r="BY5" s="38"/>
      <c r="BZ5" s="724"/>
    </row>
    <row r="6" spans="1:78" ht="17" thickBot="1" x14ac:dyDescent="0.25">
      <c r="A6" s="1103" t="s">
        <v>129</v>
      </c>
      <c r="B6" s="1103" t="s">
        <v>130</v>
      </c>
      <c r="C6" s="1103" t="s">
        <v>131</v>
      </c>
      <c r="D6" s="1131" t="s">
        <v>132</v>
      </c>
      <c r="E6" s="1137"/>
      <c r="F6" s="1137"/>
      <c r="G6" s="1137"/>
      <c r="H6" s="1137"/>
      <c r="I6" s="1137"/>
      <c r="J6" s="1137"/>
      <c r="K6" s="1137"/>
      <c r="L6" s="1137"/>
      <c r="M6" s="1137"/>
      <c r="N6" s="1137"/>
      <c r="O6" s="1137"/>
      <c r="P6" s="1137"/>
      <c r="Q6" s="1132"/>
      <c r="R6" s="1100" t="s">
        <v>133</v>
      </c>
      <c r="S6" s="1100"/>
      <c r="T6" s="1100"/>
      <c r="U6" s="1100"/>
      <c r="V6" s="1100"/>
      <c r="W6" s="1100"/>
      <c r="X6" s="1100"/>
      <c r="Y6" s="1100"/>
      <c r="Z6" s="1100"/>
      <c r="AA6" s="1100"/>
      <c r="AB6" s="1102" t="s">
        <v>134</v>
      </c>
      <c r="AC6" s="1111"/>
      <c r="AD6" s="1111"/>
      <c r="AE6" s="1111"/>
      <c r="AF6" s="1111"/>
      <c r="AG6" s="1111"/>
      <c r="AH6" s="1111"/>
      <c r="AI6" s="1111"/>
      <c r="AJ6" s="1111"/>
      <c r="AK6" s="1111"/>
      <c r="AL6" s="1111"/>
      <c r="AM6" s="1111"/>
      <c r="AN6" s="1111"/>
      <c r="AO6" s="1111"/>
      <c r="AP6" s="1111"/>
      <c r="AQ6" s="1111"/>
      <c r="AR6" s="1110" t="s">
        <v>135</v>
      </c>
      <c r="AS6" s="1136" t="s">
        <v>136</v>
      </c>
      <c r="AT6" s="1136"/>
      <c r="AU6" s="1136"/>
      <c r="AV6" s="1136"/>
      <c r="AW6" s="1136"/>
      <c r="AX6" s="1136"/>
      <c r="AY6" s="1136"/>
      <c r="AZ6" s="1136"/>
      <c r="BA6" s="1136"/>
      <c r="BB6" s="1133" t="s">
        <v>137</v>
      </c>
      <c r="BC6" s="1133"/>
      <c r="BD6" s="1133"/>
      <c r="BE6" s="1133"/>
      <c r="BF6" s="1133"/>
      <c r="BG6" s="1133"/>
      <c r="BH6" s="1133"/>
      <c r="BI6" s="1133"/>
      <c r="BJ6" s="1133"/>
      <c r="BK6" s="1123" t="s">
        <v>138</v>
      </c>
      <c r="BL6" s="1126"/>
      <c r="BM6" s="1126"/>
      <c r="BN6" s="1126"/>
      <c r="BO6" s="1126"/>
      <c r="BP6" s="1126"/>
      <c r="BQ6" s="1126"/>
      <c r="BR6" s="1127"/>
      <c r="BS6" s="1116" t="s">
        <v>139</v>
      </c>
      <c r="BT6" s="1117"/>
      <c r="BU6" s="1128"/>
      <c r="BV6" s="1129"/>
      <c r="BW6" s="1129"/>
      <c r="BX6" s="1130"/>
      <c r="BY6" s="1545" t="s">
        <v>2713</v>
      </c>
      <c r="BZ6" s="1548" t="s">
        <v>2714</v>
      </c>
    </row>
    <row r="7" spans="1:78" ht="56.25" customHeight="1" x14ac:dyDescent="0.2">
      <c r="A7" s="1103"/>
      <c r="B7" s="1103"/>
      <c r="C7" s="1103"/>
      <c r="D7" s="140"/>
      <c r="E7" s="141"/>
      <c r="F7" s="141"/>
      <c r="G7" s="141"/>
      <c r="H7" s="141"/>
      <c r="I7" s="141"/>
      <c r="J7" s="141"/>
      <c r="K7" s="141"/>
      <c r="L7" s="141"/>
      <c r="M7" s="141"/>
      <c r="N7" s="141"/>
      <c r="O7" s="141"/>
      <c r="P7" s="1131" t="s">
        <v>140</v>
      </c>
      <c r="Q7" s="1132"/>
      <c r="R7" s="1100" t="s">
        <v>141</v>
      </c>
      <c r="S7" s="1100"/>
      <c r="T7" s="1100" t="s">
        <v>142</v>
      </c>
      <c r="U7" s="1100"/>
      <c r="V7" s="1100"/>
      <c r="W7" s="1100"/>
      <c r="X7" s="1100"/>
      <c r="Y7" s="1100"/>
      <c r="Z7" s="110"/>
      <c r="AA7" s="111"/>
      <c r="AB7" s="1102"/>
      <c r="AC7" s="1111"/>
      <c r="AD7" s="1111"/>
      <c r="AE7" s="1111"/>
      <c r="AF7" s="138"/>
      <c r="AG7" s="1101"/>
      <c r="AH7" s="1101"/>
      <c r="AI7" s="1101"/>
      <c r="AJ7" s="1101"/>
      <c r="AK7" s="1101"/>
      <c r="AL7" s="1101"/>
      <c r="AM7" s="1101"/>
      <c r="AN7" s="1101"/>
      <c r="AO7" s="1101"/>
      <c r="AP7" s="1102"/>
      <c r="AQ7" s="1102"/>
      <c r="AR7" s="1135"/>
      <c r="AS7" s="1126" t="s">
        <v>143</v>
      </c>
      <c r="AT7" s="1126"/>
      <c r="AU7" s="1126"/>
      <c r="AV7" s="1136" t="s">
        <v>144</v>
      </c>
      <c r="AW7" s="1136"/>
      <c r="AX7" s="1136"/>
      <c r="AY7" s="142"/>
      <c r="AZ7" s="142"/>
      <c r="BA7" s="143"/>
      <c r="BB7" s="112"/>
      <c r="BC7" s="113"/>
      <c r="BD7" s="113"/>
      <c r="BE7" s="1134" t="s">
        <v>145</v>
      </c>
      <c r="BF7" s="1134"/>
      <c r="BG7" s="1134"/>
      <c r="BH7" s="1134"/>
      <c r="BI7" s="113"/>
      <c r="BJ7" s="113"/>
      <c r="BK7" s="1123" t="s">
        <v>146</v>
      </c>
      <c r="BL7" s="1124"/>
      <c r="BM7" s="1124"/>
      <c r="BN7" s="1124"/>
      <c r="BO7" s="1124"/>
      <c r="BP7" s="1124"/>
      <c r="BQ7" s="1124"/>
      <c r="BR7" s="1125"/>
      <c r="BS7" s="1118" t="s">
        <v>147</v>
      </c>
      <c r="BT7" s="1120" t="s">
        <v>148</v>
      </c>
      <c r="BU7" s="144" t="s">
        <v>149</v>
      </c>
      <c r="BV7" s="1110" t="s">
        <v>150</v>
      </c>
      <c r="BW7" s="1110"/>
      <c r="BX7" s="1110"/>
      <c r="BY7" s="1546"/>
      <c r="BZ7" s="1549"/>
    </row>
    <row r="8" spans="1:78" ht="246" customHeight="1" thickBot="1" x14ac:dyDescent="0.25">
      <c r="A8" s="1104"/>
      <c r="B8" s="1104"/>
      <c r="C8" s="1104"/>
      <c r="D8" s="1138" t="s">
        <v>151</v>
      </c>
      <c r="E8" s="1139"/>
      <c r="F8" s="1140"/>
      <c r="G8" s="114" t="s">
        <v>152</v>
      </c>
      <c r="H8" s="115" t="s">
        <v>153</v>
      </c>
      <c r="I8" s="115" t="s">
        <v>154</v>
      </c>
      <c r="J8" s="672" t="s">
        <v>155</v>
      </c>
      <c r="K8" s="116" t="s">
        <v>156</v>
      </c>
      <c r="L8" s="114" t="s">
        <v>157</v>
      </c>
      <c r="M8" s="114" t="s">
        <v>158</v>
      </c>
      <c r="N8" s="115" t="s">
        <v>159</v>
      </c>
      <c r="O8" s="115" t="s">
        <v>160</v>
      </c>
      <c r="P8" s="114" t="s">
        <v>161</v>
      </c>
      <c r="Q8" s="114" t="s">
        <v>162</v>
      </c>
      <c r="R8" s="1097" t="s">
        <v>163</v>
      </c>
      <c r="S8" s="1097"/>
      <c r="T8" s="1097" t="s">
        <v>164</v>
      </c>
      <c r="U8" s="1097"/>
      <c r="V8" s="1097" t="s">
        <v>165</v>
      </c>
      <c r="W8" s="1097"/>
      <c r="X8" s="1097" t="s">
        <v>166</v>
      </c>
      <c r="Y8" s="1097"/>
      <c r="Z8" s="117"/>
      <c r="AA8" s="117" t="s">
        <v>167</v>
      </c>
      <c r="AB8" s="118" t="s">
        <v>168</v>
      </c>
      <c r="AC8" s="118" t="s">
        <v>169</v>
      </c>
      <c r="AD8" s="119" t="s">
        <v>170</v>
      </c>
      <c r="AE8" s="118" t="s">
        <v>171</v>
      </c>
      <c r="AF8" s="119" t="s">
        <v>172</v>
      </c>
      <c r="AG8" s="1098" t="s">
        <v>173</v>
      </c>
      <c r="AH8" s="1098"/>
      <c r="AI8" s="1099" t="s">
        <v>174</v>
      </c>
      <c r="AJ8" s="1099"/>
      <c r="AK8" s="119" t="s">
        <v>175</v>
      </c>
      <c r="AL8" s="118" t="s">
        <v>176</v>
      </c>
      <c r="AM8" s="118" t="s">
        <v>177</v>
      </c>
      <c r="AN8" s="119" t="s">
        <v>178</v>
      </c>
      <c r="AO8" s="119" t="s">
        <v>179</v>
      </c>
      <c r="AP8" s="120" t="s">
        <v>180</v>
      </c>
      <c r="AQ8" s="120" t="s">
        <v>181</v>
      </c>
      <c r="AR8" s="1135"/>
      <c r="AS8" s="121" t="s">
        <v>182</v>
      </c>
      <c r="AT8" s="1094" t="s">
        <v>183</v>
      </c>
      <c r="AU8" s="1095"/>
      <c r="AV8" s="117" t="s">
        <v>184</v>
      </c>
      <c r="AW8" s="1094" t="s">
        <v>185</v>
      </c>
      <c r="AX8" s="1095"/>
      <c r="AY8" s="117" t="s">
        <v>186</v>
      </c>
      <c r="AZ8" s="122" t="s">
        <v>187</v>
      </c>
      <c r="BA8" s="122" t="s">
        <v>188</v>
      </c>
      <c r="BB8" s="115" t="s">
        <v>189</v>
      </c>
      <c r="BC8" s="115" t="s">
        <v>190</v>
      </c>
      <c r="BD8" s="123" t="s">
        <v>191</v>
      </c>
      <c r="BE8" s="115" t="s">
        <v>192</v>
      </c>
      <c r="BF8" s="115" t="s">
        <v>193</v>
      </c>
      <c r="BG8" s="115" t="s">
        <v>194</v>
      </c>
      <c r="BH8" s="115" t="s">
        <v>195</v>
      </c>
      <c r="BI8" s="124" t="s">
        <v>196</v>
      </c>
      <c r="BJ8" s="115" t="s">
        <v>197</v>
      </c>
      <c r="BK8" s="122" t="s">
        <v>198</v>
      </c>
      <c r="BL8" s="122" t="s">
        <v>199</v>
      </c>
      <c r="BM8" s="122" t="s">
        <v>192</v>
      </c>
      <c r="BN8" s="122" t="s">
        <v>193</v>
      </c>
      <c r="BO8" s="122" t="s">
        <v>194</v>
      </c>
      <c r="BP8" s="122" t="s">
        <v>195</v>
      </c>
      <c r="BQ8" s="122" t="s">
        <v>200</v>
      </c>
      <c r="BR8" s="122" t="s">
        <v>201</v>
      </c>
      <c r="BS8" s="1119"/>
      <c r="BT8" s="1121"/>
      <c r="BU8" s="125" t="s">
        <v>202</v>
      </c>
      <c r="BV8" s="109" t="s">
        <v>203</v>
      </c>
      <c r="BW8" s="109" t="s">
        <v>204</v>
      </c>
      <c r="BX8" s="109" t="s">
        <v>205</v>
      </c>
      <c r="BY8" s="1547"/>
      <c r="BZ8" s="1550"/>
    </row>
    <row r="9" spans="1:78" s="662" customFormat="1" ht="84" customHeight="1" x14ac:dyDescent="0.2">
      <c r="A9" s="1918" t="s">
        <v>282</v>
      </c>
      <c r="B9" s="1881" t="s">
        <v>207</v>
      </c>
      <c r="C9" s="1922" t="s">
        <v>283</v>
      </c>
      <c r="D9" s="1150" t="s">
        <v>2643</v>
      </c>
      <c r="E9" s="1024" t="s">
        <v>284</v>
      </c>
      <c r="F9" s="1027">
        <v>1</v>
      </c>
      <c r="G9" s="1141" t="s">
        <v>285</v>
      </c>
      <c r="H9" s="1030"/>
      <c r="I9" s="994"/>
      <c r="J9" s="1033" t="s">
        <v>2644</v>
      </c>
      <c r="K9" s="1030" t="s">
        <v>313</v>
      </c>
      <c r="L9" s="1063" t="s">
        <v>1181</v>
      </c>
      <c r="M9" s="1041" t="s">
        <v>2645</v>
      </c>
      <c r="N9" s="1000"/>
      <c r="O9" s="1000"/>
      <c r="P9" s="1063"/>
      <c r="Q9" s="1077"/>
      <c r="R9" s="994" t="s">
        <v>217</v>
      </c>
      <c r="S9" s="1056">
        <f>IF(R9="Muy Alta",100%,IF(R9="Alta",80%,IF(R9="Media",60%,IF(R9="Baja",40%,IF(R9="Muy Baja",20%,"")))))</f>
        <v>0.6</v>
      </c>
      <c r="T9" s="994" t="s">
        <v>403</v>
      </c>
      <c r="U9" s="1056">
        <f>IF(T9="Catastrófico",100%,IF(T9="Mayor",80%,IF(T9="Moderado",60%,IF(T9="Menor",40%,IF(T9="Leve",20%,"")))))</f>
        <v>0.8</v>
      </c>
      <c r="V9" s="994" t="s">
        <v>218</v>
      </c>
      <c r="W9" s="1056">
        <f>IF(V9="Catastrófico",100%,IF(V9="Mayor",80%,IF(V9="Moderado",60%,IF(V9="Menor",40%,IF(V9="Leve",20%,"")))))</f>
        <v>0.6</v>
      </c>
      <c r="X9" s="1059" t="str">
        <f>IF(Y9=100%,"Catastrófico",IF(Y9=80%,"Mayor",IF(Y9=60%,"Moderado",IF(Y9=40%,"Menor",IF(Y9=20%,"Leve","")))))</f>
        <v>Mayor</v>
      </c>
      <c r="Y9" s="1056">
        <f>IF(AND(U9="",W9=""),"",MAX(U9,W9))</f>
        <v>0.8</v>
      </c>
      <c r="Z9" s="1056" t="str">
        <f>CONCATENATE(R9,X9)</f>
        <v>MediaMayor</v>
      </c>
      <c r="AA9" s="1047" t="str">
        <f>IF(Z9="Muy AltaLeve","Alto",IF(Z9="Muy AltaMenor","Alto",IF(Z9="Muy AltaModerado","Alto",IF(Z9="Muy AltaMayor","Alto",IF(Z9="Muy AltaCatastrófico","Extremo",IF(Z9="AltaLeve","Moderado",IF(Z9="AltaMenor","Moderado",IF(Z9="AltaModerado","Alto",IF(Z9="AltaMayor","Alto",IF(Z9="AltaCatastrófico","Extremo",IF(Z9="MediaLeve","Moderado",IF(Z9="MediaMenor","Moderado",IF(Z9="MediaModerado","Moderado",IF(Z9="MediaMayor","Alto",IF(Z9="MediaCatastrófico","Extremo",IF(Z9="BajaLeve","Bajo",IF(Z9="BajaMenor","Moderado",IF(Z9="BajaModerado","Moderado",IF(Z9="BajaMayor","Alto",IF(Z9="BajaCatastrófico","Extremo",IF(Z9="Muy BajaLeve","Bajo",IF(Z9="Muy BajaMenor","Bajo",IF(Z9="Muy BajaModerado","Moderado",IF(Z9="Muy BajaMayor","Alto",IF(Z9="Muy BajaCatastrófico","Extremo","")))))))))))))))))))))))))</f>
        <v>Alto</v>
      </c>
      <c r="AB9" s="97">
        <v>1</v>
      </c>
      <c r="AC9" s="216" t="s">
        <v>2646</v>
      </c>
      <c r="AD9" s="705" t="s">
        <v>885</v>
      </c>
      <c r="AE9" s="527" t="s">
        <v>2647</v>
      </c>
      <c r="AF9" s="334" t="str">
        <f t="shared" ref="AF9:AF22" si="0">IF(OR(AG9="Preventivo",AG9="Detectivo"),"Probabilidad",IF(AG9="Correctivo","Impacto",""))</f>
        <v>Probabilidad</v>
      </c>
      <c r="AG9" s="335" t="s">
        <v>221</v>
      </c>
      <c r="AH9" s="14">
        <f t="shared" ref="AH9:AH22" si="1">IF(AG9="","",IF(AG9="Preventivo",25%,IF(AG9="Detectivo",15%,IF(AG9="Correctivo",10%))))</f>
        <v>0.25</v>
      </c>
      <c r="AI9" s="335" t="s">
        <v>222</v>
      </c>
      <c r="AJ9" s="14">
        <f t="shared" ref="AJ9:AJ22" si="2">IF(AI9="Automático",25%,IF(AI9="Manual",15%,""))</f>
        <v>0.15</v>
      </c>
      <c r="AK9" s="101">
        <f t="shared" ref="AK9:AK22" si="3">IF(OR(AH9="",AJ9=""),"",AH9+AJ9)</f>
        <v>0.4</v>
      </c>
      <c r="AL9" s="336">
        <f>IFERROR(IF(AF9="Probabilidad",(S9-(+S9*AK9)),IF(AF9="Impacto",S9,"")),"")</f>
        <v>0.36</v>
      </c>
      <c r="AM9" s="336">
        <f>IFERROR(IF(AF9="Impacto",(Y9-(+Y9*AK9)),IF(AF9="Probabilidad",Y9,"")),"")</f>
        <v>0.8</v>
      </c>
      <c r="AN9" s="50" t="s">
        <v>223</v>
      </c>
      <c r="AO9" s="50" t="s">
        <v>291</v>
      </c>
      <c r="AP9" s="50" t="s">
        <v>225</v>
      </c>
      <c r="AQ9" s="50" t="s">
        <v>226</v>
      </c>
      <c r="AR9" s="1916" t="s">
        <v>2648</v>
      </c>
      <c r="AS9" s="1050">
        <f>S9</f>
        <v>0.6</v>
      </c>
      <c r="AT9" s="1050">
        <f>IF(AL9="","",MIN(AL9:AL14))</f>
        <v>0.216</v>
      </c>
      <c r="AU9" s="1047" t="str">
        <f>IFERROR(IF(AT9="","",IF(AT9&lt;=0.2,"Muy Baja",IF(AT9&lt;=0.4,"Baja",IF(AT9&lt;=0.6,"Media",IF(AT9&lt;=0.8,"Alta","Muy Alta"))))),"")</f>
        <v>Baja</v>
      </c>
      <c r="AV9" s="1050">
        <f>Y9</f>
        <v>0.8</v>
      </c>
      <c r="AW9" s="1050">
        <f>IF(AM9="","",MIN(AM9:AM14))</f>
        <v>0.8</v>
      </c>
      <c r="AX9" s="1047" t="str">
        <f>IFERROR(IF(AW9="","",IF(AW9&lt;=0.2,"Leve",IF(AW9&lt;=0.4,"Menor",IF(AW9&lt;=0.6,"Moderado",IF(AW9&lt;=0.8,"Mayor","Catastrófico"))))),"")</f>
        <v>Mayor</v>
      </c>
      <c r="AY9" s="1047" t="str">
        <f>AA9</f>
        <v>Alto</v>
      </c>
      <c r="AZ9" s="1047" t="str">
        <f>IFERROR(IF(OR(AND(AU9="Muy Baja",AX9="Leve"),AND(AU9="Muy Baja",AX9="Menor"),AND(AU9="Baja",AX9="Leve")),"Bajo",IF(OR(AND(AU9="Muy baja",AX9="Moderado"),AND(AU9="Baja",AX9="Menor"),AND(AU9="Baja",AX9="Moderado"),AND(AU9="Media",AX9="Leve"),AND(AU9="Media",AX9="Menor"),AND(AU9="Media",AX9="Moderado"),AND(AU9="Alta",AX9="Leve"),AND(AU9="Alta",AX9="Menor")),"Moderado",IF(OR(AND(AU9="Muy Baja",AX9="Mayor"),AND(AU9="Baja",AX9="Mayor"),AND(AU9="Media",AX9="Mayor"),AND(AU9="Alta",AX9="Moderado"),AND(AU9="Alta",AX9="Mayor"),AND(AU9="Muy Alta",AX9="Leve"),AND(AU9="Muy Alta",AX9="Menor"),AND(AU9="Muy Alta",AX9="Moderado"),AND(AU9="Muy Alta",AX9="Mayor")),"Alto",IF(OR(AND(AU9="Muy Baja",AX9="Catastrófico"),AND(AU9="Baja",AX9="Catastrófico"),AND(AU9="Media",AX9="Catastrófico"),AND(AU9="Alta",AX9="Catastrófico"),AND(AU9="Muy Alta",AX9="Catastrófico")),"Extremo","")))),"")</f>
        <v>Alto</v>
      </c>
      <c r="BA9" s="994" t="s">
        <v>228</v>
      </c>
      <c r="BB9" s="708" t="s">
        <v>2649</v>
      </c>
      <c r="BC9" s="647" t="s">
        <v>2650</v>
      </c>
      <c r="BD9" s="307">
        <f t="shared" ref="BD9:BD20" si="4">IF(SUM(BE9:BH9)=0,"",SUM(BE9:BH9))</f>
        <v>2</v>
      </c>
      <c r="BE9" s="527"/>
      <c r="BF9" s="527"/>
      <c r="BG9" s="527">
        <v>1</v>
      </c>
      <c r="BH9" s="527">
        <v>1</v>
      </c>
      <c r="BI9" s="647" t="s">
        <v>2401</v>
      </c>
      <c r="BJ9" s="647" t="s">
        <v>1269</v>
      </c>
      <c r="BK9" s="619"/>
      <c r="BL9" s="619"/>
      <c r="BM9" s="48"/>
      <c r="BN9" s="48"/>
      <c r="BO9" s="48"/>
      <c r="BP9" s="48"/>
      <c r="BQ9" s="104" t="str">
        <f t="shared" ref="BQ9:BQ20" si="5">IF(SUM(BM9:BP9)=0,"",SUM(BM9:BP9))</f>
        <v/>
      </c>
      <c r="BR9" s="128" t="str">
        <f t="shared" ref="BR9:BR32" si="6">IF(ISERROR(BQ9/BD9),"",(BQ9/BD9))</f>
        <v/>
      </c>
      <c r="BS9" s="713" t="s">
        <v>2646</v>
      </c>
      <c r="BT9" s="28" t="s">
        <v>3389</v>
      </c>
      <c r="BU9" s="997" t="s">
        <v>3374</v>
      </c>
      <c r="BV9" s="1000" t="s">
        <v>2813</v>
      </c>
      <c r="BW9" s="1000" t="s">
        <v>3374</v>
      </c>
      <c r="BX9" s="1003" t="s">
        <v>3374</v>
      </c>
      <c r="BY9" s="1003" t="s">
        <v>3351</v>
      </c>
      <c r="BZ9" s="1003"/>
    </row>
    <row r="10" spans="1:78" ht="84" customHeight="1" x14ac:dyDescent="0.2">
      <c r="A10" s="1919"/>
      <c r="B10" s="1458"/>
      <c r="C10" s="1610"/>
      <c r="D10" s="1151"/>
      <c r="E10" s="1025"/>
      <c r="F10" s="1028"/>
      <c r="G10" s="1142"/>
      <c r="H10" s="1031"/>
      <c r="I10" s="995"/>
      <c r="J10" s="1034"/>
      <c r="K10" s="1031"/>
      <c r="L10" s="1072"/>
      <c r="M10" s="1042"/>
      <c r="N10" s="1039"/>
      <c r="O10" s="1039"/>
      <c r="P10" s="1072"/>
      <c r="Q10" s="1078"/>
      <c r="R10" s="995"/>
      <c r="S10" s="1057"/>
      <c r="T10" s="995"/>
      <c r="U10" s="1057"/>
      <c r="V10" s="995"/>
      <c r="W10" s="1057"/>
      <c r="X10" s="1060"/>
      <c r="Y10" s="1057"/>
      <c r="Z10" s="1057"/>
      <c r="AA10" s="1048"/>
      <c r="AB10" s="150">
        <v>2</v>
      </c>
      <c r="AC10" s="129" t="s">
        <v>2651</v>
      </c>
      <c r="AD10" s="706" t="s">
        <v>309</v>
      </c>
      <c r="AE10" s="286" t="s">
        <v>2647</v>
      </c>
      <c r="AF10" s="171" t="str">
        <f t="shared" si="0"/>
        <v>Probabilidad</v>
      </c>
      <c r="AG10" s="153" t="s">
        <v>221</v>
      </c>
      <c r="AH10" s="146">
        <f t="shared" si="1"/>
        <v>0.25</v>
      </c>
      <c r="AI10" s="153" t="s">
        <v>222</v>
      </c>
      <c r="AJ10" s="146">
        <f t="shared" si="2"/>
        <v>0.15</v>
      </c>
      <c r="AK10" s="147">
        <f t="shared" si="3"/>
        <v>0.4</v>
      </c>
      <c r="AL10" s="172">
        <f>IFERROR(IF(AND(AF9="Probabilidad",AF10="Probabilidad"),(AL9-(+AL9*AK10)),IF(AF10="Probabilidad",(S9-(+S9*AK10)),IF(AF10="Impacto",AL9,""))),"")</f>
        <v>0.216</v>
      </c>
      <c r="AM10" s="172">
        <f>IFERROR(IF(AND(AF9="Impacto",AF10="Impacto"),(AM9-(+AM9*AK10)),IF(AF10="Impacto",(Y9-(Y9*AK10)),IF(AF10="Probabilidad",AM9,""))),"")</f>
        <v>0.8</v>
      </c>
      <c r="AN10" s="153" t="s">
        <v>223</v>
      </c>
      <c r="AO10" s="153" t="s">
        <v>291</v>
      </c>
      <c r="AP10" s="153" t="s">
        <v>225</v>
      </c>
      <c r="AQ10" s="153" t="s">
        <v>226</v>
      </c>
      <c r="AR10" s="1806"/>
      <c r="AS10" s="1051"/>
      <c r="AT10" s="1051"/>
      <c r="AU10" s="1048"/>
      <c r="AV10" s="1051"/>
      <c r="AW10" s="1051"/>
      <c r="AX10" s="1048"/>
      <c r="AY10" s="1048"/>
      <c r="AZ10" s="1048"/>
      <c r="BA10" s="995"/>
      <c r="BB10" s="704" t="s">
        <v>2652</v>
      </c>
      <c r="BC10" s="562" t="s">
        <v>2653</v>
      </c>
      <c r="BD10" s="148">
        <f t="shared" si="4"/>
        <v>1</v>
      </c>
      <c r="BE10" s="286"/>
      <c r="BF10" s="286"/>
      <c r="BG10" s="286">
        <v>1</v>
      </c>
      <c r="BH10" s="286"/>
      <c r="BI10" s="562" t="s">
        <v>2401</v>
      </c>
      <c r="BJ10" s="562" t="s">
        <v>1269</v>
      </c>
      <c r="BK10" s="563"/>
      <c r="BL10" s="563"/>
      <c r="BM10" s="155"/>
      <c r="BN10" s="155"/>
      <c r="BO10" s="155"/>
      <c r="BP10" s="155"/>
      <c r="BQ10" s="156" t="str">
        <f t="shared" si="5"/>
        <v/>
      </c>
      <c r="BR10" s="157" t="str">
        <f t="shared" si="6"/>
        <v/>
      </c>
      <c r="BS10" s="713" t="s">
        <v>2651</v>
      </c>
      <c r="BT10" s="149" t="s">
        <v>3390</v>
      </c>
      <c r="BU10" s="998"/>
      <c r="BV10" s="1001"/>
      <c r="BW10" s="1001"/>
      <c r="BX10" s="1004"/>
      <c r="BY10" s="1004"/>
      <c r="BZ10" s="1004"/>
    </row>
    <row r="11" spans="1:78" ht="16" x14ac:dyDescent="0.2">
      <c r="A11" s="1919"/>
      <c r="B11" s="1458"/>
      <c r="C11" s="1610"/>
      <c r="D11" s="1151"/>
      <c r="E11" s="1025"/>
      <c r="F11" s="1028"/>
      <c r="G11" s="1142"/>
      <c r="H11" s="1031"/>
      <c r="I11" s="995"/>
      <c r="J11" s="1034"/>
      <c r="K11" s="1031"/>
      <c r="L11" s="1072"/>
      <c r="M11" s="1042"/>
      <c r="N11" s="1039"/>
      <c r="O11" s="1039"/>
      <c r="P11" s="1072"/>
      <c r="Q11" s="1078"/>
      <c r="R11" s="995"/>
      <c r="S11" s="1057"/>
      <c r="T11" s="995"/>
      <c r="U11" s="1057"/>
      <c r="V11" s="995"/>
      <c r="W11" s="1057"/>
      <c r="X11" s="1060"/>
      <c r="Y11" s="1057"/>
      <c r="Z11" s="1057"/>
      <c r="AA11" s="1048"/>
      <c r="AB11" s="150">
        <v>3</v>
      </c>
      <c r="AC11" s="131"/>
      <c r="AD11" s="131"/>
      <c r="AE11" s="131"/>
      <c r="AF11" s="171" t="str">
        <f t="shared" si="0"/>
        <v/>
      </c>
      <c r="AG11" s="153"/>
      <c r="AH11" s="146" t="str">
        <f t="shared" si="1"/>
        <v/>
      </c>
      <c r="AI11" s="153"/>
      <c r="AJ11" s="146" t="str">
        <f t="shared" si="2"/>
        <v/>
      </c>
      <c r="AK11" s="147" t="str">
        <f t="shared" si="3"/>
        <v/>
      </c>
      <c r="AL11" s="172" t="str">
        <f>IFERROR(IF(AND(AF10="Probabilidad",AF11="Probabilidad"),(AL10-(+AL10*AK11)),IF(AND(AF10="Impacto",AF11="Probabilidad"),(AL9-(+AL9*AK11)),IF(AF11="Impacto",AL10,""))),"")</f>
        <v/>
      </c>
      <c r="AM11" s="172" t="str">
        <f>IFERROR(IF(AND(AF10="Impacto",AF11="Impacto"),(AM10-(+AM10*AK11)),IF(AND(AF10="Probabilidad",AF11="Impacto"),(AM9-(+AM9*AK11)),IF(AF11="Probabilidad",AM10,""))),"")</f>
        <v/>
      </c>
      <c r="AN11" s="153"/>
      <c r="AO11" s="153"/>
      <c r="AP11" s="153"/>
      <c r="AQ11" s="153"/>
      <c r="AR11" s="1806"/>
      <c r="AS11" s="1051"/>
      <c r="AT11" s="1051"/>
      <c r="AU11" s="1048"/>
      <c r="AV11" s="1051"/>
      <c r="AW11" s="1051"/>
      <c r="AX11" s="1048"/>
      <c r="AY11" s="1048"/>
      <c r="AZ11" s="1048"/>
      <c r="BA11" s="995"/>
      <c r="BB11" s="704"/>
      <c r="BC11" s="562"/>
      <c r="BD11" s="148" t="str">
        <f t="shared" si="4"/>
        <v/>
      </c>
      <c r="BE11" s="286"/>
      <c r="BF11" s="286"/>
      <c r="BG11" s="286"/>
      <c r="BH11" s="286"/>
      <c r="BI11" s="562"/>
      <c r="BJ11" s="562"/>
      <c r="BK11" s="563"/>
      <c r="BL11" s="563"/>
      <c r="BM11" s="155"/>
      <c r="BN11" s="155"/>
      <c r="BO11" s="155"/>
      <c r="BP11" s="155"/>
      <c r="BQ11" s="156" t="str">
        <f t="shared" si="5"/>
        <v/>
      </c>
      <c r="BR11" s="157" t="str">
        <f t="shared" si="6"/>
        <v/>
      </c>
      <c r="BS11" s="713"/>
      <c r="BT11" s="131"/>
      <c r="BU11" s="998"/>
      <c r="BV11" s="1001"/>
      <c r="BW11" s="1001"/>
      <c r="BX11" s="1004"/>
      <c r="BY11" s="1004"/>
      <c r="BZ11" s="1004"/>
    </row>
    <row r="12" spans="1:78" ht="16" x14ac:dyDescent="0.2">
      <c r="A12" s="1919"/>
      <c r="B12" s="1458"/>
      <c r="C12" s="1610"/>
      <c r="D12" s="1151"/>
      <c r="E12" s="1025"/>
      <c r="F12" s="1028"/>
      <c r="G12" s="1142"/>
      <c r="H12" s="1031"/>
      <c r="I12" s="995"/>
      <c r="J12" s="1034"/>
      <c r="K12" s="1031"/>
      <c r="L12" s="1072"/>
      <c r="M12" s="1042"/>
      <c r="N12" s="1039"/>
      <c r="O12" s="1039"/>
      <c r="P12" s="1072"/>
      <c r="Q12" s="1078"/>
      <c r="R12" s="995"/>
      <c r="S12" s="1057"/>
      <c r="T12" s="995"/>
      <c r="U12" s="1057"/>
      <c r="V12" s="995"/>
      <c r="W12" s="1057"/>
      <c r="X12" s="1060"/>
      <c r="Y12" s="1057"/>
      <c r="Z12" s="1057"/>
      <c r="AA12" s="1048"/>
      <c r="AB12" s="150">
        <v>4</v>
      </c>
      <c r="AC12" s="131"/>
      <c r="AD12" s="131"/>
      <c r="AE12" s="131"/>
      <c r="AF12" s="171" t="str">
        <f t="shared" si="0"/>
        <v/>
      </c>
      <c r="AG12" s="153"/>
      <c r="AH12" s="146" t="str">
        <f t="shared" si="1"/>
        <v/>
      </c>
      <c r="AI12" s="153"/>
      <c r="AJ12" s="146" t="str">
        <f t="shared" si="2"/>
        <v/>
      </c>
      <c r="AK12" s="147" t="str">
        <f t="shared" si="3"/>
        <v/>
      </c>
      <c r="AL12" s="172" t="str">
        <f>IFERROR(IF(AND(AF11="Probabilidad",AF12="Probabilidad"),(AL11-(+AL11*AK12)),IF(AND(AF11="Impacto",AF12="Probabilidad"),(AL10-(+AL10*AK12)),IF(AF12="Impacto",AL11,""))),"")</f>
        <v/>
      </c>
      <c r="AM12" s="172" t="str">
        <f>IFERROR(IF(AND(AF11="Impacto",AF12="Impacto"),(AM11-(+AM11*AK12)),IF(AND(AF11="Probabilidad",AF12="Impacto"),(AM10-(+AM10*AK12)),IF(AF12="Probabilidad",AM11,""))),"")</f>
        <v/>
      </c>
      <c r="AN12" s="153"/>
      <c r="AO12" s="153"/>
      <c r="AP12" s="153"/>
      <c r="AQ12" s="153"/>
      <c r="AR12" s="1806"/>
      <c r="AS12" s="1051"/>
      <c r="AT12" s="1051"/>
      <c r="AU12" s="1048"/>
      <c r="AV12" s="1051"/>
      <c r="AW12" s="1051"/>
      <c r="AX12" s="1048"/>
      <c r="AY12" s="1048"/>
      <c r="AZ12" s="1048"/>
      <c r="BA12" s="995"/>
      <c r="BB12" s="562"/>
      <c r="BC12" s="709"/>
      <c r="BD12" s="148" t="str">
        <f t="shared" si="4"/>
        <v/>
      </c>
      <c r="BE12" s="286"/>
      <c r="BF12" s="286"/>
      <c r="BG12" s="286"/>
      <c r="BH12" s="286"/>
      <c r="BI12" s="562"/>
      <c r="BJ12" s="562"/>
      <c r="BK12" s="563"/>
      <c r="BL12" s="563"/>
      <c r="BM12" s="155"/>
      <c r="BN12" s="155"/>
      <c r="BO12" s="155"/>
      <c r="BP12" s="155"/>
      <c r="BQ12" s="156" t="str">
        <f t="shared" si="5"/>
        <v/>
      </c>
      <c r="BR12" s="157" t="str">
        <f t="shared" si="6"/>
        <v/>
      </c>
      <c r="BS12" s="713"/>
      <c r="BT12" s="149"/>
      <c r="BU12" s="998"/>
      <c r="BV12" s="1001"/>
      <c r="BW12" s="1001"/>
      <c r="BX12" s="1004"/>
      <c r="BY12" s="1004"/>
      <c r="BZ12" s="1004"/>
    </row>
    <row r="13" spans="1:78" ht="16" x14ac:dyDescent="0.2">
      <c r="A13" s="1919"/>
      <c r="B13" s="1458"/>
      <c r="C13" s="1610"/>
      <c r="D13" s="1151"/>
      <c r="E13" s="1025"/>
      <c r="F13" s="1028"/>
      <c r="G13" s="1142"/>
      <c r="H13" s="1031"/>
      <c r="I13" s="995"/>
      <c r="J13" s="1034"/>
      <c r="K13" s="1031"/>
      <c r="L13" s="1072"/>
      <c r="M13" s="1042"/>
      <c r="N13" s="1039"/>
      <c r="O13" s="1039"/>
      <c r="P13" s="1072"/>
      <c r="Q13" s="1078"/>
      <c r="R13" s="995"/>
      <c r="S13" s="1057"/>
      <c r="T13" s="995"/>
      <c r="U13" s="1057"/>
      <c r="V13" s="995"/>
      <c r="W13" s="1057"/>
      <c r="X13" s="1060"/>
      <c r="Y13" s="1057"/>
      <c r="Z13" s="1057"/>
      <c r="AA13" s="1048"/>
      <c r="AB13" s="150">
        <v>5</v>
      </c>
      <c r="AC13" s="131"/>
      <c r="AD13" s="131"/>
      <c r="AE13" s="131"/>
      <c r="AF13" s="171" t="str">
        <f t="shared" si="0"/>
        <v/>
      </c>
      <c r="AG13" s="153"/>
      <c r="AH13" s="146" t="str">
        <f t="shared" si="1"/>
        <v/>
      </c>
      <c r="AI13" s="153"/>
      <c r="AJ13" s="146" t="str">
        <f t="shared" si="2"/>
        <v/>
      </c>
      <c r="AK13" s="147" t="str">
        <f t="shared" si="3"/>
        <v/>
      </c>
      <c r="AL13" s="172" t="str">
        <f>IFERROR(IF(AND(AF12="Probabilidad",AF13="Probabilidad"),(AL12-(+AL12*AK13)),IF(AND(AF12="Impacto",AF13="Probabilidad"),(AL11-(+AL11*AK13)),IF(AF13="Impacto",AL12,""))),"")</f>
        <v/>
      </c>
      <c r="AM13" s="172" t="str">
        <f>IFERROR(IF(AND(AF12="Impacto",AF13="Impacto"),(AM12-(+AM12*AK13)),IF(AND(AF12="Probabilidad",AF13="Impacto"),(AM11-(+AM11*AK13)),IF(AF13="Probabilidad",AM12,""))),"")</f>
        <v/>
      </c>
      <c r="AN13" s="153"/>
      <c r="AO13" s="153"/>
      <c r="AP13" s="153"/>
      <c r="AQ13" s="153"/>
      <c r="AR13" s="1806"/>
      <c r="AS13" s="1051"/>
      <c r="AT13" s="1051"/>
      <c r="AU13" s="1048"/>
      <c r="AV13" s="1051"/>
      <c r="AW13" s="1051"/>
      <c r="AX13" s="1048"/>
      <c r="AY13" s="1048"/>
      <c r="AZ13" s="1048"/>
      <c r="BA13" s="995"/>
      <c r="BB13" s="129"/>
      <c r="BC13" s="129"/>
      <c r="BD13" s="148" t="str">
        <f t="shared" si="4"/>
        <v/>
      </c>
      <c r="BE13" s="131"/>
      <c r="BF13" s="131"/>
      <c r="BG13" s="131"/>
      <c r="BH13" s="131"/>
      <c r="BI13" s="129"/>
      <c r="BJ13" s="129"/>
      <c r="BK13" s="563"/>
      <c r="BL13" s="563"/>
      <c r="BM13" s="155"/>
      <c r="BN13" s="155"/>
      <c r="BO13" s="155"/>
      <c r="BP13" s="155"/>
      <c r="BQ13" s="156" t="str">
        <f t="shared" si="5"/>
        <v/>
      </c>
      <c r="BR13" s="157" t="str">
        <f t="shared" si="6"/>
        <v/>
      </c>
      <c r="BS13" s="713"/>
      <c r="BT13" s="149"/>
      <c r="BU13" s="998"/>
      <c r="BV13" s="1001"/>
      <c r="BW13" s="1001"/>
      <c r="BX13" s="1004"/>
      <c r="BY13" s="1004"/>
      <c r="BZ13" s="1004"/>
    </row>
    <row r="14" spans="1:78" ht="17" thickBot="1" x14ac:dyDescent="0.25">
      <c r="A14" s="1919"/>
      <c r="B14" s="1458"/>
      <c r="C14" s="1610"/>
      <c r="D14" s="1152"/>
      <c r="E14" s="1026"/>
      <c r="F14" s="1029"/>
      <c r="G14" s="1143"/>
      <c r="H14" s="1032"/>
      <c r="I14" s="996"/>
      <c r="J14" s="1035"/>
      <c r="K14" s="1032"/>
      <c r="L14" s="1073"/>
      <c r="M14" s="1043"/>
      <c r="N14" s="1040"/>
      <c r="O14" s="1040"/>
      <c r="P14" s="1073"/>
      <c r="Q14" s="1079"/>
      <c r="R14" s="996"/>
      <c r="S14" s="1058"/>
      <c r="T14" s="996"/>
      <c r="U14" s="1058"/>
      <c r="V14" s="996"/>
      <c r="W14" s="1058"/>
      <c r="X14" s="1061"/>
      <c r="Y14" s="1058"/>
      <c r="Z14" s="1058"/>
      <c r="AA14" s="1049"/>
      <c r="AB14" s="162">
        <v>6</v>
      </c>
      <c r="AC14" s="303"/>
      <c r="AD14" s="303"/>
      <c r="AE14" s="303"/>
      <c r="AF14" s="331" t="str">
        <f t="shared" si="0"/>
        <v/>
      </c>
      <c r="AG14" s="332"/>
      <c r="AH14" s="161" t="str">
        <f t="shared" si="1"/>
        <v/>
      </c>
      <c r="AI14" s="332"/>
      <c r="AJ14" s="161" t="str">
        <f t="shared" si="2"/>
        <v/>
      </c>
      <c r="AK14" s="164" t="str">
        <f t="shared" si="3"/>
        <v/>
      </c>
      <c r="AL14" s="333" t="str">
        <f>IFERROR(IF(AND(AF13="Probabilidad",AF14="Probabilidad"),(AL13-(+AL13*AK14)),IF(AND(AF13="Impacto",AF14="Probabilidad"),(AL12-(+AL12*AK14)),IF(AF14="Impacto",AL13,""))),"")</f>
        <v/>
      </c>
      <c r="AM14" s="333" t="str">
        <f>IFERROR(IF(AND(AF13="Impacto",AF14="Impacto"),(AM13-(+AM13*AK14)),IF(AND(AF13="Probabilidad",AF14="Impacto"),(AM12-(+AM12*AK14)),IF(AF14="Probabilidad",AM13,""))),"")</f>
        <v/>
      </c>
      <c r="AN14" s="221"/>
      <c r="AO14" s="221"/>
      <c r="AP14" s="221"/>
      <c r="AQ14" s="221"/>
      <c r="AR14" s="1917"/>
      <c r="AS14" s="1052"/>
      <c r="AT14" s="1052"/>
      <c r="AU14" s="1049"/>
      <c r="AV14" s="1052"/>
      <c r="AW14" s="1052"/>
      <c r="AX14" s="1049"/>
      <c r="AY14" s="1049"/>
      <c r="AZ14" s="1049"/>
      <c r="BA14" s="996"/>
      <c r="BB14" s="165"/>
      <c r="BC14" s="165"/>
      <c r="BD14" s="159" t="str">
        <f t="shared" si="4"/>
        <v/>
      </c>
      <c r="BE14" s="303"/>
      <c r="BF14" s="303"/>
      <c r="BG14" s="303"/>
      <c r="BH14" s="303"/>
      <c r="BI14" s="165"/>
      <c r="BJ14" s="165"/>
      <c r="BK14" s="650"/>
      <c r="BL14" s="650"/>
      <c r="BM14" s="168"/>
      <c r="BN14" s="168"/>
      <c r="BO14" s="168"/>
      <c r="BP14" s="168"/>
      <c r="BQ14" s="169" t="str">
        <f t="shared" si="5"/>
        <v/>
      </c>
      <c r="BR14" s="170" t="str">
        <f t="shared" si="6"/>
        <v/>
      </c>
      <c r="BS14" s="713"/>
      <c r="BT14" s="160"/>
      <c r="BU14" s="999"/>
      <c r="BV14" s="1002"/>
      <c r="BW14" s="1002"/>
      <c r="BX14" s="1005"/>
      <c r="BY14" s="1005"/>
      <c r="BZ14" s="1005"/>
    </row>
    <row r="15" spans="1:78" ht="117" customHeight="1" x14ac:dyDescent="0.2">
      <c r="A15" s="1919"/>
      <c r="B15" s="1458"/>
      <c r="C15" s="1610"/>
      <c r="D15" s="1150" t="s">
        <v>2643</v>
      </c>
      <c r="E15" s="1024" t="s">
        <v>284</v>
      </c>
      <c r="F15" s="1027">
        <v>2</v>
      </c>
      <c r="G15" s="1015" t="s">
        <v>2654</v>
      </c>
      <c r="H15" s="1030"/>
      <c r="I15" s="1030"/>
      <c r="J15" s="1033" t="s">
        <v>2655</v>
      </c>
      <c r="K15" s="1030" t="s">
        <v>313</v>
      </c>
      <c r="L15" s="1063" t="s">
        <v>1181</v>
      </c>
      <c r="M15" s="1041" t="s">
        <v>2656</v>
      </c>
      <c r="N15" s="12"/>
      <c r="O15" s="12"/>
      <c r="P15" s="306"/>
      <c r="Q15" s="680"/>
      <c r="R15" s="994" t="s">
        <v>217</v>
      </c>
      <c r="S15" s="1056">
        <f>IF(R15="Muy Alta",100%,IF(R15="Alta",80%,IF(R15="Media",60%,IF(R15="Baja",40%,IF(R15="Muy Baja",20%,"")))))</f>
        <v>0.6</v>
      </c>
      <c r="T15" s="994" t="s">
        <v>403</v>
      </c>
      <c r="U15" s="1056">
        <f>IF(T15="Catastrófico",100%,IF(T15="Mayor",80%,IF(T15="Moderado",60%,IF(T15="Menor",40%,IF(T15="Leve",20%,"")))))</f>
        <v>0.8</v>
      </c>
      <c r="V15" s="994" t="s">
        <v>218</v>
      </c>
      <c r="W15" s="1056">
        <f>IF(V15="Catastrófico",100%,IF(V15="Mayor",80%,IF(V15="Moderado",60%,IF(V15="Menor",40%,IF(V15="Leve",20%,"")))))</f>
        <v>0.6</v>
      </c>
      <c r="X15" s="1059" t="str">
        <f>IF(Y15=100%,"Catastrófico",IF(Y15=80%,"Mayor",IF(Y15=60%,"Moderado",IF(Y15=40%,"Menor",IF(Y15=20%,"Leve","")))))</f>
        <v>Mayor</v>
      </c>
      <c r="Y15" s="1056">
        <f>IF(AND(U15="",W15=""),"",MAX(U15,W15))</f>
        <v>0.8</v>
      </c>
      <c r="Z15" s="1056" t="str">
        <f>CONCATENATE(R15,X15)</f>
        <v>MediaMayor</v>
      </c>
      <c r="AA15" s="1047" t="str">
        <f>IF(Z15="Muy AltaLeve","Alto",IF(Z15="Muy AltaMenor","Alto",IF(Z15="Muy AltaModerado","Alto",IF(Z15="Muy AltaMayor","Alto",IF(Z15="Muy AltaCatastrófico","Extremo",IF(Z15="AltaLeve","Moderado",IF(Z15="AltaMenor","Moderado",IF(Z15="AltaModerado","Alto",IF(Z15="AltaMayor","Alto",IF(Z15="AltaCatastrófico","Extremo",IF(Z15="MediaLeve","Moderado",IF(Z15="MediaMenor","Moderado",IF(Z15="MediaModerado","Moderado",IF(Z15="MediaMayor","Alto",IF(Z15="MediaCatastrófico","Extremo",IF(Z15="BajaLeve","Bajo",IF(Z15="BajaMenor","Moderado",IF(Z15="BajaModerado","Moderado",IF(Z15="BajaMayor","Alto",IF(Z15="BajaCatastrófico","Extremo",IF(Z15="Muy BajaLeve","Bajo",IF(Z15="Muy BajaMenor","Bajo",IF(Z15="Muy BajaModerado","Moderado",IF(Z15="Muy BajaMayor","Alto",IF(Z15="Muy BajaCatastrófico","Extremo","")))))))))))))))))))))))))</f>
        <v>Alto</v>
      </c>
      <c r="AB15" s="97">
        <v>1</v>
      </c>
      <c r="AC15" s="216" t="s">
        <v>2657</v>
      </c>
      <c r="AD15" s="527" t="s">
        <v>1272</v>
      </c>
      <c r="AE15" s="288" t="s">
        <v>2658</v>
      </c>
      <c r="AF15" s="707" t="str">
        <f t="shared" si="0"/>
        <v>Probabilidad</v>
      </c>
      <c r="AG15" s="50" t="s">
        <v>221</v>
      </c>
      <c r="AH15" s="537">
        <f t="shared" si="1"/>
        <v>0.25</v>
      </c>
      <c r="AI15" s="50" t="s">
        <v>222</v>
      </c>
      <c r="AJ15" s="537">
        <f t="shared" si="2"/>
        <v>0.15</v>
      </c>
      <c r="AK15" s="101">
        <f t="shared" si="3"/>
        <v>0.4</v>
      </c>
      <c r="AL15" s="336">
        <f>IFERROR(IF(AF15="Probabilidad",(S15-(+S15*AK15)),IF(AF15="Impacto",S15,"")),"")</f>
        <v>0.36</v>
      </c>
      <c r="AM15" s="336">
        <f>IFERROR(IF(AF15="Impacto",(Y15-(+Y15*AK15)),IF(AF15="Probabilidad",Y15,"")),"")</f>
        <v>0.8</v>
      </c>
      <c r="AN15" s="50" t="s">
        <v>859</v>
      </c>
      <c r="AO15" s="50" t="s">
        <v>291</v>
      </c>
      <c r="AP15" s="50" t="s">
        <v>241</v>
      </c>
      <c r="AQ15" s="50" t="s">
        <v>226</v>
      </c>
      <c r="AR15" s="1916" t="s">
        <v>2648</v>
      </c>
      <c r="AS15" s="1050">
        <f>S15</f>
        <v>0.6</v>
      </c>
      <c r="AT15" s="1050">
        <f>IF(AL15="","",MIN(AL15:AL20))</f>
        <v>0.216</v>
      </c>
      <c r="AU15" s="1047" t="str">
        <f>IFERROR(IF(AT15="","",IF(AT15&lt;=0.2,"Muy Baja",IF(AT15&lt;=0.4,"Baja",IF(AT15&lt;=0.6,"Media",IF(AT15&lt;=0.8,"Alta","Muy Alta"))))),"")</f>
        <v>Baja</v>
      </c>
      <c r="AV15" s="1050">
        <f>Y15</f>
        <v>0.8</v>
      </c>
      <c r="AW15" s="1050">
        <f>IF(AM15="","",MIN(AM15:AM20))</f>
        <v>0.8</v>
      </c>
      <c r="AX15" s="1047" t="str">
        <f>IFERROR(IF(AW15="","",IF(AW15&lt;=0.2,"Leve",IF(AW15&lt;=0.4,"Menor",IF(AW15&lt;=0.6,"Moderado",IF(AW15&lt;=0.8,"Mayor","Catastrófico"))))),"")</f>
        <v>Mayor</v>
      </c>
      <c r="AY15" s="1047" t="str">
        <f>AA15</f>
        <v>Alto</v>
      </c>
      <c r="AZ15" s="1047" t="str">
        <f>IFERROR(IF(OR(AND(AU15="Muy Baja",AX15="Leve"),AND(AU15="Muy Baja",AX15="Menor"),AND(AU15="Baja",AX15="Leve")),"Bajo",IF(OR(AND(AU15="Muy baja",AX15="Moderado"),AND(AU15="Baja",AX15="Menor"),AND(AU15="Baja",AX15="Moderado"),AND(AU15="Media",AX15="Leve"),AND(AU15="Media",AX15="Menor"),AND(AU15="Media",AX15="Moderado"),AND(AU15="Alta",AX15="Leve"),AND(AU15="Alta",AX15="Menor")),"Moderado",IF(OR(AND(AU15="Muy Baja",AX15="Mayor"),AND(AU15="Baja",AX15="Mayor"),AND(AU15="Media",AX15="Mayor"),AND(AU15="Alta",AX15="Moderado"),AND(AU15="Alta",AX15="Mayor"),AND(AU15="Muy Alta",AX15="Leve"),AND(AU15="Muy Alta",AX15="Menor"),AND(AU15="Muy Alta",AX15="Moderado"),AND(AU15="Muy Alta",AX15="Mayor")),"Alto",IF(OR(AND(AU15="Muy Baja",AX15="Catastrófico"),AND(AU15="Baja",AX15="Catastrófico"),AND(AU15="Media",AX15="Catastrófico"),AND(AU15="Alta",AX15="Catastrófico"),AND(AU15="Muy Alta",AX15="Catastrófico")),"Extremo","")))),"")</f>
        <v>Alto</v>
      </c>
      <c r="BA15" s="994" t="s">
        <v>228</v>
      </c>
      <c r="BB15" s="704" t="s">
        <v>2665</v>
      </c>
      <c r="BC15" s="562" t="s">
        <v>2666</v>
      </c>
      <c r="BD15" s="307">
        <f t="shared" si="4"/>
        <v>2</v>
      </c>
      <c r="BE15" s="302"/>
      <c r="BF15" s="302"/>
      <c r="BG15" s="527">
        <v>1</v>
      </c>
      <c r="BH15" s="527">
        <v>1</v>
      </c>
      <c r="BI15" s="562" t="s">
        <v>2401</v>
      </c>
      <c r="BJ15" s="562" t="s">
        <v>1269</v>
      </c>
      <c r="BK15" s="619"/>
      <c r="BL15" s="619"/>
      <c r="BM15" s="48"/>
      <c r="BN15" s="48"/>
      <c r="BO15" s="48"/>
      <c r="BP15" s="48"/>
      <c r="BQ15" s="104" t="str">
        <f t="shared" si="5"/>
        <v/>
      </c>
      <c r="BR15" s="128" t="str">
        <f t="shared" si="6"/>
        <v/>
      </c>
      <c r="BS15" s="710" t="s">
        <v>2657</v>
      </c>
      <c r="BT15" s="12" t="s">
        <v>3391</v>
      </c>
      <c r="BU15" s="997" t="s">
        <v>3374</v>
      </c>
      <c r="BV15" s="1000" t="s">
        <v>2813</v>
      </c>
      <c r="BW15" s="1000" t="s">
        <v>3374</v>
      </c>
      <c r="BX15" s="1003" t="s">
        <v>3374</v>
      </c>
      <c r="BY15" s="1003" t="s">
        <v>3351</v>
      </c>
      <c r="BZ15" s="1003"/>
    </row>
    <row r="16" spans="1:78" ht="95.25" customHeight="1" x14ac:dyDescent="0.2">
      <c r="A16" s="1919"/>
      <c r="B16" s="1458"/>
      <c r="C16" s="1610"/>
      <c r="D16" s="1151"/>
      <c r="E16" s="1025"/>
      <c r="F16" s="1028"/>
      <c r="G16" s="1016"/>
      <c r="H16" s="1031"/>
      <c r="I16" s="1031"/>
      <c r="J16" s="1034"/>
      <c r="K16" s="1031"/>
      <c r="L16" s="1072"/>
      <c r="M16" s="1042"/>
      <c r="N16" s="185"/>
      <c r="O16" s="185"/>
      <c r="P16" s="683"/>
      <c r="Q16" s="681"/>
      <c r="R16" s="995"/>
      <c r="S16" s="1057"/>
      <c r="T16" s="995"/>
      <c r="U16" s="1057"/>
      <c r="V16" s="995"/>
      <c r="W16" s="1057"/>
      <c r="X16" s="1060"/>
      <c r="Y16" s="1057"/>
      <c r="Z16" s="1057"/>
      <c r="AA16" s="1048"/>
      <c r="AB16" s="150">
        <v>2</v>
      </c>
      <c r="AC16" s="353" t="s">
        <v>2659</v>
      </c>
      <c r="AD16" s="286" t="s">
        <v>309</v>
      </c>
      <c r="AE16" s="286" t="s">
        <v>2658</v>
      </c>
      <c r="AF16" s="171" t="str">
        <f t="shared" si="0"/>
        <v>Probabilidad</v>
      </c>
      <c r="AG16" s="153" t="s">
        <v>221</v>
      </c>
      <c r="AH16" s="146">
        <f t="shared" si="1"/>
        <v>0.25</v>
      </c>
      <c r="AI16" s="153" t="s">
        <v>222</v>
      </c>
      <c r="AJ16" s="146">
        <f t="shared" si="2"/>
        <v>0.15</v>
      </c>
      <c r="AK16" s="147">
        <f t="shared" si="3"/>
        <v>0.4</v>
      </c>
      <c r="AL16" s="172">
        <f>IFERROR(IF(AND(AF15="Probabilidad",AF16="Probabilidad"),(AL15-(+AL15*AK16)),IF(AF16="Probabilidad",(S15-(+S15*AK16)),IF(AF16="Impacto",AL15,""))),"")</f>
        <v>0.216</v>
      </c>
      <c r="AM16" s="172">
        <f>IFERROR(IF(AND(AF15="Impacto",AF16="Impacto"),(AM15-(+AM15*AK16)),IF(AF16="Impacto",(Y15-(Y15*AK16)),IF(AF16="Probabilidad",AM15,""))),"")</f>
        <v>0.8</v>
      </c>
      <c r="AN16" s="153" t="s">
        <v>859</v>
      </c>
      <c r="AO16" s="153" t="s">
        <v>291</v>
      </c>
      <c r="AP16" s="153" t="s">
        <v>241</v>
      </c>
      <c r="AQ16" s="153" t="s">
        <v>226</v>
      </c>
      <c r="AR16" s="1806"/>
      <c r="AS16" s="1051"/>
      <c r="AT16" s="1051"/>
      <c r="AU16" s="1048"/>
      <c r="AV16" s="1051"/>
      <c r="AW16" s="1051"/>
      <c r="AX16" s="1048"/>
      <c r="AY16" s="1048"/>
      <c r="AZ16" s="1048"/>
      <c r="BA16" s="995"/>
      <c r="BB16" s="704" t="s">
        <v>2668</v>
      </c>
      <c r="BC16" s="562" t="s">
        <v>2669</v>
      </c>
      <c r="BD16" s="148">
        <f t="shared" si="4"/>
        <v>1</v>
      </c>
      <c r="BE16" s="131"/>
      <c r="BF16" s="131"/>
      <c r="BG16" s="286">
        <v>1</v>
      </c>
      <c r="BH16" s="286"/>
      <c r="BI16" s="562" t="s">
        <v>2401</v>
      </c>
      <c r="BJ16" s="562" t="s">
        <v>1269</v>
      </c>
      <c r="BK16" s="563"/>
      <c r="BL16" s="563"/>
      <c r="BM16" s="155"/>
      <c r="BN16" s="155"/>
      <c r="BO16" s="155"/>
      <c r="BP16" s="155"/>
      <c r="BQ16" s="156" t="str">
        <f t="shared" si="5"/>
        <v/>
      </c>
      <c r="BR16" s="157" t="str">
        <f t="shared" si="6"/>
        <v/>
      </c>
      <c r="BS16" s="304" t="s">
        <v>2659</v>
      </c>
      <c r="BT16" s="149" t="s">
        <v>3392</v>
      </c>
      <c r="BU16" s="998"/>
      <c r="BV16" s="1001"/>
      <c r="BW16" s="1001"/>
      <c r="BX16" s="1004"/>
      <c r="BY16" s="1004"/>
      <c r="BZ16" s="1004"/>
    </row>
    <row r="17" spans="1:78" ht="16" x14ac:dyDescent="0.2">
      <c r="A17" s="1919"/>
      <c r="B17" s="1458"/>
      <c r="C17" s="1610"/>
      <c r="D17" s="1151"/>
      <c r="E17" s="1025"/>
      <c r="F17" s="1028"/>
      <c r="G17" s="1016"/>
      <c r="H17" s="1031"/>
      <c r="I17" s="1031"/>
      <c r="J17" s="1034"/>
      <c r="K17" s="1031"/>
      <c r="L17" s="1072"/>
      <c r="M17" s="1042"/>
      <c r="N17" s="185"/>
      <c r="O17" s="185"/>
      <c r="P17" s="683"/>
      <c r="Q17" s="681"/>
      <c r="R17" s="995"/>
      <c r="S17" s="1057"/>
      <c r="T17" s="995"/>
      <c r="U17" s="1057"/>
      <c r="V17" s="995"/>
      <c r="W17" s="1057"/>
      <c r="X17" s="1060"/>
      <c r="Y17" s="1057"/>
      <c r="Z17" s="1057"/>
      <c r="AA17" s="1048"/>
      <c r="AB17" s="150">
        <v>3</v>
      </c>
      <c r="AC17" s="131"/>
      <c r="AD17" s="286"/>
      <c r="AE17" s="286"/>
      <c r="AF17" s="171" t="str">
        <f t="shared" si="0"/>
        <v/>
      </c>
      <c r="AG17" s="153"/>
      <c r="AH17" s="146" t="str">
        <f t="shared" si="1"/>
        <v/>
      </c>
      <c r="AI17" s="153"/>
      <c r="AJ17" s="146" t="str">
        <f t="shared" si="2"/>
        <v/>
      </c>
      <c r="AK17" s="147" t="str">
        <f t="shared" si="3"/>
        <v/>
      </c>
      <c r="AL17" s="172" t="str">
        <f>IFERROR(IF(AND(AF16="Probabilidad",AF17="Probabilidad"),(AL16-(+AL16*AK17)),IF(AND(AF16="Impacto",AF17="Probabilidad"),(AL15-(+AL15*AK17)),IF(AF17="Impacto",AL16,""))),"")</f>
        <v/>
      </c>
      <c r="AM17" s="172" t="str">
        <f>IFERROR(IF(AND(AF16="Impacto",AF17="Impacto"),(AM16-(+AM16*AK17)),IF(AND(AF16="Probabilidad",AF17="Impacto"),(AM15-(+AM15*AK17)),IF(AF17="Probabilidad",AM16,""))),"")</f>
        <v/>
      </c>
      <c r="AN17" s="153"/>
      <c r="AO17" s="153"/>
      <c r="AP17" s="153"/>
      <c r="AQ17" s="153"/>
      <c r="AR17" s="1806"/>
      <c r="AS17" s="1051"/>
      <c r="AT17" s="1051"/>
      <c r="AU17" s="1048"/>
      <c r="AV17" s="1051"/>
      <c r="AW17" s="1051"/>
      <c r="AX17" s="1048"/>
      <c r="AY17" s="1048"/>
      <c r="AZ17" s="1048"/>
      <c r="BA17" s="995"/>
      <c r="BB17" s="129"/>
      <c r="BC17" s="129"/>
      <c r="BD17" s="148" t="str">
        <f t="shared" si="4"/>
        <v/>
      </c>
      <c r="BE17" s="131"/>
      <c r="BF17" s="131"/>
      <c r="BG17" s="131"/>
      <c r="BH17" s="131"/>
      <c r="BI17" s="129"/>
      <c r="BJ17" s="129"/>
      <c r="BK17" s="130"/>
      <c r="BL17" s="130"/>
      <c r="BM17" s="155"/>
      <c r="BN17" s="155"/>
      <c r="BO17" s="155"/>
      <c r="BP17" s="155"/>
      <c r="BQ17" s="156" t="str">
        <f t="shared" si="5"/>
        <v/>
      </c>
      <c r="BR17" s="157" t="str">
        <f t="shared" si="6"/>
        <v/>
      </c>
      <c r="BS17" s="304"/>
      <c r="BT17" s="149"/>
      <c r="BU17" s="998"/>
      <c r="BV17" s="1001"/>
      <c r="BW17" s="1001"/>
      <c r="BX17" s="1004"/>
      <c r="BY17" s="1004"/>
      <c r="BZ17" s="1004"/>
    </row>
    <row r="18" spans="1:78" ht="16" x14ac:dyDescent="0.2">
      <c r="A18" s="1919"/>
      <c r="B18" s="1458"/>
      <c r="C18" s="1610"/>
      <c r="D18" s="1151"/>
      <c r="E18" s="1025"/>
      <c r="F18" s="1028"/>
      <c r="G18" s="1016"/>
      <c r="H18" s="1031"/>
      <c r="I18" s="1031"/>
      <c r="J18" s="1034"/>
      <c r="K18" s="1031"/>
      <c r="L18" s="1072"/>
      <c r="M18" s="1042"/>
      <c r="N18" s="185"/>
      <c r="O18" s="185"/>
      <c r="P18" s="683"/>
      <c r="Q18" s="681"/>
      <c r="R18" s="995"/>
      <c r="S18" s="1057"/>
      <c r="T18" s="995"/>
      <c r="U18" s="1057"/>
      <c r="V18" s="995"/>
      <c r="W18" s="1057"/>
      <c r="X18" s="1060"/>
      <c r="Y18" s="1057"/>
      <c r="Z18" s="1057"/>
      <c r="AA18" s="1048"/>
      <c r="AB18" s="150">
        <v>4</v>
      </c>
      <c r="AC18" s="131"/>
      <c r="AD18" s="286"/>
      <c r="AE18" s="286"/>
      <c r="AF18" s="171" t="str">
        <f t="shared" si="0"/>
        <v/>
      </c>
      <c r="AG18" s="153"/>
      <c r="AH18" s="146" t="str">
        <f t="shared" si="1"/>
        <v/>
      </c>
      <c r="AI18" s="153"/>
      <c r="AJ18" s="146" t="str">
        <f t="shared" si="2"/>
        <v/>
      </c>
      <c r="AK18" s="147" t="str">
        <f t="shared" si="3"/>
        <v/>
      </c>
      <c r="AL18" s="172" t="str">
        <f>IFERROR(IF(AND(AF17="Probabilidad",AF18="Probabilidad"),(AL17-(+AL17*AK18)),IF(AND(AF17="Impacto",AF18="Probabilidad"),(AL16-(+AL16*AK18)),IF(AF18="Impacto",AL17,""))),"")</f>
        <v/>
      </c>
      <c r="AM18" s="172" t="str">
        <f>IFERROR(IF(AND(AF17="Impacto",AF18="Impacto"),(AM17-(+AM17*AK18)),IF(AND(AF17="Probabilidad",AF18="Impacto"),(AM16-(+AM16*AK18)),IF(AF18="Probabilidad",AM17,""))),"")</f>
        <v/>
      </c>
      <c r="AN18" s="153"/>
      <c r="AO18" s="153"/>
      <c r="AP18" s="153"/>
      <c r="AQ18" s="153"/>
      <c r="AR18" s="1806"/>
      <c r="AS18" s="1051"/>
      <c r="AT18" s="1051"/>
      <c r="AU18" s="1048"/>
      <c r="AV18" s="1051"/>
      <c r="AW18" s="1051"/>
      <c r="AX18" s="1048"/>
      <c r="AY18" s="1048"/>
      <c r="AZ18" s="1048"/>
      <c r="BA18" s="995"/>
      <c r="BB18" s="129"/>
      <c r="BC18" s="129"/>
      <c r="BD18" s="148" t="str">
        <f t="shared" si="4"/>
        <v/>
      </c>
      <c r="BE18" s="131"/>
      <c r="BF18" s="131"/>
      <c r="BG18" s="131"/>
      <c r="BH18" s="131"/>
      <c r="BI18" s="129"/>
      <c r="BJ18" s="129"/>
      <c r="BK18" s="130"/>
      <c r="BL18" s="130"/>
      <c r="BM18" s="155"/>
      <c r="BN18" s="155"/>
      <c r="BO18" s="155"/>
      <c r="BP18" s="155"/>
      <c r="BQ18" s="156" t="str">
        <f t="shared" si="5"/>
        <v/>
      </c>
      <c r="BR18" s="157" t="str">
        <f t="shared" si="6"/>
        <v/>
      </c>
      <c r="BS18" s="304"/>
      <c r="BT18" s="149"/>
      <c r="BU18" s="998"/>
      <c r="BV18" s="1001"/>
      <c r="BW18" s="1001"/>
      <c r="BX18" s="1004"/>
      <c r="BY18" s="1004"/>
      <c r="BZ18" s="1004"/>
    </row>
    <row r="19" spans="1:78" ht="16" x14ac:dyDescent="0.2">
      <c r="A19" s="1919"/>
      <c r="B19" s="1458"/>
      <c r="C19" s="1610"/>
      <c r="D19" s="1151"/>
      <c r="E19" s="1025"/>
      <c r="F19" s="1028"/>
      <c r="G19" s="1016"/>
      <c r="H19" s="1031"/>
      <c r="I19" s="1031"/>
      <c r="J19" s="1034"/>
      <c r="K19" s="1031"/>
      <c r="L19" s="1072"/>
      <c r="M19" s="1042"/>
      <c r="N19" s="185"/>
      <c r="O19" s="185"/>
      <c r="P19" s="683"/>
      <c r="Q19" s="681"/>
      <c r="R19" s="995"/>
      <c r="S19" s="1057"/>
      <c r="T19" s="995"/>
      <c r="U19" s="1057"/>
      <c r="V19" s="995"/>
      <c r="W19" s="1057"/>
      <c r="X19" s="1060"/>
      <c r="Y19" s="1057"/>
      <c r="Z19" s="1057"/>
      <c r="AA19" s="1048"/>
      <c r="AB19" s="150">
        <v>5</v>
      </c>
      <c r="AC19" s="131"/>
      <c r="AD19" s="286"/>
      <c r="AE19" s="286"/>
      <c r="AF19" s="171" t="str">
        <f t="shared" si="0"/>
        <v/>
      </c>
      <c r="AG19" s="153"/>
      <c r="AH19" s="146" t="str">
        <f t="shared" si="1"/>
        <v/>
      </c>
      <c r="AI19" s="153"/>
      <c r="AJ19" s="146" t="str">
        <f t="shared" si="2"/>
        <v/>
      </c>
      <c r="AK19" s="147" t="str">
        <f t="shared" si="3"/>
        <v/>
      </c>
      <c r="AL19" s="172" t="str">
        <f>IFERROR(IF(AND(AF18="Probabilidad",AF19="Probabilidad"),(AL18-(+AL18*AK19)),IF(AND(AF18="Impacto",AF19="Probabilidad"),(AL17-(+AL17*AK19)),IF(AF19="Impacto",AL18,""))),"")</f>
        <v/>
      </c>
      <c r="AM19" s="172" t="str">
        <f>IFERROR(IF(AND(AF18="Impacto",AF19="Impacto"),(AM18-(+AM18*AK19)),IF(AND(AF18="Probabilidad",AF19="Impacto"),(AM17-(+AM17*AK19)),IF(AF19="Probabilidad",AM18,""))),"")</f>
        <v/>
      </c>
      <c r="AN19" s="153"/>
      <c r="AO19" s="153"/>
      <c r="AP19" s="153"/>
      <c r="AQ19" s="153"/>
      <c r="AR19" s="1806"/>
      <c r="AS19" s="1051"/>
      <c r="AT19" s="1051"/>
      <c r="AU19" s="1048"/>
      <c r="AV19" s="1051"/>
      <c r="AW19" s="1051"/>
      <c r="AX19" s="1048"/>
      <c r="AY19" s="1048"/>
      <c r="AZ19" s="1048"/>
      <c r="BA19" s="995"/>
      <c r="BB19" s="129"/>
      <c r="BC19" s="129"/>
      <c r="BD19" s="148" t="str">
        <f t="shared" si="4"/>
        <v/>
      </c>
      <c r="BE19" s="131"/>
      <c r="BF19" s="131"/>
      <c r="BG19" s="131"/>
      <c r="BH19" s="131"/>
      <c r="BI19" s="129"/>
      <c r="BJ19" s="129"/>
      <c r="BK19" s="130"/>
      <c r="BL19" s="130"/>
      <c r="BM19" s="155"/>
      <c r="BN19" s="155"/>
      <c r="BO19" s="155"/>
      <c r="BP19" s="155"/>
      <c r="BQ19" s="156" t="str">
        <f t="shared" si="5"/>
        <v/>
      </c>
      <c r="BR19" s="157" t="str">
        <f t="shared" si="6"/>
        <v/>
      </c>
      <c r="BS19" s="304"/>
      <c r="BT19" s="149"/>
      <c r="BU19" s="998"/>
      <c r="BV19" s="1001"/>
      <c r="BW19" s="1001"/>
      <c r="BX19" s="1004"/>
      <c r="BY19" s="1004"/>
      <c r="BZ19" s="1004"/>
    </row>
    <row r="20" spans="1:78" ht="17" thickBot="1" x14ac:dyDescent="0.25">
      <c r="A20" s="1920"/>
      <c r="B20" s="1921"/>
      <c r="C20" s="1923"/>
      <c r="D20" s="1152"/>
      <c r="E20" s="1026"/>
      <c r="F20" s="1029"/>
      <c r="G20" s="1017"/>
      <c r="H20" s="1032"/>
      <c r="I20" s="1032"/>
      <c r="J20" s="1035"/>
      <c r="K20" s="1032"/>
      <c r="L20" s="1073"/>
      <c r="M20" s="1043"/>
      <c r="N20" s="531"/>
      <c r="O20" s="531"/>
      <c r="P20" s="684"/>
      <c r="Q20" s="682"/>
      <c r="R20" s="996"/>
      <c r="S20" s="1058"/>
      <c r="T20" s="996"/>
      <c r="U20" s="1058"/>
      <c r="V20" s="996"/>
      <c r="W20" s="1058"/>
      <c r="X20" s="1061"/>
      <c r="Y20" s="1058"/>
      <c r="Z20" s="1058"/>
      <c r="AA20" s="1049"/>
      <c r="AB20" s="162">
        <v>6</v>
      </c>
      <c r="AC20" s="303"/>
      <c r="AD20" s="528"/>
      <c r="AE20" s="528"/>
      <c r="AF20" s="331" t="str">
        <f t="shared" si="0"/>
        <v/>
      </c>
      <c r="AG20" s="332"/>
      <c r="AH20" s="161" t="str">
        <f t="shared" si="1"/>
        <v/>
      </c>
      <c r="AI20" s="332"/>
      <c r="AJ20" s="161" t="str">
        <f t="shared" si="2"/>
        <v/>
      </c>
      <c r="AK20" s="164" t="str">
        <f t="shared" si="3"/>
        <v/>
      </c>
      <c r="AL20" s="333" t="str">
        <f>IFERROR(IF(AND(AF19="Probabilidad",AF20="Probabilidad"),(AL19-(+AL19*AK20)),IF(AND(AF19="Impacto",AF20="Probabilidad"),(AL18-(+AL18*AK20)),IF(AF20="Impacto",AL19,""))),"")</f>
        <v/>
      </c>
      <c r="AM20" s="333" t="str">
        <f>IFERROR(IF(AND(AF19="Impacto",AF20="Impacto"),(AM19-(+AM19*AK20)),IF(AND(AF19="Probabilidad",AF20="Impacto"),(AM18-(+AM18*AK20)),IF(AF20="Probabilidad",AM19,""))),"")</f>
        <v/>
      </c>
      <c r="AN20" s="221"/>
      <c r="AO20" s="221"/>
      <c r="AP20" s="221"/>
      <c r="AQ20" s="221"/>
      <c r="AR20" s="1917"/>
      <c r="AS20" s="1052"/>
      <c r="AT20" s="1052"/>
      <c r="AU20" s="1049"/>
      <c r="AV20" s="1052"/>
      <c r="AW20" s="1052"/>
      <c r="AX20" s="1049"/>
      <c r="AY20" s="1049"/>
      <c r="AZ20" s="1049"/>
      <c r="BA20" s="996"/>
      <c r="BB20" s="165"/>
      <c r="BC20" s="165"/>
      <c r="BD20" s="159" t="str">
        <f t="shared" si="4"/>
        <v/>
      </c>
      <c r="BE20" s="303"/>
      <c r="BF20" s="303"/>
      <c r="BG20" s="303"/>
      <c r="BH20" s="303"/>
      <c r="BI20" s="165"/>
      <c r="BJ20" s="165"/>
      <c r="BK20" s="167"/>
      <c r="BL20" s="167"/>
      <c r="BM20" s="168"/>
      <c r="BN20" s="168"/>
      <c r="BO20" s="168"/>
      <c r="BP20" s="168"/>
      <c r="BQ20" s="169" t="str">
        <f t="shared" si="5"/>
        <v/>
      </c>
      <c r="BR20" s="170" t="str">
        <f t="shared" si="6"/>
        <v/>
      </c>
      <c r="BS20" s="711"/>
      <c r="BT20" s="160"/>
      <c r="BU20" s="999"/>
      <c r="BV20" s="1002"/>
      <c r="BW20" s="1002"/>
      <c r="BX20" s="1005"/>
      <c r="BY20" s="1005"/>
      <c r="BZ20" s="1005"/>
    </row>
    <row r="21" spans="1:78" ht="135.75" customHeight="1" x14ac:dyDescent="0.2">
      <c r="A21" s="1654" t="s">
        <v>807</v>
      </c>
      <c r="B21" s="1656" t="s">
        <v>207</v>
      </c>
      <c r="C21" s="1657" t="s">
        <v>1290</v>
      </c>
      <c r="D21" s="1150" t="s">
        <v>2643</v>
      </c>
      <c r="E21" s="1024" t="s">
        <v>809</v>
      </c>
      <c r="F21" s="1027">
        <v>1</v>
      </c>
      <c r="G21" s="1000" t="s">
        <v>2660</v>
      </c>
      <c r="H21" s="1030"/>
      <c r="I21" s="994"/>
      <c r="J21" s="1033" t="s">
        <v>2661</v>
      </c>
      <c r="K21" s="1030" t="s">
        <v>313</v>
      </c>
      <c r="L21" s="1063" t="s">
        <v>1181</v>
      </c>
      <c r="M21" s="1041" t="s">
        <v>2662</v>
      </c>
      <c r="N21" s="1000"/>
      <c r="O21" s="1000"/>
      <c r="P21" s="1063"/>
      <c r="Q21" s="1077"/>
      <c r="R21" s="994" t="s">
        <v>250</v>
      </c>
      <c r="S21" s="1056">
        <f>IF(R21="Muy Alta",100%,IF(R21="Alta",80%,IF(R21="Media",60%,IF(R21="Baja",40%,IF(R21="Muy Baja",20%,"")))))</f>
        <v>0.4</v>
      </c>
      <c r="T21" s="994" t="s">
        <v>251</v>
      </c>
      <c r="U21" s="1056">
        <f>IF(T21="Catastrófico",100%,IF(T21="Mayor",80%,IF(T21="Moderado",60%,IF(T21="Menor",40%,IF(T21="Leve",20%,"")))))</f>
        <v>0.4</v>
      </c>
      <c r="V21" s="994" t="s">
        <v>218</v>
      </c>
      <c r="W21" s="1056">
        <f>IF(V21="Catastrófico",100%,IF(V21="Mayor",80%,IF(V21="Moderado",60%,IF(V21="Menor",40%,IF(V21="Leve",20%,"")))))</f>
        <v>0.6</v>
      </c>
      <c r="X21" s="1059" t="str">
        <f>IF(Y21=100%,"Catastrófico",IF(Y21=80%,"Mayor",IF(Y21=60%,"Moderado",IF(Y21=40%,"Menor",IF(Y21=20%,"Leve","")))))</f>
        <v>Moderado</v>
      </c>
      <c r="Y21" s="1056">
        <f>IF(AND(U21="",W21=""),"",MAX(U21,W21))</f>
        <v>0.6</v>
      </c>
      <c r="Z21" s="1056" t="str">
        <f>CONCATENATE(R21,X21)</f>
        <v>BajaModerado</v>
      </c>
      <c r="AA21" s="1047" t="str">
        <f>IF(Z21="Muy AltaLeve","Alto",IF(Z21="Muy AltaMenor","Alto",IF(Z21="Muy AltaModerado","Alto",IF(Z21="Muy AltaMayor","Alto",IF(Z21="Muy AltaCatastrófico","Extremo",IF(Z21="AltaLeve","Moderado",IF(Z21="AltaMenor","Moderado",IF(Z21="AltaModerado","Alto",IF(Z21="AltaMayor","Alto",IF(Z21="AltaCatastrófico","Extremo",IF(Z21="MediaLeve","Moderado",IF(Z21="MediaMenor","Moderado",IF(Z21="MediaModerado","Moderado",IF(Z21="MediaMayor","Alto",IF(Z21="MediaCatastrófico","Extremo",IF(Z21="BajaLeve","Bajo",IF(Z21="BajaMenor","Moderado",IF(Z21="BajaModerado","Moderado",IF(Z21="BajaMayor","Alto",IF(Z21="BajaCatastrófico","Extremo",IF(Z21="Muy BajaLeve","Bajo",IF(Z21="Muy BajaMenor","Bajo",IF(Z21="Muy BajaModerado","Moderado",IF(Z21="Muy BajaMayor","Alto",IF(Z21="Muy BajaCatastrófico","Extremo","")))))))))))))))))))))))))</f>
        <v>Moderado</v>
      </c>
      <c r="AB21" s="97">
        <v>1</v>
      </c>
      <c r="AC21" s="700" t="s">
        <v>2663</v>
      </c>
      <c r="AD21" s="695" t="s">
        <v>323</v>
      </c>
      <c r="AE21" s="696" t="s">
        <v>815</v>
      </c>
      <c r="AF21" s="334" t="str">
        <f t="shared" si="0"/>
        <v>Probabilidad</v>
      </c>
      <c r="AG21" s="335" t="s">
        <v>221</v>
      </c>
      <c r="AH21" s="14">
        <f t="shared" si="1"/>
        <v>0.25</v>
      </c>
      <c r="AI21" s="335" t="s">
        <v>222</v>
      </c>
      <c r="AJ21" s="14">
        <f t="shared" si="2"/>
        <v>0.15</v>
      </c>
      <c r="AK21" s="101">
        <f t="shared" si="3"/>
        <v>0.4</v>
      </c>
      <c r="AL21" s="336">
        <f>IFERROR(IF(AF21="Probabilidad",(S21-(+S21*AK21)),IF(AF21="Impacto",S21,"")),"")</f>
        <v>0.24</v>
      </c>
      <c r="AM21" s="336">
        <f>IFERROR(IF(AF21="Impacto",(Y21-(+Y21*AK21)),IF(AF21="Probabilidad",Y21,"")),"")</f>
        <v>0.6</v>
      </c>
      <c r="AN21" s="50" t="s">
        <v>223</v>
      </c>
      <c r="AO21" s="50" t="s">
        <v>291</v>
      </c>
      <c r="AP21" s="50" t="s">
        <v>241</v>
      </c>
      <c r="AQ21" s="50" t="s">
        <v>242</v>
      </c>
      <c r="AR21" s="1030" t="s">
        <v>2664</v>
      </c>
      <c r="AS21" s="1050">
        <f>S21</f>
        <v>0.4</v>
      </c>
      <c r="AT21" s="1050">
        <f>IF(AL21="","",MIN(AL21:AL26))</f>
        <v>0.14399999999999999</v>
      </c>
      <c r="AU21" s="1047" t="str">
        <f>IFERROR(IF(AT21="","",IF(AT21&lt;=0.2,"Muy Baja",IF(AT21&lt;=0.4,"Baja",IF(AT21&lt;=0.6,"Media",IF(AT21&lt;=0.8,"Alta","Muy Alta"))))),"")</f>
        <v>Muy Baja</v>
      </c>
      <c r="AV21" s="1050">
        <f>Y21</f>
        <v>0.6</v>
      </c>
      <c r="AW21" s="1050">
        <f>IF(AM21="","",MIN(AM21:AM26))</f>
        <v>0.6</v>
      </c>
      <c r="AX21" s="1047" t="str">
        <f>IFERROR(IF(AW21="","",IF(AW21&lt;=0.2,"Leve",IF(AW21&lt;=0.4,"Menor",IF(AW21&lt;=0.6,"Moderado",IF(AW21&lt;=0.8,"Mayor","Catastrófico"))))),"")</f>
        <v>Moderado</v>
      </c>
      <c r="AY21" s="1047" t="str">
        <f>AA21</f>
        <v>Moderado</v>
      </c>
      <c r="AZ21" s="1047" t="str">
        <f>IFERROR(IF(OR(AND(AU21="Muy Baja",AX21="Leve"),AND(AU21="Muy Baja",AX21="Menor"),AND(AU21="Baja",AX21="Leve")),"Bajo",IF(OR(AND(AU21="Muy baja",AX21="Moderado"),AND(AU21="Baja",AX21="Menor"),AND(AU21="Baja",AX21="Moderado"),AND(AU21="Media",AX21="Leve"),AND(AU21="Media",AX21="Menor"),AND(AU21="Media",AX21="Moderado"),AND(AU21="Alta",AX21="Leve"),AND(AU21="Alta",AX21="Menor")),"Moderado",IF(OR(AND(AU21="Muy Baja",AX21="Mayor"),AND(AU21="Baja",AX21="Mayor"),AND(AU21="Media",AX21="Mayor"),AND(AU21="Alta",AX21="Moderado"),AND(AU21="Alta",AX21="Mayor"),AND(AU21="Muy Alta",AX21="Leve"),AND(AU21="Muy Alta",AX21="Menor"),AND(AU21="Muy Alta",AX21="Moderado"),AND(AU21="Muy Alta",AX21="Mayor")),"Alto",IF(OR(AND(AU21="Muy Baja",AX21="Catastrófico"),AND(AU21="Baja",AX21="Catastrófico"),AND(AU21="Media",AX21="Catastrófico"),AND(AU21="Alta",AX21="Catastrófico"),AND(AU21="Muy Alta",AX21="Catastrófico")),"Extremo","")))),"")</f>
        <v>Moderado</v>
      </c>
      <c r="BA21" s="994" t="s">
        <v>228</v>
      </c>
      <c r="BB21" s="859" t="s">
        <v>3094</v>
      </c>
      <c r="BC21" s="860" t="s">
        <v>2681</v>
      </c>
      <c r="BD21" s="698">
        <f t="shared" ref="BD21:BD26" si="7">IF(SUM(BE21:BH21)=0,"",SUM(BE21:BH21))</f>
        <v>1</v>
      </c>
      <c r="BE21" s="863"/>
      <c r="BF21" s="864">
        <v>1</v>
      </c>
      <c r="BG21" s="864"/>
      <c r="BH21" s="863"/>
      <c r="BI21" s="865" t="s">
        <v>3097</v>
      </c>
      <c r="BJ21" s="865" t="s">
        <v>3098</v>
      </c>
      <c r="BK21" s="869" t="s">
        <v>3102</v>
      </c>
      <c r="BL21" s="733"/>
      <c r="BM21" s="663">
        <v>1</v>
      </c>
      <c r="BN21" s="663"/>
      <c r="BO21" s="663"/>
      <c r="BP21" s="663"/>
      <c r="BQ21" s="104">
        <f t="shared" ref="BQ21:BQ26" si="8">IF(SUM(BM21:BP21)=0,"",SUM(BM21:BP21))</f>
        <v>1</v>
      </c>
      <c r="BR21" s="128">
        <f t="shared" si="6"/>
        <v>1</v>
      </c>
      <c r="BS21" s="710" t="s">
        <v>2663</v>
      </c>
      <c r="BT21" s="774" t="s">
        <v>3100</v>
      </c>
      <c r="BU21" s="997" t="s">
        <v>1631</v>
      </c>
      <c r="BV21" s="1000" t="s">
        <v>2699</v>
      </c>
      <c r="BW21" s="1000" t="s">
        <v>1631</v>
      </c>
      <c r="BX21" s="1003" t="s">
        <v>1631</v>
      </c>
      <c r="BY21" s="1003" t="s">
        <v>3052</v>
      </c>
      <c r="BZ21" s="1003"/>
    </row>
    <row r="22" spans="1:78" ht="105.75" customHeight="1" x14ac:dyDescent="0.2">
      <c r="A22" s="1647"/>
      <c r="B22" s="1514"/>
      <c r="C22" s="1652"/>
      <c r="D22" s="1151"/>
      <c r="E22" s="1025"/>
      <c r="F22" s="1028"/>
      <c r="G22" s="1039"/>
      <c r="H22" s="1031"/>
      <c r="I22" s="995"/>
      <c r="J22" s="1034"/>
      <c r="K22" s="1031"/>
      <c r="L22" s="1072"/>
      <c r="M22" s="1042"/>
      <c r="N22" s="1039"/>
      <c r="O22" s="1039"/>
      <c r="P22" s="1072"/>
      <c r="Q22" s="1078"/>
      <c r="R22" s="995"/>
      <c r="S22" s="1057"/>
      <c r="T22" s="995"/>
      <c r="U22" s="1057"/>
      <c r="V22" s="995"/>
      <c r="W22" s="1057"/>
      <c r="X22" s="1060"/>
      <c r="Y22" s="1057"/>
      <c r="Z22" s="1057"/>
      <c r="AA22" s="1048"/>
      <c r="AB22" s="150">
        <v>2</v>
      </c>
      <c r="AC22" s="699" t="s">
        <v>2667</v>
      </c>
      <c r="AD22" s="695" t="s">
        <v>271</v>
      </c>
      <c r="AE22" s="696" t="s">
        <v>822</v>
      </c>
      <c r="AF22" s="171" t="str">
        <f t="shared" si="0"/>
        <v>Probabilidad</v>
      </c>
      <c r="AG22" s="153" t="s">
        <v>221</v>
      </c>
      <c r="AH22" s="146">
        <f t="shared" si="1"/>
        <v>0.25</v>
      </c>
      <c r="AI22" s="153" t="s">
        <v>222</v>
      </c>
      <c r="AJ22" s="146">
        <f t="shared" si="2"/>
        <v>0.15</v>
      </c>
      <c r="AK22" s="147">
        <f t="shared" si="3"/>
        <v>0.4</v>
      </c>
      <c r="AL22" s="172">
        <f>IFERROR(IF(AND(AF21="Probabilidad",AF22="Probabilidad"),(AL21-(+AL21*AK22)),IF(AF22="Probabilidad",(S21-(+S21*AK22)),IF(AF22="Impacto",AL21,""))),"")</f>
        <v>0.14399999999999999</v>
      </c>
      <c r="AM22" s="172">
        <f>IFERROR(IF(AND(AF21="Impacto",AF22="Impacto"),(AM21-(+AM21*AK22)),IF(AF22="Impacto",(Y21-(Y21*AK22)),IF(AF22="Probabilidad",AM21,""))),"")</f>
        <v>0.6</v>
      </c>
      <c r="AN22" s="153" t="s">
        <v>223</v>
      </c>
      <c r="AO22" s="153" t="s">
        <v>291</v>
      </c>
      <c r="AP22" s="153" t="s">
        <v>241</v>
      </c>
      <c r="AQ22" s="153" t="s">
        <v>242</v>
      </c>
      <c r="AR22" s="1031"/>
      <c r="AS22" s="1051"/>
      <c r="AT22" s="1051"/>
      <c r="AU22" s="1048"/>
      <c r="AV22" s="1051"/>
      <c r="AW22" s="1051"/>
      <c r="AX22" s="1048"/>
      <c r="AY22" s="1048"/>
      <c r="AZ22" s="1048"/>
      <c r="BA22" s="995"/>
      <c r="BB22" s="861" t="s">
        <v>3095</v>
      </c>
      <c r="BC22" s="862" t="s">
        <v>3096</v>
      </c>
      <c r="BD22" s="148">
        <f t="shared" si="7"/>
        <v>1</v>
      </c>
      <c r="BE22" s="866"/>
      <c r="BF22" s="867"/>
      <c r="BG22" s="867">
        <v>1</v>
      </c>
      <c r="BH22" s="866"/>
      <c r="BI22" s="861" t="s">
        <v>469</v>
      </c>
      <c r="BJ22" s="861" t="s">
        <v>3099</v>
      </c>
      <c r="BK22" s="130"/>
      <c r="BL22" s="130"/>
      <c r="BM22" s="155"/>
      <c r="BN22" s="155"/>
      <c r="BO22" s="155"/>
      <c r="BP22" s="155"/>
      <c r="BQ22" s="156" t="str">
        <f t="shared" si="8"/>
        <v/>
      </c>
      <c r="BR22" s="157" t="str">
        <f t="shared" si="6"/>
        <v/>
      </c>
      <c r="BS22" s="304" t="s">
        <v>2667</v>
      </c>
      <c r="BT22" s="774" t="s">
        <v>3049</v>
      </c>
      <c r="BU22" s="998"/>
      <c r="BV22" s="1001"/>
      <c r="BW22" s="1001"/>
      <c r="BX22" s="1004"/>
      <c r="BY22" s="1004"/>
      <c r="BZ22" s="1004"/>
    </row>
    <row r="23" spans="1:78" ht="16" x14ac:dyDescent="0.2">
      <c r="A23" s="1647"/>
      <c r="B23" s="1514"/>
      <c r="C23" s="1652"/>
      <c r="D23" s="1151"/>
      <c r="E23" s="1025"/>
      <c r="F23" s="1028"/>
      <c r="G23" s="1039"/>
      <c r="H23" s="1031"/>
      <c r="I23" s="995"/>
      <c r="J23" s="1034"/>
      <c r="K23" s="1031"/>
      <c r="L23" s="1072"/>
      <c r="M23" s="1042"/>
      <c r="N23" s="1039"/>
      <c r="O23" s="1039"/>
      <c r="P23" s="1072"/>
      <c r="Q23" s="1078"/>
      <c r="R23" s="995"/>
      <c r="S23" s="1057"/>
      <c r="T23" s="995"/>
      <c r="U23" s="1057"/>
      <c r="V23" s="995"/>
      <c r="W23" s="1057"/>
      <c r="X23" s="1060"/>
      <c r="Y23" s="1057"/>
      <c r="Z23" s="1057"/>
      <c r="AA23" s="1048"/>
      <c r="AB23" s="150">
        <v>3</v>
      </c>
      <c r="AC23" s="131"/>
      <c r="AD23" s="131"/>
      <c r="AE23" s="131"/>
      <c r="AF23" s="171" t="str">
        <f t="shared" ref="AF23:AF32" si="9">IF(OR(AG23="Preventivo",AG23="Detectivo"),"Probabilidad",IF(AG23="Correctivo","Impacto",""))</f>
        <v/>
      </c>
      <c r="AG23" s="153"/>
      <c r="AH23" s="146" t="str">
        <f t="shared" ref="AH23:AH32" si="10">IF(AG23="","",IF(AG23="Preventivo",25%,IF(AG23="Detectivo",15%,IF(AG23="Correctivo",10%))))</f>
        <v/>
      </c>
      <c r="AI23" s="153"/>
      <c r="AJ23" s="146" t="str">
        <f t="shared" ref="AJ23:AJ32" si="11">IF(AI23="Automático",25%,IF(AI23="Manual",15%,""))</f>
        <v/>
      </c>
      <c r="AK23" s="147" t="str">
        <f t="shared" ref="AK23:AK32" si="12">IF(OR(AH23="",AJ23=""),"",AH23+AJ23)</f>
        <v/>
      </c>
      <c r="AL23" s="172" t="str">
        <f>IFERROR(IF(AND(AF22="Probabilidad",AF23="Probabilidad"),(AL22-(+AL22*AK23)),IF(AND(AF22="Impacto",AF23="Probabilidad"),(AL21-(+AL21*AK23)),IF(AF23="Impacto",AL22,""))),"")</f>
        <v/>
      </c>
      <c r="AM23" s="172" t="str">
        <f>IFERROR(IF(AND(AF22="Impacto",AF23="Impacto"),(AM22-(+AM22*AK23)),IF(AND(AF22="Probabilidad",AF23="Impacto"),(AM21-(+AM21*AK23)),IF(AF23="Probabilidad",AM22,""))),"")</f>
        <v/>
      </c>
      <c r="AN23" s="153"/>
      <c r="AO23" s="153"/>
      <c r="AP23" s="153"/>
      <c r="AQ23" s="153"/>
      <c r="AR23" s="1031"/>
      <c r="AS23" s="1051"/>
      <c r="AT23" s="1051"/>
      <c r="AU23" s="1048"/>
      <c r="AV23" s="1051"/>
      <c r="AW23" s="1051"/>
      <c r="AX23" s="1048"/>
      <c r="AY23" s="1048"/>
      <c r="AZ23" s="1048"/>
      <c r="BA23" s="995"/>
      <c r="BB23" s="130"/>
      <c r="BC23" s="130"/>
      <c r="BD23" s="173" t="str">
        <f t="shared" si="7"/>
        <v/>
      </c>
      <c r="BE23" s="149"/>
      <c r="BF23" s="149"/>
      <c r="BG23" s="149"/>
      <c r="BH23" s="149"/>
      <c r="BI23" s="130"/>
      <c r="BJ23" s="130"/>
      <c r="BK23" s="130"/>
      <c r="BL23" s="130"/>
      <c r="BM23" s="155"/>
      <c r="BN23" s="155"/>
      <c r="BO23" s="155"/>
      <c r="BP23" s="155"/>
      <c r="BQ23" s="156" t="str">
        <f t="shared" si="8"/>
        <v/>
      </c>
      <c r="BR23" s="157" t="str">
        <f t="shared" si="6"/>
        <v/>
      </c>
      <c r="BS23" s="304"/>
      <c r="BT23" s="149"/>
      <c r="BU23" s="998"/>
      <c r="BV23" s="1001"/>
      <c r="BW23" s="1001"/>
      <c r="BX23" s="1004"/>
      <c r="BY23" s="1004"/>
      <c r="BZ23" s="1004"/>
    </row>
    <row r="24" spans="1:78" ht="16" x14ac:dyDescent="0.2">
      <c r="A24" s="1647"/>
      <c r="B24" s="1514"/>
      <c r="C24" s="1652"/>
      <c r="D24" s="1151"/>
      <c r="E24" s="1025"/>
      <c r="F24" s="1028"/>
      <c r="G24" s="1039"/>
      <c r="H24" s="1031"/>
      <c r="I24" s="995"/>
      <c r="J24" s="1034"/>
      <c r="K24" s="1031"/>
      <c r="L24" s="1072"/>
      <c r="M24" s="1042"/>
      <c r="N24" s="1039"/>
      <c r="O24" s="1039"/>
      <c r="P24" s="1072"/>
      <c r="Q24" s="1078"/>
      <c r="R24" s="995"/>
      <c r="S24" s="1057"/>
      <c r="T24" s="995"/>
      <c r="U24" s="1057"/>
      <c r="V24" s="995"/>
      <c r="W24" s="1057"/>
      <c r="X24" s="1060"/>
      <c r="Y24" s="1057"/>
      <c r="Z24" s="1057"/>
      <c r="AA24" s="1048"/>
      <c r="AB24" s="150">
        <v>4</v>
      </c>
      <c r="AC24" s="131"/>
      <c r="AD24" s="131"/>
      <c r="AE24" s="131"/>
      <c r="AF24" s="171" t="str">
        <f t="shared" si="9"/>
        <v/>
      </c>
      <c r="AG24" s="153"/>
      <c r="AH24" s="146" t="str">
        <f t="shared" si="10"/>
        <v/>
      </c>
      <c r="AI24" s="153"/>
      <c r="AJ24" s="146" t="str">
        <f t="shared" si="11"/>
        <v/>
      </c>
      <c r="AK24" s="147" t="str">
        <f t="shared" si="12"/>
        <v/>
      </c>
      <c r="AL24" s="172" t="str">
        <f>IFERROR(IF(AND(AF23="Probabilidad",AF24="Probabilidad"),(AL23-(+AL23*AK24)),IF(AND(AF23="Impacto",AF24="Probabilidad"),(AL22-(+AL22*AK24)),IF(AF24="Impacto",AL23,""))),"")</f>
        <v/>
      </c>
      <c r="AM24" s="172" t="str">
        <f>IFERROR(IF(AND(AF23="Impacto",AF24="Impacto"),(AM23-(+AM23*AK24)),IF(AND(AF23="Probabilidad",AF24="Impacto"),(AM22-(+AM22*AK24)),IF(AF24="Probabilidad",AM23,""))),"")</f>
        <v/>
      </c>
      <c r="AN24" s="153"/>
      <c r="AO24" s="153"/>
      <c r="AP24" s="153"/>
      <c r="AQ24" s="153"/>
      <c r="AR24" s="1031"/>
      <c r="AS24" s="1051"/>
      <c r="AT24" s="1051"/>
      <c r="AU24" s="1048"/>
      <c r="AV24" s="1051"/>
      <c r="AW24" s="1051"/>
      <c r="AX24" s="1048"/>
      <c r="AY24" s="1048"/>
      <c r="AZ24" s="1048"/>
      <c r="BA24" s="995"/>
      <c r="BB24" s="130"/>
      <c r="BC24" s="130"/>
      <c r="BD24" s="173" t="str">
        <f t="shared" si="7"/>
        <v/>
      </c>
      <c r="BE24" s="149"/>
      <c r="BF24" s="149"/>
      <c r="BG24" s="149"/>
      <c r="BH24" s="149"/>
      <c r="BI24" s="130"/>
      <c r="BJ24" s="130"/>
      <c r="BK24" s="130"/>
      <c r="BL24" s="130"/>
      <c r="BM24" s="155"/>
      <c r="BN24" s="155"/>
      <c r="BO24" s="155"/>
      <c r="BP24" s="155"/>
      <c r="BQ24" s="156" t="str">
        <f t="shared" si="8"/>
        <v/>
      </c>
      <c r="BR24" s="157" t="str">
        <f t="shared" si="6"/>
        <v/>
      </c>
      <c r="BS24" s="304"/>
      <c r="BT24" s="149"/>
      <c r="BU24" s="998"/>
      <c r="BV24" s="1001"/>
      <c r="BW24" s="1001"/>
      <c r="BX24" s="1004"/>
      <c r="BY24" s="1004"/>
      <c r="BZ24" s="1004"/>
    </row>
    <row r="25" spans="1:78" ht="16" x14ac:dyDescent="0.2">
      <c r="A25" s="1647"/>
      <c r="B25" s="1514"/>
      <c r="C25" s="1652"/>
      <c r="D25" s="1151"/>
      <c r="E25" s="1025"/>
      <c r="F25" s="1028"/>
      <c r="G25" s="1039"/>
      <c r="H25" s="1031"/>
      <c r="I25" s="995"/>
      <c r="J25" s="1034"/>
      <c r="K25" s="1031"/>
      <c r="L25" s="1072"/>
      <c r="M25" s="1042"/>
      <c r="N25" s="1039"/>
      <c r="O25" s="1039"/>
      <c r="P25" s="1072"/>
      <c r="Q25" s="1078"/>
      <c r="R25" s="995"/>
      <c r="S25" s="1057"/>
      <c r="T25" s="995"/>
      <c r="U25" s="1057"/>
      <c r="V25" s="995"/>
      <c r="W25" s="1057"/>
      <c r="X25" s="1060"/>
      <c r="Y25" s="1057"/>
      <c r="Z25" s="1057"/>
      <c r="AA25" s="1048"/>
      <c r="AB25" s="150">
        <v>5</v>
      </c>
      <c r="AC25" s="131"/>
      <c r="AD25" s="131"/>
      <c r="AE25" s="131"/>
      <c r="AF25" s="171" t="str">
        <f t="shared" si="9"/>
        <v/>
      </c>
      <c r="AG25" s="153"/>
      <c r="AH25" s="146" t="str">
        <f t="shared" si="10"/>
        <v/>
      </c>
      <c r="AI25" s="153"/>
      <c r="AJ25" s="146" t="str">
        <f t="shared" si="11"/>
        <v/>
      </c>
      <c r="AK25" s="147" t="str">
        <f t="shared" si="12"/>
        <v/>
      </c>
      <c r="AL25" s="172" t="str">
        <f>IFERROR(IF(AND(AF24="Probabilidad",AF25="Probabilidad"),(AL24-(+AL24*AK25)),IF(AND(AF24="Impacto",AF25="Probabilidad"),(AL23-(+AL23*AK25)),IF(AF25="Impacto",AL24,""))),"")</f>
        <v/>
      </c>
      <c r="AM25" s="172" t="str">
        <f>IFERROR(IF(AND(AF24="Impacto",AF25="Impacto"),(AM24-(+AM24*AK25)),IF(AND(AF24="Probabilidad",AF25="Impacto"),(AM23-(+AM23*AK25)),IF(AF25="Probabilidad",AM24,""))),"")</f>
        <v/>
      </c>
      <c r="AN25" s="153"/>
      <c r="AO25" s="153"/>
      <c r="AP25" s="153"/>
      <c r="AQ25" s="153"/>
      <c r="AR25" s="1031"/>
      <c r="AS25" s="1051"/>
      <c r="AT25" s="1051"/>
      <c r="AU25" s="1048"/>
      <c r="AV25" s="1051"/>
      <c r="AW25" s="1051"/>
      <c r="AX25" s="1048"/>
      <c r="AY25" s="1048"/>
      <c r="AZ25" s="1048"/>
      <c r="BA25" s="995"/>
      <c r="BB25" s="130"/>
      <c r="BC25" s="130"/>
      <c r="BD25" s="173" t="str">
        <f t="shared" si="7"/>
        <v/>
      </c>
      <c r="BE25" s="149"/>
      <c r="BF25" s="149"/>
      <c r="BG25" s="149"/>
      <c r="BH25" s="149"/>
      <c r="BI25" s="130"/>
      <c r="BJ25" s="130"/>
      <c r="BK25" s="130"/>
      <c r="BL25" s="130"/>
      <c r="BM25" s="155"/>
      <c r="BN25" s="155"/>
      <c r="BO25" s="155"/>
      <c r="BP25" s="155"/>
      <c r="BQ25" s="156" t="str">
        <f t="shared" si="8"/>
        <v/>
      </c>
      <c r="BR25" s="157" t="str">
        <f t="shared" si="6"/>
        <v/>
      </c>
      <c r="BS25" s="304"/>
      <c r="BT25" s="28"/>
      <c r="BU25" s="998"/>
      <c r="BV25" s="1001"/>
      <c r="BW25" s="1001"/>
      <c r="BX25" s="1004"/>
      <c r="BY25" s="1004"/>
      <c r="BZ25" s="1004"/>
    </row>
    <row r="26" spans="1:78" ht="17" thickBot="1" x14ac:dyDescent="0.25">
      <c r="A26" s="1648"/>
      <c r="B26" s="1650"/>
      <c r="C26" s="1653"/>
      <c r="D26" s="1152"/>
      <c r="E26" s="1026"/>
      <c r="F26" s="1029"/>
      <c r="G26" s="1040"/>
      <c r="H26" s="1032"/>
      <c r="I26" s="996"/>
      <c r="J26" s="1035"/>
      <c r="K26" s="1032"/>
      <c r="L26" s="1073"/>
      <c r="M26" s="1043"/>
      <c r="N26" s="1040"/>
      <c r="O26" s="1040"/>
      <c r="P26" s="1073"/>
      <c r="Q26" s="1079"/>
      <c r="R26" s="996"/>
      <c r="S26" s="1058"/>
      <c r="T26" s="996"/>
      <c r="U26" s="1058"/>
      <c r="V26" s="996"/>
      <c r="W26" s="1058"/>
      <c r="X26" s="1061"/>
      <c r="Y26" s="1058"/>
      <c r="Z26" s="1058"/>
      <c r="AA26" s="1049"/>
      <c r="AB26" s="162">
        <v>6</v>
      </c>
      <c r="AC26" s="303"/>
      <c r="AD26" s="303"/>
      <c r="AE26" s="303"/>
      <c r="AF26" s="331" t="str">
        <f t="shared" si="9"/>
        <v/>
      </c>
      <c r="AG26" s="332"/>
      <c r="AH26" s="161" t="str">
        <f t="shared" si="10"/>
        <v/>
      </c>
      <c r="AI26" s="332"/>
      <c r="AJ26" s="161" t="str">
        <f t="shared" si="11"/>
        <v/>
      </c>
      <c r="AK26" s="164" t="str">
        <f t="shared" si="12"/>
        <v/>
      </c>
      <c r="AL26" s="333" t="str">
        <f>IFERROR(IF(AND(AF25="Probabilidad",AF26="Probabilidad"),(AL25-(+AL25*AK26)),IF(AND(AF25="Impacto",AF26="Probabilidad"),(AL24-(+AL24*AK26)),IF(AF26="Impacto",AL25,""))),"")</f>
        <v/>
      </c>
      <c r="AM26" s="333" t="str">
        <f>IFERROR(IF(AND(AF25="Impacto",AF26="Impacto"),(AM25-(+AM25*AK26)),IF(AND(AF25="Probabilidad",AF26="Impacto"),(AM24-(+AM24*AK26)),IF(AF26="Probabilidad",AM25,""))),"")</f>
        <v/>
      </c>
      <c r="AN26" s="221"/>
      <c r="AO26" s="221"/>
      <c r="AP26" s="221"/>
      <c r="AQ26" s="221"/>
      <c r="AR26" s="1032"/>
      <c r="AS26" s="1052"/>
      <c r="AT26" s="1052"/>
      <c r="AU26" s="1049"/>
      <c r="AV26" s="1052"/>
      <c r="AW26" s="1052"/>
      <c r="AX26" s="1049"/>
      <c r="AY26" s="1049"/>
      <c r="AZ26" s="1049"/>
      <c r="BA26" s="996"/>
      <c r="BB26" s="167"/>
      <c r="BC26" s="167"/>
      <c r="BD26" s="176" t="str">
        <f t="shared" si="7"/>
        <v/>
      </c>
      <c r="BE26" s="160"/>
      <c r="BF26" s="160"/>
      <c r="BG26" s="160"/>
      <c r="BH26" s="160"/>
      <c r="BI26" s="167"/>
      <c r="BJ26" s="167"/>
      <c r="BK26" s="167"/>
      <c r="BL26" s="167"/>
      <c r="BM26" s="168"/>
      <c r="BN26" s="168"/>
      <c r="BO26" s="168"/>
      <c r="BP26" s="168"/>
      <c r="BQ26" s="169" t="str">
        <f t="shared" si="8"/>
        <v/>
      </c>
      <c r="BR26" s="170" t="str">
        <f t="shared" si="6"/>
        <v/>
      </c>
      <c r="BS26" s="711"/>
      <c r="BT26" s="160"/>
      <c r="BU26" s="999"/>
      <c r="BV26" s="1002"/>
      <c r="BW26" s="1002"/>
      <c r="BX26" s="1005"/>
      <c r="BY26" s="1005"/>
      <c r="BZ26" s="1005"/>
    </row>
    <row r="27" spans="1:78" ht="366.75" customHeight="1" x14ac:dyDescent="0.2">
      <c r="A27" s="1144" t="s">
        <v>971</v>
      </c>
      <c r="B27" s="1086" t="s">
        <v>207</v>
      </c>
      <c r="C27" s="1089" t="s">
        <v>972</v>
      </c>
      <c r="D27" s="1150" t="s">
        <v>2643</v>
      </c>
      <c r="E27" s="1024" t="s">
        <v>973</v>
      </c>
      <c r="F27" s="1027">
        <v>1</v>
      </c>
      <c r="G27" s="1000" t="s">
        <v>2670</v>
      </c>
      <c r="H27" s="1030"/>
      <c r="I27" s="994"/>
      <c r="J27" s="1033" t="s">
        <v>2671</v>
      </c>
      <c r="K27" s="1030" t="s">
        <v>313</v>
      </c>
      <c r="L27" s="1063" t="s">
        <v>1181</v>
      </c>
      <c r="M27" s="1041" t="s">
        <v>2672</v>
      </c>
      <c r="N27" s="1000"/>
      <c r="O27" s="1000"/>
      <c r="P27" s="1063"/>
      <c r="Q27" s="1661"/>
      <c r="R27" s="994" t="s">
        <v>217</v>
      </c>
      <c r="S27" s="1056">
        <f>IF(R27="Muy Alta",100%,IF(R27="Alta",80%,IF(R27="Media",60%,IF(R27="Baja",40%,IF(R27="Muy Baja",20%,"")))))</f>
        <v>0.6</v>
      </c>
      <c r="T27" s="994" t="s">
        <v>218</v>
      </c>
      <c r="U27" s="1056">
        <f>IF(T27="Catastrófico",100%,IF(T27="Mayor",80%,IF(T27="Moderado",60%,IF(T27="Menor",40%,IF(T27="Leve",20%,"")))))</f>
        <v>0.6</v>
      </c>
      <c r="V27" s="994" t="s">
        <v>218</v>
      </c>
      <c r="W27" s="1056">
        <f>IF(V27="Catastrófico",100%,IF(V27="Mayor",80%,IF(V27="Moderado",60%,IF(V27="Menor",40%,IF(V27="Leve",20%,"")))))</f>
        <v>0.6</v>
      </c>
      <c r="X27" s="1059" t="str">
        <f>IF(Y27=100%,"Catastrófico",IF(Y27=80%,"Mayor",IF(Y27=60%,"Moderado",IF(Y27=40%,"Menor",IF(Y27=20%,"Leve","")))))</f>
        <v>Moderado</v>
      </c>
      <c r="Y27" s="1056">
        <f>IF(AND(U27="",W27=""),"",MAX(U27,W27))</f>
        <v>0.6</v>
      </c>
      <c r="Z27" s="1056" t="str">
        <f>CONCATENATE(R27,X27)</f>
        <v>MediaModerado</v>
      </c>
      <c r="AA27" s="1047" t="str">
        <f>IF(Z27="Muy AltaLeve","Alto",IF(Z27="Muy AltaMenor","Alto",IF(Z27="Muy AltaModerado","Alto",IF(Z27="Muy AltaMayor","Alto",IF(Z27="Muy AltaCatastrófico","Extremo",IF(Z27="AltaLeve","Moderado",IF(Z27="AltaMenor","Moderado",IF(Z27="AltaModerado","Alto",IF(Z27="AltaMayor","Alto",IF(Z27="AltaCatastrófico","Extremo",IF(Z27="MediaLeve","Moderado",IF(Z27="MediaMenor","Moderado",IF(Z27="MediaModerado","Moderado",IF(Z27="MediaMayor","Alto",IF(Z27="MediaCatastrófico","Extremo",IF(Z27="BajaLeve","Bajo",IF(Z27="BajaMenor","Moderado",IF(Z27="BajaModerado","Moderado",IF(Z27="BajaMayor","Alto",IF(Z27="BajaCatastrófico","Extremo",IF(Z27="Muy BajaLeve","Bajo",IF(Z27="Muy BajaMenor","Bajo",IF(Z27="Muy BajaModerado","Moderado",IF(Z27="Muy BajaMayor","Alto",IF(Z27="Muy BajaCatastrófico","Extremo","")))))))))))))))))))))))))</f>
        <v>Moderado</v>
      </c>
      <c r="AB27" s="97">
        <v>1</v>
      </c>
      <c r="AC27" s="12" t="s">
        <v>2673</v>
      </c>
      <c r="AD27" s="527" t="s">
        <v>2674</v>
      </c>
      <c r="AE27" s="12" t="s">
        <v>2587</v>
      </c>
      <c r="AF27" s="615" t="str">
        <f t="shared" si="9"/>
        <v>Probabilidad</v>
      </c>
      <c r="AG27" s="595" t="s">
        <v>221</v>
      </c>
      <c r="AH27" s="537">
        <f t="shared" si="10"/>
        <v>0.25</v>
      </c>
      <c r="AI27" s="595" t="s">
        <v>222</v>
      </c>
      <c r="AJ27" s="537">
        <f t="shared" si="11"/>
        <v>0.15</v>
      </c>
      <c r="AK27" s="536">
        <f t="shared" si="12"/>
        <v>0.4</v>
      </c>
      <c r="AL27" s="616">
        <f>IFERROR(IF(AF27="Probabilidad",(S27-(+S27*AK27)),IF(AF27="Impacto",S27,"")),"")</f>
        <v>0.36</v>
      </c>
      <c r="AM27" s="616">
        <f>IFERROR(IF(AF27="Impacto",(Y27-(+Y27*AK27)),IF(AF27="Probabilidad",Y27,"")),"")</f>
        <v>0.6</v>
      </c>
      <c r="AN27" s="50" t="s">
        <v>223</v>
      </c>
      <c r="AO27" s="50" t="s">
        <v>291</v>
      </c>
      <c r="AP27" s="50" t="s">
        <v>225</v>
      </c>
      <c r="AQ27" s="50" t="s">
        <v>226</v>
      </c>
      <c r="AR27" s="1030" t="s">
        <v>2675</v>
      </c>
      <c r="AS27" s="1050">
        <f>S27</f>
        <v>0.6</v>
      </c>
      <c r="AT27" s="1050">
        <f>IF(AL27="","",MIN(AL27:AL32))</f>
        <v>0.252</v>
      </c>
      <c r="AU27" s="1047" t="str">
        <f>IFERROR(IF(AT27="","",IF(AT27&lt;=0.2,"Muy Baja",IF(AT27&lt;=0.4,"Baja",IF(AT27&lt;=0.6,"Media",IF(AT27&lt;=0.8,"Alta","Muy Alta"))))),"")</f>
        <v>Baja</v>
      </c>
      <c r="AV27" s="1050">
        <f>Y27</f>
        <v>0.6</v>
      </c>
      <c r="AW27" s="1050">
        <f>IF(AM27="","",MIN(AM27:AM32))</f>
        <v>0.6</v>
      </c>
      <c r="AX27" s="1047" t="str">
        <f>IFERROR(IF(AW27="","",IF(AW27&lt;=0.2,"Leve",IF(AW27&lt;=0.4,"Menor",IF(AW27&lt;=0.6,"Moderado",IF(AW27&lt;=0.8,"Mayor","Catastrófico"))))),"")</f>
        <v>Moderado</v>
      </c>
      <c r="AY27" s="1047" t="str">
        <f>AA27</f>
        <v>Moderado</v>
      </c>
      <c r="AZ27" s="1047" t="str">
        <f>IFERROR(IF(OR(AND(AU27="Muy Baja",AX27="Leve"),AND(AU27="Muy Baja",AX27="Menor"),AND(AU27="Baja",AX27="Leve")),"Bajo",IF(OR(AND(AU27="Muy baja",AX27="Moderado"),AND(AU27="Baja",AX27="Menor"),AND(AU27="Baja",AX27="Moderado"),AND(AU27="Media",AX27="Leve"),AND(AU27="Media",AX27="Menor"),AND(AU27="Media",AX27="Moderado"),AND(AU27="Alta",AX27="Leve"),AND(AU27="Alta",AX27="Menor")),"Moderado",IF(OR(AND(AU27="Muy Baja",AX27="Mayor"),AND(AU27="Baja",AX27="Mayor"),AND(AU27="Media",AX27="Mayor"),AND(AU27="Alta",AX27="Moderado"),AND(AU27="Alta",AX27="Mayor"),AND(AU27="Muy Alta",AX27="Leve"),AND(AU27="Muy Alta",AX27="Menor"),AND(AU27="Muy Alta",AX27="Moderado"),AND(AU27="Muy Alta",AX27="Mayor")),"Alto",IF(OR(AND(AU27="Muy Baja",AX27="Catastrófico"),AND(AU27="Baja",AX27="Catastrófico"),AND(AU27="Media",AX27="Catastrófico"),AND(AU27="Alta",AX27="Catastrófico"),AND(AU27="Muy Alta",AX27="Catastrófico")),"Extremo","")))),"")</f>
        <v>Moderado</v>
      </c>
      <c r="BA27" s="994" t="s">
        <v>228</v>
      </c>
      <c r="BB27" s="601" t="s">
        <v>2676</v>
      </c>
      <c r="BC27" s="619" t="s">
        <v>2677</v>
      </c>
      <c r="BD27" s="103">
        <f t="shared" ref="BD27:BD32" si="13">IF(SUM(BE27:BH27)=0,"",SUM(BE27:BH27))</f>
        <v>1</v>
      </c>
      <c r="BE27" s="9"/>
      <c r="BF27" s="9">
        <v>1</v>
      </c>
      <c r="BG27" s="9"/>
      <c r="BH27" s="9"/>
      <c r="BI27" s="308" t="s">
        <v>469</v>
      </c>
      <c r="BJ27" s="308" t="s">
        <v>2678</v>
      </c>
      <c r="BK27" s="779" t="s">
        <v>2936</v>
      </c>
      <c r="BL27" s="46" t="s">
        <v>2937</v>
      </c>
      <c r="BM27" s="732"/>
      <c r="BN27" s="48">
        <v>0</v>
      </c>
      <c r="BO27" s="48"/>
      <c r="BP27" s="48"/>
      <c r="BQ27" s="104" t="str">
        <f t="shared" ref="BQ27:BQ32" si="14">IF(SUM(BM27:BP27)=0,"",SUM(BM27:BP27))</f>
        <v/>
      </c>
      <c r="BR27" s="128" t="str">
        <f t="shared" si="6"/>
        <v/>
      </c>
      <c r="BS27" s="710" t="s">
        <v>2673</v>
      </c>
      <c r="BT27" s="9" t="s">
        <v>2940</v>
      </c>
      <c r="BU27" s="1191" t="s">
        <v>1631</v>
      </c>
      <c r="BV27" s="1637" t="s">
        <v>2889</v>
      </c>
      <c r="BW27" s="1063" t="s">
        <v>1631</v>
      </c>
      <c r="BX27" s="1063" t="s">
        <v>1631</v>
      </c>
      <c r="BY27" s="1003" t="s">
        <v>2890</v>
      </c>
      <c r="BZ27" s="1003"/>
    </row>
    <row r="28" spans="1:78" ht="242.25" customHeight="1" x14ac:dyDescent="0.2">
      <c r="A28" s="1145"/>
      <c r="B28" s="1087"/>
      <c r="C28" s="1090"/>
      <c r="D28" s="1151"/>
      <c r="E28" s="1025"/>
      <c r="F28" s="1028"/>
      <c r="G28" s="1039"/>
      <c r="H28" s="1031"/>
      <c r="I28" s="995"/>
      <c r="J28" s="1034"/>
      <c r="K28" s="1031"/>
      <c r="L28" s="1072"/>
      <c r="M28" s="1042"/>
      <c r="N28" s="1039"/>
      <c r="O28" s="1039"/>
      <c r="P28" s="1072"/>
      <c r="Q28" s="1662"/>
      <c r="R28" s="995"/>
      <c r="S28" s="1057"/>
      <c r="T28" s="995"/>
      <c r="U28" s="1057"/>
      <c r="V28" s="995"/>
      <c r="W28" s="1057"/>
      <c r="X28" s="1060"/>
      <c r="Y28" s="1057"/>
      <c r="Z28" s="1057"/>
      <c r="AA28" s="1048"/>
      <c r="AB28" s="150">
        <v>2</v>
      </c>
      <c r="AC28" s="149" t="s">
        <v>2679</v>
      </c>
      <c r="AD28" s="538" t="s">
        <v>2674</v>
      </c>
      <c r="AE28" s="149" t="s">
        <v>2570</v>
      </c>
      <c r="AF28" s="145" t="str">
        <f t="shared" si="9"/>
        <v>Probabilidad</v>
      </c>
      <c r="AG28" s="151" t="s">
        <v>281</v>
      </c>
      <c r="AH28" s="146">
        <f t="shared" si="10"/>
        <v>0.15</v>
      </c>
      <c r="AI28" s="151" t="s">
        <v>222</v>
      </c>
      <c r="AJ28" s="146">
        <f t="shared" si="11"/>
        <v>0.15</v>
      </c>
      <c r="AK28" s="147">
        <f t="shared" si="12"/>
        <v>0.3</v>
      </c>
      <c r="AL28" s="152">
        <f>IFERROR(IF(AND(AF27="Probabilidad",AF28="Probabilidad"),(AL27-(+AL27*AK28)),IF(AF28="Probabilidad",(S27-(+S27*AK28)),IF(AF28="Impacto",AL27,""))),"")</f>
        <v>0.252</v>
      </c>
      <c r="AM28" s="152">
        <f>IFERROR(IF(AND(AF27="Impacto",AF28="Impacto"),(AM27-(+AM27*AK28)),IF(AF28="Impacto",(Y27-(Y27*AK28)),IF(AF28="Probabilidad",AM27,""))),"")</f>
        <v>0.6</v>
      </c>
      <c r="AN28" s="153" t="s">
        <v>223</v>
      </c>
      <c r="AO28" s="153" t="s">
        <v>291</v>
      </c>
      <c r="AP28" s="153" t="s">
        <v>225</v>
      </c>
      <c r="AQ28" s="153" t="s">
        <v>226</v>
      </c>
      <c r="AR28" s="1031"/>
      <c r="AS28" s="1051"/>
      <c r="AT28" s="1051"/>
      <c r="AU28" s="1048"/>
      <c r="AV28" s="1051"/>
      <c r="AW28" s="1051"/>
      <c r="AX28" s="1048"/>
      <c r="AY28" s="1048"/>
      <c r="AZ28" s="1048"/>
      <c r="BA28" s="995"/>
      <c r="BB28" s="648" t="s">
        <v>2680</v>
      </c>
      <c r="BC28" s="563" t="s">
        <v>2681</v>
      </c>
      <c r="BD28" s="173">
        <f t="shared" si="13"/>
        <v>2</v>
      </c>
      <c r="BE28" s="149"/>
      <c r="BF28" s="149">
        <v>1</v>
      </c>
      <c r="BG28" s="149">
        <v>1</v>
      </c>
      <c r="BH28" s="149"/>
      <c r="BI28" s="130" t="s">
        <v>469</v>
      </c>
      <c r="BJ28" s="130" t="s">
        <v>2682</v>
      </c>
      <c r="BK28" s="235" t="s">
        <v>2938</v>
      </c>
      <c r="BL28" s="789" t="s">
        <v>2939</v>
      </c>
      <c r="BM28" s="823"/>
      <c r="BN28" s="750">
        <v>1</v>
      </c>
      <c r="BO28" s="791"/>
      <c r="BP28" s="791"/>
      <c r="BQ28" s="156">
        <f t="shared" si="14"/>
        <v>1</v>
      </c>
      <c r="BR28" s="157">
        <f t="shared" si="6"/>
        <v>0.5</v>
      </c>
      <c r="BS28" s="304" t="s">
        <v>2679</v>
      </c>
      <c r="BT28" s="774" t="s">
        <v>2941</v>
      </c>
      <c r="BU28" s="1629"/>
      <c r="BV28" s="1638"/>
      <c r="BW28" s="1064"/>
      <c r="BX28" s="1064"/>
      <c r="BY28" s="1004"/>
      <c r="BZ28" s="1004"/>
    </row>
    <row r="29" spans="1:78" ht="16" x14ac:dyDescent="0.2">
      <c r="A29" s="1145"/>
      <c r="B29" s="1087"/>
      <c r="C29" s="1090"/>
      <c r="D29" s="1151"/>
      <c r="E29" s="1025"/>
      <c r="F29" s="1028"/>
      <c r="G29" s="1039"/>
      <c r="H29" s="1031"/>
      <c r="I29" s="995"/>
      <c r="J29" s="1034"/>
      <c r="K29" s="1031"/>
      <c r="L29" s="1072"/>
      <c r="M29" s="1042"/>
      <c r="N29" s="1039"/>
      <c r="O29" s="1039"/>
      <c r="P29" s="1072"/>
      <c r="Q29" s="1662"/>
      <c r="R29" s="995"/>
      <c r="S29" s="1057"/>
      <c r="T29" s="995"/>
      <c r="U29" s="1057"/>
      <c r="V29" s="995"/>
      <c r="W29" s="1057"/>
      <c r="X29" s="1060"/>
      <c r="Y29" s="1057"/>
      <c r="Z29" s="1057"/>
      <c r="AA29" s="1048"/>
      <c r="AB29" s="150">
        <v>3</v>
      </c>
      <c r="AC29" s="149"/>
      <c r="AD29" s="286"/>
      <c r="AE29" s="149"/>
      <c r="AF29" s="145" t="str">
        <f t="shared" si="9"/>
        <v/>
      </c>
      <c r="AG29" s="151"/>
      <c r="AH29" s="146" t="str">
        <f t="shared" si="10"/>
        <v/>
      </c>
      <c r="AI29" s="151"/>
      <c r="AJ29" s="146" t="str">
        <f t="shared" si="11"/>
        <v/>
      </c>
      <c r="AK29" s="147" t="str">
        <f t="shared" si="12"/>
        <v/>
      </c>
      <c r="AL29" s="152" t="str">
        <f>IFERROR(IF(AND(AF28="Probabilidad",AF29="Probabilidad"),(AL28-(+AL28*AK29)),IF(AND(AF28="Impacto",AF29="Probabilidad"),(AL27-(+AL27*AK29)),IF(AF29="Impacto",AL28,""))),"")</f>
        <v/>
      </c>
      <c r="AM29" s="152" t="str">
        <f>IFERROR(IF(AND(AF28="Impacto",AF29="Impacto"),(AM28-(+AM28*AK29)),IF(AND(AF28="Probabilidad",AF29="Impacto"),(AM27-(+AM27*AK29)),IF(AF29="Probabilidad",AM28,""))),"")</f>
        <v/>
      </c>
      <c r="AN29" s="153"/>
      <c r="AO29" s="153"/>
      <c r="AP29" s="153"/>
      <c r="AQ29" s="153"/>
      <c r="AR29" s="1031"/>
      <c r="AS29" s="1051"/>
      <c r="AT29" s="1051"/>
      <c r="AU29" s="1048"/>
      <c r="AV29" s="1051"/>
      <c r="AW29" s="1051"/>
      <c r="AX29" s="1048"/>
      <c r="AY29" s="1048"/>
      <c r="AZ29" s="1048"/>
      <c r="BA29" s="995"/>
      <c r="BB29" s="648"/>
      <c r="BC29" s="563"/>
      <c r="BD29" s="173" t="str">
        <f t="shared" si="13"/>
        <v/>
      </c>
      <c r="BE29" s="149"/>
      <c r="BF29" s="149"/>
      <c r="BG29" s="149"/>
      <c r="BH29" s="149"/>
      <c r="BI29" s="130"/>
      <c r="BJ29" s="130"/>
      <c r="BK29" s="130"/>
      <c r="BL29" s="130"/>
      <c r="BM29" s="155"/>
      <c r="BN29" s="155"/>
      <c r="BO29" s="155"/>
      <c r="BP29" s="155"/>
      <c r="BQ29" s="156" t="str">
        <f t="shared" si="14"/>
        <v/>
      </c>
      <c r="BR29" s="157" t="str">
        <f t="shared" si="6"/>
        <v/>
      </c>
      <c r="BS29" s="304"/>
      <c r="BT29" s="149"/>
      <c r="BU29" s="1629"/>
      <c r="BV29" s="1638"/>
      <c r="BW29" s="1064"/>
      <c r="BX29" s="1064"/>
      <c r="BY29" s="1004"/>
      <c r="BZ29" s="1004"/>
    </row>
    <row r="30" spans="1:78" ht="16" x14ac:dyDescent="0.2">
      <c r="A30" s="1145"/>
      <c r="B30" s="1087"/>
      <c r="C30" s="1090"/>
      <c r="D30" s="1151"/>
      <c r="E30" s="1025"/>
      <c r="F30" s="1028"/>
      <c r="G30" s="1039"/>
      <c r="H30" s="1031"/>
      <c r="I30" s="995"/>
      <c r="J30" s="1034"/>
      <c r="K30" s="1031"/>
      <c r="L30" s="1072"/>
      <c r="M30" s="1042"/>
      <c r="N30" s="1039"/>
      <c r="O30" s="1039"/>
      <c r="P30" s="1072"/>
      <c r="Q30" s="1662"/>
      <c r="R30" s="995"/>
      <c r="S30" s="1057"/>
      <c r="T30" s="995"/>
      <c r="U30" s="1057"/>
      <c r="V30" s="995"/>
      <c r="W30" s="1057"/>
      <c r="X30" s="1060"/>
      <c r="Y30" s="1057"/>
      <c r="Z30" s="1057"/>
      <c r="AA30" s="1048"/>
      <c r="AB30" s="150">
        <v>4</v>
      </c>
      <c r="AC30" s="149"/>
      <c r="AD30" s="286"/>
      <c r="AE30" s="149"/>
      <c r="AF30" s="145" t="str">
        <f t="shared" si="9"/>
        <v/>
      </c>
      <c r="AG30" s="151"/>
      <c r="AH30" s="146" t="str">
        <f t="shared" si="10"/>
        <v/>
      </c>
      <c r="AI30" s="151"/>
      <c r="AJ30" s="146" t="str">
        <f t="shared" si="11"/>
        <v/>
      </c>
      <c r="AK30" s="147" t="str">
        <f t="shared" si="12"/>
        <v/>
      </c>
      <c r="AL30" s="152" t="str">
        <f>IFERROR(IF(AND(AF29="Probabilidad",AF30="Probabilidad"),(AL29-(+AL29*AK30)),IF(AND(AF29="Impacto",AF30="Probabilidad"),(AL28-(+AL28*AK30)),IF(AF30="Impacto",AL29,""))),"")</f>
        <v/>
      </c>
      <c r="AM30" s="152" t="str">
        <f>IFERROR(IF(AND(AF29="Impacto",AF30="Impacto"),(AM29-(+AM29*AK30)),IF(AND(AF29="Probabilidad",AF30="Impacto"),(AM28-(+AM28*AK30)),IF(AF30="Probabilidad",AM29,""))),"")</f>
        <v/>
      </c>
      <c r="AN30" s="153"/>
      <c r="AO30" s="153"/>
      <c r="AP30" s="153"/>
      <c r="AQ30" s="153"/>
      <c r="AR30" s="1031"/>
      <c r="AS30" s="1051"/>
      <c r="AT30" s="1051"/>
      <c r="AU30" s="1048"/>
      <c r="AV30" s="1051"/>
      <c r="AW30" s="1051"/>
      <c r="AX30" s="1048"/>
      <c r="AY30" s="1048"/>
      <c r="AZ30" s="1048"/>
      <c r="BA30" s="995"/>
      <c r="BB30" s="130"/>
      <c r="BC30" s="130"/>
      <c r="BD30" s="173" t="str">
        <f t="shared" si="13"/>
        <v/>
      </c>
      <c r="BE30" s="149"/>
      <c r="BF30" s="149"/>
      <c r="BG30" s="149"/>
      <c r="BH30" s="149"/>
      <c r="BI30" s="130"/>
      <c r="BJ30" s="130"/>
      <c r="BK30" s="130"/>
      <c r="BL30" s="130"/>
      <c r="BM30" s="155"/>
      <c r="BN30" s="155"/>
      <c r="BO30" s="155"/>
      <c r="BP30" s="155"/>
      <c r="BQ30" s="156" t="str">
        <f t="shared" si="14"/>
        <v/>
      </c>
      <c r="BR30" s="157" t="str">
        <f t="shared" si="6"/>
        <v/>
      </c>
      <c r="BS30" s="304"/>
      <c r="BT30" s="149"/>
      <c r="BU30" s="1629"/>
      <c r="BV30" s="1638"/>
      <c r="BW30" s="1064"/>
      <c r="BX30" s="1064"/>
      <c r="BY30" s="1004"/>
      <c r="BZ30" s="1004"/>
    </row>
    <row r="31" spans="1:78" ht="16" x14ac:dyDescent="0.2">
      <c r="A31" s="1145"/>
      <c r="B31" s="1087"/>
      <c r="C31" s="1090"/>
      <c r="D31" s="1151"/>
      <c r="E31" s="1025"/>
      <c r="F31" s="1028"/>
      <c r="G31" s="1039"/>
      <c r="H31" s="1031"/>
      <c r="I31" s="995"/>
      <c r="J31" s="1034"/>
      <c r="K31" s="1031"/>
      <c r="L31" s="1072"/>
      <c r="M31" s="1042"/>
      <c r="N31" s="1039"/>
      <c r="O31" s="1039"/>
      <c r="P31" s="1072"/>
      <c r="Q31" s="1662"/>
      <c r="R31" s="995"/>
      <c r="S31" s="1057"/>
      <c r="T31" s="995"/>
      <c r="U31" s="1057"/>
      <c r="V31" s="995"/>
      <c r="W31" s="1057"/>
      <c r="X31" s="1060"/>
      <c r="Y31" s="1057"/>
      <c r="Z31" s="1057"/>
      <c r="AA31" s="1048"/>
      <c r="AB31" s="150">
        <v>5</v>
      </c>
      <c r="AC31" s="149"/>
      <c r="AD31" s="286"/>
      <c r="AE31" s="149"/>
      <c r="AF31" s="145" t="str">
        <f t="shared" si="9"/>
        <v/>
      </c>
      <c r="AG31" s="151"/>
      <c r="AH31" s="146" t="str">
        <f t="shared" si="10"/>
        <v/>
      </c>
      <c r="AI31" s="151"/>
      <c r="AJ31" s="146" t="str">
        <f t="shared" si="11"/>
        <v/>
      </c>
      <c r="AK31" s="147" t="str">
        <f t="shared" si="12"/>
        <v/>
      </c>
      <c r="AL31" s="152" t="str">
        <f>IFERROR(IF(AND(AF30="Probabilidad",AF31="Probabilidad"),(AL30-(+AL30*AK31)),IF(AND(AF30="Impacto",AF31="Probabilidad"),(AL29-(+AL29*AK31)),IF(AF31="Impacto",AL30,""))),"")</f>
        <v/>
      </c>
      <c r="AM31" s="152" t="str">
        <f>IFERROR(IF(AND(AF30="Impacto",AF31="Impacto"),(AM30-(+AM30*AK31)),IF(AND(AF30="Probabilidad",AF31="Impacto"),(AM29-(+AM29*AK31)),IF(AF31="Probabilidad",AM30,""))),"")</f>
        <v/>
      </c>
      <c r="AN31" s="153"/>
      <c r="AO31" s="153"/>
      <c r="AP31" s="153"/>
      <c r="AQ31" s="153"/>
      <c r="AR31" s="1031"/>
      <c r="AS31" s="1051"/>
      <c r="AT31" s="1051"/>
      <c r="AU31" s="1048"/>
      <c r="AV31" s="1051"/>
      <c r="AW31" s="1051"/>
      <c r="AX31" s="1048"/>
      <c r="AY31" s="1048"/>
      <c r="AZ31" s="1048"/>
      <c r="BA31" s="995"/>
      <c r="BB31" s="130"/>
      <c r="BC31" s="130"/>
      <c r="BD31" s="173" t="str">
        <f t="shared" si="13"/>
        <v/>
      </c>
      <c r="BE31" s="149"/>
      <c r="BF31" s="149"/>
      <c r="BG31" s="149"/>
      <c r="BH31" s="149"/>
      <c r="BI31" s="130"/>
      <c r="BJ31" s="130"/>
      <c r="BK31" s="130"/>
      <c r="BL31" s="130"/>
      <c r="BM31" s="155"/>
      <c r="BN31" s="155"/>
      <c r="BO31" s="155"/>
      <c r="BP31" s="155"/>
      <c r="BQ31" s="156" t="str">
        <f t="shared" si="14"/>
        <v/>
      </c>
      <c r="BR31" s="157" t="str">
        <f t="shared" si="6"/>
        <v/>
      </c>
      <c r="BS31" s="304"/>
      <c r="BT31" s="149"/>
      <c r="BU31" s="1629"/>
      <c r="BV31" s="1638"/>
      <c r="BW31" s="1064"/>
      <c r="BX31" s="1064"/>
      <c r="BY31" s="1004"/>
      <c r="BZ31" s="1004"/>
    </row>
    <row r="32" spans="1:78" ht="17" thickBot="1" x14ac:dyDescent="0.25">
      <c r="A32" s="1146"/>
      <c r="B32" s="1088"/>
      <c r="C32" s="1091"/>
      <c r="D32" s="1152"/>
      <c r="E32" s="1026"/>
      <c r="F32" s="1029"/>
      <c r="G32" s="1040"/>
      <c r="H32" s="1032"/>
      <c r="I32" s="996"/>
      <c r="J32" s="1035"/>
      <c r="K32" s="1032"/>
      <c r="L32" s="1073"/>
      <c r="M32" s="1043"/>
      <c r="N32" s="1040"/>
      <c r="O32" s="1040"/>
      <c r="P32" s="1073"/>
      <c r="Q32" s="1663"/>
      <c r="R32" s="996"/>
      <c r="S32" s="1058"/>
      <c r="T32" s="996"/>
      <c r="U32" s="1058"/>
      <c r="V32" s="996"/>
      <c r="W32" s="1058"/>
      <c r="X32" s="1061"/>
      <c r="Y32" s="1058"/>
      <c r="Z32" s="1058"/>
      <c r="AA32" s="1049"/>
      <c r="AB32" s="162">
        <v>6</v>
      </c>
      <c r="AC32" s="160"/>
      <c r="AD32" s="528"/>
      <c r="AE32" s="160"/>
      <c r="AF32" s="175" t="str">
        <f t="shared" si="9"/>
        <v/>
      </c>
      <c r="AG32" s="163"/>
      <c r="AH32" s="161" t="str">
        <f t="shared" si="10"/>
        <v/>
      </c>
      <c r="AI32" s="163"/>
      <c r="AJ32" s="161" t="str">
        <f t="shared" si="11"/>
        <v/>
      </c>
      <c r="AK32" s="164" t="str">
        <f t="shared" si="12"/>
        <v/>
      </c>
      <c r="AL32" s="220" t="str">
        <f>IFERROR(IF(AND(AF31="Probabilidad",AF32="Probabilidad"),(AL31-(+AL31*AK32)),IF(AND(AF31="Impacto",AF32="Probabilidad"),(AL30-(+AL30*AK32)),IF(AF32="Impacto",AL31,""))),"")</f>
        <v/>
      </c>
      <c r="AM32" s="220" t="str">
        <f>IFERROR(IF(AND(AF31="Impacto",AF32="Impacto"),(AM31-(+AM31*AK32)),IF(AND(AF31="Probabilidad",AF32="Impacto"),(AM30-(+AM30*AK32)),IF(AF32="Probabilidad",AM31,""))),"")</f>
        <v/>
      </c>
      <c r="AN32" s="221"/>
      <c r="AO32" s="221"/>
      <c r="AP32" s="221"/>
      <c r="AQ32" s="221"/>
      <c r="AR32" s="1032"/>
      <c r="AS32" s="1052"/>
      <c r="AT32" s="1052"/>
      <c r="AU32" s="1049"/>
      <c r="AV32" s="1052"/>
      <c r="AW32" s="1052"/>
      <c r="AX32" s="1049"/>
      <c r="AY32" s="1049"/>
      <c r="AZ32" s="1049"/>
      <c r="BA32" s="996"/>
      <c r="BB32" s="167"/>
      <c r="BC32" s="167"/>
      <c r="BD32" s="176" t="str">
        <f t="shared" si="13"/>
        <v/>
      </c>
      <c r="BE32" s="160"/>
      <c r="BF32" s="160"/>
      <c r="BG32" s="160"/>
      <c r="BH32" s="160"/>
      <c r="BI32" s="167"/>
      <c r="BJ32" s="167"/>
      <c r="BK32" s="167"/>
      <c r="BL32" s="167"/>
      <c r="BM32" s="168"/>
      <c r="BN32" s="168"/>
      <c r="BO32" s="168"/>
      <c r="BP32" s="168"/>
      <c r="BQ32" s="169" t="str">
        <f t="shared" si="14"/>
        <v/>
      </c>
      <c r="BR32" s="170" t="str">
        <f t="shared" si="6"/>
        <v/>
      </c>
      <c r="BS32" s="712"/>
      <c r="BT32" s="160"/>
      <c r="BU32" s="1630"/>
      <c r="BV32" s="1639"/>
      <c r="BW32" s="1065"/>
      <c r="BX32" s="1065"/>
      <c r="BY32" s="1005"/>
      <c r="BZ32" s="1005"/>
    </row>
  </sheetData>
  <mergeCells count="205">
    <mergeCell ref="BY27:BY32"/>
    <mergeCell ref="BZ27:BZ32"/>
    <mergeCell ref="BY1:BZ4"/>
    <mergeCell ref="BY6:BY8"/>
    <mergeCell ref="BZ6:BZ8"/>
    <mergeCell ref="BY9:BY14"/>
    <mergeCell ref="BZ9:BZ14"/>
    <mergeCell ref="BY15:BY20"/>
    <mergeCell ref="BZ15:BZ20"/>
    <mergeCell ref="BY21:BY26"/>
    <mergeCell ref="BZ21:BZ26"/>
    <mergeCell ref="A5:BJ5"/>
    <mergeCell ref="AZ27:AZ32"/>
    <mergeCell ref="BA27:BA32"/>
    <mergeCell ref="BU27:BU32"/>
    <mergeCell ref="BV27:BV32"/>
    <mergeCell ref="BW27:BW32"/>
    <mergeCell ref="BX27:BX32"/>
    <mergeCell ref="AT27:AT32"/>
    <mergeCell ref="AU27:AU32"/>
    <mergeCell ref="AV27:AV32"/>
    <mergeCell ref="AW27:AW32"/>
    <mergeCell ref="AX27:AX32"/>
    <mergeCell ref="AY27:AY32"/>
    <mergeCell ref="X27:X32"/>
    <mergeCell ref="Y27:Y32"/>
    <mergeCell ref="Z27:Z32"/>
    <mergeCell ref="AA27:AA32"/>
    <mergeCell ref="AR27:AR32"/>
    <mergeCell ref="AS27:AS32"/>
    <mergeCell ref="R27:R32"/>
    <mergeCell ref="S27:S32"/>
    <mergeCell ref="T27:T32"/>
    <mergeCell ref="F27:F32"/>
    <mergeCell ref="G27:G32"/>
    <mergeCell ref="H27:H32"/>
    <mergeCell ref="I27:I32"/>
    <mergeCell ref="J27:J32"/>
    <mergeCell ref="K27:K32"/>
    <mergeCell ref="BA21:BA26"/>
    <mergeCell ref="BU21:BU26"/>
    <mergeCell ref="BV21:BV26"/>
    <mergeCell ref="U27:U32"/>
    <mergeCell ref="V27:V32"/>
    <mergeCell ref="W27:W32"/>
    <mergeCell ref="L27:L32"/>
    <mergeCell ref="M27:M32"/>
    <mergeCell ref="N27:N32"/>
    <mergeCell ref="O27:O32"/>
    <mergeCell ref="P27:P32"/>
    <mergeCell ref="Q27:Q32"/>
    <mergeCell ref="BW21:BW26"/>
    <mergeCell ref="BX21:BX26"/>
    <mergeCell ref="A27:A32"/>
    <mergeCell ref="B27:B32"/>
    <mergeCell ref="C27:C32"/>
    <mergeCell ref="D27:D32"/>
    <mergeCell ref="E27:E32"/>
    <mergeCell ref="AU21:AU26"/>
    <mergeCell ref="AV21:AV26"/>
    <mergeCell ref="AW21:AW26"/>
    <mergeCell ref="AX21:AX26"/>
    <mergeCell ref="AY21:AY26"/>
    <mergeCell ref="AZ21:AZ26"/>
    <mergeCell ref="Y21:Y26"/>
    <mergeCell ref="Z21:Z26"/>
    <mergeCell ref="AA21:AA26"/>
    <mergeCell ref="AR21:AR26"/>
    <mergeCell ref="AS21:AS26"/>
    <mergeCell ref="AT21:AT26"/>
    <mergeCell ref="S21:S26"/>
    <mergeCell ref="T21:T26"/>
    <mergeCell ref="A21:A26"/>
    <mergeCell ref="B21:B26"/>
    <mergeCell ref="C21:C26"/>
    <mergeCell ref="D21:D26"/>
    <mergeCell ref="E21:E26"/>
    <mergeCell ref="F21:F26"/>
    <mergeCell ref="U21:U26"/>
    <mergeCell ref="V21:V26"/>
    <mergeCell ref="W21:W26"/>
    <mergeCell ref="M21:M26"/>
    <mergeCell ref="N21:N26"/>
    <mergeCell ref="O21:O26"/>
    <mergeCell ref="P21:P26"/>
    <mergeCell ref="Q21:Q26"/>
    <mergeCell ref="R21:R26"/>
    <mergeCell ref="AW8:AX8"/>
    <mergeCell ref="G21:G26"/>
    <mergeCell ref="H21:H26"/>
    <mergeCell ref="I21:I26"/>
    <mergeCell ref="J21:J26"/>
    <mergeCell ref="K21:K26"/>
    <mergeCell ref="L21:L26"/>
    <mergeCell ref="X21:X26"/>
    <mergeCell ref="M9:M14"/>
    <mergeCell ref="N9:N14"/>
    <mergeCell ref="O9:O14"/>
    <mergeCell ref="P9:P14"/>
    <mergeCell ref="Q9:Q14"/>
    <mergeCell ref="R9:R14"/>
    <mergeCell ref="S9:S14"/>
    <mergeCell ref="T9:T14"/>
    <mergeCell ref="U9:U14"/>
    <mergeCell ref="H15:H20"/>
    <mergeCell ref="I15:I20"/>
    <mergeCell ref="J15:J20"/>
    <mergeCell ref="M15:M20"/>
    <mergeCell ref="R15:R20"/>
    <mergeCell ref="S15:S20"/>
    <mergeCell ref="T15:T20"/>
    <mergeCell ref="BU6:BX6"/>
    <mergeCell ref="P7:Q7"/>
    <mergeCell ref="R7:S7"/>
    <mergeCell ref="T7:Y7"/>
    <mergeCell ref="AB7:AE7"/>
    <mergeCell ref="AG7:AQ7"/>
    <mergeCell ref="AS7:AU7"/>
    <mergeCell ref="AV7:AX7"/>
    <mergeCell ref="BE7:BH7"/>
    <mergeCell ref="BK7:BR7"/>
    <mergeCell ref="R6:AA6"/>
    <mergeCell ref="AB6:AQ6"/>
    <mergeCell ref="AR6:AR8"/>
    <mergeCell ref="AS6:BA6"/>
    <mergeCell ref="BB6:BJ6"/>
    <mergeCell ref="BK6:BR6"/>
    <mergeCell ref="BV7:BX7"/>
    <mergeCell ref="R8:S8"/>
    <mergeCell ref="T8:U8"/>
    <mergeCell ref="V8:W8"/>
    <mergeCell ref="X8:Y8"/>
    <mergeCell ref="AG8:AH8"/>
    <mergeCell ref="AI8:AJ8"/>
    <mergeCell ref="AT8:AU8"/>
    <mergeCell ref="A1:G1"/>
    <mergeCell ref="A3:G3"/>
    <mergeCell ref="A6:A8"/>
    <mergeCell ref="B6:B8"/>
    <mergeCell ref="C6:C8"/>
    <mergeCell ref="D6:Q6"/>
    <mergeCell ref="D8:F8"/>
    <mergeCell ref="A9:A20"/>
    <mergeCell ref="B9:B20"/>
    <mergeCell ref="C9:C20"/>
    <mergeCell ref="D15:D20"/>
    <mergeCell ref="E15:E20"/>
    <mergeCell ref="F15:F20"/>
    <mergeCell ref="G15:G20"/>
    <mergeCell ref="K15:K20"/>
    <mergeCell ref="L15:L20"/>
    <mergeCell ref="D9:D14"/>
    <mergeCell ref="E9:E14"/>
    <mergeCell ref="F9:F14"/>
    <mergeCell ref="G9:G14"/>
    <mergeCell ref="H9:H14"/>
    <mergeCell ref="I9:I14"/>
    <mergeCell ref="J9:J14"/>
    <mergeCell ref="K9:K14"/>
    <mergeCell ref="AZ9:AZ14"/>
    <mergeCell ref="BA9:BA14"/>
    <mergeCell ref="BU9:BU14"/>
    <mergeCell ref="BV9:BV14"/>
    <mergeCell ref="L9:L14"/>
    <mergeCell ref="V9:V14"/>
    <mergeCell ref="W9:W14"/>
    <mergeCell ref="X9:X14"/>
    <mergeCell ref="Y9:Y14"/>
    <mergeCell ref="Z9:Z14"/>
    <mergeCell ref="AA9:AA14"/>
    <mergeCell ref="AR9:AR14"/>
    <mergeCell ref="AS9:AS14"/>
    <mergeCell ref="U15:U20"/>
    <mergeCell ref="V15:V20"/>
    <mergeCell ref="W15:W20"/>
    <mergeCell ref="X15:X20"/>
    <mergeCell ref="Y15:Y20"/>
    <mergeCell ref="Z15:Z20"/>
    <mergeCell ref="AA15:AA20"/>
    <mergeCell ref="AR15:AR20"/>
    <mergeCell ref="AS15:AS20"/>
    <mergeCell ref="BK5:BX5"/>
    <mergeCell ref="BS6:BT6"/>
    <mergeCell ref="BS7:BS8"/>
    <mergeCell ref="BT7:BT8"/>
    <mergeCell ref="BV15:BV20"/>
    <mergeCell ref="BW15:BW20"/>
    <mergeCell ref="BX15:BX20"/>
    <mergeCell ref="AT15:AT20"/>
    <mergeCell ref="AU15:AU20"/>
    <mergeCell ref="AV15:AV20"/>
    <mergeCell ref="AW15:AW20"/>
    <mergeCell ref="AX15:AX20"/>
    <mergeCell ref="AY15:AY20"/>
    <mergeCell ref="AZ15:AZ20"/>
    <mergeCell ref="BA15:BA20"/>
    <mergeCell ref="BU15:BU20"/>
    <mergeCell ref="AT9:AT14"/>
    <mergeCell ref="BW9:BW14"/>
    <mergeCell ref="BX9:BX14"/>
    <mergeCell ref="AU9:AU14"/>
    <mergeCell ref="AV9:AV14"/>
    <mergeCell ref="AW9:AW14"/>
    <mergeCell ref="AX9:AX14"/>
    <mergeCell ref="AY9:AY14"/>
  </mergeCells>
  <conditionalFormatting sqref="R9:R32">
    <cfRule type="cellIs" dxfId="36" priority="37" operator="equal">
      <formula>"Muy Baja"</formula>
    </cfRule>
    <cfRule type="cellIs" dxfId="35" priority="36" operator="equal">
      <formula>"Baja"</formula>
    </cfRule>
    <cfRule type="cellIs" dxfId="34" priority="35" operator="equal">
      <formula>"Media"</formula>
    </cfRule>
    <cfRule type="cellIs" dxfId="33" priority="34" operator="equal">
      <formula>"Alta"</formula>
    </cfRule>
    <cfRule type="cellIs" dxfId="32" priority="33" operator="equal">
      <formula>"Muy Alta"</formula>
    </cfRule>
  </conditionalFormatting>
  <conditionalFormatting sqref="T9:T32">
    <cfRule type="cellIs" dxfId="31" priority="32" operator="equal">
      <formula>"Leve"</formula>
    </cfRule>
    <cfRule type="cellIs" dxfId="30" priority="31" operator="equal">
      <formula>"Menor"</formula>
    </cfRule>
    <cfRule type="cellIs" dxfId="29" priority="30" operator="equal">
      <formula>"Moderado"</formula>
    </cfRule>
    <cfRule type="cellIs" dxfId="28" priority="29" operator="equal">
      <formula>"Mayor"</formula>
    </cfRule>
    <cfRule type="cellIs" dxfId="27" priority="28" operator="equal">
      <formula>"Catastrófico"</formula>
    </cfRule>
  </conditionalFormatting>
  <conditionalFormatting sqref="V9:V32">
    <cfRule type="cellIs" dxfId="26" priority="27" operator="equal">
      <formula>"Leve"</formula>
    </cfRule>
    <cfRule type="cellIs" dxfId="25" priority="26" operator="equal">
      <formula>"Menor"</formula>
    </cfRule>
    <cfRule type="cellIs" dxfId="24" priority="25" operator="equal">
      <formula>"Moderado"</formula>
    </cfRule>
    <cfRule type="cellIs" dxfId="23" priority="24" operator="equal">
      <formula>"Mayor"</formula>
    </cfRule>
    <cfRule type="cellIs" dxfId="22" priority="23" operator="equal">
      <formula>"Catastrófico"</formula>
    </cfRule>
  </conditionalFormatting>
  <conditionalFormatting sqref="X9:X32">
    <cfRule type="cellIs" dxfId="21" priority="19" operator="equal">
      <formula>"Mayor"</formula>
    </cfRule>
    <cfRule type="cellIs" dxfId="20" priority="18" operator="equal">
      <formula>"Catastrófico"</formula>
    </cfRule>
    <cfRule type="cellIs" dxfId="19" priority="20" operator="equal">
      <formula>"Moderado"</formula>
    </cfRule>
    <cfRule type="cellIs" dxfId="18" priority="21" operator="equal">
      <formula>"Menor"</formula>
    </cfRule>
    <cfRule type="cellIs" dxfId="17" priority="22" operator="equal">
      <formula>"Leve"</formula>
    </cfRule>
  </conditionalFormatting>
  <conditionalFormatting sqref="AA9:AA32">
    <cfRule type="cellIs" dxfId="16" priority="17" operator="equal">
      <formula>"Bajo"</formula>
    </cfRule>
    <cfRule type="cellIs" dxfId="15" priority="16" operator="equal">
      <formula>"Moderado"</formula>
    </cfRule>
    <cfRule type="cellIs" dxfId="14" priority="15" operator="equal">
      <formula>"Alto"</formula>
    </cfRule>
    <cfRule type="cellIs" dxfId="13" priority="14" operator="equal">
      <formula>"Extremo"</formula>
    </cfRule>
  </conditionalFormatting>
  <conditionalFormatting sqref="AU9:AU32">
    <cfRule type="cellIs" dxfId="12" priority="13" operator="equal">
      <formula>"Muy Alta"</formula>
    </cfRule>
    <cfRule type="cellIs" dxfId="11" priority="12" operator="equal">
      <formula>"Alta"</formula>
    </cfRule>
    <cfRule type="cellIs" dxfId="10" priority="11" operator="equal">
      <formula>"Media"</formula>
    </cfRule>
    <cfRule type="cellIs" dxfId="9" priority="10" operator="equal">
      <formula>"Baja"</formula>
    </cfRule>
    <cfRule type="cellIs" dxfId="8" priority="9" operator="equal">
      <formula>"Muy Baja"</formula>
    </cfRule>
  </conditionalFormatting>
  <conditionalFormatting sqref="AX9:AX32">
    <cfRule type="cellIs" dxfId="7" priority="8" operator="equal">
      <formula>"Catastrófico"</formula>
    </cfRule>
    <cfRule type="cellIs" dxfId="6" priority="7" operator="equal">
      <formula>"Mayor"</formula>
    </cfRule>
    <cfRule type="cellIs" dxfId="5" priority="6" operator="equal">
      <formula>"Menor"</formula>
    </cfRule>
    <cfRule type="cellIs" dxfId="4" priority="5" operator="equal">
      <formula>"Leve"</formula>
    </cfRule>
  </conditionalFormatting>
  <conditionalFormatting sqref="AX9:AZ32">
    <cfRule type="cellIs" dxfId="3" priority="3" operator="equal">
      <formula>"Moderado"</formula>
    </cfRule>
  </conditionalFormatting>
  <conditionalFormatting sqref="AY9:AZ32">
    <cfRule type="cellIs" dxfId="2" priority="4" operator="equal">
      <formula>"Bajo"</formula>
    </cfRule>
    <cfRule type="cellIs" dxfId="1" priority="2" operator="equal">
      <formula>"Alto"</formula>
    </cfRule>
    <cfRule type="cellIs" dxfId="0" priority="1" operator="equal">
      <formula>"Extremo"</formula>
    </cfRule>
  </conditionalFormatting>
  <dataValidations count="2">
    <dataValidation type="list" allowBlank="1" showInputMessage="1" showErrorMessage="1" sqref="D9:D32" xr:uid="{721EFC08-63E6-4701-B680-F76E1E9220FF}">
      <formula1>"RG, RS, RF, RIC, RLAFT"</formula1>
    </dataValidation>
    <dataValidation type="list" allowBlank="1" showInputMessage="1" showErrorMessage="1" sqref="K9:K27" xr:uid="{32360702-CA62-49C0-9AD7-58242ADB1BD6}">
      <formula1>"SI, NO"</formula1>
    </dataValidation>
  </dataValidations>
  <pageMargins left="0.70866141732283472" right="0.70866141732283472" top="0.74803149606299213" bottom="0.74803149606299213" header="0.31496062992125984" footer="0.31496062992125984"/>
  <pageSetup paperSize="5" scale="13" fitToHeight="0" orientation="landscape" r:id="rId1"/>
  <headerFooter>
    <oddFooter>&amp;C&amp;G
DIES-05-FR-01
v.3
Hoja 2</oddFooter>
  </headerFooter>
  <drawing r:id="rId2"/>
  <legacyDrawing r:id="rId3"/>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344AD-998B-4BB7-8C54-61BB4B0BA1DB}">
  <sheetPr>
    <pageSetUpPr fitToPage="1"/>
  </sheetPr>
  <dimension ref="A1:D17"/>
  <sheetViews>
    <sheetView topLeftCell="A5" workbookViewId="0">
      <selection activeCell="B4" sqref="B4"/>
    </sheetView>
  </sheetViews>
  <sheetFormatPr baseColWidth="10" defaultColWidth="9.1640625" defaultRowHeight="15" x14ac:dyDescent="0.2"/>
  <cols>
    <col min="2" max="2" width="42.6640625" customWidth="1"/>
    <col min="3" max="3" width="88.1640625" customWidth="1"/>
    <col min="4" max="4" width="53.1640625" customWidth="1"/>
  </cols>
  <sheetData>
    <row r="1" spans="1:4" x14ac:dyDescent="0.2">
      <c r="A1" s="1924" t="s">
        <v>2683</v>
      </c>
      <c r="B1" s="1924"/>
      <c r="C1" s="1924"/>
      <c r="D1" s="1924"/>
    </row>
    <row r="2" spans="1:4" x14ac:dyDescent="0.2">
      <c r="A2" s="193"/>
      <c r="B2" s="193"/>
      <c r="C2" s="193"/>
      <c r="D2" s="193"/>
    </row>
    <row r="3" spans="1:4" x14ac:dyDescent="0.2">
      <c r="A3" s="194" t="s">
        <v>168</v>
      </c>
      <c r="B3" s="195" t="s">
        <v>2684</v>
      </c>
      <c r="C3" s="195" t="s">
        <v>2685</v>
      </c>
      <c r="D3" s="196" t="s">
        <v>129</v>
      </c>
    </row>
    <row r="4" spans="1:4" ht="114.75" customHeight="1" x14ac:dyDescent="0.2">
      <c r="A4" s="197">
        <v>1</v>
      </c>
      <c r="B4" s="198" t="s">
        <v>1234</v>
      </c>
      <c r="C4" s="676" t="s">
        <v>2686</v>
      </c>
      <c r="D4" s="199" t="s">
        <v>2687</v>
      </c>
    </row>
    <row r="5" spans="1:4" ht="96" x14ac:dyDescent="0.2">
      <c r="A5" s="197">
        <v>2</v>
      </c>
      <c r="B5" s="198" t="s">
        <v>1233</v>
      </c>
      <c r="C5" s="676" t="s">
        <v>2686</v>
      </c>
      <c r="D5" s="199" t="s">
        <v>2687</v>
      </c>
    </row>
    <row r="6" spans="1:4" ht="96" x14ac:dyDescent="0.2">
      <c r="A6" s="197">
        <v>3</v>
      </c>
      <c r="B6" s="200" t="s">
        <v>1229</v>
      </c>
      <c r="C6" s="676" t="s">
        <v>2686</v>
      </c>
      <c r="D6" s="199" t="s">
        <v>2687</v>
      </c>
    </row>
    <row r="7" spans="1:4" ht="96" x14ac:dyDescent="0.2">
      <c r="A7" s="197">
        <v>4</v>
      </c>
      <c r="B7" s="200" t="s">
        <v>1230</v>
      </c>
      <c r="C7" s="676" t="s">
        <v>2686</v>
      </c>
      <c r="D7" s="199" t="s">
        <v>2687</v>
      </c>
    </row>
    <row r="8" spans="1:4" ht="96" x14ac:dyDescent="0.2">
      <c r="A8" s="197">
        <v>5</v>
      </c>
      <c r="B8" s="200" t="s">
        <v>1227</v>
      </c>
      <c r="C8" s="676" t="s">
        <v>2686</v>
      </c>
      <c r="D8" s="199" t="s">
        <v>2687</v>
      </c>
    </row>
    <row r="9" spans="1:4" ht="96" x14ac:dyDescent="0.2">
      <c r="A9" s="197">
        <v>6</v>
      </c>
      <c r="B9" s="198" t="s">
        <v>1235</v>
      </c>
      <c r="C9" s="676" t="s">
        <v>2686</v>
      </c>
      <c r="D9" s="199" t="s">
        <v>2687</v>
      </c>
    </row>
    <row r="10" spans="1:4" ht="96" x14ac:dyDescent="0.2">
      <c r="A10" s="197">
        <v>7</v>
      </c>
      <c r="B10" s="198" t="s">
        <v>1232</v>
      </c>
      <c r="C10" s="676" t="s">
        <v>2686</v>
      </c>
      <c r="D10" s="199" t="s">
        <v>2687</v>
      </c>
    </row>
    <row r="11" spans="1:4" ht="96" x14ac:dyDescent="0.2">
      <c r="A11" s="197">
        <v>8</v>
      </c>
      <c r="B11" s="198" t="s">
        <v>1228</v>
      </c>
      <c r="C11" s="676" t="s">
        <v>2686</v>
      </c>
      <c r="D11" s="199" t="s">
        <v>2687</v>
      </c>
    </row>
    <row r="12" spans="1:4" ht="110.25" customHeight="1" x14ac:dyDescent="0.2">
      <c r="A12" s="197">
        <v>9</v>
      </c>
      <c r="B12" s="198" t="s">
        <v>1231</v>
      </c>
      <c r="C12" s="676" t="s">
        <v>2686</v>
      </c>
      <c r="D12" s="199" t="s">
        <v>2687</v>
      </c>
    </row>
    <row r="13" spans="1:4" ht="110.25" customHeight="1" x14ac:dyDescent="0.2">
      <c r="A13" s="197">
        <v>10</v>
      </c>
      <c r="B13" s="198" t="s">
        <v>1236</v>
      </c>
      <c r="C13" s="676" t="s">
        <v>2686</v>
      </c>
      <c r="D13" s="199" t="s">
        <v>2687</v>
      </c>
    </row>
    <row r="14" spans="1:4" ht="109.5" customHeight="1" x14ac:dyDescent="0.2">
      <c r="A14" s="201">
        <v>11</v>
      </c>
      <c r="B14" s="202" t="s">
        <v>1237</v>
      </c>
      <c r="C14" s="676" t="s">
        <v>2686</v>
      </c>
      <c r="D14" s="199" t="s">
        <v>2687</v>
      </c>
    </row>
    <row r="15" spans="1:4" x14ac:dyDescent="0.2">
      <c r="A15" s="203" t="s">
        <v>168</v>
      </c>
      <c r="B15" s="203" t="s">
        <v>2688</v>
      </c>
      <c r="C15" s="203" t="s">
        <v>2685</v>
      </c>
      <c r="D15" s="203" t="s">
        <v>129</v>
      </c>
    </row>
    <row r="16" spans="1:4" ht="50.25" customHeight="1" x14ac:dyDescent="0.2">
      <c r="A16" s="201">
        <v>1</v>
      </c>
      <c r="B16" s="202" t="s">
        <v>1239</v>
      </c>
      <c r="C16" s="677" t="s">
        <v>2689</v>
      </c>
      <c r="D16" s="204" t="s">
        <v>395</v>
      </c>
    </row>
    <row r="17" spans="1:4" ht="54" customHeight="1" x14ac:dyDescent="0.2">
      <c r="A17" s="201">
        <v>2</v>
      </c>
      <c r="B17" s="202" t="s">
        <v>1238</v>
      </c>
      <c r="C17" s="677" t="s">
        <v>2690</v>
      </c>
      <c r="D17" s="204" t="s">
        <v>395</v>
      </c>
    </row>
  </sheetData>
  <mergeCells count="1">
    <mergeCell ref="A1:D1"/>
  </mergeCells>
  <pageMargins left="0.7" right="0.7" top="0.75" bottom="0.75" header="0.3" footer="0.3"/>
  <pageSetup scale="46"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63CA2C8702F1945A77646467F833BFB" ma:contentTypeVersion="12" ma:contentTypeDescription="Create a new document." ma:contentTypeScope="" ma:versionID="045e3ca355a549a30f4dc342f85935d0">
  <xsd:schema xmlns:xsd="http://www.w3.org/2001/XMLSchema" xmlns:xs="http://www.w3.org/2001/XMLSchema" xmlns:p="http://schemas.microsoft.com/office/2006/metadata/properties" xmlns:ns1="http://schemas.microsoft.com/sharepoint/v3" xmlns:ns2="6ab0c25d-58da-4176-91f8-ece4bf43e2d4" xmlns:ns3="2f25a8a8-45b7-41bd-8691-1f4bb16f7423" targetNamespace="http://schemas.microsoft.com/office/2006/metadata/properties" ma:root="true" ma:fieldsID="f1e153b996baa7d10235714884afa20c" ns1:_="" ns2:_="" ns3:_="">
    <xsd:import namespace="http://schemas.microsoft.com/sharepoint/v3"/>
    <xsd:import namespace="6ab0c25d-58da-4176-91f8-ece4bf43e2d4"/>
    <xsd:import namespace="2f25a8a8-45b7-41bd-8691-1f4bb16f74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1:_ip_UnifiedCompliancePolicyProperties" minOccurs="0"/>
                <xsd:element ref="ns1:_ip_UnifiedCompliancePolicyUIAc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b0c25d-58da-4176-91f8-ece4bf43e2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25a8a8-45b7-41bd-8691-1f4bb16f74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AA7709-3EC0-4D95-A9B4-124F006DE7F2}">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ECCCB589-1CBE-406D-859D-BA73DE32620C}">
  <ds:schemaRefs>
    <ds:schemaRef ds:uri="http://schemas.microsoft.com/sharepoint/v3/contenttype/forms"/>
  </ds:schemaRefs>
</ds:datastoreItem>
</file>

<file path=customXml/itemProps3.xml><?xml version="1.0" encoding="utf-8"?>
<ds:datastoreItem xmlns:ds="http://schemas.openxmlformats.org/officeDocument/2006/customXml" ds:itemID="{5ACE9B90-0D38-46B1-BF20-CCB45819C7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ab0c25d-58da-4176-91f8-ece4bf43e2d4"/>
    <ds:schemaRef ds:uri="2f25a8a8-45b7-41bd-8691-1f4bb16f74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Contexto</vt:lpstr>
      <vt:lpstr>Gestion</vt:lpstr>
      <vt:lpstr>Tablas</vt:lpstr>
      <vt:lpstr>Listas</vt:lpstr>
      <vt:lpstr>Fiscal</vt:lpstr>
      <vt:lpstr>Seguridad</vt:lpstr>
      <vt:lpstr>Integridad_Corrupcion</vt:lpstr>
      <vt:lpstr>Integridad_LAFT</vt:lpstr>
      <vt:lpstr>Tramites_Corrupcion</vt:lpstr>
      <vt:lpstr>Gestion!Área_de_impresión</vt:lpstr>
      <vt:lpstr>Seguridad!Área_de_impresión</vt:lpstr>
      <vt:lpstr>Fiscal!Títulos_a_imprimir</vt:lpstr>
      <vt:lpstr>Gestion!Títulos_a_imprimir</vt:lpstr>
      <vt:lpstr>Integridad_Corrupcion!Títulos_a_imprimir</vt:lpstr>
      <vt:lpstr>Integridad_LAFT!Títulos_a_imprimir</vt:lpstr>
      <vt:lpstr>Seguridad!Títulos_a_imprimir</vt:lpstr>
    </vt:vector>
  </TitlesOfParts>
  <Manager/>
  <Company>UAECD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dimartinez</dc:creator>
  <cp:keywords/>
  <dc:description/>
  <cp:lastModifiedBy>Cindy Melissa Herrera Ayola</cp:lastModifiedBy>
  <cp:revision/>
  <dcterms:created xsi:type="dcterms:W3CDTF">2016-01-28T19:24:31Z</dcterms:created>
  <dcterms:modified xsi:type="dcterms:W3CDTF">2026-07-23T21:24:58Z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132662</vt:i4>
  </property>
  <property fmtid="{D5CDD505-2E9C-101B-9397-08002B2CF9AE}" pid="3" name="ContentTypeId">
    <vt:lpwstr>0x010100C63CA2C8702F1945A77646467F833BFB</vt:lpwstr>
  </property>
</Properties>
</file>